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önkormányzati rész" sheetId="1" r:id="rId1"/>
    <sheet name="ÓVODA  1." sheetId="2" r:id="rId2"/>
    <sheet name="GOND.KP. 4." sheetId="3" r:id="rId3"/>
    <sheet name="összesítő" sheetId="4" r:id="rId4"/>
    <sheet name="MŰV.HÁZ 2." sheetId="5" r:id="rId5"/>
  </sheets>
  <definedNames/>
  <calcPr fullCalcOnLoad="1"/>
</workbook>
</file>

<file path=xl/sharedStrings.xml><?xml version="1.0" encoding="utf-8"?>
<sst xmlns="http://schemas.openxmlformats.org/spreadsheetml/2006/main" count="322" uniqueCount="115">
  <si>
    <t>SZIHALOM KÖZSÉGI ÖNKORMÁNYZAT KÖLTSÉGVETÉSI SZERVEINEK CÍMENKÉNTI 2015. IV. NEGYEDÉVI  KIADÁSAI</t>
  </si>
  <si>
    <t>adatok 1000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</si>
  <si>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</si>
  <si>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</si>
  <si>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</si>
  <si>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</si>
  <si>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</si>
  <si>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</si>
  <si>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</si>
  <si>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</si>
  <si>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</si>
  <si>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</si>
  <si>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</si>
  <si>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</si>
  <si>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</si>
  <si>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</si>
  <si>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Működési célú támogatások áh.kívülre</t>
  </si>
  <si>
    <t>5. Működési célú támogatások áh.belülre</t>
  </si>
  <si>
    <t>6. Beruházás</t>
  </si>
  <si>
    <t>7. Felújítás</t>
  </si>
  <si>
    <t>8. Felhalmozási célú támogatások áh.kívülre(lakástám)</t>
  </si>
  <si>
    <t>9. Felhalmozási célú támogatások áh.belülre</t>
  </si>
  <si>
    <t>10. Ellátottak pénzbeni juttatásai</t>
  </si>
  <si>
    <t>11. Tartalékok</t>
  </si>
  <si>
    <t>12. Kölcsön nyújtás</t>
  </si>
  <si>
    <t>13. Önkormányzati befizetések kp.ktgbe</t>
  </si>
  <si>
    <t>14. Hiteltörlesztés</t>
  </si>
  <si>
    <t>15. ÁHB megelőlegezés visszafizetése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</si>
  <si>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</si>
  <si>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</si>
  <si>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</si>
  <si>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</si>
  <si>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</si>
  <si>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</si>
  <si>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</si>
  <si>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SZENNYVÍZ</t>
  </si>
  <si>
    <t>Beruházás</t>
  </si>
  <si>
    <t>összesen</t>
  </si>
  <si>
    <t>ÓVODAI ÉTKEZTETÉS</t>
  </si>
  <si>
    <t xml:space="preserve">Dologi kiadás </t>
  </si>
  <si>
    <t>Ellátottak pénzbeni juttatásai</t>
  </si>
  <si>
    <t>ISKOLAI ÉTKEZTETÉS</t>
  </si>
  <si>
    <t>ÖNKORMÁNYZATI VAGYONNAL VALÓ GAZDÁLKODÁS</t>
  </si>
  <si>
    <t>(önként vállalt feladat)</t>
  </si>
  <si>
    <t>Személyi jellegű kiadás</t>
  </si>
  <si>
    <t>Járulék</t>
  </si>
  <si>
    <t>Felújítás</t>
  </si>
  <si>
    <t>ÖNKORMÁNYZATI IGAZGATÁS</t>
  </si>
  <si>
    <t>Támogatás értékű működési kiadás</t>
  </si>
  <si>
    <t>Kölcsön nyújtás</t>
  </si>
  <si>
    <t>KÖZVILÁGÍTÁS</t>
  </si>
  <si>
    <t>VÁROS ÉS KÖZSÉGGAZDÁLKODÁS</t>
  </si>
  <si>
    <t>Járulékok</t>
  </si>
  <si>
    <t>FEJEZETI ÉS ÁLTALÁNOS TARTALÉKOK</t>
  </si>
  <si>
    <t>Tartalék</t>
  </si>
  <si>
    <t>SZOCIÁLIS ÖSZTÖNDÍJAK</t>
  </si>
  <si>
    <t>Működési célú támogatások áh.kívülre</t>
  </si>
  <si>
    <t>ORVOSI ÜGYELET</t>
  </si>
  <si>
    <t>FOGORVOSI ELLÁTÁS</t>
  </si>
  <si>
    <t>IFJÚSÁG-EGÉSZSÉGÜGYI GONDOZÁS</t>
  </si>
  <si>
    <t>IDŐSEK NAPPALI ELLÁTÁSA</t>
  </si>
  <si>
    <t>SZOCIÁLIS ÉTKEZTETÉS</t>
  </si>
  <si>
    <t>FOGLALKOZTATÁS HELYETTESÍTŐ TÁMOGATÁS</t>
  </si>
  <si>
    <t>(államigazgatási feladat)</t>
  </si>
  <si>
    <t xml:space="preserve">LAKÁSFENNTARTÁSI TÁMOGATÁS </t>
  </si>
  <si>
    <t>EGYÉB SZOCIÁLIS TÁMOGATÁS</t>
  </si>
  <si>
    <t>TEMETÉSI SEGÉLY</t>
  </si>
  <si>
    <t>BÖLCSÖDEI ELLÁTÁS</t>
  </si>
  <si>
    <t>CSALÁDSEGÍTÉS</t>
  </si>
  <si>
    <t>RENDEZVÉNYEK</t>
  </si>
  <si>
    <t>KÖZFOGLALKOZTATÁS</t>
  </si>
  <si>
    <t>TÉLI KÖZFOGLALKOZTATÁS</t>
  </si>
  <si>
    <t>KÖZTEMETŐ FENNTARTÁS</t>
  </si>
  <si>
    <t>ADÓIGAZGATÁS</t>
  </si>
  <si>
    <t>ÖNKORMÁNYZATOK ELSZÁM.KP.KTG</t>
  </si>
  <si>
    <t>ÁHB megelőlegezés visszatérítése</t>
  </si>
  <si>
    <t>KÖZPONTI KTG BEFIZETÉSEI</t>
  </si>
  <si>
    <t xml:space="preserve"> Önkormányzati befizetések kp.ktgbe</t>
  </si>
  <si>
    <t>LAKÁSHOZ JUTÁST SEGÍTŐ TÁMOGATÁSOK</t>
  </si>
  <si>
    <t>Felhalmozási célú támogatások áh.kívülre</t>
  </si>
  <si>
    <t>FINANSZÍROZÁSI MŰVELETEK</t>
  </si>
  <si>
    <t>Hiteltörlesztés</t>
  </si>
  <si>
    <t>GYERMEKEK PB ÉS TB ELLÁTÁSA</t>
  </si>
  <si>
    <t>TÁMOGATÁSI CÉLÚ FINANSZÍROZÁSI MŰVELETEK</t>
  </si>
  <si>
    <t>Irányító alá tartozó költségvetési szerveknek folyósított működési támogatás</t>
  </si>
  <si>
    <t xml:space="preserve"> ÖSSZESEN</t>
  </si>
  <si>
    <t>SZIHALOM KÖZSÉGI ÖNKORMÁNYZAT KÖLTSÉGVETÉSI SZERVEINEK CÍMENKÉNTI 2015. IV. NEGYEDÉVI KIADÁSAI</t>
  </si>
  <si>
    <t>1. ÓVODA</t>
  </si>
  <si>
    <t>önállóan működő</t>
  </si>
  <si>
    <t>4. Mű. C. pe. Átadás</t>
  </si>
  <si>
    <t>5. Mű.c. tám.é.kiadás</t>
  </si>
  <si>
    <t>8. Felh. C. pe. Átadás</t>
  </si>
  <si>
    <t>9. Felh. C. tám. É pe. Átadás</t>
  </si>
  <si>
    <r>
      <t>10. Társ. És szocpol. jutt</t>
    </r>
    <r>
      <rPr>
        <sz val="10"/>
        <rFont val="Arial"/>
        <family val="2"/>
      </rPr>
      <t>.</t>
    </r>
  </si>
  <si>
    <t>1.1. Bölcsődei ellátás</t>
  </si>
  <si>
    <t>Személyi jellegű</t>
  </si>
  <si>
    <t>1.2. Óvodai nevelés</t>
  </si>
  <si>
    <t>ALCÍM ÖSSZESÍTÉS</t>
  </si>
  <si>
    <t>3. GONDOZÁSI KÖZPONT</t>
  </si>
  <si>
    <r>
      <t>10. Ellátottak pénzbeni j</t>
    </r>
    <r>
      <rPr>
        <sz val="10"/>
        <rFont val="Arial"/>
        <family val="2"/>
      </rPr>
      <t>.</t>
    </r>
  </si>
  <si>
    <t>3.1 Idősek nappali ellátása</t>
  </si>
  <si>
    <t>Személyi kiadás</t>
  </si>
  <si>
    <t>3.2. Étkeztetés</t>
  </si>
  <si>
    <t>3.3. Házi segítségnyújtás</t>
  </si>
  <si>
    <t>2. sz. melléklet</t>
  </si>
  <si>
    <t>ÖSSZESÍTETT SZIHALOM KÖZSÉGI ÖNKORMÁNYZAT 2015. IV. NEGYEDÉVI KÖLTSÉGVETÉSI KIADÁSAI</t>
  </si>
  <si>
    <t>ELŐÍRÁNYZAT</t>
  </si>
  <si>
    <t>TÉNY</t>
  </si>
  <si>
    <t>ÖNKORMÁNYZAT</t>
  </si>
  <si>
    <t>2. MŰVELŐDÉSI HÁZ</t>
  </si>
  <si>
    <t>MINDÖSSZESEN</t>
  </si>
  <si>
    <t>SZIHALOM KÖZSÉGI ÖNKORMÁNYZAT KÖLTSÉGVETÉSI SZERVEINEK CÍMENKÉNTI 2015. IV.NEGYEDÉVI  KIADÁSAI</t>
  </si>
  <si>
    <r>
      <t>10. Társadalom és szoc. j</t>
    </r>
    <r>
      <rPr>
        <sz val="10"/>
        <rFont val="Arial"/>
        <family val="2"/>
      </rPr>
      <t>.</t>
    </r>
  </si>
  <si>
    <t>2.1. Művelődési házak tevékenysége</t>
  </si>
  <si>
    <t>2.2. Közművelődési könyvtári tevékenység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</si>
</sst>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 shrinkToFit="1"/>
    </xf>
    <xf numFmtId="0" fontId="2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9"/>
  <sheetViews>
    <sheetView tabSelected="1" zoomScalePageLayoutView="0" workbookViewId="0" topLeftCell="A46">
      <selection activeCell="A199" sqref="A199"/>
    </sheetView>
  </sheetViews>
  <sheetFormatPr defaultColWidth="9.140625" defaultRowHeight="12.75"/>
  <cols>
    <col min="4" max="4" width="22.28125" style="0" customWidth="1"/>
    <col min="5" max="5" width="38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  <col min="11" max="13" width="0" style="0" hidden="1" customWidth="1"/>
    <col min="15" max="17" width="0" style="0" hidden="1" customWidth="1"/>
  </cols>
  <sheetData>
    <row r="2" spans="1:10" s="1" customFormat="1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ht="12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4" customFormat="1" ht="12.75">
      <c r="A4" s="22" t="s">
        <v>2</v>
      </c>
      <c r="B4" s="22"/>
      <c r="C4" s="22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.75">
      <c r="A5" s="22" t="s">
        <v>10</v>
      </c>
      <c r="B5" s="22"/>
      <c r="C5" s="22"/>
      <c r="D5" s="5"/>
      <c r="E5" s="6" t="s">
        <v>11</v>
      </c>
      <c r="F5" s="6">
        <f>SUM(F6:F20)</f>
        <v>193194</v>
      </c>
      <c r="G5" s="6">
        <f>SUM(G6:G20)</f>
        <v>91126</v>
      </c>
      <c r="H5" s="6">
        <f>SUM(H6:H20)</f>
        <v>284320</v>
      </c>
      <c r="I5" s="6">
        <f>SUM(I6:I20)</f>
        <v>250634</v>
      </c>
      <c r="J5" s="5">
        <f aca="true" t="shared" si="0" ref="J5:J13">I5/H5*100</f>
        <v>88.15208216094541</v>
      </c>
    </row>
    <row r="6" spans="1:17" ht="12.75">
      <c r="A6" s="21" t="s">
        <v>12</v>
      </c>
      <c r="B6" s="21"/>
      <c r="C6" s="21"/>
      <c r="D6" s="5"/>
      <c r="E6" s="7" t="s">
        <v>13</v>
      </c>
      <c r="F6" s="7">
        <f>SUM(F59,F73,F94,F101,F154,F161,F167)</f>
        <v>31577</v>
      </c>
      <c r="G6" s="5">
        <v>19534</v>
      </c>
      <c r="H6" s="5">
        <f aca="true" t="shared" si="1" ref="H6:H23">SUM(F6:G6)</f>
        <v>51111</v>
      </c>
      <c r="I6" s="5">
        <v>47595</v>
      </c>
      <c r="J6" s="5">
        <f t="shared" si="0"/>
        <v>93.12085461055351</v>
      </c>
      <c r="K6">
        <f>SUM(I51,I59,I73,I94,I101,I113,I154,I161,I167,I172)</f>
        <v>47595</v>
      </c>
      <c r="L6">
        <f>SUM(H51,H59,H73,H94,H101,H154,H161,H167,H172,,H113)</f>
        <v>51111</v>
      </c>
      <c r="M6">
        <f>SUM(I51,I59,I73,I94,I101,I154,I161,I167,I172,,I113)</f>
        <v>47595</v>
      </c>
      <c r="O6">
        <f>SUM(G6,'ÓVODA  1.'!G5,'GOND.KP. 4.'!G5,'MŰV.HÁZ 2.'!G5)</f>
        <v>21422</v>
      </c>
      <c r="P6">
        <f>SUM(H6,'ÓVODA  1.'!H5,'GOND.KP. 4.'!H5,'MŰV.HÁZ 2.'!H5)</f>
        <v>95988</v>
      </c>
      <c r="Q6">
        <f>SUM(I6,'ÓVODA  1.'!I5,'GOND.KP. 4.'!I5,'MŰV.HÁZ 2.'!I5)</f>
        <v>92177</v>
      </c>
    </row>
    <row r="7" spans="1:17" ht="12.75">
      <c r="A7" s="5"/>
      <c r="B7" s="5"/>
      <c r="C7" s="5"/>
      <c r="D7" s="5"/>
      <c r="E7" s="7" t="s">
        <v>14</v>
      </c>
      <c r="F7" s="7">
        <f>SUM(F60,F74,F95,F102,F162,F168,F155)</f>
        <v>7639</v>
      </c>
      <c r="G7" s="5">
        <v>3132</v>
      </c>
      <c r="H7" s="5">
        <f t="shared" si="1"/>
        <v>10771</v>
      </c>
      <c r="I7" s="5">
        <v>10312</v>
      </c>
      <c r="J7" s="5">
        <f t="shared" si="0"/>
        <v>95.73855723702535</v>
      </c>
      <c r="K7">
        <f>SUM(I52,I60,I74,I95,I102,I155,I162,I168,I173)</f>
        <v>10312</v>
      </c>
      <c r="L7">
        <f>SUM(H52,H60,H74,H95,H102,H155,H162,H168,H173)</f>
        <v>10771</v>
      </c>
      <c r="M7">
        <f>SUM(I52,I60,I74,I95,I102,I155,I162,I168,I173)</f>
        <v>10312</v>
      </c>
      <c r="O7">
        <f>SUM(G7,'ÓVODA  1.'!G6,'GOND.KP. 4.'!G6,'MŰV.HÁZ 2.'!G6)</f>
        <v>3708</v>
      </c>
      <c r="P7">
        <f>SUM(H7,'ÓVODA  1.'!H6,'GOND.KP. 4.'!H6,'MŰV.HÁZ 2.'!H6)</f>
        <v>22986</v>
      </c>
      <c r="Q7">
        <f>SUM(I7,'ÓVODA  1.'!I6,'GOND.KP. 4.'!I6,'MŰV.HÁZ 2.'!I6)</f>
        <v>22501</v>
      </c>
    </row>
    <row r="8" spans="1:17" ht="12.75">
      <c r="A8" s="5"/>
      <c r="B8" s="5"/>
      <c r="C8" s="5"/>
      <c r="D8" s="5"/>
      <c r="E8" s="7" t="s">
        <v>15</v>
      </c>
      <c r="F8" s="7">
        <f>SUM(F23,F28,F40,F46,F53,F61,F68,F75,F90,F96,F103,F112,F139,F151,F169)</f>
        <v>57936</v>
      </c>
      <c r="G8" s="5">
        <v>30799</v>
      </c>
      <c r="H8" s="5">
        <f t="shared" si="1"/>
        <v>88735</v>
      </c>
      <c r="I8" s="5">
        <v>83355</v>
      </c>
      <c r="J8" s="5">
        <f t="shared" si="0"/>
        <v>93.93700343720064</v>
      </c>
      <c r="K8">
        <f>SUM(I23,I28,I40,I46,I53,I61,I68,I75,I90,I96,I103,I112,I121,I139,I151,I156,I163,I169,I188)</f>
        <v>83355</v>
      </c>
      <c r="L8">
        <f>SUM(H23,H28,H40,H46,H53,H61,H68,H75,H90,H96,H103,H112,H121,H139,H151,H156,H163,H169,H188)</f>
        <v>88735</v>
      </c>
      <c r="M8">
        <f>SUM(I23,I28,I40,I46,I53,I61,I68,I75,I90,I96,I103,I112,I121,I139,I151,I156,I163,I169,I188)</f>
        <v>83355</v>
      </c>
      <c r="O8">
        <f>SUM(G8,'ÓVODA  1.'!G7,'GOND.KP. 4.'!G7,'MŰV.HÁZ 2.'!G7)</f>
        <v>30846</v>
      </c>
      <c r="P8">
        <f>SUM(H8,'ÓVODA  1.'!H7,'GOND.KP. 4.'!H7,'MŰV.HÁZ 2.'!H7)</f>
        <v>97422</v>
      </c>
      <c r="Q8">
        <f>SUM(I8,'ÓVODA  1.'!I7,'GOND.KP. 4.'!I7,'MŰV.HÁZ 2.'!I7)</f>
        <v>91023</v>
      </c>
    </row>
    <row r="9" spans="1:17" ht="12.75">
      <c r="A9" s="5"/>
      <c r="B9" s="5"/>
      <c r="C9" s="5"/>
      <c r="D9" s="5"/>
      <c r="E9" s="7" t="s">
        <v>16</v>
      </c>
      <c r="F9" s="7">
        <f>SUM(F85)</f>
        <v>150</v>
      </c>
      <c r="G9" s="5"/>
      <c r="H9" s="5">
        <f t="shared" si="1"/>
        <v>150</v>
      </c>
      <c r="I9" s="5">
        <v>100</v>
      </c>
      <c r="J9" s="5">
        <f t="shared" si="0"/>
        <v>66.66666666666666</v>
      </c>
      <c r="K9">
        <f>SUM(I85,I185)</f>
        <v>550</v>
      </c>
      <c r="L9">
        <f>SUM(H85)</f>
        <v>150</v>
      </c>
      <c r="M9">
        <f>SUM(I85)</f>
        <v>100</v>
      </c>
      <c r="O9">
        <f>SUM(G9,'ÓVODA  1.'!G8,'GOND.KP. 4.'!G8,'MŰV.HÁZ 2.'!G8)</f>
        <v>0</v>
      </c>
      <c r="P9">
        <f>SUM(H9,'ÓVODA  1.'!H8,'GOND.KP. 4.'!H8,'MŰV.HÁZ 2.'!H8)</f>
        <v>150</v>
      </c>
      <c r="Q9">
        <f>SUM(I9,'ÓVODA  1.'!I8,'GOND.KP. 4.'!I8,'MŰV.HÁZ 2.'!I8)</f>
        <v>100</v>
      </c>
    </row>
    <row r="10" spans="1:17" ht="12.75">
      <c r="A10" s="5"/>
      <c r="B10" s="5"/>
      <c r="C10" s="5"/>
      <c r="D10" s="5"/>
      <c r="E10" s="7" t="s">
        <v>17</v>
      </c>
      <c r="F10" s="7">
        <f>SUM(F29,F145,F62)</f>
        <v>6111</v>
      </c>
      <c r="G10" s="5">
        <v>2762</v>
      </c>
      <c r="H10" s="5">
        <f t="shared" si="1"/>
        <v>8873</v>
      </c>
      <c r="I10" s="5">
        <v>8758</v>
      </c>
      <c r="J10" s="5">
        <f t="shared" si="0"/>
        <v>98.70393328073932</v>
      </c>
      <c r="K10">
        <f>SUM(I29,I62,I145)</f>
        <v>8758</v>
      </c>
      <c r="L10">
        <f>SUM(H29,H62,H145)</f>
        <v>8873</v>
      </c>
      <c r="M10">
        <f>SUM(I29,I62,I145)</f>
        <v>8758</v>
      </c>
      <c r="O10">
        <f>SUM(G10,'ÓVODA  1.'!G9,'GOND.KP. 4.'!G9,'MŰV.HÁZ 2.'!G9)</f>
        <v>2762</v>
      </c>
      <c r="P10">
        <f>SUM(H10,'ÓVODA  1.'!H9,'GOND.KP. 4.'!H9,'MŰV.HÁZ 2.'!H9)</f>
        <v>8873</v>
      </c>
      <c r="Q10">
        <f>SUM(I10,'ÓVODA  1.'!I9,'GOND.KP. 4.'!I9,'MŰV.HÁZ 2.'!I9)</f>
        <v>8758</v>
      </c>
    </row>
    <row r="11" spans="1:17" ht="12.75">
      <c r="A11" s="5"/>
      <c r="B11" s="5"/>
      <c r="C11" s="5"/>
      <c r="D11" s="5"/>
      <c r="E11" s="7" t="s">
        <v>18</v>
      </c>
      <c r="F11" s="7">
        <f>SUM(F32,F54,F64,F97,F164)</f>
        <v>3885</v>
      </c>
      <c r="G11" s="5">
        <v>21163</v>
      </c>
      <c r="H11" s="5">
        <f t="shared" si="1"/>
        <v>25048</v>
      </c>
      <c r="I11" s="5">
        <v>23926</v>
      </c>
      <c r="J11" s="5">
        <f t="shared" si="0"/>
        <v>95.52060044714149</v>
      </c>
      <c r="K11">
        <f>SUM(I32,I54,I64,I77,I97,I157,I164)</f>
        <v>23926</v>
      </c>
      <c r="L11">
        <f>SUM(H32,H54,H64,H77,H97,H157,H164)</f>
        <v>25048</v>
      </c>
      <c r="M11">
        <f>SUM(I32,I54,I64,I77,I97,I157,I164)</f>
        <v>23926</v>
      </c>
      <c r="O11">
        <f>SUM(G11,'ÓVODA  1.'!G10,'GOND.KP. 4.'!G10,'MŰV.HÁZ 2.'!G10)</f>
        <v>21293</v>
      </c>
      <c r="P11">
        <f>SUM(H11,'ÓVODA  1.'!H10,'GOND.KP. 4.'!H10,'MŰV.HÁZ 2.'!H10)</f>
        <v>25379</v>
      </c>
      <c r="Q11">
        <f>SUM(I11,'ÓVODA  1.'!I10,'GOND.KP. 4.'!I10,'MŰV.HÁZ 2.'!I10)</f>
        <v>24247</v>
      </c>
    </row>
    <row r="12" spans="1:17" ht="12.75">
      <c r="A12" s="5"/>
      <c r="B12" s="5"/>
      <c r="C12" s="5"/>
      <c r="D12" s="5"/>
      <c r="E12" s="7" t="s">
        <v>19</v>
      </c>
      <c r="F12" s="7">
        <v>0</v>
      </c>
      <c r="G12" s="5">
        <v>42195</v>
      </c>
      <c r="H12" s="5">
        <f t="shared" si="1"/>
        <v>42195</v>
      </c>
      <c r="I12" s="5">
        <v>41473</v>
      </c>
      <c r="J12" s="5">
        <f t="shared" si="0"/>
        <v>98.28889678871904</v>
      </c>
      <c r="K12">
        <f>SUM(I55)</f>
        <v>40838</v>
      </c>
      <c r="L12">
        <f>SUM(H55,H76)</f>
        <v>42195</v>
      </c>
      <c r="M12">
        <f>SUM(I55,I76)</f>
        <v>41473</v>
      </c>
      <c r="O12">
        <f>SUM(G12,'ÓVODA  1.'!G11,'GOND.KP. 4.'!G11,'MŰV.HÁZ 2.'!G11)</f>
        <v>42195</v>
      </c>
      <c r="P12">
        <f>SUM(H12,'ÓVODA  1.'!H11,'GOND.KP. 4.'!H11,'MŰV.HÁZ 2.'!H11)</f>
        <v>42195</v>
      </c>
      <c r="Q12">
        <f>SUM(I12,'ÓVODA  1.'!I11,'GOND.KP. 4.'!I11,'MŰV.HÁZ 2.'!I11)</f>
        <v>41473</v>
      </c>
    </row>
    <row r="13" spans="1:17" ht="12.75">
      <c r="A13" s="5"/>
      <c r="B13" s="5"/>
      <c r="C13" s="5"/>
      <c r="D13" s="5"/>
      <c r="E13" s="7" t="s">
        <v>20</v>
      </c>
      <c r="F13" s="7"/>
      <c r="G13" s="5">
        <v>450</v>
      </c>
      <c r="H13" s="5">
        <f t="shared" si="1"/>
        <v>450</v>
      </c>
      <c r="I13" s="5">
        <v>450</v>
      </c>
      <c r="J13" s="5">
        <f t="shared" si="0"/>
        <v>100</v>
      </c>
      <c r="L13">
        <f>SUM(H185)</f>
        <v>450</v>
      </c>
      <c r="M13">
        <f>SUM(I185)</f>
        <v>450</v>
      </c>
      <c r="O13">
        <f>SUM(G13,'ÓVODA  1.'!G12,'GOND.KP. 4.'!G12,'MŰV.HÁZ 2.'!G12)</f>
        <v>450</v>
      </c>
      <c r="P13">
        <f>SUM(H13,'ÓVODA  1.'!H12,'GOND.KP. 4.'!H12,'MŰV.HÁZ 2.'!H12)</f>
        <v>450</v>
      </c>
      <c r="Q13">
        <f>SUM(I13,'ÓVODA  1.'!I12,'GOND.KP. 4.'!I12,'MŰV.HÁZ 2.'!I12)</f>
        <v>450</v>
      </c>
    </row>
    <row r="14" spans="1:17" ht="12.75">
      <c r="A14" s="5"/>
      <c r="B14" s="5"/>
      <c r="C14" s="5"/>
      <c r="D14" s="5"/>
      <c r="E14" s="7" t="s">
        <v>21</v>
      </c>
      <c r="F14" s="7"/>
      <c r="G14" s="5"/>
      <c r="H14" s="5">
        <f t="shared" si="1"/>
        <v>0</v>
      </c>
      <c r="I14" s="5"/>
      <c r="J14" s="5"/>
      <c r="O14">
        <f>SUM(G14,'ÓVODA  1.'!G13,'GOND.KP. 4.'!G13,'MŰV.HÁZ 2.'!G13)</f>
        <v>0</v>
      </c>
      <c r="P14">
        <f>SUM(H14,'ÓVODA  1.'!H13,'GOND.KP. 4.'!H13,'MŰV.HÁZ 2.'!H13)</f>
        <v>0</v>
      </c>
      <c r="Q14">
        <f>SUM(I14,'ÓVODA  1.'!I13,'GOND.KP. 4.'!I13,'MŰV.HÁZ 2.'!I13)</f>
        <v>0</v>
      </c>
    </row>
    <row r="15" spans="1:13" ht="12.75">
      <c r="A15" s="5"/>
      <c r="B15" s="5"/>
      <c r="C15" s="5"/>
      <c r="D15" s="5"/>
      <c r="E15" s="7" t="s">
        <v>22</v>
      </c>
      <c r="F15" s="7">
        <f>SUM(F41,F47,F106,F120,F128,F131,F135,F140)</f>
        <v>11765</v>
      </c>
      <c r="G15" s="5">
        <v>3904</v>
      </c>
      <c r="H15" s="5">
        <f t="shared" si="1"/>
        <v>15669</v>
      </c>
      <c r="I15" s="5">
        <v>13384</v>
      </c>
      <c r="J15" s="5">
        <f aca="true" t="shared" si="2" ref="J15:J20">I15/H15*100</f>
        <v>85.4170655434297</v>
      </c>
      <c r="K15">
        <f>SUM(I41,I47,I106,I120,I128,I131,I135,I140)</f>
        <v>12600</v>
      </c>
      <c r="L15">
        <f>SUM(H41,H47,H106,H120,H128,H131,H135,H140,H193)</f>
        <v>15669</v>
      </c>
      <c r="M15">
        <f>SUM(I41,I47,I106,I120,I128,I131,I135,I140,I193)</f>
        <v>13384</v>
      </c>
    </row>
    <row r="16" spans="1:13" ht="12.75">
      <c r="A16" s="5"/>
      <c r="B16" s="5"/>
      <c r="C16" s="5"/>
      <c r="D16" s="5"/>
      <c r="E16" s="7" t="s">
        <v>23</v>
      </c>
      <c r="F16" s="7">
        <f>SUM(F81)</f>
        <v>74131</v>
      </c>
      <c r="G16" s="5">
        <v>-54153</v>
      </c>
      <c r="H16" s="5">
        <f t="shared" si="1"/>
        <v>19978</v>
      </c>
      <c r="I16" s="5"/>
      <c r="J16" s="5">
        <f t="shared" si="2"/>
        <v>0</v>
      </c>
      <c r="L16">
        <f>SUM(H81)</f>
        <v>19978</v>
      </c>
      <c r="M16">
        <f>SUM(I81)</f>
        <v>0</v>
      </c>
    </row>
    <row r="17" spans="1:13" ht="12.75">
      <c r="A17" s="5"/>
      <c r="B17" s="5"/>
      <c r="C17" s="5"/>
      <c r="D17" s="5"/>
      <c r="E17" s="7" t="s">
        <v>24</v>
      </c>
      <c r="F17" s="7"/>
      <c r="G17" s="5">
        <v>1750</v>
      </c>
      <c r="H17" s="5">
        <f t="shared" si="1"/>
        <v>1750</v>
      </c>
      <c r="I17" s="5">
        <v>1750</v>
      </c>
      <c r="J17" s="5">
        <f t="shared" si="2"/>
        <v>100</v>
      </c>
      <c r="K17">
        <f>SUM(I63,I184)</f>
        <v>1750</v>
      </c>
      <c r="L17">
        <f>SUM(H63,H184)</f>
        <v>1750</v>
      </c>
      <c r="M17">
        <f>SUM(I63,I184)</f>
        <v>1750</v>
      </c>
    </row>
    <row r="18" spans="1:13" ht="12.75">
      <c r="A18" s="5"/>
      <c r="B18" s="5"/>
      <c r="C18" s="5"/>
      <c r="D18" s="5"/>
      <c r="E18" s="7" t="s">
        <v>25</v>
      </c>
      <c r="F18" s="7"/>
      <c r="G18" s="5">
        <v>2021</v>
      </c>
      <c r="H18" s="5">
        <f t="shared" si="1"/>
        <v>2021</v>
      </c>
      <c r="I18" s="5">
        <v>1964</v>
      </c>
      <c r="J18" s="5">
        <f t="shared" si="2"/>
        <v>97.17961405244928</v>
      </c>
      <c r="K18">
        <f>SUM(I180)</f>
        <v>1964</v>
      </c>
      <c r="L18">
        <f>SUM(H180)</f>
        <v>2021</v>
      </c>
      <c r="M18">
        <f>SUM(I180)</f>
        <v>1964</v>
      </c>
    </row>
    <row r="19" spans="1:13" ht="12.75">
      <c r="A19" s="5"/>
      <c r="B19" s="5"/>
      <c r="C19" s="5"/>
      <c r="D19" s="5"/>
      <c r="E19" s="7" t="s">
        <v>26</v>
      </c>
      <c r="F19" s="7"/>
      <c r="G19" s="5">
        <v>12376</v>
      </c>
      <c r="H19" s="5">
        <f t="shared" si="1"/>
        <v>12376</v>
      </c>
      <c r="I19" s="5">
        <v>12374</v>
      </c>
      <c r="J19" s="5">
        <f t="shared" si="2"/>
        <v>99.98383968972205</v>
      </c>
      <c r="K19">
        <f>SUM(I189)</f>
        <v>12374</v>
      </c>
      <c r="L19">
        <f>SUM(H189)</f>
        <v>12376</v>
      </c>
      <c r="M19">
        <f>SUM(I189)</f>
        <v>12374</v>
      </c>
    </row>
    <row r="20" spans="1:13" ht="12.75">
      <c r="A20" s="5"/>
      <c r="B20" s="5"/>
      <c r="C20" s="5"/>
      <c r="D20" s="5"/>
      <c r="E20" s="7" t="s">
        <v>27</v>
      </c>
      <c r="F20" s="7"/>
      <c r="G20" s="5">
        <v>5193</v>
      </c>
      <c r="H20" s="5">
        <f t="shared" si="1"/>
        <v>5193</v>
      </c>
      <c r="I20" s="5">
        <v>5193</v>
      </c>
      <c r="J20" s="5">
        <f t="shared" si="2"/>
        <v>100</v>
      </c>
      <c r="K20">
        <f>SUM(I177)</f>
        <v>5193</v>
      </c>
      <c r="L20">
        <f>SUM(H177)</f>
        <v>5193</v>
      </c>
      <c r="M20">
        <f>SUM(I177)</f>
        <v>5193</v>
      </c>
    </row>
    <row r="21" spans="1:10" ht="12.75">
      <c r="A21" s="22" t="s">
        <v>28</v>
      </c>
      <c r="B21" s="22"/>
      <c r="C21" s="22"/>
      <c r="D21" s="22"/>
      <c r="E21" s="5"/>
      <c r="F21" s="5"/>
      <c r="G21" s="5"/>
      <c r="H21" s="5">
        <f t="shared" si="1"/>
        <v>0</v>
      </c>
      <c r="I21" s="5"/>
      <c r="J21" s="5"/>
    </row>
    <row r="22" spans="1:10" ht="12.75">
      <c r="A22" s="3"/>
      <c r="B22" s="3"/>
      <c r="C22" s="3"/>
      <c r="D22" s="3"/>
      <c r="E22" s="5"/>
      <c r="F22" s="5"/>
      <c r="G22" s="5"/>
      <c r="H22" s="5">
        <f t="shared" si="1"/>
        <v>0</v>
      </c>
      <c r="I22" s="5"/>
      <c r="J22" s="5"/>
    </row>
    <row r="23" spans="1:10" ht="12.75">
      <c r="A23" s="8" t="s">
        <v>29</v>
      </c>
      <c r="B23" s="8"/>
      <c r="C23" s="3"/>
      <c r="D23" s="3"/>
      <c r="E23" s="7" t="s">
        <v>30</v>
      </c>
      <c r="F23" s="7">
        <v>160</v>
      </c>
      <c r="G23" s="5"/>
      <c r="H23" s="5">
        <f t="shared" si="1"/>
        <v>160</v>
      </c>
      <c r="I23" s="5">
        <v>148</v>
      </c>
      <c r="J23" s="5">
        <f>I23/H23*100</f>
        <v>92.5</v>
      </c>
    </row>
    <row r="24" spans="1:10" ht="25.5">
      <c r="A24" s="9" t="s">
        <v>31</v>
      </c>
      <c r="B24" s="3"/>
      <c r="C24" s="3"/>
      <c r="D24" s="3"/>
      <c r="E24" s="7" t="s">
        <v>32</v>
      </c>
      <c r="F24" s="10">
        <f>SUM(F23:F23)</f>
        <v>160</v>
      </c>
      <c r="G24" s="10">
        <f>SUM(G23:G23)</f>
        <v>0</v>
      </c>
      <c r="H24" s="10">
        <f>SUM(H23:H23)</f>
        <v>160</v>
      </c>
      <c r="I24" s="10">
        <f>SUM(I23:I23)</f>
        <v>148</v>
      </c>
      <c r="J24" s="5">
        <f>I24/H24*100</f>
        <v>92.5</v>
      </c>
    </row>
    <row r="25" spans="1:10" ht="12.75">
      <c r="A25" s="3"/>
      <c r="B25" s="3"/>
      <c r="C25" s="3"/>
      <c r="D25" s="3"/>
      <c r="E25" s="7"/>
      <c r="F25" s="7"/>
      <c r="G25" s="5"/>
      <c r="H25" s="5">
        <f>SUM(F25:G25)</f>
        <v>0</v>
      </c>
      <c r="I25" s="5"/>
      <c r="J25" s="5"/>
    </row>
    <row r="26" spans="1:10" ht="12.75">
      <c r="A26" s="23" t="s">
        <v>33</v>
      </c>
      <c r="B26" s="23"/>
      <c r="C26" s="23"/>
      <c r="D26" s="3"/>
      <c r="E26" s="7"/>
      <c r="F26" s="7"/>
      <c r="G26" s="5"/>
      <c r="H26" s="5">
        <f>SUM(F26:G26)</f>
        <v>0</v>
      </c>
      <c r="I26" s="5"/>
      <c r="J26" s="5"/>
    </row>
    <row r="27" spans="1:10" ht="22.5">
      <c r="A27" s="11" t="s">
        <v>31</v>
      </c>
      <c r="B27" s="3"/>
      <c r="C27" s="3"/>
      <c r="D27" s="3"/>
      <c r="E27" s="7"/>
      <c r="F27" s="7"/>
      <c r="G27" s="5"/>
      <c r="H27" s="5">
        <f>SUM(F27:G27)</f>
        <v>0</v>
      </c>
      <c r="I27" s="5"/>
      <c r="J27" s="5"/>
    </row>
    <row r="28" spans="1:10" ht="12.75">
      <c r="A28" s="11"/>
      <c r="B28" s="3"/>
      <c r="C28" s="3"/>
      <c r="D28" s="3"/>
      <c r="E28" s="7" t="s">
        <v>30</v>
      </c>
      <c r="F28" s="7">
        <v>510</v>
      </c>
      <c r="G28" s="5">
        <v>37</v>
      </c>
      <c r="H28" s="5">
        <f>SUM(F28:G28)</f>
        <v>547</v>
      </c>
      <c r="I28" s="5">
        <v>532</v>
      </c>
      <c r="J28" s="5">
        <f>I28/H28*100</f>
        <v>97.25776965265082</v>
      </c>
    </row>
    <row r="29" spans="1:10" ht="12.75">
      <c r="A29" s="3"/>
      <c r="B29" s="3"/>
      <c r="C29" s="3"/>
      <c r="D29" s="3"/>
      <c r="E29" s="7" t="s">
        <v>34</v>
      </c>
      <c r="F29" s="7">
        <v>120</v>
      </c>
      <c r="G29" s="5">
        <v>20</v>
      </c>
      <c r="H29" s="5">
        <f>SUM(F29:G29)</f>
        <v>140</v>
      </c>
      <c r="I29" s="5">
        <v>139</v>
      </c>
      <c r="J29" s="5">
        <f>I29/H29*100</f>
        <v>99.28571428571429</v>
      </c>
    </row>
    <row r="30" spans="1:10" ht="12.75">
      <c r="A30" s="3"/>
      <c r="B30" s="3"/>
      <c r="C30" s="3"/>
      <c r="D30" s="3"/>
      <c r="E30" s="7" t="s">
        <v>32</v>
      </c>
      <c r="F30" s="10">
        <f>SUM(F27:F29)</f>
        <v>630</v>
      </c>
      <c r="G30" s="10">
        <f>SUM(G27:G29)</f>
        <v>57</v>
      </c>
      <c r="H30" s="10">
        <f>SUM(H27:H29)</f>
        <v>687</v>
      </c>
      <c r="I30" s="10">
        <f>SUM(I27:I29)</f>
        <v>671</v>
      </c>
      <c r="J30" s="5">
        <f>I30/H30*100</f>
        <v>97.67103347889375</v>
      </c>
    </row>
    <row r="31" spans="1:10" ht="12.75">
      <c r="A31" s="6" t="s">
        <v>35</v>
      </c>
      <c r="B31" s="6"/>
      <c r="C31" s="6"/>
      <c r="D31" s="5"/>
      <c r="E31" s="7"/>
      <c r="F31" s="7"/>
      <c r="G31" s="5"/>
      <c r="H31" s="5">
        <f>SUM(F31:G31)</f>
        <v>0</v>
      </c>
      <c r="I31" s="5"/>
      <c r="J31" s="5"/>
    </row>
    <row r="32" spans="1:10" ht="12.75">
      <c r="A32" s="12" t="s">
        <v>31</v>
      </c>
      <c r="B32" s="12"/>
      <c r="C32" s="12"/>
      <c r="D32" s="12"/>
      <c r="E32" s="7" t="s">
        <v>36</v>
      </c>
      <c r="F32" s="7">
        <v>1800</v>
      </c>
      <c r="G32" s="5">
        <v>281</v>
      </c>
      <c r="H32" s="5">
        <f>SUM(F32:G32)</f>
        <v>2081</v>
      </c>
      <c r="I32" s="5">
        <v>2076</v>
      </c>
      <c r="J32" s="5">
        <f>I32/H32*100</f>
        <v>99.75973089860643</v>
      </c>
    </row>
    <row r="33" spans="1:10" ht="12.75">
      <c r="A33" s="12"/>
      <c r="B33" s="12"/>
      <c r="C33" s="12"/>
      <c r="D33" s="12"/>
      <c r="E33" s="7" t="s">
        <v>37</v>
      </c>
      <c r="F33" s="10">
        <f>SUM(F32:F32)</f>
        <v>1800</v>
      </c>
      <c r="G33" s="10">
        <f>SUM(G32:G32)</f>
        <v>281</v>
      </c>
      <c r="H33" s="10">
        <f>SUM(H32:H32)</f>
        <v>2081</v>
      </c>
      <c r="I33" s="10">
        <f>SUM(I32:I32)</f>
        <v>2076</v>
      </c>
      <c r="J33" s="5">
        <f>I33/H33*100</f>
        <v>99.75973089860643</v>
      </c>
    </row>
    <row r="34" spans="1:10" ht="12.75">
      <c r="A34" s="12"/>
      <c r="B34" s="12"/>
      <c r="C34" s="12"/>
      <c r="D34" s="12"/>
      <c r="E34" s="7"/>
      <c r="F34" s="10"/>
      <c r="G34" s="5"/>
      <c r="H34" s="5">
        <f>SUM(F34:G34)</f>
        <v>0</v>
      </c>
      <c r="I34" s="5"/>
      <c r="J34" s="5"/>
    </row>
    <row r="35" spans="1:10" ht="12.75">
      <c r="A35" s="12"/>
      <c r="B35" s="12"/>
      <c r="C35" s="12"/>
      <c r="D35" s="12"/>
      <c r="E35" s="7"/>
      <c r="F35" s="10"/>
      <c r="G35" s="5"/>
      <c r="H35" s="5">
        <f>SUM(F35:G35)</f>
        <v>0</v>
      </c>
      <c r="I35" s="5"/>
      <c r="J35" s="5"/>
    </row>
    <row r="36" spans="1:10" ht="12.75">
      <c r="A36" s="12"/>
      <c r="B36" s="12"/>
      <c r="C36" s="12"/>
      <c r="D36" s="12"/>
      <c r="E36" s="7"/>
      <c r="F36" s="10"/>
      <c r="G36" s="5"/>
      <c r="H36" s="5"/>
      <c r="I36" s="5"/>
      <c r="J36" s="5"/>
    </row>
    <row r="37" spans="1:10" ht="12.75">
      <c r="A37" s="12"/>
      <c r="B37" s="12"/>
      <c r="C37" s="12"/>
      <c r="D37" s="12"/>
      <c r="E37" s="7"/>
      <c r="F37" s="10"/>
      <c r="G37" s="5"/>
      <c r="H37" s="5"/>
      <c r="I37" s="5"/>
      <c r="J37" s="5"/>
    </row>
    <row r="38" spans="1:10" ht="12.75">
      <c r="A38" s="3"/>
      <c r="B38" s="3"/>
      <c r="C38" s="3"/>
      <c r="D38" s="3"/>
      <c r="E38" s="7"/>
      <c r="F38" s="7"/>
      <c r="G38" s="5"/>
      <c r="H38" s="5">
        <f>SUM(F38:G38)</f>
        <v>0</v>
      </c>
      <c r="I38" s="5"/>
      <c r="J38" s="5"/>
    </row>
    <row r="39" spans="1:10" ht="12.75">
      <c r="A39" s="6" t="s">
        <v>38</v>
      </c>
      <c r="B39" s="6"/>
      <c r="C39" s="6"/>
      <c r="D39" s="5"/>
      <c r="E39" s="7"/>
      <c r="F39" s="7"/>
      <c r="G39" s="5"/>
      <c r="H39" s="5">
        <f>SUM(F39:G39)</f>
        <v>0</v>
      </c>
      <c r="I39" s="5"/>
      <c r="J39" s="5"/>
    </row>
    <row r="40" spans="1:10" ht="12.75">
      <c r="A40" s="12" t="s">
        <v>31</v>
      </c>
      <c r="B40" s="12"/>
      <c r="C40" s="12"/>
      <c r="D40" s="12"/>
      <c r="E40" s="7" t="s">
        <v>39</v>
      </c>
      <c r="F40" s="7">
        <v>5460</v>
      </c>
      <c r="G40" s="5">
        <v>581</v>
      </c>
      <c r="H40" s="5">
        <f>SUM(F40:G40)</f>
        <v>6041</v>
      </c>
      <c r="I40" s="5">
        <v>6385</v>
      </c>
      <c r="J40" s="5">
        <f>I40/H40*100</f>
        <v>105.69442145340176</v>
      </c>
    </row>
    <row r="41" spans="1:10" ht="12.75">
      <c r="A41" s="12"/>
      <c r="B41" s="12"/>
      <c r="C41" s="12"/>
      <c r="D41" s="12"/>
      <c r="E41" s="7" t="s">
        <v>40</v>
      </c>
      <c r="F41" s="7">
        <v>1683</v>
      </c>
      <c r="G41" s="5"/>
      <c r="H41" s="5">
        <f>SUM(F41:G41)</f>
        <v>1683</v>
      </c>
      <c r="I41" s="5">
        <v>1794</v>
      </c>
      <c r="J41" s="5">
        <f>I41/H41*100</f>
        <v>106.59536541889483</v>
      </c>
    </row>
    <row r="42" spans="1:10" ht="12.75">
      <c r="A42" s="12"/>
      <c r="B42" s="12"/>
      <c r="C42" s="12"/>
      <c r="D42" s="12"/>
      <c r="E42" s="7" t="s">
        <v>37</v>
      </c>
      <c r="F42" s="10">
        <f>SUM(F40:F41)</f>
        <v>7143</v>
      </c>
      <c r="G42" s="10">
        <f>SUM(G40:G41)</f>
        <v>581</v>
      </c>
      <c r="H42" s="10">
        <f>SUM(H40:H41)</f>
        <v>7724</v>
      </c>
      <c r="I42" s="10">
        <f>SUM(I40:I41)</f>
        <v>8179</v>
      </c>
      <c r="J42" s="5">
        <f>I42/H42*100</f>
        <v>105.89073019161057</v>
      </c>
    </row>
    <row r="43" spans="1:10" ht="12.75">
      <c r="A43" s="12"/>
      <c r="B43" s="12"/>
      <c r="C43" s="12"/>
      <c r="D43" s="12"/>
      <c r="E43" s="7"/>
      <c r="F43" s="7"/>
      <c r="G43" s="5"/>
      <c r="H43" s="5">
        <f>SUM(F43:G43)</f>
        <v>0</v>
      </c>
      <c r="I43" s="5"/>
      <c r="J43" s="5"/>
    </row>
    <row r="44" spans="1:10" ht="12.75">
      <c r="A44" s="12"/>
      <c r="B44" s="12"/>
      <c r="C44" s="12"/>
      <c r="D44" s="12"/>
      <c r="E44" s="7"/>
      <c r="F44" s="7"/>
      <c r="G44" s="5"/>
      <c r="H44" s="5">
        <f>SUM(F44:G44)</f>
        <v>0</v>
      </c>
      <c r="I44" s="5"/>
      <c r="J44" s="5"/>
    </row>
    <row r="45" spans="1:10" ht="12.75">
      <c r="A45" s="6" t="s">
        <v>41</v>
      </c>
      <c r="B45" s="5"/>
      <c r="C45" s="5"/>
      <c r="D45" s="5"/>
      <c r="E45" s="7"/>
      <c r="F45" s="7"/>
      <c r="G45" s="5"/>
      <c r="H45" s="5">
        <f>SUM(F45:G45)</f>
        <v>0</v>
      </c>
      <c r="I45" s="5"/>
      <c r="J45" s="5"/>
    </row>
    <row r="46" spans="1:10" ht="12.75">
      <c r="A46" s="5" t="s">
        <v>31</v>
      </c>
      <c r="B46" s="5"/>
      <c r="C46" s="5"/>
      <c r="D46" s="5"/>
      <c r="E46" s="7" t="s">
        <v>30</v>
      </c>
      <c r="F46" s="7">
        <v>12367</v>
      </c>
      <c r="G46" s="5"/>
      <c r="H46" s="5">
        <f>SUM(F46:G46)</f>
        <v>12367</v>
      </c>
      <c r="I46" s="5">
        <v>12021</v>
      </c>
      <c r="J46" s="5">
        <f>I46/H46*100</f>
        <v>97.20223174577505</v>
      </c>
    </row>
    <row r="47" spans="1:10" ht="12.75">
      <c r="A47" s="5"/>
      <c r="B47" s="5"/>
      <c r="C47" s="5"/>
      <c r="D47" s="5"/>
      <c r="E47" s="7" t="s">
        <v>40</v>
      </c>
      <c r="F47" s="7">
        <v>5020</v>
      </c>
      <c r="G47" s="5"/>
      <c r="H47" s="5">
        <f>SUM(F47:G47)</f>
        <v>5020</v>
      </c>
      <c r="I47" s="5">
        <v>2897</v>
      </c>
      <c r="J47" s="5">
        <f>I47/H47*100</f>
        <v>57.70916334661354</v>
      </c>
    </row>
    <row r="48" spans="1:10" ht="12.75">
      <c r="A48" s="5"/>
      <c r="B48" s="5"/>
      <c r="C48" s="5"/>
      <c r="D48" s="5"/>
      <c r="E48" s="7" t="s">
        <v>32</v>
      </c>
      <c r="F48" s="10">
        <f>SUM(F46:F47)</f>
        <v>17387</v>
      </c>
      <c r="G48" s="10">
        <f>SUM(G46:G47)</f>
        <v>0</v>
      </c>
      <c r="H48" s="10">
        <f>SUM(H46:H47)</f>
        <v>17387</v>
      </c>
      <c r="I48" s="10">
        <f>SUM(I46:I47)</f>
        <v>14918</v>
      </c>
      <c r="J48" s="5">
        <f>I48/H48*100</f>
        <v>85.79973543452004</v>
      </c>
    </row>
    <row r="49" spans="1:10" ht="12.75">
      <c r="A49" s="5"/>
      <c r="B49" s="5"/>
      <c r="C49" s="5"/>
      <c r="D49" s="5"/>
      <c r="E49" s="7"/>
      <c r="F49" s="7"/>
      <c r="G49" s="5"/>
      <c r="H49" s="5">
        <f aca="true" t="shared" si="3" ref="H49:H55">SUM(F49:G49)</f>
        <v>0</v>
      </c>
      <c r="I49" s="5"/>
      <c r="J49" s="5"/>
    </row>
    <row r="50" spans="1:10" ht="12.75">
      <c r="A50" s="6" t="s">
        <v>42</v>
      </c>
      <c r="B50" s="5"/>
      <c r="C50" s="5"/>
      <c r="D50" s="5"/>
      <c r="E50" s="7"/>
      <c r="F50" s="7"/>
      <c r="G50" s="5"/>
      <c r="H50" s="5">
        <f t="shared" si="3"/>
        <v>0</v>
      </c>
      <c r="I50" s="5"/>
      <c r="J50" s="5"/>
    </row>
    <row r="51" spans="1:10" ht="12.75">
      <c r="A51" s="5" t="s">
        <v>43</v>
      </c>
      <c r="B51" s="5"/>
      <c r="C51" s="5"/>
      <c r="D51" s="5"/>
      <c r="E51" s="7" t="s">
        <v>44</v>
      </c>
      <c r="F51" s="7"/>
      <c r="G51" s="5">
        <v>400</v>
      </c>
      <c r="H51" s="5">
        <f t="shared" si="3"/>
        <v>400</v>
      </c>
      <c r="I51" s="5">
        <v>322</v>
      </c>
      <c r="J51" s="5">
        <f aca="true" t="shared" si="4" ref="J51:J56">I51/H51*100</f>
        <v>80.5</v>
      </c>
    </row>
    <row r="52" spans="1:10" ht="12.75">
      <c r="A52" s="6"/>
      <c r="B52" s="5"/>
      <c r="C52" s="5"/>
      <c r="D52" s="5"/>
      <c r="E52" s="7" t="s">
        <v>45</v>
      </c>
      <c r="F52" s="7"/>
      <c r="G52" s="5">
        <v>80</v>
      </c>
      <c r="H52" s="5">
        <f t="shared" si="3"/>
        <v>80</v>
      </c>
      <c r="I52" s="5">
        <v>78</v>
      </c>
      <c r="J52" s="5">
        <f t="shared" si="4"/>
        <v>97.5</v>
      </c>
    </row>
    <row r="53" spans="2:10" ht="12.75">
      <c r="B53" s="5"/>
      <c r="C53" s="5"/>
      <c r="D53" s="5"/>
      <c r="E53" s="7" t="s">
        <v>30</v>
      </c>
      <c r="F53" s="7">
        <v>5372</v>
      </c>
      <c r="G53" s="5">
        <v>14985</v>
      </c>
      <c r="H53" s="5">
        <f t="shared" si="3"/>
        <v>20357</v>
      </c>
      <c r="I53" s="5">
        <v>19279</v>
      </c>
      <c r="J53" s="5">
        <f t="shared" si="4"/>
        <v>94.70452424227538</v>
      </c>
    </row>
    <row r="54" spans="1:10" ht="12.75">
      <c r="A54" s="5"/>
      <c r="B54" s="5"/>
      <c r="C54" s="5"/>
      <c r="D54" s="5"/>
      <c r="E54" s="7" t="s">
        <v>36</v>
      </c>
      <c r="F54" s="7">
        <v>635</v>
      </c>
      <c r="G54" s="5">
        <v>5215</v>
      </c>
      <c r="H54" s="5">
        <f t="shared" si="3"/>
        <v>5850</v>
      </c>
      <c r="I54" s="5">
        <v>5850</v>
      </c>
      <c r="J54" s="5">
        <f t="shared" si="4"/>
        <v>100</v>
      </c>
    </row>
    <row r="55" spans="1:10" ht="12.75">
      <c r="A55" s="5"/>
      <c r="B55" s="5"/>
      <c r="C55" s="5"/>
      <c r="D55" s="5"/>
      <c r="E55" s="7" t="s">
        <v>46</v>
      </c>
      <c r="F55" s="7"/>
      <c r="G55" s="5">
        <v>41560</v>
      </c>
      <c r="H55" s="5">
        <f t="shared" si="3"/>
        <v>41560</v>
      </c>
      <c r="I55" s="5">
        <v>40838</v>
      </c>
      <c r="J55" s="5">
        <f t="shared" si="4"/>
        <v>98.26275264677574</v>
      </c>
    </row>
    <row r="56" spans="1:10" ht="12.75">
      <c r="A56" s="5"/>
      <c r="B56" s="5"/>
      <c r="C56" s="5"/>
      <c r="D56" s="5"/>
      <c r="E56" s="7" t="s">
        <v>32</v>
      </c>
      <c r="F56" s="10">
        <f>SUM(F51:F55)</f>
        <v>6007</v>
      </c>
      <c r="G56" s="10">
        <f>SUM(G51:G55)</f>
        <v>62240</v>
      </c>
      <c r="H56" s="10">
        <f>SUM(H51:H55)</f>
        <v>68247</v>
      </c>
      <c r="I56" s="10">
        <f>SUM(I51:I55)</f>
        <v>66367</v>
      </c>
      <c r="J56" s="5">
        <f t="shared" si="4"/>
        <v>97.24530015971398</v>
      </c>
    </row>
    <row r="57" spans="1:10" ht="12.75">
      <c r="A57" s="5"/>
      <c r="B57" s="5"/>
      <c r="C57" s="5"/>
      <c r="D57" s="5"/>
      <c r="E57" s="7"/>
      <c r="F57" s="7"/>
      <c r="G57" s="5"/>
      <c r="H57" s="5">
        <f aca="true" t="shared" si="5" ref="H57:H64">SUM(F57:G57)</f>
        <v>0</v>
      </c>
      <c r="I57" s="5"/>
      <c r="J57" s="5"/>
    </row>
    <row r="58" spans="1:10" ht="12.75">
      <c r="A58" s="6" t="s">
        <v>47</v>
      </c>
      <c r="B58" s="5"/>
      <c r="C58" s="5"/>
      <c r="D58" s="5"/>
      <c r="E58" s="7"/>
      <c r="F58" s="7"/>
      <c r="G58" s="5"/>
      <c r="H58" s="5">
        <f t="shared" si="5"/>
        <v>0</v>
      </c>
      <c r="I58" s="5"/>
      <c r="J58" s="5"/>
    </row>
    <row r="59" spans="1:10" ht="12.75">
      <c r="A59" s="5" t="s">
        <v>31</v>
      </c>
      <c r="B59" s="5"/>
      <c r="C59" s="5"/>
      <c r="D59" s="5"/>
      <c r="E59" s="7" t="s">
        <v>44</v>
      </c>
      <c r="F59" s="7">
        <v>13015</v>
      </c>
      <c r="G59" s="5">
        <v>711</v>
      </c>
      <c r="H59" s="5">
        <f t="shared" si="5"/>
        <v>13726</v>
      </c>
      <c r="I59" s="5">
        <v>13572</v>
      </c>
      <c r="J59" s="5">
        <f aca="true" t="shared" si="6" ref="J59:J65">I59/H59*100</f>
        <v>98.87804167273787</v>
      </c>
    </row>
    <row r="60" spans="1:10" ht="12.75">
      <c r="A60" s="6"/>
      <c r="B60" s="5"/>
      <c r="C60" s="5"/>
      <c r="D60" s="5"/>
      <c r="E60" s="7" t="s">
        <v>45</v>
      </c>
      <c r="F60" s="7">
        <v>3471</v>
      </c>
      <c r="G60" s="5">
        <v>177</v>
      </c>
      <c r="H60" s="5">
        <f t="shared" si="5"/>
        <v>3648</v>
      </c>
      <c r="I60" s="5">
        <v>3647</v>
      </c>
      <c r="J60" s="5">
        <f t="shared" si="6"/>
        <v>99.97258771929825</v>
      </c>
    </row>
    <row r="61" spans="2:10" ht="12.75">
      <c r="B61" s="5"/>
      <c r="C61" s="5"/>
      <c r="D61" s="5"/>
      <c r="E61" s="7" t="s">
        <v>30</v>
      </c>
      <c r="F61" s="7">
        <v>13670</v>
      </c>
      <c r="G61" s="5">
        <v>2251</v>
      </c>
      <c r="H61" s="5">
        <f t="shared" si="5"/>
        <v>15921</v>
      </c>
      <c r="I61" s="5">
        <v>13812</v>
      </c>
      <c r="J61" s="5">
        <f t="shared" si="6"/>
        <v>86.75334463915583</v>
      </c>
    </row>
    <row r="62" spans="2:10" ht="12.75">
      <c r="B62" s="5"/>
      <c r="C62" s="5"/>
      <c r="D62" s="5"/>
      <c r="E62" s="7" t="s">
        <v>48</v>
      </c>
      <c r="F62" s="7">
        <v>3480</v>
      </c>
      <c r="G62" s="5">
        <v>2150</v>
      </c>
      <c r="H62" s="5">
        <f t="shared" si="5"/>
        <v>5630</v>
      </c>
      <c r="I62" s="5">
        <v>5516</v>
      </c>
      <c r="J62" s="5">
        <f t="shared" si="6"/>
        <v>97.97513321492008</v>
      </c>
    </row>
    <row r="63" spans="2:10" ht="12.75">
      <c r="B63" s="5"/>
      <c r="C63" s="5"/>
      <c r="D63" s="5"/>
      <c r="E63" s="7" t="s">
        <v>49</v>
      </c>
      <c r="F63" s="7"/>
      <c r="G63" s="5">
        <v>1500</v>
      </c>
      <c r="H63" s="5">
        <f t="shared" si="5"/>
        <v>1500</v>
      </c>
      <c r="I63" s="5">
        <v>1500</v>
      </c>
      <c r="J63" s="5">
        <f t="shared" si="6"/>
        <v>100</v>
      </c>
    </row>
    <row r="64" spans="1:10" ht="12.75">
      <c r="A64" s="5"/>
      <c r="B64" s="5"/>
      <c r="C64" s="5"/>
      <c r="D64" s="5"/>
      <c r="E64" s="7" t="s">
        <v>36</v>
      </c>
      <c r="F64" s="7">
        <v>500</v>
      </c>
      <c r="G64" s="5">
        <v>233</v>
      </c>
      <c r="H64" s="5">
        <f t="shared" si="5"/>
        <v>733</v>
      </c>
      <c r="I64" s="5">
        <v>632</v>
      </c>
      <c r="J64" s="5">
        <f t="shared" si="6"/>
        <v>86.22100954979535</v>
      </c>
    </row>
    <row r="65" spans="1:10" ht="12.75">
      <c r="A65" s="5"/>
      <c r="B65" s="5"/>
      <c r="C65" s="5"/>
      <c r="D65" s="5"/>
      <c r="E65" s="7" t="s">
        <v>32</v>
      </c>
      <c r="F65" s="10">
        <f>SUM(F59:F64)</f>
        <v>34136</v>
      </c>
      <c r="G65" s="10">
        <f>SUM(G59:G64)</f>
        <v>7022</v>
      </c>
      <c r="H65" s="10">
        <f>SUM(H59:H64)</f>
        <v>41158</v>
      </c>
      <c r="I65" s="10">
        <f>SUM(I59:I64)</f>
        <v>38679</v>
      </c>
      <c r="J65" s="5">
        <f t="shared" si="6"/>
        <v>93.97686962437436</v>
      </c>
    </row>
    <row r="66" spans="1:10" ht="12.75">
      <c r="A66" s="5"/>
      <c r="B66" s="5"/>
      <c r="C66" s="5"/>
      <c r="D66" s="5"/>
      <c r="E66" s="7"/>
      <c r="F66" s="7"/>
      <c r="G66" s="5"/>
      <c r="H66" s="5">
        <f>SUM(F66:G66)</f>
        <v>0</v>
      </c>
      <c r="I66" s="5"/>
      <c r="J66" s="5"/>
    </row>
    <row r="67" spans="1:10" ht="12.75">
      <c r="A67" s="6" t="s">
        <v>50</v>
      </c>
      <c r="B67" s="5"/>
      <c r="C67" s="5"/>
      <c r="D67" s="5"/>
      <c r="E67" s="7"/>
      <c r="F67" s="7"/>
      <c r="G67" s="5"/>
      <c r="H67" s="5">
        <f>SUM(F67:G67)</f>
        <v>0</v>
      </c>
      <c r="I67" s="5"/>
      <c r="J67" s="5"/>
    </row>
    <row r="68" spans="1:10" ht="12.75">
      <c r="A68" s="5" t="s">
        <v>31</v>
      </c>
      <c r="B68" s="5"/>
      <c r="C68" s="5"/>
      <c r="D68" s="5"/>
      <c r="E68" s="7" t="s">
        <v>30</v>
      </c>
      <c r="F68" s="7">
        <v>7000</v>
      </c>
      <c r="G68" s="5"/>
      <c r="H68" s="5">
        <f>SUM(F68:G68)</f>
        <v>7000</v>
      </c>
      <c r="I68" s="5">
        <v>6311</v>
      </c>
      <c r="J68" s="5">
        <f>I68/H68*100</f>
        <v>90.15714285714286</v>
      </c>
    </row>
    <row r="69" spans="1:10" ht="12.75">
      <c r="A69" s="5"/>
      <c r="B69" s="5"/>
      <c r="C69" s="5"/>
      <c r="D69" s="5"/>
      <c r="E69" s="7" t="s">
        <v>32</v>
      </c>
      <c r="F69" s="10">
        <f>SUM(F68)</f>
        <v>7000</v>
      </c>
      <c r="G69" s="10">
        <f>SUM(G68)</f>
        <v>0</v>
      </c>
      <c r="H69" s="10">
        <f>SUM(H68)</f>
        <v>7000</v>
      </c>
      <c r="I69" s="10">
        <f>SUM(I68)</f>
        <v>6311</v>
      </c>
      <c r="J69" s="5">
        <f>I69/H69*100</f>
        <v>90.15714285714286</v>
      </c>
    </row>
    <row r="70" spans="1:10" ht="12.75">
      <c r="A70" s="5"/>
      <c r="B70" s="5"/>
      <c r="C70" s="5"/>
      <c r="D70" s="5"/>
      <c r="E70" s="7"/>
      <c r="F70" s="10"/>
      <c r="G70" s="5"/>
      <c r="H70" s="5">
        <f aca="true" t="shared" si="7" ref="H70:H77">SUM(F70:G70)</f>
        <v>0</v>
      </c>
      <c r="I70" s="5"/>
      <c r="J70" s="5"/>
    </row>
    <row r="71" spans="1:10" ht="12.75">
      <c r="A71" s="5"/>
      <c r="B71" s="5"/>
      <c r="C71" s="5"/>
      <c r="D71" s="5"/>
      <c r="E71" s="7"/>
      <c r="F71" s="7"/>
      <c r="G71" s="5"/>
      <c r="H71" s="5">
        <f t="shared" si="7"/>
        <v>0</v>
      </c>
      <c r="I71" s="5"/>
      <c r="J71" s="5"/>
    </row>
    <row r="72" spans="1:10" ht="12.75">
      <c r="A72" s="6" t="s">
        <v>51</v>
      </c>
      <c r="B72" s="5"/>
      <c r="C72" s="5"/>
      <c r="D72" s="5"/>
      <c r="E72" s="7"/>
      <c r="F72" s="7"/>
      <c r="G72" s="5"/>
      <c r="H72" s="5">
        <f t="shared" si="7"/>
        <v>0</v>
      </c>
      <c r="I72" s="5"/>
      <c r="J72" s="5"/>
    </row>
    <row r="73" spans="1:10" ht="12.75">
      <c r="A73" s="13" t="s">
        <v>31</v>
      </c>
      <c r="B73" s="5"/>
      <c r="C73" s="5"/>
      <c r="D73" s="5"/>
      <c r="E73" s="7" t="s">
        <v>44</v>
      </c>
      <c r="F73" s="7">
        <v>2896</v>
      </c>
      <c r="G73" s="5">
        <v>1814</v>
      </c>
      <c r="H73" s="5">
        <f t="shared" si="7"/>
        <v>4710</v>
      </c>
      <c r="I73" s="5">
        <v>4707</v>
      </c>
      <c r="J73" s="5">
        <f aca="true" t="shared" si="8" ref="J73:J78">I73/H73*100</f>
        <v>99.93630573248407</v>
      </c>
    </row>
    <row r="74" spans="1:10" ht="12.75">
      <c r="A74" s="6"/>
      <c r="B74" s="5"/>
      <c r="C74" s="5"/>
      <c r="D74" s="5"/>
      <c r="E74" s="7" t="s">
        <v>52</v>
      </c>
      <c r="F74" s="7">
        <v>800</v>
      </c>
      <c r="G74" s="5">
        <v>552</v>
      </c>
      <c r="H74" s="5">
        <f t="shared" si="7"/>
        <v>1352</v>
      </c>
      <c r="I74" s="5">
        <v>1277</v>
      </c>
      <c r="J74" s="5">
        <f t="shared" si="8"/>
        <v>94.45266272189349</v>
      </c>
    </row>
    <row r="75" spans="1:10" ht="12.75">
      <c r="A75" s="5"/>
      <c r="B75" s="5"/>
      <c r="C75" s="5"/>
      <c r="D75" s="5"/>
      <c r="E75" s="7" t="s">
        <v>30</v>
      </c>
      <c r="F75" s="7">
        <v>2583</v>
      </c>
      <c r="G75" s="5">
        <v>5943</v>
      </c>
      <c r="H75" s="5">
        <f t="shared" si="7"/>
        <v>8526</v>
      </c>
      <c r="I75" s="5">
        <v>7935</v>
      </c>
      <c r="J75" s="5">
        <f t="shared" si="8"/>
        <v>93.0682617874736</v>
      </c>
    </row>
    <row r="76" spans="1:10" ht="12.75">
      <c r="A76" s="5"/>
      <c r="B76" s="5"/>
      <c r="C76" s="5"/>
      <c r="D76" s="5"/>
      <c r="E76" s="7" t="s">
        <v>46</v>
      </c>
      <c r="F76" s="7"/>
      <c r="G76" s="5">
        <v>635</v>
      </c>
      <c r="H76" s="5">
        <f t="shared" si="7"/>
        <v>635</v>
      </c>
      <c r="I76" s="5">
        <v>635</v>
      </c>
      <c r="J76" s="5">
        <f t="shared" si="8"/>
        <v>100</v>
      </c>
    </row>
    <row r="77" spans="1:10" ht="12.75">
      <c r="A77" s="5"/>
      <c r="B77" s="5"/>
      <c r="C77" s="5"/>
      <c r="D77" s="5"/>
      <c r="E77" s="7" t="s">
        <v>36</v>
      </c>
      <c r="F77" s="7"/>
      <c r="G77" s="5">
        <v>11817</v>
      </c>
      <c r="H77" s="5">
        <f t="shared" si="7"/>
        <v>11817</v>
      </c>
      <c r="I77" s="5">
        <v>11817</v>
      </c>
      <c r="J77" s="5">
        <f t="shared" si="8"/>
        <v>100</v>
      </c>
    </row>
    <row r="78" spans="1:10" ht="12.75">
      <c r="A78" s="5"/>
      <c r="B78" s="5"/>
      <c r="C78" s="5"/>
      <c r="D78" s="5"/>
      <c r="E78" s="7" t="s">
        <v>32</v>
      </c>
      <c r="F78" s="10">
        <f>SUM(F73:F77)</f>
        <v>6279</v>
      </c>
      <c r="G78" s="10">
        <f>SUM(G73:G77)</f>
        <v>20761</v>
      </c>
      <c r="H78" s="10">
        <f>SUM(H73:H77)</f>
        <v>27040</v>
      </c>
      <c r="I78" s="10">
        <f>SUM(I73:I77)</f>
        <v>26371</v>
      </c>
      <c r="J78" s="5">
        <f t="shared" si="8"/>
        <v>97.5258875739645</v>
      </c>
    </row>
    <row r="79" spans="1:10" ht="12.75">
      <c r="A79" s="5"/>
      <c r="B79" s="5"/>
      <c r="C79" s="5"/>
      <c r="D79" s="5"/>
      <c r="E79" s="7"/>
      <c r="F79" s="7"/>
      <c r="G79" s="5"/>
      <c r="H79" s="5">
        <f>SUM(F79:G79)</f>
        <v>0</v>
      </c>
      <c r="I79" s="5"/>
      <c r="J79" s="5"/>
    </row>
    <row r="80" spans="1:10" ht="12.75">
      <c r="A80" s="6" t="s">
        <v>53</v>
      </c>
      <c r="B80" s="5"/>
      <c r="C80" s="5"/>
      <c r="D80" s="5"/>
      <c r="E80" s="7"/>
      <c r="F80" s="7"/>
      <c r="G80" s="5"/>
      <c r="H80" s="5">
        <f>SUM(F80:G80)</f>
        <v>0</v>
      </c>
      <c r="I80" s="5"/>
      <c r="J80" s="5"/>
    </row>
    <row r="81" spans="1:10" ht="12.75">
      <c r="A81" s="5"/>
      <c r="B81" s="5"/>
      <c r="C81" s="5"/>
      <c r="D81" s="5"/>
      <c r="E81" s="7" t="s">
        <v>54</v>
      </c>
      <c r="F81" s="7">
        <v>74131</v>
      </c>
      <c r="G81" s="5">
        <v>-54153</v>
      </c>
      <c r="H81" s="5">
        <f>SUM(F81:G81)</f>
        <v>19978</v>
      </c>
      <c r="I81" s="5"/>
      <c r="J81" s="5">
        <f>I81/H81*100</f>
        <v>0</v>
      </c>
    </row>
    <row r="82" spans="1:10" ht="12.75">
      <c r="A82" s="5"/>
      <c r="B82" s="5"/>
      <c r="C82" s="5"/>
      <c r="D82" s="5"/>
      <c r="E82" s="7" t="s">
        <v>32</v>
      </c>
      <c r="F82" s="10">
        <f>SUM(F81:F81)</f>
        <v>74131</v>
      </c>
      <c r="G82" s="10">
        <f>SUM(G81:G81)</f>
        <v>-54153</v>
      </c>
      <c r="H82" s="10">
        <f>SUM(H81:H81)</f>
        <v>19978</v>
      </c>
      <c r="I82" s="10">
        <f>SUM(I81:I81)</f>
        <v>0</v>
      </c>
      <c r="J82" s="5">
        <f>I82/H82*100</f>
        <v>0</v>
      </c>
    </row>
    <row r="83" spans="1:10" ht="12.75">
      <c r="A83" s="5"/>
      <c r="B83" s="5"/>
      <c r="C83" s="5"/>
      <c r="D83" s="5"/>
      <c r="E83" s="5"/>
      <c r="F83" s="13"/>
      <c r="G83" s="5"/>
      <c r="H83" s="5">
        <f>SUM(F83:G83)</f>
        <v>0</v>
      </c>
      <c r="I83" s="5"/>
      <c r="J83" s="5"/>
    </row>
    <row r="84" spans="1:10" ht="12.75">
      <c r="A84" s="6" t="s">
        <v>55</v>
      </c>
      <c r="B84" s="5"/>
      <c r="C84" s="5"/>
      <c r="D84" s="5"/>
      <c r="E84" s="5"/>
      <c r="F84" s="13"/>
      <c r="G84" s="5"/>
      <c r="H84" s="5">
        <f>SUM(F84:G84)</f>
        <v>0</v>
      </c>
      <c r="I84" s="5"/>
      <c r="J84" s="5"/>
    </row>
    <row r="85" spans="1:10" ht="12.75">
      <c r="A85" s="5" t="s">
        <v>43</v>
      </c>
      <c r="B85" s="5"/>
      <c r="C85" s="5"/>
      <c r="D85" s="5"/>
      <c r="E85" s="7" t="s">
        <v>56</v>
      </c>
      <c r="F85" s="7">
        <v>150</v>
      </c>
      <c r="G85" s="5"/>
      <c r="H85" s="5">
        <f>SUM(F85:G85)</f>
        <v>150</v>
      </c>
      <c r="I85" s="5">
        <v>100</v>
      </c>
      <c r="J85" s="5">
        <f>I85/H85*100</f>
        <v>66.66666666666666</v>
      </c>
    </row>
    <row r="86" spans="1:10" ht="12.75">
      <c r="A86" s="5"/>
      <c r="B86" s="5"/>
      <c r="C86" s="5"/>
      <c r="D86" s="5"/>
      <c r="E86" s="7" t="s">
        <v>32</v>
      </c>
      <c r="F86" s="10">
        <f>SUM(F85)</f>
        <v>150</v>
      </c>
      <c r="G86" s="10">
        <f>SUM(G85)</f>
        <v>0</v>
      </c>
      <c r="H86" s="10">
        <f>SUM(H85)</f>
        <v>150</v>
      </c>
      <c r="I86" s="10">
        <f>SUM(I85)</f>
        <v>100</v>
      </c>
      <c r="J86" s="5">
        <f>I86/H86*100</f>
        <v>66.66666666666666</v>
      </c>
    </row>
    <row r="87" spans="1:10" ht="12.75">
      <c r="A87" s="5"/>
      <c r="B87" s="5"/>
      <c r="C87" s="5"/>
      <c r="D87" s="5"/>
      <c r="E87" s="7"/>
      <c r="F87" s="7"/>
      <c r="G87" s="5"/>
      <c r="H87" s="5">
        <f>SUM(F87:G87)</f>
        <v>0</v>
      </c>
      <c r="I87" s="5"/>
      <c r="J87" s="5"/>
    </row>
    <row r="88" spans="1:10" ht="12.75">
      <c r="A88" s="5"/>
      <c r="B88" s="5"/>
      <c r="C88" s="5"/>
      <c r="D88" s="5"/>
      <c r="E88" s="7"/>
      <c r="F88" s="7"/>
      <c r="G88" s="5"/>
      <c r="H88" s="5">
        <f>SUM(F88:G88)</f>
        <v>0</v>
      </c>
      <c r="I88" s="5"/>
      <c r="J88" s="5"/>
    </row>
    <row r="89" spans="1:10" ht="12.75">
      <c r="A89" s="6" t="s">
        <v>57</v>
      </c>
      <c r="B89" s="7"/>
      <c r="C89" s="7"/>
      <c r="D89" s="7"/>
      <c r="E89" s="7"/>
      <c r="F89" s="7"/>
      <c r="G89" s="5"/>
      <c r="H89" s="5">
        <f>SUM(F89:G89)</f>
        <v>0</v>
      </c>
      <c r="I89" s="5"/>
      <c r="J89" s="5"/>
    </row>
    <row r="90" spans="1:10" ht="12.75">
      <c r="A90" s="5" t="s">
        <v>31</v>
      </c>
      <c r="B90" s="5"/>
      <c r="C90" s="5"/>
      <c r="D90" s="5"/>
      <c r="E90" s="7" t="s">
        <v>30</v>
      </c>
      <c r="F90" s="7">
        <v>425</v>
      </c>
      <c r="G90" s="5"/>
      <c r="H90" s="5">
        <f>SUM(F90:G90)</f>
        <v>425</v>
      </c>
      <c r="I90" s="5">
        <v>424</v>
      </c>
      <c r="J90" s="5">
        <f>I90/H90*100</f>
        <v>99.76470588235294</v>
      </c>
    </row>
    <row r="91" spans="1:10" ht="12.75">
      <c r="A91" s="5"/>
      <c r="B91" s="5"/>
      <c r="C91" s="5"/>
      <c r="D91" s="5"/>
      <c r="E91" s="7" t="s">
        <v>32</v>
      </c>
      <c r="F91" s="10">
        <f>SUM(F90)</f>
        <v>425</v>
      </c>
      <c r="G91" s="10">
        <f>SUM(G90)</f>
        <v>0</v>
      </c>
      <c r="H91" s="10">
        <f>SUM(H90)</f>
        <v>425</v>
      </c>
      <c r="I91" s="10">
        <f>SUM(I90)</f>
        <v>424</v>
      </c>
      <c r="J91" s="5">
        <f>I91/H91*100</f>
        <v>99.76470588235294</v>
      </c>
    </row>
    <row r="92" spans="1:10" ht="12.75">
      <c r="A92" s="5"/>
      <c r="B92" s="5"/>
      <c r="C92" s="5"/>
      <c r="D92" s="5"/>
      <c r="E92" s="7"/>
      <c r="F92" s="7"/>
      <c r="G92" s="5"/>
      <c r="H92" s="5">
        <f aca="true" t="shared" si="9" ref="H92:H97">SUM(F92:G92)</f>
        <v>0</v>
      </c>
      <c r="I92" s="5"/>
      <c r="J92" s="5"/>
    </row>
    <row r="93" spans="1:10" ht="12.75">
      <c r="A93" s="6" t="s">
        <v>58</v>
      </c>
      <c r="B93" s="5"/>
      <c r="C93" s="5"/>
      <c r="D93" s="5"/>
      <c r="E93" s="7"/>
      <c r="F93" s="7"/>
      <c r="G93" s="5"/>
      <c r="H93" s="5">
        <f t="shared" si="9"/>
        <v>0</v>
      </c>
      <c r="I93" s="5"/>
      <c r="J93" s="5"/>
    </row>
    <row r="94" spans="1:10" ht="12.75">
      <c r="A94" s="13" t="s">
        <v>31</v>
      </c>
      <c r="B94" s="5"/>
      <c r="C94" s="5"/>
      <c r="D94" s="5"/>
      <c r="E94" s="7" t="s">
        <v>44</v>
      </c>
      <c r="F94" s="7">
        <v>5286</v>
      </c>
      <c r="G94" s="5">
        <v>124</v>
      </c>
      <c r="H94" s="5">
        <f t="shared" si="9"/>
        <v>5410</v>
      </c>
      <c r="I94" s="5">
        <v>5364</v>
      </c>
      <c r="J94" s="5">
        <f>I94/H94*100</f>
        <v>99.14972273567467</v>
      </c>
    </row>
    <row r="95" spans="1:10" ht="12.75">
      <c r="A95" s="6"/>
      <c r="B95" s="5"/>
      <c r="C95" s="5"/>
      <c r="D95" s="5"/>
      <c r="E95" s="7" t="s">
        <v>52</v>
      </c>
      <c r="F95" s="7">
        <v>1446</v>
      </c>
      <c r="G95" s="5">
        <v>32</v>
      </c>
      <c r="H95" s="5">
        <f t="shared" si="9"/>
        <v>1478</v>
      </c>
      <c r="I95" s="5">
        <v>1450</v>
      </c>
      <c r="J95" s="5">
        <f>I95/H95*100</f>
        <v>98.10554803788904</v>
      </c>
    </row>
    <row r="96" spans="1:10" ht="12.75">
      <c r="A96" s="5"/>
      <c r="B96" s="5"/>
      <c r="C96" s="5"/>
      <c r="D96" s="5"/>
      <c r="E96" s="7" t="s">
        <v>30</v>
      </c>
      <c r="F96" s="7">
        <v>2113</v>
      </c>
      <c r="G96" s="5">
        <v>-17</v>
      </c>
      <c r="H96" s="5">
        <f t="shared" si="9"/>
        <v>2096</v>
      </c>
      <c r="I96" s="5">
        <v>1472</v>
      </c>
      <c r="J96" s="5">
        <f>I96/H96*100</f>
        <v>70.22900763358778</v>
      </c>
    </row>
    <row r="97" spans="1:10" ht="12.75">
      <c r="A97" s="5"/>
      <c r="B97" s="5"/>
      <c r="C97" s="5"/>
      <c r="D97" s="5"/>
      <c r="E97" s="7" t="s">
        <v>36</v>
      </c>
      <c r="F97" s="7">
        <v>50</v>
      </c>
      <c r="G97" s="5"/>
      <c r="H97" s="5">
        <f t="shared" si="9"/>
        <v>50</v>
      </c>
      <c r="I97" s="5"/>
      <c r="J97" s="5">
        <f>I97/H97*100</f>
        <v>0</v>
      </c>
    </row>
    <row r="98" spans="1:10" ht="12.75">
      <c r="A98" s="5"/>
      <c r="B98" s="5"/>
      <c r="C98" s="5"/>
      <c r="D98" s="5"/>
      <c r="E98" s="7" t="s">
        <v>32</v>
      </c>
      <c r="F98" s="10">
        <f>SUM(F94:F97)</f>
        <v>8895</v>
      </c>
      <c r="G98" s="10">
        <f>SUM(G94:G97)</f>
        <v>139</v>
      </c>
      <c r="H98" s="10">
        <f>SUM(H94:H97)</f>
        <v>9034</v>
      </c>
      <c r="I98" s="10">
        <f>SUM(I94:I97)</f>
        <v>8286</v>
      </c>
      <c r="J98" s="5">
        <f>I98/H98*100</f>
        <v>91.72016825326544</v>
      </c>
    </row>
    <row r="99" spans="1:10" ht="12.75">
      <c r="A99" s="5"/>
      <c r="B99" s="5"/>
      <c r="C99" s="5"/>
      <c r="D99" s="5"/>
      <c r="E99" s="7"/>
      <c r="F99" s="7"/>
      <c r="G99" s="5"/>
      <c r="H99" s="5">
        <f>SUM(F99:G99)</f>
        <v>0</v>
      </c>
      <c r="I99" s="5"/>
      <c r="J99" s="5"/>
    </row>
    <row r="100" spans="1:10" ht="12.75">
      <c r="A100" s="6" t="s">
        <v>59</v>
      </c>
      <c r="B100" s="5"/>
      <c r="C100" s="5"/>
      <c r="D100" s="5"/>
      <c r="E100" s="7"/>
      <c r="F100" s="7"/>
      <c r="G100" s="5"/>
      <c r="H100" s="5">
        <f>SUM(F100:G100)</f>
        <v>0</v>
      </c>
      <c r="I100" s="5"/>
      <c r="J100" s="5"/>
    </row>
    <row r="101" spans="1:10" ht="12.75">
      <c r="A101" s="5" t="s">
        <v>31</v>
      </c>
      <c r="B101" s="5"/>
      <c r="C101" s="5"/>
      <c r="D101" s="5"/>
      <c r="E101" s="7" t="s">
        <v>44</v>
      </c>
      <c r="F101" s="7">
        <v>3093</v>
      </c>
      <c r="G101" s="5">
        <v>77</v>
      </c>
      <c r="H101" s="5">
        <f>SUM(F101:G101)</f>
        <v>3170</v>
      </c>
      <c r="I101" s="5">
        <v>3194</v>
      </c>
      <c r="J101" s="5">
        <f>I101/H101*100</f>
        <v>100.75709779179812</v>
      </c>
    </row>
    <row r="102" spans="1:10" ht="12.75">
      <c r="A102" s="5"/>
      <c r="B102" s="5"/>
      <c r="C102" s="5"/>
      <c r="D102" s="5"/>
      <c r="E102" s="7" t="s">
        <v>52</v>
      </c>
      <c r="F102" s="7">
        <v>818</v>
      </c>
      <c r="G102" s="5">
        <v>21</v>
      </c>
      <c r="H102" s="5">
        <f>SUM(F102:G102)</f>
        <v>839</v>
      </c>
      <c r="I102" s="5">
        <v>848</v>
      </c>
      <c r="J102" s="5">
        <f>I102/H102*100</f>
        <v>101.07270560190705</v>
      </c>
    </row>
    <row r="103" spans="1:10" ht="12.75">
      <c r="A103" s="5"/>
      <c r="B103" s="5"/>
      <c r="C103" s="5"/>
      <c r="D103" s="5"/>
      <c r="E103" s="7" t="s">
        <v>30</v>
      </c>
      <c r="F103" s="7">
        <v>806</v>
      </c>
      <c r="G103" s="5">
        <v>-25</v>
      </c>
      <c r="H103" s="5">
        <f>SUM(F103:G103)</f>
        <v>781</v>
      </c>
      <c r="I103" s="5">
        <v>575</v>
      </c>
      <c r="J103" s="5">
        <f>I103/H103*100</f>
        <v>73.6235595390525</v>
      </c>
    </row>
    <row r="104" spans="1:10" ht="12.75">
      <c r="A104" s="5"/>
      <c r="B104" s="5"/>
      <c r="C104" s="5"/>
      <c r="D104" s="5"/>
      <c r="E104" s="7" t="s">
        <v>32</v>
      </c>
      <c r="F104" s="10">
        <f>SUM(F101:F103)</f>
        <v>4717</v>
      </c>
      <c r="G104" s="10">
        <f>SUM(G101:G103)</f>
        <v>73</v>
      </c>
      <c r="H104" s="10">
        <f>SUM(H101:H103)</f>
        <v>4790</v>
      </c>
      <c r="I104" s="10">
        <f>SUM(I101:I103)</f>
        <v>4617</v>
      </c>
      <c r="J104" s="5">
        <f>I104/H104*100</f>
        <v>96.38830897703549</v>
      </c>
    </row>
    <row r="105" spans="1:10" ht="12.75">
      <c r="A105" s="6" t="s">
        <v>60</v>
      </c>
      <c r="B105" s="7"/>
      <c r="C105" s="7"/>
      <c r="D105" s="7"/>
      <c r="E105" s="7"/>
      <c r="F105" s="7"/>
      <c r="G105" s="5"/>
      <c r="H105" s="5">
        <f>SUM(F105:G105)</f>
        <v>0</v>
      </c>
      <c r="I105" s="5"/>
      <c r="J105" s="5"/>
    </row>
    <row r="106" spans="1:10" ht="12.75">
      <c r="A106" s="5" t="s">
        <v>43</v>
      </c>
      <c r="B106" s="5"/>
      <c r="C106" s="5"/>
      <c r="D106" s="5"/>
      <c r="E106" s="7" t="s">
        <v>40</v>
      </c>
      <c r="F106" s="7">
        <v>2328</v>
      </c>
      <c r="G106" s="5">
        <v>800</v>
      </c>
      <c r="H106" s="5">
        <f>SUM(F106:G106)</f>
        <v>3128</v>
      </c>
      <c r="I106" s="5">
        <v>3128</v>
      </c>
      <c r="J106" s="5">
        <f>I106/H106*100</f>
        <v>100</v>
      </c>
    </row>
    <row r="107" spans="1:10" ht="12.75">
      <c r="A107" s="5"/>
      <c r="B107" s="5"/>
      <c r="C107" s="5"/>
      <c r="D107" s="5"/>
      <c r="E107" s="7" t="s">
        <v>32</v>
      </c>
      <c r="F107" s="10">
        <f>SUM(F106)</f>
        <v>2328</v>
      </c>
      <c r="G107" s="10">
        <f>SUM(G106)</f>
        <v>800</v>
      </c>
      <c r="H107" s="10">
        <f>SUM(H106)</f>
        <v>3128</v>
      </c>
      <c r="I107" s="10">
        <f>SUM(I106)</f>
        <v>3128</v>
      </c>
      <c r="J107" s="5">
        <f>I107/H107*100</f>
        <v>100</v>
      </c>
    </row>
    <row r="108" spans="1:10" ht="12.75">
      <c r="A108" s="5"/>
      <c r="B108" s="5"/>
      <c r="C108" s="5"/>
      <c r="D108" s="5"/>
      <c r="E108" s="7"/>
      <c r="F108" s="10"/>
      <c r="G108" s="5"/>
      <c r="H108" s="5">
        <f aca="true" t="shared" si="10" ref="H108:H113">SUM(F108:G108)</f>
        <v>0</v>
      </c>
      <c r="I108" s="5"/>
      <c r="J108" s="5"/>
    </row>
    <row r="109" spans="1:10" ht="12.75">
      <c r="A109" s="5"/>
      <c r="B109" s="5"/>
      <c r="C109" s="5"/>
      <c r="D109" s="5"/>
      <c r="E109" s="7"/>
      <c r="F109" s="10"/>
      <c r="G109" s="5"/>
      <c r="H109" s="5">
        <f t="shared" si="10"/>
        <v>0</v>
      </c>
      <c r="I109" s="5"/>
      <c r="J109" s="5"/>
    </row>
    <row r="110" spans="1:10" ht="12.75">
      <c r="A110" s="5"/>
      <c r="B110" s="5"/>
      <c r="C110" s="5"/>
      <c r="D110" s="5"/>
      <c r="E110" s="7"/>
      <c r="F110" s="7"/>
      <c r="G110" s="5"/>
      <c r="H110" s="5">
        <f t="shared" si="10"/>
        <v>0</v>
      </c>
      <c r="I110" s="5"/>
      <c r="J110" s="5"/>
    </row>
    <row r="111" spans="1:10" ht="12.75">
      <c r="A111" s="6" t="s">
        <v>61</v>
      </c>
      <c r="B111" s="7"/>
      <c r="C111" s="7"/>
      <c r="D111" s="7"/>
      <c r="E111" s="7"/>
      <c r="F111" s="7"/>
      <c r="G111" s="5"/>
      <c r="H111" s="5">
        <f t="shared" si="10"/>
        <v>0</v>
      </c>
      <c r="I111" s="5"/>
      <c r="J111" s="5"/>
    </row>
    <row r="112" spans="1:10" ht="12.75">
      <c r="A112" s="5" t="s">
        <v>31</v>
      </c>
      <c r="B112" s="5"/>
      <c r="C112" s="5"/>
      <c r="D112" s="5"/>
      <c r="E112" s="7" t="s">
        <v>30</v>
      </c>
      <c r="F112" s="7">
        <v>2870</v>
      </c>
      <c r="G112" s="5">
        <v>8</v>
      </c>
      <c r="H112" s="5">
        <f t="shared" si="10"/>
        <v>2878</v>
      </c>
      <c r="I112" s="5">
        <v>2878</v>
      </c>
      <c r="J112" s="5">
        <f>I112/H112*100</f>
        <v>100</v>
      </c>
    </row>
    <row r="113" spans="1:10" ht="12.75">
      <c r="A113" s="5"/>
      <c r="B113" s="5"/>
      <c r="C113" s="5"/>
      <c r="D113" s="5"/>
      <c r="E113" s="7" t="s">
        <v>44</v>
      </c>
      <c r="F113" s="7"/>
      <c r="G113" s="5">
        <v>10</v>
      </c>
      <c r="H113" s="5">
        <f t="shared" si="10"/>
        <v>10</v>
      </c>
      <c r="I113" s="5">
        <v>10</v>
      </c>
      <c r="J113" s="5">
        <f>I113/H113*100</f>
        <v>100</v>
      </c>
    </row>
    <row r="114" spans="1:10" ht="12.75">
      <c r="A114" s="5"/>
      <c r="B114" s="5"/>
      <c r="C114" s="5"/>
      <c r="D114" s="5"/>
      <c r="E114" s="7" t="s">
        <v>32</v>
      </c>
      <c r="F114" s="10">
        <f>SUM(F112:F113)</f>
        <v>2870</v>
      </c>
      <c r="G114" s="10">
        <f>SUM(G112:G113)</f>
        <v>18</v>
      </c>
      <c r="H114" s="10">
        <f>SUM(H112:H113)</f>
        <v>2888</v>
      </c>
      <c r="I114" s="10">
        <f>SUM(I112:I113)</f>
        <v>2888</v>
      </c>
      <c r="J114" s="5">
        <f>I114/H114*100</f>
        <v>100</v>
      </c>
    </row>
    <row r="115" spans="1:10" ht="12.75">
      <c r="A115" s="5"/>
      <c r="B115" s="5"/>
      <c r="C115" s="5"/>
      <c r="D115" s="5"/>
      <c r="E115" s="7"/>
      <c r="F115" s="7"/>
      <c r="G115" s="5"/>
      <c r="H115" s="5">
        <f>SUM(F115:G115)</f>
        <v>0</v>
      </c>
      <c r="I115" s="5"/>
      <c r="J115" s="5"/>
    </row>
    <row r="116" spans="1:10" ht="12.75">
      <c r="A116" s="5"/>
      <c r="B116" s="5"/>
      <c r="C116" s="5"/>
      <c r="D116" s="5"/>
      <c r="E116" s="7"/>
      <c r="F116" s="7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7"/>
      <c r="F117" s="7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7"/>
      <c r="F118" s="7"/>
      <c r="G118" s="5"/>
      <c r="H118" s="5">
        <f>SUM(F118:G118)</f>
        <v>0</v>
      </c>
      <c r="I118" s="5"/>
      <c r="J118" s="5"/>
    </row>
    <row r="119" spans="1:10" ht="12.75">
      <c r="A119" s="6" t="s">
        <v>62</v>
      </c>
      <c r="B119" s="5"/>
      <c r="C119" s="5"/>
      <c r="D119" s="5"/>
      <c r="E119" s="7"/>
      <c r="F119" s="7"/>
      <c r="G119" s="5"/>
      <c r="H119" s="5">
        <f>SUM(F119:G119)</f>
        <v>0</v>
      </c>
      <c r="I119" s="5"/>
      <c r="J119" s="5"/>
    </row>
    <row r="120" spans="1:10" ht="12.75">
      <c r="A120" s="5" t="s">
        <v>63</v>
      </c>
      <c r="B120" s="5"/>
      <c r="C120" s="5"/>
      <c r="D120" s="5"/>
      <c r="E120" s="7" t="s">
        <v>40</v>
      </c>
      <c r="F120" s="7">
        <v>889</v>
      </c>
      <c r="G120" s="5">
        <v>188</v>
      </c>
      <c r="H120" s="5">
        <f>SUM(F120:G120)</f>
        <v>1077</v>
      </c>
      <c r="I120" s="5">
        <v>1077</v>
      </c>
      <c r="J120" s="5">
        <f>I120/H120*100</f>
        <v>100</v>
      </c>
    </row>
    <row r="121" spans="1:10" ht="12.75">
      <c r="A121" s="5"/>
      <c r="B121" s="5"/>
      <c r="C121" s="5"/>
      <c r="D121" s="5"/>
      <c r="E121" s="7" t="s">
        <v>30</v>
      </c>
      <c r="F121" s="7"/>
      <c r="G121" s="5"/>
      <c r="H121" s="5">
        <f>SUM(F121:G121)</f>
        <v>0</v>
      </c>
      <c r="I121" s="5">
        <v>3</v>
      </c>
      <c r="J121" s="5"/>
    </row>
    <row r="122" spans="1:10" ht="12.75">
      <c r="A122" s="5"/>
      <c r="B122" s="5"/>
      <c r="C122" s="5"/>
      <c r="D122" s="5"/>
      <c r="E122" s="7" t="s">
        <v>32</v>
      </c>
      <c r="F122" s="10">
        <f>SUM(F120:F121)</f>
        <v>889</v>
      </c>
      <c r="G122" s="10">
        <f>SUM(G120:G121)</f>
        <v>188</v>
      </c>
      <c r="H122" s="10">
        <f>SUM(H120:H121)</f>
        <v>1077</v>
      </c>
      <c r="I122" s="10">
        <f>SUM(I120:I121)</f>
        <v>1080</v>
      </c>
      <c r="J122" s="5">
        <f>I122/H122*100</f>
        <v>100.27855153203342</v>
      </c>
    </row>
    <row r="123" spans="1:10" ht="12.75">
      <c r="A123" s="5"/>
      <c r="B123" s="5"/>
      <c r="C123" s="5"/>
      <c r="D123" s="5"/>
      <c r="E123" s="7"/>
      <c r="F123" s="10"/>
      <c r="G123" s="5"/>
      <c r="H123" s="5">
        <f aca="true" t="shared" si="11" ref="H123:H128">SUM(F123:G123)</f>
        <v>0</v>
      </c>
      <c r="I123" s="5"/>
      <c r="J123" s="5"/>
    </row>
    <row r="124" spans="1:10" ht="12.75">
      <c r="A124" s="5"/>
      <c r="B124" s="5"/>
      <c r="C124" s="5"/>
      <c r="D124" s="5"/>
      <c r="E124" s="7"/>
      <c r="F124" s="10"/>
      <c r="G124" s="5"/>
      <c r="H124" s="5">
        <f t="shared" si="11"/>
        <v>0</v>
      </c>
      <c r="I124" s="5"/>
      <c r="J124" s="5"/>
    </row>
    <row r="125" spans="1:10" ht="12.75">
      <c r="A125" s="5"/>
      <c r="B125" s="5"/>
      <c r="C125" s="5"/>
      <c r="D125" s="5"/>
      <c r="E125" s="7"/>
      <c r="F125" s="10"/>
      <c r="G125" s="5"/>
      <c r="H125" s="5">
        <f t="shared" si="11"/>
        <v>0</v>
      </c>
      <c r="I125" s="5"/>
      <c r="J125" s="5"/>
    </row>
    <row r="126" spans="1:10" ht="12.75">
      <c r="A126" s="5"/>
      <c r="B126" s="5"/>
      <c r="C126" s="5"/>
      <c r="D126" s="5"/>
      <c r="E126" s="7"/>
      <c r="F126" s="7"/>
      <c r="G126" s="5"/>
      <c r="H126" s="5">
        <f t="shared" si="11"/>
        <v>0</v>
      </c>
      <c r="I126" s="5"/>
      <c r="J126" s="5"/>
    </row>
    <row r="127" spans="1:10" ht="12.75">
      <c r="A127" s="6" t="s">
        <v>64</v>
      </c>
      <c r="B127" s="5"/>
      <c r="C127" s="5"/>
      <c r="D127" s="5"/>
      <c r="E127" s="7"/>
      <c r="F127" s="7"/>
      <c r="G127" s="5"/>
      <c r="H127" s="5">
        <f t="shared" si="11"/>
        <v>0</v>
      </c>
      <c r="I127" s="5"/>
      <c r="J127" s="5"/>
    </row>
    <row r="128" spans="1:10" ht="12.75">
      <c r="A128" s="5" t="s">
        <v>63</v>
      </c>
      <c r="B128" s="5"/>
      <c r="C128" s="5"/>
      <c r="D128" s="5"/>
      <c r="E128" s="7" t="s">
        <v>40</v>
      </c>
      <c r="F128" s="7">
        <v>710</v>
      </c>
      <c r="G128" s="5">
        <v>988</v>
      </c>
      <c r="H128" s="5">
        <f t="shared" si="11"/>
        <v>1698</v>
      </c>
      <c r="I128" s="5">
        <v>1649</v>
      </c>
      <c r="J128" s="5">
        <f>I128/H128*100</f>
        <v>97.11425206124854</v>
      </c>
    </row>
    <row r="129" spans="1:10" ht="12.75">
      <c r="A129" s="5"/>
      <c r="B129" s="5"/>
      <c r="C129" s="5"/>
      <c r="D129" s="5"/>
      <c r="E129" s="7" t="s">
        <v>32</v>
      </c>
      <c r="F129" s="10">
        <f>SUM(F128)</f>
        <v>710</v>
      </c>
      <c r="G129" s="10">
        <f>SUM(G128)</f>
        <v>988</v>
      </c>
      <c r="H129" s="10">
        <f>SUM(H128)</f>
        <v>1698</v>
      </c>
      <c r="I129" s="10">
        <f>SUM(I128)</f>
        <v>1649</v>
      </c>
      <c r="J129" s="5">
        <f>I129/H129*100</f>
        <v>97.11425206124854</v>
      </c>
    </row>
    <row r="130" spans="1:10" ht="12.75">
      <c r="A130" s="6" t="s">
        <v>65</v>
      </c>
      <c r="B130" s="5"/>
      <c r="C130" s="5"/>
      <c r="D130" s="5"/>
      <c r="E130" s="7"/>
      <c r="F130" s="7"/>
      <c r="G130" s="5"/>
      <c r="H130" s="5">
        <f>SUM(F130:G130)</f>
        <v>0</v>
      </c>
      <c r="I130" s="5"/>
      <c r="J130" s="5"/>
    </row>
    <row r="131" spans="1:10" ht="12.75">
      <c r="A131" s="5" t="s">
        <v>63</v>
      </c>
      <c r="B131" s="5"/>
      <c r="C131" s="5"/>
      <c r="D131" s="5"/>
      <c r="E131" s="7" t="s">
        <v>40</v>
      </c>
      <c r="F131" s="7">
        <v>816</v>
      </c>
      <c r="G131" s="5">
        <v>1152</v>
      </c>
      <c r="H131" s="5">
        <f>SUM(F131:G131)</f>
        <v>1968</v>
      </c>
      <c r="I131" s="5">
        <v>1965</v>
      </c>
      <c r="J131" s="5">
        <f>I131/H131*100</f>
        <v>99.84756097560977</v>
      </c>
    </row>
    <row r="132" spans="1:10" ht="12.75">
      <c r="A132" s="5"/>
      <c r="B132" s="5"/>
      <c r="C132" s="5"/>
      <c r="D132" s="5"/>
      <c r="E132" s="7" t="s">
        <v>32</v>
      </c>
      <c r="F132" s="10">
        <f>SUM(F131)</f>
        <v>816</v>
      </c>
      <c r="G132" s="10">
        <f>SUM(G131)</f>
        <v>1152</v>
      </c>
      <c r="H132" s="10">
        <f>SUM(H131)</f>
        <v>1968</v>
      </c>
      <c r="I132" s="10">
        <f>SUM(I131)</f>
        <v>1965</v>
      </c>
      <c r="J132" s="5">
        <f>I132/H132*100</f>
        <v>99.84756097560977</v>
      </c>
    </row>
    <row r="133" spans="1:10" ht="12.75">
      <c r="A133" s="5"/>
      <c r="B133" s="5"/>
      <c r="C133" s="5"/>
      <c r="D133" s="5"/>
      <c r="E133" s="7"/>
      <c r="F133" s="10"/>
      <c r="G133" s="5"/>
      <c r="H133" s="5">
        <f>SUM(F133:G133)</f>
        <v>0</v>
      </c>
      <c r="I133" s="5"/>
      <c r="J133" s="5"/>
    </row>
    <row r="134" spans="1:10" ht="12.75">
      <c r="A134" s="6" t="s">
        <v>66</v>
      </c>
      <c r="B134" s="5"/>
      <c r="C134" s="5"/>
      <c r="D134" s="5"/>
      <c r="E134" s="7"/>
      <c r="F134" s="7"/>
      <c r="G134" s="5"/>
      <c r="H134" s="5">
        <f>SUM(F134:G134)</f>
        <v>0</v>
      </c>
      <c r="I134" s="5"/>
      <c r="J134" s="5"/>
    </row>
    <row r="135" spans="1:10" ht="12.75">
      <c r="A135" s="5" t="s">
        <v>63</v>
      </c>
      <c r="B135" s="5"/>
      <c r="C135" s="5"/>
      <c r="D135" s="5"/>
      <c r="E135" s="7" t="s">
        <v>40</v>
      </c>
      <c r="F135" s="7">
        <v>200</v>
      </c>
      <c r="G135" s="5"/>
      <c r="H135" s="5">
        <f>SUM(F135:G135)</f>
        <v>200</v>
      </c>
      <c r="I135" s="5">
        <v>43</v>
      </c>
      <c r="J135" s="5">
        <f>I135/H135*100</f>
        <v>21.5</v>
      </c>
    </row>
    <row r="136" spans="1:10" ht="12.75">
      <c r="A136" s="13"/>
      <c r="B136" s="5"/>
      <c r="C136" s="5"/>
      <c r="D136" s="5"/>
      <c r="E136" s="7" t="s">
        <v>32</v>
      </c>
      <c r="F136" s="10">
        <f>SUM(F135)</f>
        <v>200</v>
      </c>
      <c r="G136" s="10">
        <f>SUM(G135)</f>
        <v>0</v>
      </c>
      <c r="H136" s="10">
        <f>SUM(H135)</f>
        <v>200</v>
      </c>
      <c r="I136" s="10">
        <f>SUM(I135)</f>
        <v>43</v>
      </c>
      <c r="J136" s="5">
        <f>I136/H136*100</f>
        <v>21.5</v>
      </c>
    </row>
    <row r="137" spans="1:10" ht="12.75">
      <c r="A137" s="5"/>
      <c r="B137" s="5"/>
      <c r="C137" s="5"/>
      <c r="D137" s="5"/>
      <c r="E137" s="7"/>
      <c r="F137" s="7"/>
      <c r="G137" s="5"/>
      <c r="H137" s="5">
        <f>SUM(F137:G137)</f>
        <v>0</v>
      </c>
      <c r="I137" s="5"/>
      <c r="J137" s="5"/>
    </row>
    <row r="138" spans="1:10" ht="12.75">
      <c r="A138" s="6" t="s">
        <v>67</v>
      </c>
      <c r="B138" s="5"/>
      <c r="C138" s="5"/>
      <c r="D138" s="5"/>
      <c r="E138" s="7"/>
      <c r="F138" s="7"/>
      <c r="G138" s="5"/>
      <c r="H138" s="5">
        <f>SUM(F138:G138)</f>
        <v>0</v>
      </c>
      <c r="I138" s="5"/>
      <c r="J138" s="5"/>
    </row>
    <row r="139" spans="1:10" ht="12.75">
      <c r="A139" s="5" t="s">
        <v>43</v>
      </c>
      <c r="B139" s="5"/>
      <c r="C139" s="5"/>
      <c r="D139" s="5"/>
      <c r="E139" s="7" t="s">
        <v>30</v>
      </c>
      <c r="F139" s="7">
        <v>470</v>
      </c>
      <c r="G139" s="5"/>
      <c r="H139" s="5">
        <f>SUM(F139:G139)</f>
        <v>470</v>
      </c>
      <c r="I139" s="5">
        <v>400</v>
      </c>
      <c r="J139" s="5">
        <f>I139/H139*100</f>
        <v>85.1063829787234</v>
      </c>
    </row>
    <row r="140" spans="1:10" ht="12.75">
      <c r="A140" s="5"/>
      <c r="B140" s="5"/>
      <c r="C140" s="5"/>
      <c r="D140" s="5"/>
      <c r="E140" s="7" t="s">
        <v>40</v>
      </c>
      <c r="F140" s="7">
        <v>119</v>
      </c>
      <c r="G140" s="5"/>
      <c r="H140" s="5">
        <f>SUM(F140:G140)</f>
        <v>119</v>
      </c>
      <c r="I140" s="5">
        <v>47</v>
      </c>
      <c r="J140" s="5">
        <f>I140/H140*100</f>
        <v>39.49579831932773</v>
      </c>
    </row>
    <row r="141" spans="1:10" ht="12.75">
      <c r="A141" s="5"/>
      <c r="B141" s="5"/>
      <c r="C141" s="5"/>
      <c r="D141" s="5"/>
      <c r="E141" s="7" t="s">
        <v>32</v>
      </c>
      <c r="F141" s="10">
        <f>SUM(F139:F140)</f>
        <v>589</v>
      </c>
      <c r="G141" s="10">
        <f>SUM(G139:G140)</f>
        <v>0</v>
      </c>
      <c r="H141" s="10">
        <f>SUM(H139:H140)</f>
        <v>589</v>
      </c>
      <c r="I141" s="10">
        <f>SUM(I139:I140)</f>
        <v>447</v>
      </c>
      <c r="J141" s="5">
        <f>I141/H141*100</f>
        <v>75.89134125636672</v>
      </c>
    </row>
    <row r="142" spans="1:10" ht="12.75">
      <c r="A142" s="5"/>
      <c r="B142" s="5"/>
      <c r="C142" s="5"/>
      <c r="D142" s="5"/>
      <c r="E142" s="7"/>
      <c r="F142" s="7"/>
      <c r="G142" s="5"/>
      <c r="H142" s="5">
        <f>SUM(F142:G142)</f>
        <v>0</v>
      </c>
      <c r="I142" s="5"/>
      <c r="J142" s="5"/>
    </row>
    <row r="143" spans="1:10" ht="12.75">
      <c r="A143" s="6" t="s">
        <v>68</v>
      </c>
      <c r="B143" s="5"/>
      <c r="C143" s="5"/>
      <c r="D143" s="5"/>
      <c r="E143" s="7"/>
      <c r="F143" s="7"/>
      <c r="G143" s="5"/>
      <c r="H143" s="5">
        <f>SUM(F143:G143)</f>
        <v>0</v>
      </c>
      <c r="I143" s="5"/>
      <c r="J143" s="5"/>
    </row>
    <row r="144" spans="1:10" ht="12.75">
      <c r="A144" s="5" t="s">
        <v>31</v>
      </c>
      <c r="B144" s="5"/>
      <c r="C144" s="5"/>
      <c r="D144" s="5"/>
      <c r="E144" s="7"/>
      <c r="F144" s="7"/>
      <c r="G144" s="5"/>
      <c r="H144" s="5">
        <f>SUM(F144:G144)</f>
        <v>0</v>
      </c>
      <c r="I144" s="5"/>
      <c r="J144" s="5"/>
    </row>
    <row r="145" spans="1:10" ht="12.75">
      <c r="A145" s="5"/>
      <c r="B145" s="5"/>
      <c r="C145" s="5"/>
      <c r="D145" s="5"/>
      <c r="E145" s="7" t="s">
        <v>34</v>
      </c>
      <c r="F145" s="7">
        <v>2511</v>
      </c>
      <c r="G145" s="5">
        <v>592</v>
      </c>
      <c r="H145" s="5">
        <f>SUM(F145:G145)</f>
        <v>3103</v>
      </c>
      <c r="I145" s="5">
        <v>3103</v>
      </c>
      <c r="J145" s="5">
        <f>I145/H145*100</f>
        <v>100</v>
      </c>
    </row>
    <row r="146" spans="1:10" ht="12.75">
      <c r="A146" s="5"/>
      <c r="B146" s="5"/>
      <c r="C146" s="5"/>
      <c r="D146" s="5"/>
      <c r="E146" s="7" t="s">
        <v>32</v>
      </c>
      <c r="F146" s="10">
        <f>SUM(F144:F145)</f>
        <v>2511</v>
      </c>
      <c r="G146" s="10">
        <f>SUM(G144:G145)</f>
        <v>592</v>
      </c>
      <c r="H146" s="10">
        <f>SUM(H144:H145)</f>
        <v>3103</v>
      </c>
      <c r="I146" s="10">
        <f>SUM(I144:I145)</f>
        <v>3103</v>
      </c>
      <c r="J146" s="5">
        <f>I146/H146*100</f>
        <v>100</v>
      </c>
    </row>
    <row r="147" spans="1:10" ht="12.75">
      <c r="A147" s="5"/>
      <c r="B147" s="5"/>
      <c r="C147" s="5"/>
      <c r="D147" s="5"/>
      <c r="E147" s="7"/>
      <c r="F147" s="7"/>
      <c r="G147" s="5"/>
      <c r="H147" s="5">
        <f>SUM(F147:G147)</f>
        <v>0</v>
      </c>
      <c r="I147" s="5"/>
      <c r="J147" s="5"/>
    </row>
    <row r="148" spans="1:10" ht="12.75">
      <c r="A148" s="5"/>
      <c r="B148" s="5"/>
      <c r="C148" s="5"/>
      <c r="D148" s="5"/>
      <c r="E148" s="7"/>
      <c r="F148" s="7"/>
      <c r="G148" s="5"/>
      <c r="H148" s="5">
        <f>SUM(F148:G148)</f>
        <v>0</v>
      </c>
      <c r="I148" s="5"/>
      <c r="J148" s="5"/>
    </row>
    <row r="149" spans="1:10" ht="12.75">
      <c r="A149" s="5"/>
      <c r="B149" s="5"/>
      <c r="C149" s="5"/>
      <c r="D149" s="5"/>
      <c r="E149" s="7"/>
      <c r="F149" s="7"/>
      <c r="G149" s="5"/>
      <c r="H149" s="5">
        <f>SUM(F149:G149)</f>
        <v>0</v>
      </c>
      <c r="I149" s="5"/>
      <c r="J149" s="5"/>
    </row>
    <row r="150" spans="1:10" ht="12.75">
      <c r="A150" s="6" t="s">
        <v>69</v>
      </c>
      <c r="B150" s="5"/>
      <c r="C150" s="5"/>
      <c r="D150" s="5"/>
      <c r="E150" s="7"/>
      <c r="F150" s="7"/>
      <c r="G150" s="5"/>
      <c r="H150" s="5">
        <f>SUM(F150:G150)</f>
        <v>0</v>
      </c>
      <c r="I150" s="5"/>
      <c r="J150" s="5"/>
    </row>
    <row r="151" spans="1:10" ht="12.75">
      <c r="A151" s="5" t="s">
        <v>43</v>
      </c>
      <c r="B151" s="5"/>
      <c r="C151" s="5"/>
      <c r="D151" s="5"/>
      <c r="E151" s="7" t="s">
        <v>30</v>
      </c>
      <c r="F151" s="7">
        <v>3000</v>
      </c>
      <c r="G151" s="5">
        <v>5668</v>
      </c>
      <c r="H151" s="5">
        <f>SUM(F151:G151)</f>
        <v>8668</v>
      </c>
      <c r="I151" s="5">
        <v>8721</v>
      </c>
      <c r="J151" s="5">
        <f>I151/H151*100</f>
        <v>100.61144439317029</v>
      </c>
    </row>
    <row r="152" spans="1:10" ht="12.75">
      <c r="A152" s="5"/>
      <c r="B152" s="5"/>
      <c r="C152" s="5"/>
      <c r="D152" s="5"/>
      <c r="E152" s="7" t="s">
        <v>32</v>
      </c>
      <c r="F152" s="10">
        <f>SUM(F151)</f>
        <v>3000</v>
      </c>
      <c r="G152" s="10">
        <f>SUM(G151)</f>
        <v>5668</v>
      </c>
      <c r="H152" s="10">
        <f>SUM(H151)</f>
        <v>8668</v>
      </c>
      <c r="I152" s="10">
        <f>SUM(I151)</f>
        <v>8721</v>
      </c>
      <c r="J152" s="5">
        <f>I152/H152*100</f>
        <v>100.61144439317029</v>
      </c>
    </row>
    <row r="153" spans="1:10" ht="12.75">
      <c r="A153" s="6" t="s">
        <v>70</v>
      </c>
      <c r="B153" s="5"/>
      <c r="C153" s="5"/>
      <c r="D153" s="5"/>
      <c r="E153" s="7"/>
      <c r="F153" s="7"/>
      <c r="G153" s="5"/>
      <c r="H153" s="5">
        <f>SUM(F153:G153)</f>
        <v>0</v>
      </c>
      <c r="I153" s="5"/>
      <c r="J153" s="5"/>
    </row>
    <row r="154" spans="1:10" ht="12.75">
      <c r="A154" s="5" t="s">
        <v>31</v>
      </c>
      <c r="B154" s="5"/>
      <c r="C154" s="5"/>
      <c r="D154" s="5"/>
      <c r="E154" s="7" t="s">
        <v>44</v>
      </c>
      <c r="F154" s="7">
        <v>4577</v>
      </c>
      <c r="G154" s="5">
        <v>6803</v>
      </c>
      <c r="H154" s="5">
        <f>SUM(F154:G154)</f>
        <v>11380</v>
      </c>
      <c r="I154" s="5">
        <v>11379</v>
      </c>
      <c r="J154" s="5">
        <f>I154/H154*100</f>
        <v>99.99121265377856</v>
      </c>
    </row>
    <row r="155" spans="1:10" ht="12.75">
      <c r="A155" s="5"/>
      <c r="B155" s="5"/>
      <c r="C155" s="5"/>
      <c r="D155" s="5"/>
      <c r="E155" s="7" t="s">
        <v>45</v>
      </c>
      <c r="F155" s="7">
        <v>618</v>
      </c>
      <c r="G155" s="5">
        <v>1006</v>
      </c>
      <c r="H155" s="5">
        <f>SUM(F155:G155)</f>
        <v>1624</v>
      </c>
      <c r="I155" s="5">
        <v>1621</v>
      </c>
      <c r="J155" s="5">
        <f>I155/H155*100</f>
        <v>99.81527093596058</v>
      </c>
    </row>
    <row r="156" spans="1:10" ht="12.75">
      <c r="A156" s="5"/>
      <c r="B156" s="5"/>
      <c r="C156" s="5"/>
      <c r="D156" s="5"/>
      <c r="E156" s="7" t="s">
        <v>30</v>
      </c>
      <c r="F156" s="7"/>
      <c r="G156" s="5">
        <v>221</v>
      </c>
      <c r="H156" s="5">
        <f>SUM(F156:G156)</f>
        <v>221</v>
      </c>
      <c r="I156" s="5">
        <v>216</v>
      </c>
      <c r="J156" s="5">
        <f>I156/H156*100</f>
        <v>97.73755656108597</v>
      </c>
    </row>
    <row r="157" spans="1:10" ht="12.75">
      <c r="A157" s="5"/>
      <c r="B157" s="5"/>
      <c r="C157" s="5"/>
      <c r="D157" s="5"/>
      <c r="E157" s="7" t="s">
        <v>36</v>
      </c>
      <c r="F157" s="7"/>
      <c r="G157" s="5">
        <v>1957</v>
      </c>
      <c r="H157" s="5">
        <f>SUM(F157:G157)</f>
        <v>1957</v>
      </c>
      <c r="I157" s="5">
        <v>1960</v>
      </c>
      <c r="J157" s="5">
        <f>I157/H157*100</f>
        <v>100.15329586101176</v>
      </c>
    </row>
    <row r="158" spans="1:10" ht="12.75">
      <c r="A158" s="5"/>
      <c r="B158" s="5"/>
      <c r="C158" s="5"/>
      <c r="D158" s="5"/>
      <c r="E158" s="7" t="s">
        <v>32</v>
      </c>
      <c r="F158" s="10">
        <f>SUM(F154:F157)</f>
        <v>5195</v>
      </c>
      <c r="G158" s="10">
        <f>SUM(G154:G157)</f>
        <v>9987</v>
      </c>
      <c r="H158" s="10">
        <f>SUM(H154:H157)</f>
        <v>15182</v>
      </c>
      <c r="I158" s="10">
        <f>SUM(I154:I157)</f>
        <v>15176</v>
      </c>
      <c r="J158" s="5">
        <f>I158/H158*100</f>
        <v>99.96047951521538</v>
      </c>
    </row>
    <row r="159" spans="1:10" ht="12.75">
      <c r="A159" s="5"/>
      <c r="B159" s="5"/>
      <c r="C159" s="5"/>
      <c r="D159" s="5"/>
      <c r="E159" s="7"/>
      <c r="F159" s="7"/>
      <c r="G159" s="5"/>
      <c r="H159" s="5">
        <f aca="true" t="shared" si="12" ref="H159:H164">SUM(F159:G159)</f>
        <v>0</v>
      </c>
      <c r="I159" s="5"/>
      <c r="J159" s="5"/>
    </row>
    <row r="160" spans="1:10" ht="12.75">
      <c r="A160" s="6" t="s">
        <v>71</v>
      </c>
      <c r="B160" s="5"/>
      <c r="C160" s="5"/>
      <c r="D160" s="5"/>
      <c r="E160" s="7"/>
      <c r="F160" s="7"/>
      <c r="G160" s="5"/>
      <c r="H160" s="5">
        <f t="shared" si="12"/>
        <v>0</v>
      </c>
      <c r="I160" s="5"/>
      <c r="J160" s="5"/>
    </row>
    <row r="161" spans="1:10" ht="12.75">
      <c r="A161" s="5" t="s">
        <v>31</v>
      </c>
      <c r="B161" s="5"/>
      <c r="C161" s="5"/>
      <c r="D161" s="5"/>
      <c r="E161" s="7" t="s">
        <v>44</v>
      </c>
      <c r="F161" s="7">
        <v>1884</v>
      </c>
      <c r="G161" s="5">
        <v>9470</v>
      </c>
      <c r="H161" s="5">
        <f t="shared" si="12"/>
        <v>11354</v>
      </c>
      <c r="I161" s="5">
        <v>8096</v>
      </c>
      <c r="J161" s="5">
        <f>I161/H161*100</f>
        <v>71.30526686630263</v>
      </c>
    </row>
    <row r="162" spans="1:10" ht="12.75">
      <c r="A162" s="5"/>
      <c r="B162" s="5"/>
      <c r="C162" s="5"/>
      <c r="D162" s="5"/>
      <c r="E162" s="7" t="s">
        <v>45</v>
      </c>
      <c r="F162" s="7">
        <v>254</v>
      </c>
      <c r="G162" s="5">
        <v>1230</v>
      </c>
      <c r="H162" s="5">
        <f t="shared" si="12"/>
        <v>1484</v>
      </c>
      <c r="I162" s="5">
        <v>1126</v>
      </c>
      <c r="J162" s="5">
        <f>I162/H162*100</f>
        <v>75.87601078167116</v>
      </c>
    </row>
    <row r="163" spans="1:10" ht="12.75">
      <c r="A163" s="5"/>
      <c r="B163" s="5"/>
      <c r="C163" s="5"/>
      <c r="D163" s="5"/>
      <c r="E163" s="7" t="s">
        <v>30</v>
      </c>
      <c r="F163" s="7"/>
      <c r="G163" s="5">
        <v>607</v>
      </c>
      <c r="H163" s="5">
        <f t="shared" si="12"/>
        <v>607</v>
      </c>
      <c r="I163" s="5">
        <v>602</v>
      </c>
      <c r="J163" s="5">
        <f>I163/H163*100</f>
        <v>99.17627677100495</v>
      </c>
    </row>
    <row r="164" spans="1:10" ht="12.75">
      <c r="A164" s="5"/>
      <c r="B164" s="5"/>
      <c r="C164" s="5"/>
      <c r="D164" s="5"/>
      <c r="E164" s="7" t="s">
        <v>36</v>
      </c>
      <c r="F164" s="7">
        <v>900</v>
      </c>
      <c r="G164" s="5">
        <v>1660</v>
      </c>
      <c r="H164" s="5">
        <f t="shared" si="12"/>
        <v>2560</v>
      </c>
      <c r="I164" s="5">
        <v>1591</v>
      </c>
      <c r="J164" s="5">
        <f>I164/H164*100</f>
        <v>62.1484375</v>
      </c>
    </row>
    <row r="165" spans="1:10" ht="12.75">
      <c r="A165" s="5"/>
      <c r="B165" s="5"/>
      <c r="C165" s="5"/>
      <c r="D165" s="5"/>
      <c r="E165" s="7" t="s">
        <v>32</v>
      </c>
      <c r="F165" s="10">
        <f>SUM(F161:F164)</f>
        <v>3038</v>
      </c>
      <c r="G165" s="10">
        <f>SUM(G161:G164)</f>
        <v>12967</v>
      </c>
      <c r="H165" s="10">
        <f>SUM(H161:H164)</f>
        <v>16005</v>
      </c>
      <c r="I165" s="10">
        <f>SUM(I161:I164)</f>
        <v>11415</v>
      </c>
      <c r="J165" s="5">
        <f>I165/H165*100</f>
        <v>71.32146204311152</v>
      </c>
    </row>
    <row r="166" spans="1:10" ht="12.75">
      <c r="A166" s="6" t="s">
        <v>72</v>
      </c>
      <c r="B166" s="5"/>
      <c r="C166" s="5"/>
      <c r="D166" s="5"/>
      <c r="E166" s="7"/>
      <c r="F166" s="7"/>
      <c r="G166" s="5"/>
      <c r="H166" s="5">
        <f>SUM(F166:G166)</f>
        <v>0</v>
      </c>
      <c r="I166" s="5"/>
      <c r="J166" s="5"/>
    </row>
    <row r="167" spans="1:10" ht="12.75">
      <c r="A167" s="5" t="s">
        <v>31</v>
      </c>
      <c r="B167" s="5"/>
      <c r="C167" s="5"/>
      <c r="D167" s="5"/>
      <c r="E167" s="7" t="s">
        <v>44</v>
      </c>
      <c r="F167" s="7">
        <v>826</v>
      </c>
      <c r="G167" s="5"/>
      <c r="H167" s="5">
        <f>SUM(F167:G167)</f>
        <v>826</v>
      </c>
      <c r="I167" s="5">
        <v>826</v>
      </c>
      <c r="J167" s="5">
        <f>I167/H167*100</f>
        <v>100</v>
      </c>
    </row>
    <row r="168" spans="1:10" ht="12.75">
      <c r="A168" s="5"/>
      <c r="B168" s="5"/>
      <c r="C168" s="5"/>
      <c r="D168" s="5"/>
      <c r="E168" s="7" t="s">
        <v>45</v>
      </c>
      <c r="F168" s="7">
        <v>232</v>
      </c>
      <c r="G168" s="5"/>
      <c r="H168" s="5">
        <f>SUM(F168:G168)</f>
        <v>232</v>
      </c>
      <c r="I168" s="5">
        <v>231</v>
      </c>
      <c r="J168" s="5">
        <f>I168/H168*100</f>
        <v>99.56896551724138</v>
      </c>
    </row>
    <row r="169" spans="1:10" ht="12.75">
      <c r="A169" s="5"/>
      <c r="B169" s="5"/>
      <c r="C169" s="5"/>
      <c r="D169" s="5"/>
      <c r="E169" s="7" t="s">
        <v>30</v>
      </c>
      <c r="F169" s="7">
        <v>1130</v>
      </c>
      <c r="G169" s="5"/>
      <c r="H169" s="5">
        <f>SUM(F169:G169)</f>
        <v>1130</v>
      </c>
      <c r="I169" s="5">
        <v>1100</v>
      </c>
      <c r="J169" s="5">
        <f>I169/H169*100</f>
        <v>97.34513274336283</v>
      </c>
    </row>
    <row r="170" spans="1:10" ht="12.75">
      <c r="A170" s="5"/>
      <c r="B170" s="5"/>
      <c r="C170" s="5"/>
      <c r="D170" s="5"/>
      <c r="E170" s="7" t="s">
        <v>32</v>
      </c>
      <c r="F170" s="10">
        <f>SUM(F167:F169)</f>
        <v>2188</v>
      </c>
      <c r="G170" s="10">
        <f>SUM(G167:G169)</f>
        <v>0</v>
      </c>
      <c r="H170" s="10">
        <f>SUM(H167:H169)</f>
        <v>2188</v>
      </c>
      <c r="I170" s="10">
        <f>SUM(I167:I169)</f>
        <v>2157</v>
      </c>
      <c r="J170" s="5">
        <f>I170/H170*100</f>
        <v>98.58318098720292</v>
      </c>
    </row>
    <row r="171" spans="1:10" ht="12.75">
      <c r="A171" s="6" t="s">
        <v>73</v>
      </c>
      <c r="B171" s="5"/>
      <c r="C171" s="5"/>
      <c r="D171" s="5"/>
      <c r="E171" s="7"/>
      <c r="F171" s="7"/>
      <c r="G171" s="5"/>
      <c r="H171" s="5">
        <f>SUM(F171:G171)</f>
        <v>0</v>
      </c>
      <c r="I171" s="5"/>
      <c r="J171" s="5"/>
    </row>
    <row r="172" spans="1:10" ht="12.75">
      <c r="A172" s="5" t="s">
        <v>31</v>
      </c>
      <c r="B172" s="5"/>
      <c r="C172" s="5"/>
      <c r="D172" s="5"/>
      <c r="E172" s="7" t="s">
        <v>44</v>
      </c>
      <c r="F172" s="7"/>
      <c r="G172" s="5">
        <v>125</v>
      </c>
      <c r="H172" s="5">
        <f>SUM(F172:G172)</f>
        <v>125</v>
      </c>
      <c r="I172" s="5">
        <v>125</v>
      </c>
      <c r="J172" s="5">
        <f>I172/H172*100</f>
        <v>100</v>
      </c>
    </row>
    <row r="173" spans="1:10" ht="12.75">
      <c r="A173" s="5"/>
      <c r="B173" s="5"/>
      <c r="C173" s="5"/>
      <c r="D173" s="5"/>
      <c r="E173" s="7" t="s">
        <v>45</v>
      </c>
      <c r="F173" s="7"/>
      <c r="G173" s="5">
        <v>34</v>
      </c>
      <c r="H173" s="5">
        <f>SUM(F173:G173)</f>
        <v>34</v>
      </c>
      <c r="I173" s="5">
        <v>34</v>
      </c>
      <c r="J173" s="5">
        <f>I173/H173*100</f>
        <v>100</v>
      </c>
    </row>
    <row r="174" spans="1:10" ht="12.75">
      <c r="A174" s="5"/>
      <c r="B174" s="5"/>
      <c r="C174" s="5"/>
      <c r="D174" s="5"/>
      <c r="E174" s="7" t="s">
        <v>32</v>
      </c>
      <c r="F174" s="10">
        <f>SUM(F172:F173)</f>
        <v>0</v>
      </c>
      <c r="G174" s="10">
        <f>SUM(G172:G173)</f>
        <v>159</v>
      </c>
      <c r="H174" s="10">
        <f>SUM(H172:H173)</f>
        <v>159</v>
      </c>
      <c r="I174" s="10">
        <f>SUM(I172:I173)</f>
        <v>159</v>
      </c>
      <c r="J174" s="5">
        <f>I174/H174*100</f>
        <v>100</v>
      </c>
    </row>
    <row r="175" spans="1:10" ht="12.75">
      <c r="A175" s="5"/>
      <c r="B175" s="5"/>
      <c r="C175" s="5"/>
      <c r="D175" s="5"/>
      <c r="E175" s="7"/>
      <c r="F175" s="10"/>
      <c r="G175" s="10"/>
      <c r="H175" s="10"/>
      <c r="I175" s="10"/>
      <c r="J175" s="5"/>
    </row>
    <row r="176" spans="1:10" ht="12.75">
      <c r="A176" s="6" t="s">
        <v>74</v>
      </c>
      <c r="B176" s="5"/>
      <c r="C176" s="5"/>
      <c r="D176" s="5"/>
      <c r="E176" s="7"/>
      <c r="F176" s="7"/>
      <c r="G176" s="5"/>
      <c r="H176" s="5">
        <f>SUM(F176:G176)</f>
        <v>0</v>
      </c>
      <c r="I176" s="5"/>
      <c r="J176" s="5"/>
    </row>
    <row r="177" spans="1:10" ht="12.75">
      <c r="A177" s="5"/>
      <c r="B177" s="5"/>
      <c r="C177" s="5"/>
      <c r="D177" s="5"/>
      <c r="E177" s="7" t="s">
        <v>75</v>
      </c>
      <c r="F177" s="7"/>
      <c r="G177" s="5">
        <v>5193</v>
      </c>
      <c r="H177" s="5">
        <f>SUM(F177:G177)</f>
        <v>5193</v>
      </c>
      <c r="I177" s="5">
        <v>5193</v>
      </c>
      <c r="J177" s="5">
        <f>I177/H177*100</f>
        <v>100</v>
      </c>
    </row>
    <row r="178" spans="1:10" ht="12.75">
      <c r="A178" s="5"/>
      <c r="B178" s="5"/>
      <c r="C178" s="5"/>
      <c r="D178" s="5"/>
      <c r="E178" s="7" t="s">
        <v>32</v>
      </c>
      <c r="F178" s="10">
        <f>SUM(F177)</f>
        <v>0</v>
      </c>
      <c r="G178" s="10">
        <f>SUM(G177)</f>
        <v>5193</v>
      </c>
      <c r="H178" s="10">
        <f>SUM(H177)</f>
        <v>5193</v>
      </c>
      <c r="I178" s="10">
        <f>SUM(I177)</f>
        <v>5193</v>
      </c>
      <c r="J178" s="5">
        <f>I178/H178*100</f>
        <v>100</v>
      </c>
    </row>
    <row r="179" spans="1:10" ht="12.75">
      <c r="A179" s="6" t="s">
        <v>76</v>
      </c>
      <c r="B179" s="5"/>
      <c r="C179" s="5"/>
      <c r="D179" s="5"/>
      <c r="E179" s="7"/>
      <c r="F179" s="7"/>
      <c r="G179" s="5"/>
      <c r="H179" s="5">
        <f>SUM(F179:G179)</f>
        <v>0</v>
      </c>
      <c r="I179" s="5"/>
      <c r="J179" s="5"/>
    </row>
    <row r="180" spans="1:10" ht="12.75">
      <c r="A180" s="5"/>
      <c r="B180" s="5"/>
      <c r="C180" s="5"/>
      <c r="D180" s="5"/>
      <c r="E180" s="7" t="s">
        <v>77</v>
      </c>
      <c r="F180" s="7"/>
      <c r="G180" s="5">
        <v>2021</v>
      </c>
      <c r="H180" s="5">
        <f>SUM(F180:G180)</f>
        <v>2021</v>
      </c>
      <c r="I180" s="5">
        <v>1964</v>
      </c>
      <c r="J180" s="5">
        <f>I180/H180*100</f>
        <v>97.17961405244928</v>
      </c>
    </row>
    <row r="181" spans="1:10" ht="12.75">
      <c r="A181" s="5"/>
      <c r="B181" s="5"/>
      <c r="C181" s="5"/>
      <c r="D181" s="5"/>
      <c r="E181" s="7" t="s">
        <v>32</v>
      </c>
      <c r="F181" s="10">
        <f>SUM(F180)</f>
        <v>0</v>
      </c>
      <c r="G181" s="10">
        <f>SUM(G180)</f>
        <v>2021</v>
      </c>
      <c r="H181" s="10">
        <f>SUM(H180)</f>
        <v>2021</v>
      </c>
      <c r="I181" s="10">
        <f>SUM(I180)</f>
        <v>1964</v>
      </c>
      <c r="J181" s="5">
        <f>I181/H181*100</f>
        <v>97.17961405244928</v>
      </c>
    </row>
    <row r="182" spans="1:10" ht="12.75">
      <c r="A182" s="5"/>
      <c r="B182" s="5"/>
      <c r="C182" s="5"/>
      <c r="D182" s="5"/>
      <c r="E182" s="7"/>
      <c r="F182" s="10"/>
      <c r="G182" s="10"/>
      <c r="H182" s="10"/>
      <c r="I182" s="10"/>
      <c r="J182" s="5"/>
    </row>
    <row r="183" spans="1:10" ht="12.75">
      <c r="A183" s="6" t="s">
        <v>78</v>
      </c>
      <c r="B183" s="5"/>
      <c r="C183" s="5"/>
      <c r="D183" s="5"/>
      <c r="E183" s="7"/>
      <c r="F183" s="7"/>
      <c r="G183" s="5"/>
      <c r="H183" s="5">
        <f>SUM(F183:G183)</f>
        <v>0</v>
      </c>
      <c r="I183" s="5"/>
      <c r="J183" s="5"/>
    </row>
    <row r="184" spans="1:10" ht="12.75">
      <c r="A184" s="5" t="s">
        <v>31</v>
      </c>
      <c r="B184" s="5"/>
      <c r="C184" s="5"/>
      <c r="D184" s="5"/>
      <c r="E184" s="7" t="s">
        <v>49</v>
      </c>
      <c r="F184" s="7"/>
      <c r="G184" s="5">
        <v>250</v>
      </c>
      <c r="H184" s="5">
        <f>SUM(F184:G184)</f>
        <v>250</v>
      </c>
      <c r="I184" s="5">
        <v>250</v>
      </c>
      <c r="J184" s="5">
        <f>I184/H184*100</f>
        <v>100</v>
      </c>
    </row>
    <row r="185" spans="1:10" ht="12.75">
      <c r="A185" s="5"/>
      <c r="B185" s="5"/>
      <c r="C185" s="5"/>
      <c r="D185" s="5"/>
      <c r="E185" s="7" t="s">
        <v>79</v>
      </c>
      <c r="F185" s="7"/>
      <c r="G185" s="5">
        <v>450</v>
      </c>
      <c r="H185" s="5">
        <f>SUM(F185:G185)</f>
        <v>450</v>
      </c>
      <c r="I185" s="5">
        <v>450</v>
      </c>
      <c r="J185" s="5">
        <f>I185/H185*100</f>
        <v>100</v>
      </c>
    </row>
    <row r="186" spans="1:10" ht="12.75">
      <c r="A186" s="5"/>
      <c r="B186" s="5"/>
      <c r="C186" s="5"/>
      <c r="D186" s="5"/>
      <c r="E186" s="7" t="s">
        <v>32</v>
      </c>
      <c r="F186" s="10">
        <f>SUM(F184:F185)</f>
        <v>0</v>
      </c>
      <c r="G186" s="10">
        <f>SUM(G184:G185)</f>
        <v>700</v>
      </c>
      <c r="H186" s="10">
        <f>SUM(H184:H185)</f>
        <v>700</v>
      </c>
      <c r="I186" s="10">
        <f>SUM(I184:I185)</f>
        <v>700</v>
      </c>
      <c r="J186" s="5">
        <f>I186/H186*100</f>
        <v>100</v>
      </c>
    </row>
    <row r="187" spans="1:10" ht="12.75">
      <c r="A187" s="6" t="s">
        <v>80</v>
      </c>
      <c r="B187" s="5"/>
      <c r="C187" s="5"/>
      <c r="D187" s="5"/>
      <c r="E187" s="7"/>
      <c r="F187" s="7"/>
      <c r="G187" s="5"/>
      <c r="H187" s="5">
        <f>SUM(F187:G187)</f>
        <v>0</v>
      </c>
      <c r="I187" s="5"/>
      <c r="J187" s="5"/>
    </row>
    <row r="188" spans="1:10" ht="12.75">
      <c r="A188" s="5"/>
      <c r="B188" s="5"/>
      <c r="C188" s="5"/>
      <c r="D188" s="5"/>
      <c r="E188" s="7" t="s">
        <v>30</v>
      </c>
      <c r="F188" s="7"/>
      <c r="G188" s="5">
        <v>540</v>
      </c>
      <c r="H188" s="5">
        <f>SUM(F188:G188)</f>
        <v>540</v>
      </c>
      <c r="I188" s="5">
        <v>541</v>
      </c>
      <c r="J188" s="5">
        <f>I188/H188*100</f>
        <v>100.18518518518518</v>
      </c>
    </row>
    <row r="189" spans="1:10" ht="12.75">
      <c r="A189" s="5"/>
      <c r="B189" s="5"/>
      <c r="C189" s="5"/>
      <c r="D189" s="5"/>
      <c r="E189" s="7" t="s">
        <v>81</v>
      </c>
      <c r="F189" s="7"/>
      <c r="G189" s="5">
        <v>12376</v>
      </c>
      <c r="H189" s="5">
        <f>SUM(F189:G189)</f>
        <v>12376</v>
      </c>
      <c r="I189" s="5">
        <v>12374</v>
      </c>
      <c r="J189" s="5">
        <f>I189/H189*100</f>
        <v>99.98383968972205</v>
      </c>
    </row>
    <row r="190" spans="1:10" ht="12.75">
      <c r="A190" s="5"/>
      <c r="B190" s="5"/>
      <c r="C190" s="5"/>
      <c r="D190" s="5"/>
      <c r="E190" s="7" t="s">
        <v>32</v>
      </c>
      <c r="F190" s="10">
        <f>SUM(F188:F189)</f>
        <v>0</v>
      </c>
      <c r="G190" s="10">
        <f>SUM(G188:G189)</f>
        <v>12916</v>
      </c>
      <c r="H190" s="10">
        <f>SUM(H188:H189)</f>
        <v>12916</v>
      </c>
      <c r="I190" s="10">
        <f>SUM(I188:I189)</f>
        <v>12915</v>
      </c>
      <c r="J190" s="5">
        <f>I190/H190*100</f>
        <v>99.99225766491173</v>
      </c>
    </row>
    <row r="191" spans="1:10" ht="12.75">
      <c r="A191" s="5"/>
      <c r="B191" s="5"/>
      <c r="C191" s="5"/>
      <c r="D191" s="5"/>
      <c r="E191" s="7"/>
      <c r="F191" s="10"/>
      <c r="G191" s="10"/>
      <c r="H191" s="10"/>
      <c r="I191" s="10"/>
      <c r="J191" s="5"/>
    </row>
    <row r="192" spans="1:10" ht="12.75">
      <c r="A192" s="6" t="s">
        <v>82</v>
      </c>
      <c r="B192" s="5"/>
      <c r="C192" s="5"/>
      <c r="D192" s="5"/>
      <c r="E192" s="7"/>
      <c r="F192" s="7"/>
      <c r="G192" s="5"/>
      <c r="H192" s="5">
        <f>SUM(F192:G192)</f>
        <v>0</v>
      </c>
      <c r="I192" s="5"/>
      <c r="J192" s="5"/>
    </row>
    <row r="193" spans="1:10" ht="12.75">
      <c r="A193" s="5" t="s">
        <v>63</v>
      </c>
      <c r="B193" s="5"/>
      <c r="C193" s="5"/>
      <c r="D193" s="5"/>
      <c r="E193" s="7" t="s">
        <v>40</v>
      </c>
      <c r="F193" s="7"/>
      <c r="G193" s="5">
        <v>776</v>
      </c>
      <c r="H193" s="5">
        <f>SUM(F193:G193)</f>
        <v>776</v>
      </c>
      <c r="I193" s="5">
        <v>784</v>
      </c>
      <c r="J193" s="5">
        <f>I193/H193*100</f>
        <v>101.03092783505154</v>
      </c>
    </row>
    <row r="194" spans="1:10" ht="12.75">
      <c r="A194" s="13"/>
      <c r="B194" s="5"/>
      <c r="C194" s="5"/>
      <c r="D194" s="5"/>
      <c r="E194" s="7" t="s">
        <v>32</v>
      </c>
      <c r="F194" s="10">
        <f>SUM(F193)</f>
        <v>0</v>
      </c>
      <c r="G194" s="10">
        <f>SUM(G193)</f>
        <v>776</v>
      </c>
      <c r="H194" s="10">
        <f>SUM(H193)</f>
        <v>776</v>
      </c>
      <c r="I194" s="10">
        <f>SUM(I193)</f>
        <v>784</v>
      </c>
      <c r="J194" s="5">
        <f>I194/H194*100</f>
        <v>101.03092783505154</v>
      </c>
    </row>
    <row r="195" spans="1:10" ht="12.75">
      <c r="A195" s="5"/>
      <c r="B195" s="5"/>
      <c r="C195" s="5"/>
      <c r="D195" s="5"/>
      <c r="E195" s="7"/>
      <c r="F195" s="10"/>
      <c r="G195" s="5"/>
      <c r="H195" s="5"/>
      <c r="I195" s="5"/>
      <c r="J195" s="5"/>
    </row>
    <row r="196" spans="1:10" ht="22.5">
      <c r="A196" s="6" t="s">
        <v>83</v>
      </c>
      <c r="B196" s="5"/>
      <c r="C196" s="5"/>
      <c r="D196" s="5"/>
      <c r="E196" s="14" t="s">
        <v>84</v>
      </c>
      <c r="F196" s="15">
        <v>62298</v>
      </c>
      <c r="G196" s="5">
        <v>2637</v>
      </c>
      <c r="H196" s="5">
        <f>SUM(F196:G196)</f>
        <v>64935</v>
      </c>
      <c r="I196" s="5">
        <v>63335</v>
      </c>
      <c r="J196" s="5">
        <f>I196/H196*100</f>
        <v>97.53599753599754</v>
      </c>
    </row>
    <row r="197" spans="1:10" ht="12.75">
      <c r="A197" s="22" t="s">
        <v>85</v>
      </c>
      <c r="B197" s="22"/>
      <c r="C197" s="22"/>
      <c r="D197" s="22"/>
      <c r="E197" s="7"/>
      <c r="F197" s="16">
        <f>SUM(F198:F199)</f>
        <v>193194</v>
      </c>
      <c r="G197" s="16">
        <f>SUM(G198:G199)</f>
        <v>91126</v>
      </c>
      <c r="H197" s="16">
        <f>SUM(H198:H199)</f>
        <v>284320</v>
      </c>
      <c r="I197" s="16">
        <f>SUM(I198:I199)</f>
        <v>250634</v>
      </c>
      <c r="J197" s="6">
        <f>I197/H197*100</f>
        <v>88.15208216094541</v>
      </c>
    </row>
    <row r="198" spans="6:9" ht="12.75" hidden="1">
      <c r="F198">
        <f>SUM(F24,F30,F33,F42,F48,F56,F65,F69,F78,F82,F86,F91,F98,F104,F107,F114,F122,F129,F132,F136,F141,F146,F152,F158,F165)</f>
        <v>191006</v>
      </c>
      <c r="G198">
        <f>SUM(G24,G30,G33,G42,G48,G56,G65,G69,G78,G82,G86,G91,G98,G104,G107,G114,G122,G129,G132,G136,G141,G146,G152,G158,G165)</f>
        <v>69361</v>
      </c>
      <c r="H198">
        <f>SUM(H24,H30,H33,H42,H48,H56,H65,H69,H78,H82,H86,H91,H98,H104,H107,H114,H122,H129,H132,H136,H141,H146,H152,H158,H165)</f>
        <v>260367</v>
      </c>
      <c r="I198">
        <f>SUM(I24,I30,I33,I42,I48,I56,I65,I69,I78,I82,I86,I91,I98,I104,I107,I114,I122,I129,I132,I136,I141,I146,I152,I158,I165)</f>
        <v>226762</v>
      </c>
    </row>
    <row r="199" spans="6:9" ht="12.75" hidden="1">
      <c r="F199">
        <f>SUM(F170,F174,F178,F181,F186,F190,F194)</f>
        <v>2188</v>
      </c>
      <c r="G199">
        <f>SUM(G170,G174,G178,G181,G186,G190,G194)</f>
        <v>21765</v>
      </c>
      <c r="H199">
        <f>SUM(H170,H174,H178,H181,H186,H190,H194)</f>
        <v>23953</v>
      </c>
      <c r="I199">
        <f>SUM(I170,I174,I178,I181,I186,I190,I194)</f>
        <v>23872</v>
      </c>
    </row>
  </sheetData>
  <sheetProtection selectLockedCells="1" selectUnlockedCells="1"/>
  <mergeCells count="8">
    <mergeCell ref="A6:C6"/>
    <mergeCell ref="A21:D21"/>
    <mergeCell ref="A26:C26"/>
    <mergeCell ref="A197:D197"/>
    <mergeCell ref="A2:J2"/>
    <mergeCell ref="A3:J3"/>
    <mergeCell ref="A4:C4"/>
    <mergeCell ref="A5:C5"/>
  </mergeCells>
  <printOptions/>
  <pageMargins left="0.75" right="0.75" top="1" bottom="1" header="0.5118055555555555" footer="0.511805555555555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26" sqref="I26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3.00390625" style="0" customWidth="1"/>
    <col min="8" max="8" width="13.28125" style="0" customWidth="1"/>
    <col min="9" max="9" width="11.8515625" style="0" customWidth="1"/>
  </cols>
  <sheetData>
    <row r="1" spans="1:10" ht="12.75">
      <c r="A1" s="24" t="s">
        <v>86</v>
      </c>
      <c r="B1" s="24"/>
      <c r="C1" s="24"/>
      <c r="D1" s="24"/>
      <c r="E1" s="24"/>
      <c r="F1" s="24"/>
      <c r="G1" s="24"/>
      <c r="H1" s="24"/>
      <c r="I1" s="24"/>
      <c r="J1" s="24"/>
    </row>
    <row r="2" ht="12.75">
      <c r="E2" s="17" t="s">
        <v>1</v>
      </c>
    </row>
    <row r="3" spans="1:10" ht="12.75">
      <c r="A3" s="22" t="s">
        <v>2</v>
      </c>
      <c r="B3" s="22"/>
      <c r="C3" s="22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 customHeight="1">
      <c r="A4" s="26" t="s">
        <v>87</v>
      </c>
      <c r="B4" s="26"/>
      <c r="C4" s="26"/>
      <c r="D4" s="27" t="s">
        <v>88</v>
      </c>
      <c r="E4" s="6" t="s">
        <v>11</v>
      </c>
      <c r="F4" s="6">
        <f>SUM(F5:F14)</f>
        <v>44516</v>
      </c>
      <c r="G4" s="6">
        <f>SUM(G5:G14)</f>
        <v>933</v>
      </c>
      <c r="H4" s="6">
        <f>SUM(H5:H14)</f>
        <v>45449</v>
      </c>
      <c r="I4" s="6">
        <f>SUM(I5:I14)</f>
        <v>45142</v>
      </c>
      <c r="J4" s="5">
        <f>I4/H4*100</f>
        <v>99.32451759114612</v>
      </c>
    </row>
    <row r="5" spans="1:10" ht="12.75">
      <c r="A5" s="5"/>
      <c r="B5" s="5"/>
      <c r="C5" s="5"/>
      <c r="D5" s="27"/>
      <c r="E5" s="7" t="s">
        <v>13</v>
      </c>
      <c r="F5" s="5">
        <f>SUM(F17,F23)</f>
        <v>32077</v>
      </c>
      <c r="G5" s="5">
        <v>549</v>
      </c>
      <c r="H5" s="5">
        <f aca="true" t="shared" si="0" ref="H5:H19">SUM(F5:G5)</f>
        <v>32626</v>
      </c>
      <c r="I5" s="5">
        <v>32582</v>
      </c>
      <c r="J5" s="5">
        <f>I5/H5*100</f>
        <v>99.86513823331086</v>
      </c>
    </row>
    <row r="6" spans="1:10" ht="12.75">
      <c r="A6" s="5"/>
      <c r="B6" s="5"/>
      <c r="C6" s="5"/>
      <c r="D6" s="5"/>
      <c r="E6" s="7" t="s">
        <v>14</v>
      </c>
      <c r="F6" s="5">
        <f>SUM(F18,F24)</f>
        <v>8671</v>
      </c>
      <c r="G6" s="5">
        <v>223</v>
      </c>
      <c r="H6" s="5">
        <f t="shared" si="0"/>
        <v>8894</v>
      </c>
      <c r="I6" s="5">
        <v>8894</v>
      </c>
      <c r="J6" s="5">
        <f>I6/H6*100</f>
        <v>100</v>
      </c>
    </row>
    <row r="7" spans="1:10" ht="12.75">
      <c r="A7" s="5"/>
      <c r="B7" s="5"/>
      <c r="C7" s="5"/>
      <c r="D7" s="5"/>
      <c r="E7" s="7" t="s">
        <v>15</v>
      </c>
      <c r="F7" s="5">
        <f>SUM(F19,F25)</f>
        <v>3567</v>
      </c>
      <c r="G7" s="5">
        <v>135</v>
      </c>
      <c r="H7" s="5">
        <f t="shared" si="0"/>
        <v>3702</v>
      </c>
      <c r="I7" s="5">
        <v>3440</v>
      </c>
      <c r="J7" s="5">
        <f>I7/H7*100</f>
        <v>92.92274446245273</v>
      </c>
    </row>
    <row r="8" spans="1:10" ht="12.75">
      <c r="A8" s="5"/>
      <c r="B8" s="5"/>
      <c r="C8" s="5"/>
      <c r="D8" s="5"/>
      <c r="E8" s="7" t="s">
        <v>89</v>
      </c>
      <c r="F8" s="5"/>
      <c r="G8" s="5"/>
      <c r="H8" s="5">
        <f t="shared" si="0"/>
        <v>0</v>
      </c>
      <c r="I8" s="5"/>
      <c r="J8" s="5"/>
    </row>
    <row r="9" spans="1:10" ht="12.75">
      <c r="A9" s="5"/>
      <c r="B9" s="5"/>
      <c r="C9" s="5"/>
      <c r="D9" s="5"/>
      <c r="E9" s="7" t="s">
        <v>90</v>
      </c>
      <c r="F9" s="5"/>
      <c r="G9" s="5"/>
      <c r="H9" s="5">
        <f t="shared" si="0"/>
        <v>0</v>
      </c>
      <c r="I9" s="5"/>
      <c r="J9" s="5"/>
    </row>
    <row r="10" spans="1:10" ht="12.75">
      <c r="A10" s="5"/>
      <c r="B10" s="5"/>
      <c r="C10" s="5"/>
      <c r="D10" s="5"/>
      <c r="E10" s="7" t="s">
        <v>18</v>
      </c>
      <c r="F10" s="5">
        <f>SUM(F26)</f>
        <v>201</v>
      </c>
      <c r="G10" s="5">
        <v>26</v>
      </c>
      <c r="H10" s="5">
        <f t="shared" si="0"/>
        <v>227</v>
      </c>
      <c r="I10" s="5">
        <v>226</v>
      </c>
      <c r="J10" s="5">
        <f>I10/H10*100</f>
        <v>99.55947136563876</v>
      </c>
    </row>
    <row r="11" spans="1:10" ht="12.75">
      <c r="A11" s="5"/>
      <c r="B11" s="5"/>
      <c r="C11" s="5"/>
      <c r="D11" s="5"/>
      <c r="E11" s="7" t="s">
        <v>19</v>
      </c>
      <c r="F11" s="5"/>
      <c r="G11" s="5"/>
      <c r="H11" s="5">
        <f t="shared" si="0"/>
        <v>0</v>
      </c>
      <c r="I11" s="5"/>
      <c r="J11" s="5"/>
    </row>
    <row r="12" spans="1:10" ht="12.75">
      <c r="A12" s="5"/>
      <c r="B12" s="5"/>
      <c r="C12" s="5"/>
      <c r="D12" s="5"/>
      <c r="E12" s="7" t="s">
        <v>91</v>
      </c>
      <c r="F12" s="5"/>
      <c r="G12" s="5"/>
      <c r="H12" s="5">
        <f t="shared" si="0"/>
        <v>0</v>
      </c>
      <c r="I12" s="5"/>
      <c r="J12" s="5"/>
    </row>
    <row r="13" spans="1:10" ht="12.75">
      <c r="A13" s="5"/>
      <c r="B13" s="5"/>
      <c r="C13" s="5"/>
      <c r="D13" s="5"/>
      <c r="E13" s="7" t="s">
        <v>92</v>
      </c>
      <c r="F13" s="5"/>
      <c r="G13" s="5"/>
      <c r="H13" s="5">
        <f t="shared" si="0"/>
        <v>0</v>
      </c>
      <c r="I13" s="5"/>
      <c r="J13" s="5"/>
    </row>
    <row r="14" spans="1:10" ht="12.75">
      <c r="A14" s="5"/>
      <c r="B14" s="5"/>
      <c r="C14" s="5"/>
      <c r="D14" s="5"/>
      <c r="E14" s="7" t="s">
        <v>93</v>
      </c>
      <c r="F14" s="5"/>
      <c r="G14" s="5"/>
      <c r="H14" s="5">
        <f t="shared" si="0"/>
        <v>0</v>
      </c>
      <c r="I14" s="5"/>
      <c r="J14" s="5"/>
    </row>
    <row r="15" spans="1:10" ht="12.75">
      <c r="A15" s="22" t="s">
        <v>28</v>
      </c>
      <c r="B15" s="22"/>
      <c r="C15" s="22"/>
      <c r="D15" s="22"/>
      <c r="E15" s="5"/>
      <c r="F15" s="5"/>
      <c r="G15" s="5"/>
      <c r="H15" s="5">
        <f t="shared" si="0"/>
        <v>0</v>
      </c>
      <c r="I15" s="5"/>
      <c r="J15" s="5"/>
    </row>
    <row r="16" spans="1:10" ht="12.75">
      <c r="A16" s="5" t="s">
        <v>94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5"/>
    </row>
    <row r="17" spans="1:10" ht="12.75">
      <c r="A17" s="5" t="s">
        <v>43</v>
      </c>
      <c r="B17" s="5"/>
      <c r="C17" s="5"/>
      <c r="D17" s="5"/>
      <c r="E17" s="18" t="s">
        <v>95</v>
      </c>
      <c r="F17" s="5">
        <v>1556</v>
      </c>
      <c r="G17" s="5">
        <v>185</v>
      </c>
      <c r="H17" s="5">
        <f t="shared" si="0"/>
        <v>1741</v>
      </c>
      <c r="I17" s="5">
        <v>1740</v>
      </c>
      <c r="J17" s="5">
        <f>I17/H17*100</f>
        <v>99.94256174612292</v>
      </c>
    </row>
    <row r="18" spans="1:10" ht="12.75">
      <c r="A18" s="5"/>
      <c r="B18" s="5"/>
      <c r="C18" s="5"/>
      <c r="D18" s="5"/>
      <c r="E18" s="18" t="s">
        <v>45</v>
      </c>
      <c r="F18" s="5">
        <v>429</v>
      </c>
      <c r="G18" s="5">
        <v>28</v>
      </c>
      <c r="H18" s="5">
        <f t="shared" si="0"/>
        <v>457</v>
      </c>
      <c r="I18" s="5">
        <v>478</v>
      </c>
      <c r="J18" s="5">
        <f>I18/H18*100</f>
        <v>104.59518599562362</v>
      </c>
    </row>
    <row r="19" spans="1:10" ht="12.75">
      <c r="A19" s="5"/>
      <c r="B19" s="5"/>
      <c r="C19" s="5"/>
      <c r="D19" s="5"/>
      <c r="E19" s="18" t="s">
        <v>30</v>
      </c>
      <c r="F19" s="5">
        <v>110</v>
      </c>
      <c r="G19" s="5"/>
      <c r="H19" s="5">
        <f t="shared" si="0"/>
        <v>110</v>
      </c>
      <c r="I19" s="5">
        <v>70</v>
      </c>
      <c r="J19" s="5">
        <f>I19/H19*100</f>
        <v>63.63636363636363</v>
      </c>
    </row>
    <row r="20" spans="1:10" ht="12.75">
      <c r="A20" s="5"/>
      <c r="B20" s="5"/>
      <c r="C20" s="5"/>
      <c r="D20" s="5"/>
      <c r="E20" s="18" t="s">
        <v>32</v>
      </c>
      <c r="F20" s="6">
        <f>SUM(F17:F19)</f>
        <v>2095</v>
      </c>
      <c r="G20" s="6">
        <f>SUM(G17:G19)</f>
        <v>213</v>
      </c>
      <c r="H20" s="6">
        <f>SUM(H17:H19)</f>
        <v>2308</v>
      </c>
      <c r="I20" s="6">
        <f>SUM(I17:I19)</f>
        <v>2288</v>
      </c>
      <c r="J20" s="5">
        <f>I20/H20*100</f>
        <v>99.13344887348353</v>
      </c>
    </row>
    <row r="21" spans="1:10" ht="12.75">
      <c r="A21" s="5"/>
      <c r="B21" s="5"/>
      <c r="C21" s="5"/>
      <c r="D21" s="5"/>
      <c r="E21" s="5"/>
      <c r="F21" s="5"/>
      <c r="G21" s="5"/>
      <c r="H21" s="5">
        <f aca="true" t="shared" si="1" ref="H21:H26">SUM(F21:G21)</f>
        <v>0</v>
      </c>
      <c r="I21" s="5"/>
      <c r="J21" s="5"/>
    </row>
    <row r="22" spans="1:10" ht="12.75">
      <c r="A22" s="5" t="s">
        <v>96</v>
      </c>
      <c r="B22" s="5"/>
      <c r="C22" s="5"/>
      <c r="D22" s="5"/>
      <c r="E22" s="5"/>
      <c r="F22" s="5"/>
      <c r="G22" s="5"/>
      <c r="H22" s="5">
        <f t="shared" si="1"/>
        <v>0</v>
      </c>
      <c r="I22" s="5"/>
      <c r="J22" s="5"/>
    </row>
    <row r="23" spans="1:10" ht="12.75">
      <c r="A23" s="5" t="s">
        <v>31</v>
      </c>
      <c r="B23" s="5"/>
      <c r="C23" s="5"/>
      <c r="D23" s="5"/>
      <c r="E23" s="18" t="s">
        <v>95</v>
      </c>
      <c r="F23" s="5">
        <v>30521</v>
      </c>
      <c r="G23" s="5">
        <v>364</v>
      </c>
      <c r="H23" s="5">
        <f t="shared" si="1"/>
        <v>30885</v>
      </c>
      <c r="I23" s="5">
        <v>30842</v>
      </c>
      <c r="J23" s="5">
        <f aca="true" t="shared" si="2" ref="J23:J28">I23/H23*100</f>
        <v>99.86077383843289</v>
      </c>
    </row>
    <row r="24" spans="1:10" ht="12.75">
      <c r="A24" s="5"/>
      <c r="B24" s="5"/>
      <c r="C24" s="5"/>
      <c r="D24" s="5"/>
      <c r="E24" s="18" t="s">
        <v>45</v>
      </c>
      <c r="F24" s="5">
        <v>8242</v>
      </c>
      <c r="G24" s="5">
        <v>195</v>
      </c>
      <c r="H24" s="5">
        <f t="shared" si="1"/>
        <v>8437</v>
      </c>
      <c r="I24" s="5">
        <v>8416</v>
      </c>
      <c r="J24" s="5">
        <f t="shared" si="2"/>
        <v>99.75109636126585</v>
      </c>
    </row>
    <row r="25" spans="1:10" ht="12.75">
      <c r="A25" s="5"/>
      <c r="B25" s="5"/>
      <c r="C25" s="5"/>
      <c r="D25" s="5"/>
      <c r="E25" s="18" t="s">
        <v>30</v>
      </c>
      <c r="F25" s="5">
        <v>3457</v>
      </c>
      <c r="G25" s="5">
        <v>135</v>
      </c>
      <c r="H25" s="5">
        <f t="shared" si="1"/>
        <v>3592</v>
      </c>
      <c r="I25" s="5">
        <v>3370</v>
      </c>
      <c r="J25" s="5">
        <f t="shared" si="2"/>
        <v>93.8195991091314</v>
      </c>
    </row>
    <row r="26" spans="1:10" ht="12.75">
      <c r="A26" s="5"/>
      <c r="B26" s="5"/>
      <c r="C26" s="5"/>
      <c r="D26" s="5"/>
      <c r="E26" s="18" t="s">
        <v>36</v>
      </c>
      <c r="F26" s="5">
        <v>201</v>
      </c>
      <c r="G26" s="5">
        <v>26</v>
      </c>
      <c r="H26" s="5">
        <f t="shared" si="1"/>
        <v>227</v>
      </c>
      <c r="I26" s="5">
        <v>226</v>
      </c>
      <c r="J26" s="5">
        <f t="shared" si="2"/>
        <v>99.55947136563876</v>
      </c>
    </row>
    <row r="27" spans="1:10" ht="12.75">
      <c r="A27" s="5"/>
      <c r="B27" s="5"/>
      <c r="C27" s="5"/>
      <c r="D27" s="5"/>
      <c r="E27" s="18" t="s">
        <v>32</v>
      </c>
      <c r="F27" s="6">
        <f>SUM(F23:F26)</f>
        <v>42421</v>
      </c>
      <c r="G27" s="6">
        <f>SUM(G23:G26)</f>
        <v>720</v>
      </c>
      <c r="H27" s="6">
        <f>SUM(H23:H26)</f>
        <v>43141</v>
      </c>
      <c r="I27" s="6">
        <f>SUM(I23:I26)</f>
        <v>42854</v>
      </c>
      <c r="J27" s="5">
        <f t="shared" si="2"/>
        <v>99.33473957488236</v>
      </c>
    </row>
    <row r="28" spans="1:10" ht="12.75" customHeight="1">
      <c r="A28" s="22" t="s">
        <v>97</v>
      </c>
      <c r="B28" s="22"/>
      <c r="C28" s="22"/>
      <c r="D28" s="22"/>
      <c r="E28" s="5"/>
      <c r="F28" s="6">
        <f>SUM(F27,F20)</f>
        <v>44516</v>
      </c>
      <c r="G28" s="6">
        <f>SUM(G27,G20)</f>
        <v>933</v>
      </c>
      <c r="H28" s="6">
        <f>SUM(H27,H20)</f>
        <v>45449</v>
      </c>
      <c r="I28" s="6">
        <f>SUM(I27,I20)</f>
        <v>45142</v>
      </c>
      <c r="J28" s="6">
        <f t="shared" si="2"/>
        <v>99.32451759114612</v>
      </c>
    </row>
    <row r="29" spans="1:10" ht="12.75" hidden="1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 selectLockedCells="1" selectUnlockedCells="1"/>
  <mergeCells count="6">
    <mergeCell ref="A15:D15"/>
    <mergeCell ref="A28:D28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G20" sqref="G20"/>
    </sheetView>
  </sheetViews>
  <sheetFormatPr defaultColWidth="9.140625" defaultRowHeight="12.75"/>
  <cols>
    <col min="4" max="4" width="12.7109375" style="0" customWidth="1"/>
    <col min="5" max="5" width="20.00390625" style="0" customWidth="1"/>
    <col min="6" max="6" width="14.421875" style="0" customWidth="1"/>
    <col min="7" max="7" width="13.00390625" style="0" customWidth="1"/>
    <col min="8" max="8" width="13.28125" style="0" customWidth="1"/>
    <col min="9" max="9" width="11.8515625" style="0" customWidth="1"/>
  </cols>
  <sheetData>
    <row r="1" spans="1:10" ht="12.75">
      <c r="A1" s="24" t="s">
        <v>86</v>
      </c>
      <c r="B1" s="24"/>
      <c r="C1" s="24"/>
      <c r="D1" s="24"/>
      <c r="E1" s="24"/>
      <c r="F1" s="24"/>
      <c r="G1" s="24"/>
      <c r="H1" s="24"/>
      <c r="I1" s="24"/>
      <c r="J1" s="24"/>
    </row>
    <row r="2" ht="12.75">
      <c r="E2" s="17" t="s">
        <v>1</v>
      </c>
    </row>
    <row r="3" spans="1:10" ht="12.75">
      <c r="A3" s="22" t="s">
        <v>2</v>
      </c>
      <c r="B3" s="22"/>
      <c r="C3" s="22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 customHeight="1">
      <c r="A4" s="26" t="s">
        <v>98</v>
      </c>
      <c r="B4" s="26"/>
      <c r="C4" s="26"/>
      <c r="D4" s="27" t="s">
        <v>88</v>
      </c>
      <c r="E4" s="6" t="s">
        <v>11</v>
      </c>
      <c r="F4" s="6">
        <f>SUM(F5:F14)</f>
        <v>9990</v>
      </c>
      <c r="G4" s="6">
        <f>SUM(G5:G14)</f>
        <v>1409</v>
      </c>
      <c r="H4" s="6">
        <f>SUM(H5:H14)</f>
        <v>11399</v>
      </c>
      <c r="I4" s="6">
        <f>SUM(I5:I14)</f>
        <v>10988</v>
      </c>
      <c r="J4" s="5">
        <f>I4/H4*100</f>
        <v>96.39442056320729</v>
      </c>
    </row>
    <row r="5" spans="1:10" ht="12.75">
      <c r="A5" s="5"/>
      <c r="B5" s="5"/>
      <c r="C5" s="5"/>
      <c r="D5" s="27"/>
      <c r="E5" s="7" t="s">
        <v>13</v>
      </c>
      <c r="F5" s="5">
        <f>SUM(F17,F24,F30)</f>
        <v>6584</v>
      </c>
      <c r="G5" s="5">
        <v>1114</v>
      </c>
      <c r="H5" s="5">
        <f aca="true" t="shared" si="0" ref="H5:H20">SUM(F5:G5)</f>
        <v>7698</v>
      </c>
      <c r="I5" s="5">
        <v>7447</v>
      </c>
      <c r="J5" s="5">
        <f>I5/H5*100</f>
        <v>96.73941283450247</v>
      </c>
    </row>
    <row r="6" spans="1:10" ht="12.75">
      <c r="A6" s="5"/>
      <c r="B6" s="5"/>
      <c r="C6" s="5"/>
      <c r="D6" s="5"/>
      <c r="E6" s="7" t="s">
        <v>14</v>
      </c>
      <c r="F6" s="5">
        <f>SUM(F18,F25,F31)</f>
        <v>1781</v>
      </c>
      <c r="G6" s="5">
        <v>295</v>
      </c>
      <c r="H6" s="5">
        <f t="shared" si="0"/>
        <v>2076</v>
      </c>
      <c r="I6" s="5">
        <v>2063</v>
      </c>
      <c r="J6" s="5">
        <f>I6/H6*100</f>
        <v>99.373795761079</v>
      </c>
    </row>
    <row r="7" spans="1:10" ht="12.75">
      <c r="A7" s="5"/>
      <c r="B7" s="5"/>
      <c r="C7" s="5"/>
      <c r="D7" s="5"/>
      <c r="E7" s="7" t="s">
        <v>15</v>
      </c>
      <c r="F7" s="5">
        <f>SUM(F19,F26,F32)</f>
        <v>1625</v>
      </c>
      <c r="G7" s="5">
        <v>-69</v>
      </c>
      <c r="H7" s="5">
        <f t="shared" si="0"/>
        <v>1556</v>
      </c>
      <c r="I7" s="5">
        <v>1411</v>
      </c>
      <c r="J7" s="5">
        <f>I7/H7*100</f>
        <v>90.68123393316195</v>
      </c>
    </row>
    <row r="8" spans="1:10" ht="12.75">
      <c r="A8" s="5"/>
      <c r="B8" s="5"/>
      <c r="C8" s="5"/>
      <c r="D8" s="5"/>
      <c r="E8" s="7" t="s">
        <v>89</v>
      </c>
      <c r="F8" s="5"/>
      <c r="G8" s="5"/>
      <c r="H8" s="5">
        <f t="shared" si="0"/>
        <v>0</v>
      </c>
      <c r="I8" s="5"/>
      <c r="J8" s="5"/>
    </row>
    <row r="9" spans="1:10" ht="12.75">
      <c r="A9" s="5"/>
      <c r="B9" s="5"/>
      <c r="C9" s="5"/>
      <c r="D9" s="5"/>
      <c r="E9" s="7" t="s">
        <v>90</v>
      </c>
      <c r="F9" s="5"/>
      <c r="G9" s="5"/>
      <c r="H9" s="5">
        <f t="shared" si="0"/>
        <v>0</v>
      </c>
      <c r="I9" s="5"/>
      <c r="J9" s="5"/>
    </row>
    <row r="10" spans="1:10" ht="12.75">
      <c r="A10" s="5"/>
      <c r="B10" s="5"/>
      <c r="C10" s="5"/>
      <c r="D10" s="5"/>
      <c r="E10" s="7" t="s">
        <v>18</v>
      </c>
      <c r="F10" s="5"/>
      <c r="G10" s="5">
        <v>69</v>
      </c>
      <c r="H10" s="5">
        <f t="shared" si="0"/>
        <v>69</v>
      </c>
      <c r="I10" s="5">
        <v>67</v>
      </c>
      <c r="J10" s="5">
        <f>I10/H10*100</f>
        <v>97.10144927536231</v>
      </c>
    </row>
    <row r="11" spans="1:10" ht="12.75">
      <c r="A11" s="5"/>
      <c r="B11" s="5"/>
      <c r="C11" s="5"/>
      <c r="D11" s="5"/>
      <c r="E11" s="7" t="s">
        <v>19</v>
      </c>
      <c r="F11" s="5"/>
      <c r="G11" s="5"/>
      <c r="H11" s="5">
        <f t="shared" si="0"/>
        <v>0</v>
      </c>
      <c r="I11" s="5"/>
      <c r="J11" s="5"/>
    </row>
    <row r="12" spans="1:10" ht="12.75">
      <c r="A12" s="5"/>
      <c r="B12" s="5"/>
      <c r="C12" s="5"/>
      <c r="D12" s="5"/>
      <c r="E12" s="7" t="s">
        <v>91</v>
      </c>
      <c r="F12" s="5"/>
      <c r="G12" s="5"/>
      <c r="H12" s="5">
        <f t="shared" si="0"/>
        <v>0</v>
      </c>
      <c r="I12" s="5"/>
      <c r="J12" s="5"/>
    </row>
    <row r="13" spans="1:10" ht="12.75">
      <c r="A13" s="5"/>
      <c r="B13" s="5"/>
      <c r="C13" s="5"/>
      <c r="D13" s="5"/>
      <c r="E13" s="7" t="s">
        <v>92</v>
      </c>
      <c r="F13" s="5"/>
      <c r="G13" s="5"/>
      <c r="H13" s="5">
        <f t="shared" si="0"/>
        <v>0</v>
      </c>
      <c r="I13" s="5"/>
      <c r="J13" s="5"/>
    </row>
    <row r="14" spans="1:10" ht="12.75">
      <c r="A14" s="5"/>
      <c r="B14" s="5"/>
      <c r="C14" s="5"/>
      <c r="D14" s="5"/>
      <c r="E14" s="7" t="s">
        <v>99</v>
      </c>
      <c r="F14" s="5"/>
      <c r="G14" s="5"/>
      <c r="H14" s="5">
        <f t="shared" si="0"/>
        <v>0</v>
      </c>
      <c r="I14" s="5"/>
      <c r="J14" s="5"/>
    </row>
    <row r="15" spans="1:10" ht="12.75">
      <c r="A15" s="22" t="s">
        <v>28</v>
      </c>
      <c r="B15" s="22"/>
      <c r="C15" s="22"/>
      <c r="D15" s="22"/>
      <c r="E15" s="5"/>
      <c r="F15" s="5"/>
      <c r="G15" s="5"/>
      <c r="H15" s="5">
        <f t="shared" si="0"/>
        <v>0</v>
      </c>
      <c r="I15" s="5"/>
      <c r="J15" s="5"/>
    </row>
    <row r="16" spans="1:10" ht="12.75">
      <c r="A16" s="5" t="s">
        <v>100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5"/>
    </row>
    <row r="17" spans="1:10" ht="12.75">
      <c r="A17" s="5" t="s">
        <v>43</v>
      </c>
      <c r="B17" s="5"/>
      <c r="C17" s="5"/>
      <c r="D17" s="5"/>
      <c r="E17" s="18" t="s">
        <v>101</v>
      </c>
      <c r="F17" s="5">
        <v>3352</v>
      </c>
      <c r="G17" s="5">
        <v>538</v>
      </c>
      <c r="H17" s="5">
        <f t="shared" si="0"/>
        <v>3890</v>
      </c>
      <c r="I17" s="5">
        <v>3850</v>
      </c>
      <c r="J17" s="5">
        <f>I17/H17*100</f>
        <v>98.97172236503856</v>
      </c>
    </row>
    <row r="18" spans="1:10" ht="12.75">
      <c r="A18" s="5"/>
      <c r="B18" s="5"/>
      <c r="C18" s="5"/>
      <c r="D18" s="5"/>
      <c r="E18" s="18" t="s">
        <v>45</v>
      </c>
      <c r="F18" s="5">
        <v>923</v>
      </c>
      <c r="G18" s="5">
        <v>152</v>
      </c>
      <c r="H18" s="5">
        <f t="shared" si="0"/>
        <v>1075</v>
      </c>
      <c r="I18" s="5">
        <v>1056</v>
      </c>
      <c r="J18" s="5">
        <f>I18/H18*100</f>
        <v>98.23255813953489</v>
      </c>
    </row>
    <row r="19" spans="1:10" ht="12.75">
      <c r="A19" s="5"/>
      <c r="B19" s="5"/>
      <c r="C19" s="5"/>
      <c r="D19" s="5"/>
      <c r="E19" s="18" t="s">
        <v>30</v>
      </c>
      <c r="F19" s="5">
        <v>556</v>
      </c>
      <c r="G19" s="5">
        <v>2</v>
      </c>
      <c r="H19" s="5">
        <f t="shared" si="0"/>
        <v>558</v>
      </c>
      <c r="I19" s="5">
        <v>623</v>
      </c>
      <c r="J19" s="5">
        <f>I19/H19*100</f>
        <v>111.64874551971326</v>
      </c>
    </row>
    <row r="20" spans="1:10" ht="12.75">
      <c r="A20" s="5"/>
      <c r="B20" s="5"/>
      <c r="C20" s="5"/>
      <c r="D20" s="5"/>
      <c r="E20" s="18" t="s">
        <v>36</v>
      </c>
      <c r="F20" s="5"/>
      <c r="G20" s="5">
        <v>69</v>
      </c>
      <c r="H20" s="5">
        <f t="shared" si="0"/>
        <v>69</v>
      </c>
      <c r="I20" s="5">
        <v>67</v>
      </c>
      <c r="J20" s="5">
        <f>I20/H20*100</f>
        <v>97.10144927536231</v>
      </c>
    </row>
    <row r="21" spans="1:10" ht="12.75">
      <c r="A21" s="5"/>
      <c r="B21" s="5"/>
      <c r="C21" s="5"/>
      <c r="D21" s="5"/>
      <c r="E21" s="18" t="s">
        <v>32</v>
      </c>
      <c r="F21" s="5">
        <f>SUM(F17:F19)</f>
        <v>4831</v>
      </c>
      <c r="G21" s="5">
        <f>SUM(G17:G20)</f>
        <v>761</v>
      </c>
      <c r="H21" s="5">
        <f>SUM(H17:H20)</f>
        <v>5592</v>
      </c>
      <c r="I21" s="5">
        <f>SUM(I17:I20)</f>
        <v>5596</v>
      </c>
      <c r="J21" s="5">
        <f>I21/H21*100</f>
        <v>100.07153075822603</v>
      </c>
    </row>
    <row r="22" spans="1:10" ht="12.75">
      <c r="A22" s="5"/>
      <c r="B22" s="5"/>
      <c r="C22" s="5"/>
      <c r="D22" s="5"/>
      <c r="E22" s="18"/>
      <c r="F22" s="5"/>
      <c r="G22" s="5"/>
      <c r="H22" s="5">
        <f>SUM(F22:G22)</f>
        <v>0</v>
      </c>
      <c r="I22" s="5"/>
      <c r="J22" s="5"/>
    </row>
    <row r="23" spans="1:10" ht="12.75">
      <c r="A23" s="5" t="s">
        <v>102</v>
      </c>
      <c r="B23" s="5"/>
      <c r="C23" s="5"/>
      <c r="D23" s="5"/>
      <c r="E23" s="18"/>
      <c r="F23" s="5"/>
      <c r="G23" s="5"/>
      <c r="H23" s="5">
        <f>SUM(F23:G23)</f>
        <v>0</v>
      </c>
      <c r="I23" s="5"/>
      <c r="J23" s="5"/>
    </row>
    <row r="24" spans="1:10" ht="12.75">
      <c r="A24" s="5" t="s">
        <v>31</v>
      </c>
      <c r="B24" s="5"/>
      <c r="C24" s="5"/>
      <c r="D24" s="5"/>
      <c r="E24" s="18" t="s">
        <v>101</v>
      </c>
      <c r="F24" s="5">
        <v>120</v>
      </c>
      <c r="G24" s="5"/>
      <c r="H24" s="5">
        <f>SUM(F24:G24)</f>
        <v>120</v>
      </c>
      <c r="I24" s="5"/>
      <c r="J24" s="5">
        <f>I24/H24*100</f>
        <v>0</v>
      </c>
    </row>
    <row r="25" spans="1:10" ht="12.75">
      <c r="A25" s="5"/>
      <c r="B25" s="5"/>
      <c r="C25" s="5"/>
      <c r="D25" s="5"/>
      <c r="E25" s="18" t="s">
        <v>45</v>
      </c>
      <c r="F25" s="5">
        <v>0</v>
      </c>
      <c r="G25" s="5"/>
      <c r="H25" s="5">
        <f>SUM(F25:G25)</f>
        <v>0</v>
      </c>
      <c r="I25" s="5"/>
      <c r="J25" s="5"/>
    </row>
    <row r="26" spans="1:10" ht="12.75">
      <c r="A26" s="5"/>
      <c r="B26" s="5"/>
      <c r="C26" s="5"/>
      <c r="D26" s="5"/>
      <c r="E26" s="18" t="s">
        <v>30</v>
      </c>
      <c r="F26" s="5">
        <v>583</v>
      </c>
      <c r="G26" s="5">
        <v>-71</v>
      </c>
      <c r="H26" s="5">
        <f>SUM(F26:G26)</f>
        <v>512</v>
      </c>
      <c r="I26" s="5">
        <v>452</v>
      </c>
      <c r="J26" s="5">
        <f>I26/H26*100</f>
        <v>88.28125</v>
      </c>
    </row>
    <row r="27" spans="1:10" ht="12.75">
      <c r="A27" s="5"/>
      <c r="B27" s="5"/>
      <c r="C27" s="5"/>
      <c r="D27" s="5"/>
      <c r="E27" s="18" t="s">
        <v>32</v>
      </c>
      <c r="F27" s="5">
        <f>SUM(F24:F26)</f>
        <v>703</v>
      </c>
      <c r="G27" s="5">
        <f>SUM(G24:G26)</f>
        <v>-71</v>
      </c>
      <c r="H27" s="5">
        <f>SUM(H24:H26)</f>
        <v>632</v>
      </c>
      <c r="I27" s="5">
        <f>SUM(I24:I26)</f>
        <v>452</v>
      </c>
      <c r="J27" s="5">
        <f>I27/H27*100</f>
        <v>71.51898734177216</v>
      </c>
    </row>
    <row r="28" spans="1:10" ht="12.75">
      <c r="A28" s="5"/>
      <c r="B28" s="5"/>
      <c r="C28" s="5"/>
      <c r="D28" s="5"/>
      <c r="E28" s="18"/>
      <c r="F28" s="5"/>
      <c r="G28" s="5"/>
      <c r="H28" s="5">
        <f>SUM(F28:G28)</f>
        <v>0</v>
      </c>
      <c r="I28" s="5"/>
      <c r="J28" s="5"/>
    </row>
    <row r="29" spans="1:10" ht="12.75">
      <c r="A29" s="5" t="s">
        <v>103</v>
      </c>
      <c r="B29" s="5"/>
      <c r="C29" s="5"/>
      <c r="D29" s="5"/>
      <c r="E29" s="18"/>
      <c r="F29" s="5"/>
      <c r="G29" s="5"/>
      <c r="H29" s="5">
        <f>SUM(F29:G29)</f>
        <v>0</v>
      </c>
      <c r="I29" s="5"/>
      <c r="J29" s="5"/>
    </row>
    <row r="30" spans="1:10" ht="12.75">
      <c r="A30" s="5" t="s">
        <v>31</v>
      </c>
      <c r="B30" s="5"/>
      <c r="C30" s="5"/>
      <c r="D30" s="5"/>
      <c r="E30" s="18" t="s">
        <v>101</v>
      </c>
      <c r="F30" s="5">
        <v>3112</v>
      </c>
      <c r="G30" s="5">
        <v>576</v>
      </c>
      <c r="H30" s="5">
        <f>SUM(F30:G30)</f>
        <v>3688</v>
      </c>
      <c r="I30" s="5">
        <v>3597</v>
      </c>
      <c r="J30" s="5">
        <f>I30/H30*100</f>
        <v>97.53253796095444</v>
      </c>
    </row>
    <row r="31" spans="1:10" ht="12.75">
      <c r="A31" s="5"/>
      <c r="B31" s="5"/>
      <c r="C31" s="5"/>
      <c r="D31" s="5"/>
      <c r="E31" s="18" t="s">
        <v>45</v>
      </c>
      <c r="F31" s="5">
        <v>858</v>
      </c>
      <c r="G31" s="5">
        <v>143</v>
      </c>
      <c r="H31" s="5">
        <f>SUM(F31:G31)</f>
        <v>1001</v>
      </c>
      <c r="I31" s="5">
        <v>1007</v>
      </c>
      <c r="J31" s="5">
        <f>I31/H31*100</f>
        <v>100.5994005994006</v>
      </c>
    </row>
    <row r="32" spans="1:10" ht="12.75">
      <c r="A32" s="5"/>
      <c r="B32" s="5"/>
      <c r="C32" s="5"/>
      <c r="D32" s="5"/>
      <c r="E32" s="18" t="s">
        <v>30</v>
      </c>
      <c r="F32" s="5">
        <v>486</v>
      </c>
      <c r="G32" s="5"/>
      <c r="H32" s="5">
        <f>SUM(F32:G32)</f>
        <v>486</v>
      </c>
      <c r="I32" s="5">
        <v>336</v>
      </c>
      <c r="J32" s="5">
        <f>I32/H32*100</f>
        <v>69.1358024691358</v>
      </c>
    </row>
    <row r="33" spans="1:10" ht="12.75">
      <c r="A33" s="5"/>
      <c r="B33" s="5"/>
      <c r="C33" s="5"/>
      <c r="D33" s="5"/>
      <c r="E33" s="18" t="s">
        <v>32</v>
      </c>
      <c r="F33" s="5">
        <f>SUM(F30:F32)</f>
        <v>4456</v>
      </c>
      <c r="G33" s="5">
        <f>SUM(G30:G32)</f>
        <v>719</v>
      </c>
      <c r="H33" s="5">
        <f>SUM(H30:H32)</f>
        <v>5175</v>
      </c>
      <c r="I33" s="5">
        <f>SUM(I30:I32)</f>
        <v>4940</v>
      </c>
      <c r="J33" s="5">
        <f>I33/H33*100</f>
        <v>95.45893719806763</v>
      </c>
    </row>
    <row r="34" spans="1:10" ht="12.75">
      <c r="A34" s="5"/>
      <c r="B34" s="5"/>
      <c r="C34" s="5"/>
      <c r="D34" s="5"/>
      <c r="E34" s="18"/>
      <c r="F34" s="5"/>
      <c r="G34" s="5"/>
      <c r="H34" s="5">
        <f>SUM(F34:G34)</f>
        <v>0</v>
      </c>
      <c r="I34" s="5"/>
      <c r="J34" s="5"/>
    </row>
    <row r="35" spans="1:10" ht="12.75">
      <c r="A35" s="22" t="s">
        <v>97</v>
      </c>
      <c r="B35" s="22"/>
      <c r="C35" s="22"/>
      <c r="D35" s="22"/>
      <c r="E35" s="18"/>
      <c r="F35" s="6">
        <f>SUM(F33,F21,F27)</f>
        <v>9990</v>
      </c>
      <c r="G35" s="6">
        <f>SUM(G33,G21,G27)</f>
        <v>1409</v>
      </c>
      <c r="H35" s="6">
        <f>SUM(H33,H21,H27)</f>
        <v>11399</v>
      </c>
      <c r="I35" s="6">
        <f>SUM(I33,I21,I27)</f>
        <v>10988</v>
      </c>
      <c r="J35" s="6">
        <f>I35/H35*100</f>
        <v>96.39442056320729</v>
      </c>
    </row>
  </sheetData>
  <sheetProtection selectLockedCells="1" selectUnlockedCells="1"/>
  <mergeCells count="6">
    <mergeCell ref="A15:D15"/>
    <mergeCell ref="A35:D35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6" sqref="L6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4.140625" style="0" customWidth="1"/>
    <col min="8" max="8" width="13.28125" style="0" customWidth="1"/>
  </cols>
  <sheetData>
    <row r="1" ht="12.75">
      <c r="H1" t="s">
        <v>104</v>
      </c>
    </row>
    <row r="2" spans="1:9" ht="12.75">
      <c r="A2" s="24" t="s">
        <v>105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 t="s">
        <v>1</v>
      </c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10" spans="5:9" ht="12.75">
      <c r="E10" s="4" t="s">
        <v>106</v>
      </c>
      <c r="F10" s="4" t="s">
        <v>6</v>
      </c>
      <c r="G10" s="4" t="s">
        <v>7</v>
      </c>
      <c r="H10" s="4" t="s">
        <v>107</v>
      </c>
      <c r="I10" s="4" t="s">
        <v>9</v>
      </c>
    </row>
    <row r="11" spans="5:9" ht="12.75">
      <c r="E11" s="4"/>
      <c r="F11" s="4"/>
      <c r="G11" s="4"/>
      <c r="H11" s="4"/>
      <c r="I11" s="4"/>
    </row>
    <row r="12" spans="1:9" ht="12.75">
      <c r="A12" s="17" t="s">
        <v>108</v>
      </c>
      <c r="E12" s="19">
        <f>'önkormányzati rész'!$F$197</f>
        <v>193194</v>
      </c>
      <c r="F12" s="20">
        <f>'önkormányzati rész'!$G$197</f>
        <v>91126</v>
      </c>
      <c r="G12" s="4">
        <f aca="true" t="shared" si="0" ref="G12:G18">SUM(E12:F12)</f>
        <v>284320</v>
      </c>
      <c r="H12" s="20">
        <f>'önkormányzati rész'!$I$197</f>
        <v>250634</v>
      </c>
      <c r="I12" s="20">
        <f>'önkormányzati rész'!$J$197</f>
        <v>88.15208216094541</v>
      </c>
    </row>
    <row r="13" spans="5:9" ht="12.75">
      <c r="E13" s="4"/>
      <c r="F13" s="4"/>
      <c r="G13" s="4">
        <f t="shared" si="0"/>
        <v>0</v>
      </c>
      <c r="H13" s="4"/>
      <c r="I13" s="4"/>
    </row>
    <row r="14" spans="1:9" ht="12.75">
      <c r="A14" s="17" t="s">
        <v>87</v>
      </c>
      <c r="B14" s="17"/>
      <c r="C14" s="17"/>
      <c r="E14" s="17">
        <f>'ÓVODA  1.'!$F$28</f>
        <v>44516</v>
      </c>
      <c r="F14" s="20">
        <f>'ÓVODA  1.'!$G$28</f>
        <v>933</v>
      </c>
      <c r="G14" s="4">
        <f t="shared" si="0"/>
        <v>45449</v>
      </c>
      <c r="H14" s="20">
        <f>'ÓVODA  1.'!$I$28</f>
        <v>45142</v>
      </c>
      <c r="I14" s="20">
        <f>'ÓVODA  1.'!$J$28</f>
        <v>99.32451759114612</v>
      </c>
    </row>
    <row r="15" spans="1:9" ht="12.75">
      <c r="A15" s="17"/>
      <c r="B15" s="17"/>
      <c r="C15" s="17"/>
      <c r="E15" s="17"/>
      <c r="F15" s="4"/>
      <c r="G15" s="4">
        <f t="shared" si="0"/>
        <v>0</v>
      </c>
      <c r="H15" s="4"/>
      <c r="I15" s="4"/>
    </row>
    <row r="16" spans="1:9" ht="12.75">
      <c r="A16" s="28" t="s">
        <v>109</v>
      </c>
      <c r="B16" s="28"/>
      <c r="C16" s="28"/>
      <c r="E16" s="17">
        <f>'MŰV.HÁZ 2.'!$F$27</f>
        <v>8963</v>
      </c>
      <c r="F16" s="20">
        <f>'MŰV.HÁZ 2.'!$G$27</f>
        <v>299</v>
      </c>
      <c r="G16" s="4">
        <f t="shared" si="0"/>
        <v>9262</v>
      </c>
      <c r="H16" s="20">
        <f>'MŰV.HÁZ 2.'!$I$27</f>
        <v>8630</v>
      </c>
      <c r="I16" s="20">
        <f>'MŰV.HÁZ 2.'!$J$27</f>
        <v>93.1764197797452</v>
      </c>
    </row>
    <row r="17" spans="1:9" ht="12.75">
      <c r="A17" s="17"/>
      <c r="B17" s="17"/>
      <c r="C17" s="17"/>
      <c r="E17" s="17"/>
      <c r="G17" s="4">
        <f t="shared" si="0"/>
        <v>0</v>
      </c>
      <c r="H17" s="17"/>
      <c r="I17" s="17"/>
    </row>
    <row r="18" spans="1:9" ht="12.75" customHeight="1">
      <c r="A18" s="28" t="s">
        <v>98</v>
      </c>
      <c r="B18" s="28"/>
      <c r="C18" s="28"/>
      <c r="E18" s="17">
        <f>'GOND.KP. 4.'!$F$35</f>
        <v>9990</v>
      </c>
      <c r="F18" s="20">
        <f>'GOND.KP. 4.'!$G$35</f>
        <v>1409</v>
      </c>
      <c r="G18" s="4">
        <f t="shared" si="0"/>
        <v>11399</v>
      </c>
      <c r="H18" s="20">
        <f>'GOND.KP. 4.'!$I$35</f>
        <v>10988</v>
      </c>
      <c r="I18" s="20">
        <f>'GOND.KP. 4.'!$J$35</f>
        <v>96.39442056320729</v>
      </c>
    </row>
    <row r="19" spans="1:5" ht="12.75">
      <c r="A19" s="2"/>
      <c r="B19" s="2"/>
      <c r="C19" s="2"/>
      <c r="E19" s="17"/>
    </row>
    <row r="20" spans="1:5" ht="12.75">
      <c r="A20" s="2"/>
      <c r="B20" s="2"/>
      <c r="C20" s="2"/>
      <c r="E20" s="17"/>
    </row>
    <row r="21" spans="1:5" ht="12.75">
      <c r="A21" s="2"/>
      <c r="B21" s="2"/>
      <c r="C21" s="2"/>
      <c r="E21" s="17"/>
    </row>
    <row r="22" spans="1:5" ht="12.75">
      <c r="A22" s="17"/>
      <c r="B22" s="17"/>
      <c r="C22" s="17"/>
      <c r="E22" s="17"/>
    </row>
    <row r="23" spans="1:9" ht="12.75" customHeight="1">
      <c r="A23" s="28" t="s">
        <v>110</v>
      </c>
      <c r="B23" s="28"/>
      <c r="C23" s="28"/>
      <c r="E23" s="17">
        <f>SUM(E12:E18)</f>
        <v>256663</v>
      </c>
      <c r="F23" s="17">
        <f>SUM(F12:F18)</f>
        <v>93767</v>
      </c>
      <c r="G23" s="17">
        <f>SUM(G12:G18)</f>
        <v>350430</v>
      </c>
      <c r="H23" s="17">
        <f>SUM(H12:H18)</f>
        <v>315394</v>
      </c>
      <c r="I23" s="17">
        <f>H23/G23*100</f>
        <v>90.00199754587221</v>
      </c>
    </row>
  </sheetData>
  <sheetProtection selectLockedCells="1" selectUnlockedCells="1"/>
  <mergeCells count="4">
    <mergeCell ref="A2:I2"/>
    <mergeCell ref="A16:C16"/>
    <mergeCell ref="A18:C18"/>
    <mergeCell ref="A23:C23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20" sqref="G20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24" t="s">
        <v>111</v>
      </c>
      <c r="B1" s="24"/>
      <c r="C1" s="24"/>
      <c r="D1" s="24"/>
      <c r="E1" s="24"/>
      <c r="F1" s="24"/>
      <c r="G1" s="24"/>
      <c r="H1" s="24"/>
      <c r="I1" s="24"/>
      <c r="J1" s="24"/>
    </row>
    <row r="2" ht="12.75">
      <c r="E2" s="17" t="s">
        <v>1</v>
      </c>
    </row>
    <row r="3" spans="1:10" ht="12.75">
      <c r="A3" s="22" t="s">
        <v>2</v>
      </c>
      <c r="B3" s="22"/>
      <c r="C3" s="22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 customHeight="1">
      <c r="A4" s="26" t="s">
        <v>109</v>
      </c>
      <c r="B4" s="26"/>
      <c r="C4" s="26"/>
      <c r="D4" s="27" t="s">
        <v>88</v>
      </c>
      <c r="E4" s="6" t="s">
        <v>11</v>
      </c>
      <c r="F4" s="6">
        <f>SUM(F5:F14)</f>
        <v>8963</v>
      </c>
      <c r="G4" s="6">
        <f>SUM(G5:G14)</f>
        <v>299</v>
      </c>
      <c r="H4" s="6">
        <f>SUM(H5:H14)</f>
        <v>9262</v>
      </c>
      <c r="I4" s="6">
        <f>SUM(I5:I14)</f>
        <v>8630</v>
      </c>
      <c r="J4" s="5">
        <f>I4/H4*100</f>
        <v>93.1764197797452</v>
      </c>
    </row>
    <row r="5" spans="1:10" ht="12.75">
      <c r="A5" s="5"/>
      <c r="B5" s="5"/>
      <c r="C5" s="5"/>
      <c r="D5" s="27"/>
      <c r="E5" s="7" t="s">
        <v>13</v>
      </c>
      <c r="F5" s="5">
        <f>SUM(F17)</f>
        <v>4328</v>
      </c>
      <c r="G5" s="5">
        <v>225</v>
      </c>
      <c r="H5" s="5">
        <f aca="true" t="shared" si="0" ref="H5:H20">SUM(F5:G5)</f>
        <v>4553</v>
      </c>
      <c r="I5" s="5">
        <v>4553</v>
      </c>
      <c r="J5" s="5">
        <f>I5/H5*100</f>
        <v>100</v>
      </c>
    </row>
    <row r="6" spans="1:10" ht="12.75">
      <c r="A6" s="5"/>
      <c r="B6" s="5"/>
      <c r="C6" s="5"/>
      <c r="D6" s="5"/>
      <c r="E6" s="7" t="s">
        <v>14</v>
      </c>
      <c r="F6" s="5">
        <f>SUM(F18)</f>
        <v>1187</v>
      </c>
      <c r="G6" s="5">
        <v>58</v>
      </c>
      <c r="H6" s="5">
        <f t="shared" si="0"/>
        <v>1245</v>
      </c>
      <c r="I6" s="5">
        <v>1232</v>
      </c>
      <c r="J6" s="5">
        <f>I6/H6*100</f>
        <v>98.9558232931727</v>
      </c>
    </row>
    <row r="7" spans="1:10" ht="12.75">
      <c r="A7" s="5"/>
      <c r="B7" s="5"/>
      <c r="C7" s="5"/>
      <c r="D7" s="5"/>
      <c r="E7" s="7" t="s">
        <v>15</v>
      </c>
      <c r="F7" s="5">
        <f>SUM(F19,F24)</f>
        <v>3448</v>
      </c>
      <c r="G7" s="5">
        <v>-19</v>
      </c>
      <c r="H7" s="5">
        <f t="shared" si="0"/>
        <v>3429</v>
      </c>
      <c r="I7" s="5">
        <v>2817</v>
      </c>
      <c r="J7" s="5">
        <f>I7/H7*100</f>
        <v>82.1522309711286</v>
      </c>
    </row>
    <row r="8" spans="1:10" ht="12.75">
      <c r="A8" s="5"/>
      <c r="B8" s="5"/>
      <c r="C8" s="5"/>
      <c r="D8" s="5"/>
      <c r="E8" s="7" t="s">
        <v>89</v>
      </c>
      <c r="F8" s="5"/>
      <c r="G8" s="5"/>
      <c r="H8" s="5">
        <f t="shared" si="0"/>
        <v>0</v>
      </c>
      <c r="I8" s="5"/>
      <c r="J8" s="5"/>
    </row>
    <row r="9" spans="1:10" ht="12.75">
      <c r="A9" s="5"/>
      <c r="B9" s="5"/>
      <c r="C9" s="5"/>
      <c r="D9" s="5"/>
      <c r="E9" s="7" t="s">
        <v>90</v>
      </c>
      <c r="F9" s="5"/>
      <c r="G9" s="5"/>
      <c r="H9" s="5">
        <f t="shared" si="0"/>
        <v>0</v>
      </c>
      <c r="I9" s="5"/>
      <c r="J9" s="5"/>
    </row>
    <row r="10" spans="1:10" ht="12.75">
      <c r="A10" s="5"/>
      <c r="B10" s="5"/>
      <c r="C10" s="5"/>
      <c r="D10" s="5"/>
      <c r="E10" s="7" t="s">
        <v>18</v>
      </c>
      <c r="F10" s="5"/>
      <c r="G10" s="5">
        <v>35</v>
      </c>
      <c r="H10" s="5">
        <f t="shared" si="0"/>
        <v>35</v>
      </c>
      <c r="I10" s="5">
        <v>28</v>
      </c>
      <c r="J10" s="5">
        <f>I10/H10*100</f>
        <v>80</v>
      </c>
    </row>
    <row r="11" spans="1:10" ht="12.75">
      <c r="A11" s="5"/>
      <c r="B11" s="5"/>
      <c r="C11" s="5"/>
      <c r="D11" s="5"/>
      <c r="E11" s="7" t="s">
        <v>19</v>
      </c>
      <c r="F11" s="5"/>
      <c r="G11" s="5"/>
      <c r="H11" s="5">
        <f t="shared" si="0"/>
        <v>0</v>
      </c>
      <c r="I11" s="5"/>
      <c r="J11" s="5"/>
    </row>
    <row r="12" spans="1:10" ht="12.75">
      <c r="A12" s="5"/>
      <c r="B12" s="5"/>
      <c r="C12" s="5"/>
      <c r="D12" s="5"/>
      <c r="E12" s="7" t="s">
        <v>91</v>
      </c>
      <c r="F12" s="5"/>
      <c r="G12" s="5"/>
      <c r="H12" s="5">
        <f t="shared" si="0"/>
        <v>0</v>
      </c>
      <c r="I12" s="5"/>
      <c r="J12" s="5"/>
    </row>
    <row r="13" spans="1:10" ht="12.75">
      <c r="A13" s="5"/>
      <c r="B13" s="5"/>
      <c r="C13" s="5"/>
      <c r="D13" s="5"/>
      <c r="E13" s="7" t="s">
        <v>92</v>
      </c>
      <c r="F13" s="5"/>
      <c r="G13" s="5"/>
      <c r="H13" s="5">
        <f t="shared" si="0"/>
        <v>0</v>
      </c>
      <c r="I13" s="5"/>
      <c r="J13" s="5"/>
    </row>
    <row r="14" spans="1:10" ht="12.75">
      <c r="A14" s="5"/>
      <c r="B14" s="5"/>
      <c r="C14" s="5"/>
      <c r="D14" s="5"/>
      <c r="E14" s="7" t="s">
        <v>112</v>
      </c>
      <c r="F14" s="5"/>
      <c r="G14" s="5"/>
      <c r="H14" s="5">
        <f t="shared" si="0"/>
        <v>0</v>
      </c>
      <c r="I14" s="5"/>
      <c r="J14" s="5"/>
    </row>
    <row r="15" spans="1:10" ht="12.75">
      <c r="A15" s="22" t="s">
        <v>28</v>
      </c>
      <c r="B15" s="22"/>
      <c r="C15" s="22"/>
      <c r="D15" s="22"/>
      <c r="E15" s="5"/>
      <c r="F15" s="5"/>
      <c r="G15" s="5"/>
      <c r="H15" s="5">
        <f t="shared" si="0"/>
        <v>0</v>
      </c>
      <c r="I15" s="5"/>
      <c r="J15" s="5"/>
    </row>
    <row r="16" spans="1:10" ht="12.75">
      <c r="A16" s="5" t="s">
        <v>113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5"/>
    </row>
    <row r="17" spans="1:10" ht="12.75">
      <c r="A17" s="5" t="s">
        <v>31</v>
      </c>
      <c r="B17" s="5"/>
      <c r="C17" s="5"/>
      <c r="D17" s="5"/>
      <c r="E17" s="18" t="s">
        <v>95</v>
      </c>
      <c r="F17" s="5">
        <v>4328</v>
      </c>
      <c r="G17" s="5">
        <v>225</v>
      </c>
      <c r="H17" s="5">
        <f t="shared" si="0"/>
        <v>4553</v>
      </c>
      <c r="I17" s="5">
        <v>4553</v>
      </c>
      <c r="J17" s="5">
        <f>I17/H17*100</f>
        <v>100</v>
      </c>
    </row>
    <row r="18" spans="1:10" ht="12.75">
      <c r="A18" s="5"/>
      <c r="B18" s="5"/>
      <c r="C18" s="5"/>
      <c r="D18" s="5"/>
      <c r="E18" s="18" t="s">
        <v>45</v>
      </c>
      <c r="F18" s="5">
        <v>1187</v>
      </c>
      <c r="G18" s="5">
        <v>58</v>
      </c>
      <c r="H18" s="5">
        <f t="shared" si="0"/>
        <v>1245</v>
      </c>
      <c r="I18" s="5">
        <v>1232</v>
      </c>
      <c r="J18" s="5">
        <f>I18/H18*100</f>
        <v>98.9558232931727</v>
      </c>
    </row>
    <row r="19" spans="1:10" ht="12.75">
      <c r="A19" s="5"/>
      <c r="B19" s="5"/>
      <c r="C19" s="5"/>
      <c r="D19" s="5"/>
      <c r="E19" s="18" t="s">
        <v>30</v>
      </c>
      <c r="F19" s="5">
        <v>2408</v>
      </c>
      <c r="G19" s="5">
        <v>-194</v>
      </c>
      <c r="H19" s="5">
        <f t="shared" si="0"/>
        <v>2214</v>
      </c>
      <c r="I19" s="5">
        <v>2053</v>
      </c>
      <c r="J19" s="5">
        <f>I19/H19*100</f>
        <v>92.72809394760614</v>
      </c>
    </row>
    <row r="20" spans="1:10" ht="12.75">
      <c r="A20" s="5"/>
      <c r="B20" s="5"/>
      <c r="C20" s="5"/>
      <c r="D20" s="5"/>
      <c r="E20" s="18" t="s">
        <v>36</v>
      </c>
      <c r="F20" s="5"/>
      <c r="G20" s="5">
        <v>35</v>
      </c>
      <c r="H20" s="5">
        <f t="shared" si="0"/>
        <v>35</v>
      </c>
      <c r="I20" s="5">
        <v>28</v>
      </c>
      <c r="J20" s="5">
        <f>I20/H20*100</f>
        <v>80</v>
      </c>
    </row>
    <row r="21" spans="1:10" ht="12.75">
      <c r="A21" s="5"/>
      <c r="B21" s="5"/>
      <c r="C21" s="5"/>
      <c r="D21" s="5"/>
      <c r="E21" s="18" t="s">
        <v>32</v>
      </c>
      <c r="F21" s="6">
        <f>SUM(F17:F20)</f>
        <v>7923</v>
      </c>
      <c r="G21" s="6">
        <f>SUM(G17:G20)</f>
        <v>124</v>
      </c>
      <c r="H21" s="6">
        <f>SUM(H17:H20)</f>
        <v>8047</v>
      </c>
      <c r="I21" s="6">
        <f>SUM(I17:I20)</f>
        <v>7866</v>
      </c>
      <c r="J21" s="6">
        <f>I21/H21*100</f>
        <v>97.75071455200695</v>
      </c>
    </row>
    <row r="22" spans="1:10" ht="12.75">
      <c r="A22" s="5"/>
      <c r="B22" s="5"/>
      <c r="C22" s="5"/>
      <c r="D22" s="5"/>
      <c r="E22" s="5"/>
      <c r="F22" s="5"/>
      <c r="G22" s="5"/>
      <c r="H22" s="5">
        <f>SUM(F22:G22)</f>
        <v>0</v>
      </c>
      <c r="I22" s="5"/>
      <c r="J22" s="5"/>
    </row>
    <row r="23" spans="1:10" ht="12.75">
      <c r="A23" s="5" t="s">
        <v>114</v>
      </c>
      <c r="B23" s="5"/>
      <c r="C23" s="5"/>
      <c r="D23" s="5"/>
      <c r="E23" s="5"/>
      <c r="F23" s="5"/>
      <c r="G23" s="5"/>
      <c r="H23" s="5">
        <f>SUM(F23:G23)</f>
        <v>0</v>
      </c>
      <c r="I23" s="5"/>
      <c r="J23" s="5"/>
    </row>
    <row r="24" spans="1:10" ht="12.75">
      <c r="A24" s="5" t="s">
        <v>31</v>
      </c>
      <c r="B24" s="5"/>
      <c r="C24" s="5"/>
      <c r="D24" s="5"/>
      <c r="E24" s="18" t="s">
        <v>30</v>
      </c>
      <c r="F24" s="5">
        <v>1040</v>
      </c>
      <c r="G24" s="5">
        <v>175</v>
      </c>
      <c r="H24" s="5">
        <f>SUM(F24:G24)</f>
        <v>1215</v>
      </c>
      <c r="I24" s="5">
        <v>764</v>
      </c>
      <c r="J24" s="5">
        <f>I24/H24*100</f>
        <v>62.880658436213984</v>
      </c>
    </row>
    <row r="25" spans="1:10" ht="12.75">
      <c r="A25" s="5"/>
      <c r="B25" s="5"/>
      <c r="C25" s="5"/>
      <c r="D25" s="5"/>
      <c r="E25" s="18" t="s">
        <v>32</v>
      </c>
      <c r="F25" s="6">
        <f>SUM(F24)</f>
        <v>1040</v>
      </c>
      <c r="G25" s="6">
        <f>SUM(G24)</f>
        <v>175</v>
      </c>
      <c r="H25" s="6">
        <f>SUM(H24)</f>
        <v>1215</v>
      </c>
      <c r="I25" s="6">
        <f>SUM(I24)</f>
        <v>764</v>
      </c>
      <c r="J25" s="6">
        <f>I25/H25*100</f>
        <v>62.880658436213984</v>
      </c>
    </row>
    <row r="26" spans="1:10" ht="12.75">
      <c r="A26" s="5"/>
      <c r="B26" s="5"/>
      <c r="C26" s="5"/>
      <c r="D26" s="5"/>
      <c r="E26" s="5"/>
      <c r="F26" s="5"/>
      <c r="G26" s="5"/>
      <c r="H26" s="5">
        <f>SUM(F26:G26)</f>
        <v>0</v>
      </c>
      <c r="I26" s="5"/>
      <c r="J26" s="5"/>
    </row>
    <row r="27" spans="1:10" ht="12.75" customHeight="1">
      <c r="A27" s="22" t="s">
        <v>97</v>
      </c>
      <c r="B27" s="22"/>
      <c r="C27" s="22"/>
      <c r="D27" s="22"/>
      <c r="E27" s="5"/>
      <c r="F27" s="6">
        <f>SUM(F25,F21)</f>
        <v>8963</v>
      </c>
      <c r="G27" s="6">
        <f>SUM(G25,G21)</f>
        <v>299</v>
      </c>
      <c r="H27" s="6">
        <f>SUM(H25,H21)</f>
        <v>9262</v>
      </c>
      <c r="I27" s="6">
        <f>SUM(I25,I21)</f>
        <v>8630</v>
      </c>
      <c r="J27" s="6">
        <f>I27/H27*100</f>
        <v>93.1764197797452</v>
      </c>
    </row>
  </sheetData>
  <sheetProtection selectLockedCells="1" selectUnlockedCells="1"/>
  <mergeCells count="6">
    <mergeCell ref="A15:D15"/>
    <mergeCell ref="A27:D27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2016-04-20T08:21:35Z</cp:lastPrinted>
  <dcterms:created xsi:type="dcterms:W3CDTF">2016-06-02T08:02:57Z</dcterms:created>
  <dcterms:modified xsi:type="dcterms:W3CDTF">2016-06-02T08:02:57Z</dcterms:modified>
  <cp:category/>
  <cp:version/>
  <cp:contentType/>
  <cp:contentStatus/>
</cp:coreProperties>
</file>