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210"/>
  </bookViews>
  <sheets>
    <sheet name="Kiadások_önkormányzati_szinten" sheetId="1" r:id="rId1"/>
    <sheet name="Bevételek_önkormányzati_szinten" sheetId="2" r:id="rId2"/>
    <sheet name="T.mogyorósi_Tündérkert Ó.Kiadás" sheetId="3" r:id="rId3"/>
    <sheet name="T_mogyorósi_Tündérkert_ÓBevétel" sheetId="4" r:id="rId4"/>
    <sheet name="Önkormányzat_Kiadás" sheetId="5" r:id="rId5"/>
    <sheet name="Önkormányzat_bevétel" sheetId="6" r:id="rId6"/>
  </sheets>
  <calcPr calcId="162913"/>
</workbook>
</file>

<file path=xl/calcChain.xml><?xml version="1.0" encoding="utf-8"?>
<calcChain xmlns="http://schemas.openxmlformats.org/spreadsheetml/2006/main">
  <c r="H125" i="1" l="1"/>
  <c r="H131" i="5"/>
  <c r="I125" i="5"/>
  <c r="I131" i="5" s="1"/>
  <c r="H123" i="5"/>
  <c r="I122" i="5"/>
  <c r="I123" i="5" s="1"/>
  <c r="F46" i="5" l="1"/>
  <c r="F55" i="5" s="1"/>
  <c r="F101" i="5" s="1"/>
  <c r="F146" i="5" s="1"/>
  <c r="F101" i="1"/>
  <c r="E45" i="1"/>
  <c r="H136" i="1"/>
  <c r="G131" i="1"/>
  <c r="H130" i="1"/>
  <c r="H131" i="1" s="1"/>
  <c r="G123" i="1"/>
  <c r="H122" i="1"/>
  <c r="H121" i="1"/>
  <c r="H123" i="1" s="1"/>
  <c r="H110" i="1"/>
  <c r="G110" i="1"/>
  <c r="H90" i="1"/>
  <c r="H100" i="1" s="1"/>
  <c r="G100" i="1"/>
  <c r="G99" i="6"/>
  <c r="G98" i="6" s="1"/>
  <c r="H98" i="6"/>
  <c r="H81" i="6"/>
  <c r="G81" i="6"/>
  <c r="G63" i="6"/>
  <c r="G59" i="6"/>
  <c r="H58" i="6"/>
  <c r="H63" i="6" s="1"/>
  <c r="G58" i="6"/>
  <c r="E29" i="6"/>
  <c r="G28" i="6"/>
  <c r="G23" i="6" s="1"/>
  <c r="H23" i="6"/>
  <c r="H18" i="6"/>
  <c r="H29" i="6" s="1"/>
  <c r="H97" i="6" s="1"/>
  <c r="G12" i="6"/>
  <c r="G18" i="6" s="1"/>
  <c r="I147" i="5"/>
  <c r="H147" i="5"/>
  <c r="I136" i="5"/>
  <c r="H136" i="5"/>
  <c r="I110" i="5"/>
  <c r="H110" i="5"/>
  <c r="I100" i="5"/>
  <c r="H100" i="5"/>
  <c r="H84" i="5"/>
  <c r="H83" i="5"/>
  <c r="H80" i="5"/>
  <c r="I79" i="5"/>
  <c r="H72" i="5"/>
  <c r="H71" i="5"/>
  <c r="H67" i="5"/>
  <c r="H64" i="5" s="1"/>
  <c r="I64" i="5"/>
  <c r="I85" i="5" s="1"/>
  <c r="I63" i="5"/>
  <c r="H62" i="5"/>
  <c r="H61" i="5"/>
  <c r="H56" i="5"/>
  <c r="H54" i="5"/>
  <c r="H52" i="5"/>
  <c r="H50" i="5"/>
  <c r="H49" i="5"/>
  <c r="H48" i="5"/>
  <c r="I46" i="5"/>
  <c r="I55" i="5" s="1"/>
  <c r="H38" i="5"/>
  <c r="H37" i="5"/>
  <c r="H36" i="5"/>
  <c r="H35" i="5"/>
  <c r="I34" i="5"/>
  <c r="I32" i="5"/>
  <c r="H31" i="5"/>
  <c r="H32" i="5" s="1"/>
  <c r="I28" i="5"/>
  <c r="H15" i="5"/>
  <c r="H28" i="5" s="1"/>
  <c r="H33" i="5" s="1"/>
  <c r="H96" i="4"/>
  <c r="H80" i="4"/>
  <c r="H95" i="4" s="1"/>
  <c r="G80" i="4"/>
  <c r="G95" i="4" s="1"/>
  <c r="G99" i="4" s="1"/>
  <c r="H129" i="3"/>
  <c r="G129" i="3"/>
  <c r="H121" i="3"/>
  <c r="G121" i="3"/>
  <c r="H98" i="3"/>
  <c r="G98" i="3"/>
  <c r="G83" i="3"/>
  <c r="G82" i="3"/>
  <c r="H79" i="3"/>
  <c r="H73" i="3"/>
  <c r="G73" i="3"/>
  <c r="G71" i="3"/>
  <c r="G68" i="3"/>
  <c r="G67" i="3"/>
  <c r="G66" i="3"/>
  <c r="H65" i="3"/>
  <c r="H64" i="3"/>
  <c r="G59" i="3"/>
  <c r="G56" i="3" s="1"/>
  <c r="G64" i="3" s="1"/>
  <c r="G54" i="3"/>
  <c r="G52" i="3"/>
  <c r="G50" i="3"/>
  <c r="G48" i="3"/>
  <c r="G47" i="3"/>
  <c r="H46" i="3"/>
  <c r="G42" i="3"/>
  <c r="G40" i="3"/>
  <c r="H39" i="3"/>
  <c r="G38" i="3"/>
  <c r="G36" i="3"/>
  <c r="G35" i="3"/>
  <c r="H32" i="3"/>
  <c r="G29" i="3"/>
  <c r="H26" i="3"/>
  <c r="H31" i="3" s="1"/>
  <c r="G13" i="3"/>
  <c r="G26" i="3" s="1"/>
  <c r="G31" i="3" s="1"/>
  <c r="G79" i="2"/>
  <c r="H79" i="2" s="1"/>
  <c r="H62" i="2"/>
  <c r="H57" i="2"/>
  <c r="G57" i="2"/>
  <c r="G62" i="2" s="1"/>
  <c r="G94" i="2" s="1"/>
  <c r="E57" i="2"/>
  <c r="H23" i="2"/>
  <c r="H18" i="2"/>
  <c r="H29" i="2" s="1"/>
  <c r="H94" i="2" s="1"/>
  <c r="H83" i="1"/>
  <c r="H79" i="1" s="1"/>
  <c r="G79" i="1"/>
  <c r="E79" i="1"/>
  <c r="G73" i="1"/>
  <c r="H72" i="1"/>
  <c r="H71" i="1"/>
  <c r="H64" i="1"/>
  <c r="G64" i="1"/>
  <c r="G86" i="1" s="1"/>
  <c r="G63" i="1"/>
  <c r="H58" i="1"/>
  <c r="H55" i="1"/>
  <c r="H63" i="1" s="1"/>
  <c r="H53" i="1"/>
  <c r="H51" i="1" s="1"/>
  <c r="G51" i="1"/>
  <c r="H49" i="1"/>
  <c r="H48" i="1"/>
  <c r="H47" i="1"/>
  <c r="H45" i="1" s="1"/>
  <c r="G45" i="1"/>
  <c r="H38" i="1"/>
  <c r="G38" i="1"/>
  <c r="E38" i="1"/>
  <c r="H37" i="1"/>
  <c r="H35" i="1"/>
  <c r="H34" i="1"/>
  <c r="G33" i="1"/>
  <c r="F32" i="1"/>
  <c r="G31" i="1"/>
  <c r="H30" i="1"/>
  <c r="H31" i="1" s="1"/>
  <c r="G27" i="1"/>
  <c r="G32" i="1" s="1"/>
  <c r="H14" i="1"/>
  <c r="H27" i="1" s="1"/>
  <c r="G79" i="3" l="1"/>
  <c r="H101" i="6"/>
  <c r="H99" i="4"/>
  <c r="I33" i="5"/>
  <c r="E54" i="1"/>
  <c r="G65" i="3"/>
  <c r="G84" i="3"/>
  <c r="G32" i="3"/>
  <c r="G39" i="3"/>
  <c r="H84" i="3"/>
  <c r="H46" i="5"/>
  <c r="H55" i="5" s="1"/>
  <c r="H63" i="5"/>
  <c r="G29" i="6"/>
  <c r="G97" i="6" s="1"/>
  <c r="G101" i="6" s="1"/>
  <c r="H33" i="1"/>
  <c r="G54" i="1"/>
  <c r="H86" i="1"/>
  <c r="H34" i="5"/>
  <c r="I101" i="5"/>
  <c r="H55" i="3"/>
  <c r="H99" i="3" s="1"/>
  <c r="H144" i="3" s="1"/>
  <c r="G46" i="3"/>
  <c r="H79" i="5"/>
  <c r="H85" i="5" s="1"/>
  <c r="H32" i="1"/>
  <c r="H54" i="1"/>
  <c r="H59" i="5"/>
  <c r="H101" i="1" l="1"/>
  <c r="G101" i="1"/>
  <c r="G146" i="1" s="1"/>
  <c r="I146" i="5"/>
  <c r="I150" i="5" s="1"/>
  <c r="E101" i="1"/>
  <c r="E146" i="1" s="1"/>
  <c r="H101" i="5"/>
  <c r="H146" i="5" s="1"/>
  <c r="G55" i="3"/>
  <c r="G99" i="3" s="1"/>
  <c r="G144" i="3" s="1"/>
  <c r="H146" i="1"/>
  <c r="H150" i="5" l="1"/>
</calcChain>
</file>

<file path=xl/sharedStrings.xml><?xml version="1.0" encoding="utf-8"?>
<sst xmlns="http://schemas.openxmlformats.org/spreadsheetml/2006/main" count="1244" uniqueCount="448">
  <si>
    <t>1.2. melléklet</t>
  </si>
  <si>
    <t>KÖLTSÉGVETÉS MÓDOSÍTÁS</t>
  </si>
  <si>
    <t xml:space="preserve">Tiszamogyorós Község Önkormányzat </t>
  </si>
  <si>
    <t>Önkormányzati szinten</t>
  </si>
  <si>
    <t>BEVÉTELEK</t>
  </si>
  <si>
    <t>Sor-</t>
  </si>
  <si>
    <t>Rovat megnevezése</t>
  </si>
  <si>
    <t>Rovat</t>
  </si>
  <si>
    <t>Eredeti</t>
  </si>
  <si>
    <t xml:space="preserve">1.sz.Módosítás </t>
  </si>
  <si>
    <t>2.sz.Módosítás</t>
  </si>
  <si>
    <t>Módosított EI</t>
  </si>
  <si>
    <t>szám</t>
  </si>
  <si>
    <t>száma</t>
  </si>
  <si>
    <t>EI</t>
  </si>
  <si>
    <t>1.</t>
  </si>
  <si>
    <t>2.</t>
  </si>
  <si>
    <t>3.</t>
  </si>
  <si>
    <t>4.</t>
  </si>
  <si>
    <t>5.</t>
  </si>
  <si>
    <t>6.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</si>
  <si>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</si>
  <si>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</si>
  <si>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</si>
  <si>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</si>
  <si>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</si>
  <si>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</si>
  <si>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</si>
  <si>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</si>
  <si>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</si>
  <si>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</si>
  <si>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</si>
  <si>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</si>
  <si>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</si>
  <si>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</si>
  <si>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</si>
  <si>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</si>
  <si>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</si>
  <si>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</si>
  <si>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</si>
  <si>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</si>
  <si>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</si>
  <si>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</si>
  <si>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</si>
  <si>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</si>
  <si>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központi kezelésű előirányzatok</t>
  </si>
  <si>
    <t>Közfoglalkoztatás támogatása</t>
  </si>
  <si>
    <t>Támogatások fejezeti kez-ből (gyvt)</t>
  </si>
  <si>
    <t>OEP finanszírozás</t>
  </si>
  <si>
    <t>Működési célú támogatás önkormányzattól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</si>
  <si>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</si>
  <si>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</si>
  <si>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</si>
  <si>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</si>
  <si>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</si>
  <si>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</si>
  <si>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</si>
  <si>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</si>
  <si>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</si>
  <si>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</si>
  <si>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</si>
  <si>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</si>
  <si>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 kp-i költségvetési szervtől</t>
  </si>
  <si>
    <t>Felhalmozási célú támogatás EU-tól</t>
  </si>
  <si>
    <t>Felhalmozási célú támogatások államháztartáson belülről (=14+…+18)</t>
  </si>
  <si>
    <t>B2</t>
  </si>
  <si>
    <t>Magánszemélyek jövedelemadói</t>
  </si>
  <si>
    <t>B311</t>
  </si>
  <si>
    <t>termőföld bérbeadásából származó jövedelem utáni személyi jövedelemadó</t>
  </si>
  <si>
    <t>Társaságok jövedelemadói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</si>
  <si>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</si>
  <si>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</si>
  <si>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</si>
  <si>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</si>
  <si>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</si>
  <si>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</si>
  <si>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</si>
  <si>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>Vagyoni típusú adók</t>
  </si>
  <si>
    <t>B34</t>
  </si>
  <si>
    <t>építményadó</t>
  </si>
  <si>
    <t>magánszemélyek kommunális adója</t>
  </si>
  <si>
    <t>Értékesítési és forgalmi adók</t>
  </si>
  <si>
    <t>B351</t>
  </si>
  <si>
    <t>általános forgalmi adó</t>
  </si>
  <si>
    <t>állandó jelleggel végzett iparűzési adó</t>
  </si>
  <si>
    <t>ideiglenes jelleggel végzett iparűzési adó</t>
  </si>
  <si>
    <t>Fogyasztási adók</t>
  </si>
  <si>
    <t>B352</t>
  </si>
  <si>
    <t>Pénzügyi monopóliumok nyereségét terhelő adók</t>
  </si>
  <si>
    <t>B353</t>
  </si>
  <si>
    <t>Gépjárműadók</t>
  </si>
  <si>
    <t>B354</t>
  </si>
  <si>
    <t>belföldi gépjárművek adójának a helyi önkormányzatot megillető része</t>
  </si>
  <si>
    <t>Egyéb áruhasználati és szolgáltatási adók</t>
  </si>
  <si>
    <t>B355</t>
  </si>
  <si>
    <t>talajterhelési díj</t>
  </si>
  <si>
    <t>Termékek és szolgáltatások adói (=26+…+30)</t>
  </si>
  <si>
    <t>B35</t>
  </si>
  <si>
    <t>Egyéb közhatalmi bevételek</t>
  </si>
  <si>
    <t>B36</t>
  </si>
  <si>
    <t>igazgatási szolgáltatási díj</t>
  </si>
  <si>
    <t>bírság helyi önkormányzatot megillető része</t>
  </si>
  <si>
    <t>pótlékok</t>
  </si>
  <si>
    <t>Közhatalmi bevételek (=22+..+25+31+32)</t>
  </si>
  <si>
    <t>B3</t>
  </si>
  <si>
    <t>Készletértékesítés ellenértéke</t>
  </si>
  <si>
    <t>B401</t>
  </si>
  <si>
    <t>vendégebéd</t>
  </si>
  <si>
    <t>alkalmazotti ebéd</t>
  </si>
  <si>
    <t>szociális ebéd</t>
  </si>
  <si>
    <t>Szolgáltatások ellenértéke</t>
  </si>
  <si>
    <t>B402</t>
  </si>
  <si>
    <t>Bérleti díjak (nem lakóingatlan)</t>
  </si>
  <si>
    <t>Hulladékszállítás</t>
  </si>
  <si>
    <t>Közvetített szolgáltatások ellenértéke</t>
  </si>
  <si>
    <t>B403</t>
  </si>
  <si>
    <t>Tulajdonosi bevételek</t>
  </si>
  <si>
    <t>B404</t>
  </si>
  <si>
    <t>Vagyonkezelésbe, haszonbérbe, üzemeltetésre átadott eszközök bérleti díja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</si>
  <si>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</si>
  <si>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</si>
  <si>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</si>
  <si>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</si>
  <si>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</si>
  <si>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</si>
  <si>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</si>
  <si>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</si>
  <si>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</si>
  <si>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</si>
  <si>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</si>
  <si>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</si>
  <si>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</si>
  <si>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</si>
  <si>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</si>
  <si>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</si>
  <si>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</si>
  <si>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</si>
  <si>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</si>
  <si>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</si>
  <si>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</si>
  <si>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</si>
  <si>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</si>
  <si>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</si>
  <si>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</si>
  <si>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</si>
  <si>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</si>
  <si>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</si>
  <si>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</si>
  <si>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</si>
  <si>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</si>
  <si>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</si>
  <si>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</si>
  <si>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</si>
  <si>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</si>
  <si>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</si>
  <si>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</si>
  <si>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</si>
  <si>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</si>
  <si>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</si>
  <si>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</si>
  <si>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</si>
  <si>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</si>
  <si>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</si>
  <si>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>Előző évi pénzmaradvány igénybevétele</t>
  </si>
  <si>
    <t>B8</t>
  </si>
  <si>
    <t>Finanszírozási bevételek</t>
  </si>
  <si>
    <t>B1-B8</t>
  </si>
  <si>
    <t>2.1. melléklet</t>
  </si>
  <si>
    <t xml:space="preserve">Tiszamogyorósi Tündérkert Óvoda </t>
  </si>
  <si>
    <t>2017.év</t>
  </si>
  <si>
    <t>KIADÁSOK</t>
  </si>
  <si>
    <t xml:space="preserve">1.sz. Módosítás 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</si>
  <si>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</si>
  <si>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</si>
  <si>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</si>
  <si>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</si>
  <si>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</si>
  <si>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</si>
  <si>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</si>
  <si>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</si>
  <si>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</si>
  <si>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</si>
  <si>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</si>
  <si>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</si>
  <si>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</si>
  <si>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</si>
  <si>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</si>
  <si>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</si>
  <si>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</si>
  <si>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</si>
  <si>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</si>
  <si>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</si>
  <si>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</si>
  <si>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</si>
  <si>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</si>
  <si>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</si>
  <si>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</si>
  <si>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</si>
  <si>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</si>
  <si>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</si>
  <si>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</si>
  <si>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</si>
  <si>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</si>
  <si>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</si>
  <si>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</si>
  <si>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</si>
  <si>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(=15+16+17)</t>
  </si>
  <si>
    <t>K12</t>
  </si>
  <si>
    <t>Személyi juttatások (=14+18)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</si>
  <si>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</si>
  <si>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</si>
  <si>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</si>
  <si>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Szociális hozzájárulás adó</t>
  </si>
  <si>
    <t>EHO</t>
  </si>
  <si>
    <t>Táppénz hozzájárulás</t>
  </si>
  <si>
    <t>Kifizető SZJA</t>
  </si>
  <si>
    <t>Szakmai anyagok beszerzése</t>
  </si>
  <si>
    <t>K311</t>
  </si>
  <si>
    <t>gyógyszer</t>
  </si>
  <si>
    <t>vegyszer</t>
  </si>
  <si>
    <t>könyv</t>
  </si>
  <si>
    <t>folyóirat</t>
  </si>
  <si>
    <t xml:space="preserve">egyéb információhordozó </t>
  </si>
  <si>
    <t>szakmai feladatokhoz tartozó kis értékű tárgyi eszközök</t>
  </si>
  <si>
    <t>Üzemeltetési anyagok beszerzése</t>
  </si>
  <si>
    <t>K312</t>
  </si>
  <si>
    <t>élelmiszer</t>
  </si>
  <si>
    <t>irodaszer, nyomtatvány</t>
  </si>
  <si>
    <t>hajtó- és kenőanyag</t>
  </si>
  <si>
    <t xml:space="preserve">munka- és védőruha </t>
  </si>
  <si>
    <t xml:space="preserve">nem szakmai feladatokhoz tartozó kis értékű tárgyi eszköz </t>
  </si>
  <si>
    <t>Árubeszerzés</t>
  </si>
  <si>
    <t>K313</t>
  </si>
  <si>
    <t>karbantartási anyag</t>
  </si>
  <si>
    <t>tisztítószer</t>
  </si>
  <si>
    <t>Készletbeszerzés (=21+22+23)</t>
  </si>
  <si>
    <t>K31</t>
  </si>
  <si>
    <t>Informatikai szolgáltatások igénybevétele</t>
  </si>
  <si>
    <t>K321</t>
  </si>
  <si>
    <t>számítógépes rendszer üzemeltetése</t>
  </si>
  <si>
    <t>web-es szolgáltatások</t>
  </si>
  <si>
    <t xml:space="preserve">internet </t>
  </si>
  <si>
    <t>számítógépes oktatás</t>
  </si>
  <si>
    <t>Egyéb kommunikációs szolgáltatások</t>
  </si>
  <si>
    <t>K322</t>
  </si>
  <si>
    <t>telefondíj</t>
  </si>
  <si>
    <t>kábel TV szolgáltatás</t>
  </si>
  <si>
    <t>Kommunikációs szolgáltatások (=25+26)</t>
  </si>
  <si>
    <t>K32</t>
  </si>
  <si>
    <t>Közüzemi díjak</t>
  </si>
  <si>
    <t>K331</t>
  </si>
  <si>
    <t xml:space="preserve">gáz </t>
  </si>
  <si>
    <t>villamos energia</t>
  </si>
  <si>
    <t>víz és csatornadíj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</si>
  <si>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</si>
  <si>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</si>
  <si>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</si>
  <si>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</si>
  <si>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</si>
  <si>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</si>
  <si>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</si>
  <si>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</si>
  <si>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</si>
  <si>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</si>
  <si>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foglalkozás eü. vizsgálat</t>
  </si>
  <si>
    <t xml:space="preserve">tűzvédelem, munkavédelem  </t>
  </si>
  <si>
    <t>továbbképzés</t>
  </si>
  <si>
    <t xml:space="preserve">ügyvédi munkadíj, közjegyző díja </t>
  </si>
  <si>
    <t>közbeszerzés</t>
  </si>
  <si>
    <t>Egyéb szolgáltatások</t>
  </si>
  <si>
    <t>K337</t>
  </si>
  <si>
    <t>postai díjak</t>
  </si>
  <si>
    <t>szállítási költség</t>
  </si>
  <si>
    <t xml:space="preserve">pénzügyi szolgáltatások kiadásai </t>
  </si>
  <si>
    <t>egyéb szolgáltatások</t>
  </si>
  <si>
    <t>Szolgáltatási kiadások (=28+…+34)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</si>
  <si>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</si>
  <si>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</si>
  <si>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</si>
  <si>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</si>
  <si>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</si>
  <si>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</si>
  <si>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</si>
  <si>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</si>
  <si>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</si>
  <si>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</si>
  <si>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</si>
  <si>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</si>
  <si>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</si>
  <si>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</si>
  <si>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</si>
  <si>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</si>
  <si>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</si>
  <si>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>működési bevétel visszafizetése</t>
  </si>
  <si>
    <t>munkáltató által fizetett Szja</t>
  </si>
  <si>
    <t>e-útdíj, autópálya matrica</t>
  </si>
  <si>
    <t>műszaki vizsgáztatás költsége</t>
  </si>
  <si>
    <t xml:space="preserve">egyéb </t>
  </si>
  <si>
    <t>Különféle befizetések és egyéb dologi kiadások (=39+…+43)</t>
  </si>
  <si>
    <t>K35</t>
  </si>
  <si>
    <t>Dologi kiadások (=24+27+35+38+44)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</si>
  <si>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</si>
  <si>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</si>
  <si>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</si>
  <si>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</si>
  <si>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</si>
  <si>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</si>
  <si>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</si>
  <si>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</si>
  <si>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</si>
  <si>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</si>
  <si>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</si>
  <si>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</si>
  <si>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</si>
  <si>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</si>
  <si>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</si>
  <si>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</si>
  <si>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</si>
  <si>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>Ellátottak pénzbeli juttatásai (=46+..+53)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</si>
  <si>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</si>
  <si>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</si>
  <si>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</si>
  <si>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</si>
  <si>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</si>
  <si>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</si>
  <si>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</si>
  <si>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</si>
  <si>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</si>
  <si>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</si>
  <si>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</si>
  <si>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</si>
  <si>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</si>
  <si>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</si>
  <si>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</si>
  <si>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</si>
  <si>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</si>
  <si>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</si>
  <si>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</si>
  <si>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</si>
  <si>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</si>
  <si>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</si>
  <si>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</si>
  <si>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</t>
  </si>
  <si>
    <t>K512</t>
  </si>
  <si>
    <t>Egyéb működési célú kiadások (=55+…+66)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</si>
  <si>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</si>
  <si>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</si>
  <si>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</si>
  <si>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</si>
  <si>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</si>
  <si>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</si>
  <si>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</si>
  <si>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</si>
  <si>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</si>
  <si>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</si>
  <si>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</si>
  <si>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</si>
  <si>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</si>
  <si>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</si>
  <si>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</si>
  <si>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</si>
  <si>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</si>
  <si>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</si>
  <si>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</si>
  <si>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</si>
  <si>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</si>
  <si>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</si>
  <si>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</si>
  <si>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</si>
  <si>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</si>
  <si>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(=76+..+79)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</si>
  <si>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</si>
  <si>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</si>
  <si>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</si>
  <si>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</si>
  <si>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</si>
  <si>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</si>
  <si>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</si>
  <si>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</si>
  <si>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</si>
  <si>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</si>
  <si>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</si>
  <si>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</si>
  <si>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</si>
  <si>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</si>
  <si>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</si>
  <si>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</si>
  <si>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</si>
  <si>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Egyéb felhalmozási célú kiadások (=81+…+88)</t>
  </si>
  <si>
    <t>K8</t>
  </si>
  <si>
    <t>Költségvetési kiadások (=19+20+45+54+67+75+80+89)</t>
  </si>
  <si>
    <t>K1-K8</t>
  </si>
  <si>
    <t>1.1. melléklet</t>
  </si>
  <si>
    <t>Készenléti, ügyeleti, helyettesítési díj, túlóra, túl szolgálat</t>
  </si>
  <si>
    <t>Kifizetői SZJA</t>
  </si>
  <si>
    <t>szilárd hulladék</t>
  </si>
  <si>
    <t>biztosítási díj</t>
  </si>
  <si>
    <t>biztosítási díjak</t>
  </si>
  <si>
    <t>tagdíjak</t>
  </si>
  <si>
    <t>11 808 785</t>
  </si>
  <si>
    <t>-2 502 856</t>
  </si>
  <si>
    <t>9 973 090</t>
  </si>
  <si>
    <t>2.2. melléklet</t>
  </si>
  <si>
    <t>Egyes jövedelempótló támogatások kiegészítése</t>
  </si>
  <si>
    <t xml:space="preserve">Munkaügyi központ támogatása </t>
  </si>
  <si>
    <t xml:space="preserve">Felhalmozási célú támogatás kp-i költségvetési szervtől </t>
  </si>
  <si>
    <t xml:space="preserve">Felhalmozási célú támogatás EU-tól </t>
  </si>
  <si>
    <t xml:space="preserve">termőföld bérbeadásából származó jövedelem utáni személyi jövedelemadó </t>
  </si>
  <si>
    <t xml:space="preserve">Társaságok jövedelemadói </t>
  </si>
  <si>
    <t xml:space="preserve">Vagyoni típusú adók </t>
  </si>
  <si>
    <t xml:space="preserve">építményadó </t>
  </si>
  <si>
    <t xml:space="preserve">magánszemélyek kommunális adója </t>
  </si>
  <si>
    <t xml:space="preserve">Értékesítési és forgalmi adók </t>
  </si>
  <si>
    <t xml:space="preserve">állandó jelleggel végzett iparűzési adó </t>
  </si>
  <si>
    <t xml:space="preserve">ideiglenes jelleggel végzett iparűzési adó </t>
  </si>
  <si>
    <t xml:space="preserve">Fogyasztási adók </t>
  </si>
  <si>
    <t xml:space="preserve">Pénzügyi monopóliumok nyereségét terhelő adók </t>
  </si>
  <si>
    <t xml:space="preserve">Egyéb áruhasználati és szolgáltatási adók </t>
  </si>
  <si>
    <t xml:space="preserve">Termékek és szolgáltatások adói (=26+…+30) </t>
  </si>
  <si>
    <t xml:space="preserve">Egyéb közhatalmi bevételek </t>
  </si>
  <si>
    <t xml:space="preserve">bírság helyi önkormányzatot megillető része </t>
  </si>
  <si>
    <t xml:space="preserve">pótlékok </t>
  </si>
  <si>
    <t xml:space="preserve">alkalmazotti ebéd </t>
  </si>
  <si>
    <t xml:space="preserve">szociális ebéd </t>
  </si>
  <si>
    <t>Irányító szervi támogatás</t>
  </si>
  <si>
    <t>B816</t>
  </si>
  <si>
    <t>B813</t>
  </si>
  <si>
    <t>Bevételek összesen</t>
  </si>
  <si>
    <t xml:space="preserve">3.1. melléklet </t>
  </si>
  <si>
    <t>2.sz. Módosítás</t>
  </si>
  <si>
    <t>nem szakmai feladatokhoz tartozó egyéb dologi kiadás</t>
  </si>
  <si>
    <t xml:space="preserve">szilárd hulladék </t>
  </si>
  <si>
    <t>Finanszírozási kiadások</t>
  </si>
  <si>
    <t>K9</t>
  </si>
  <si>
    <t>Irányítószervi támogatás folyósítása</t>
  </si>
  <si>
    <t>K915</t>
  </si>
  <si>
    <t>Államháztartáson belüli megelőlegezések visszafizetése</t>
  </si>
  <si>
    <t>Kiadások összesen</t>
  </si>
  <si>
    <t>3.2.melléklet</t>
  </si>
  <si>
    <t xml:space="preserve">Tám. fejezeti kez-ből (gyvt) </t>
  </si>
  <si>
    <t>600  000</t>
  </si>
  <si>
    <t>Felhalmozási célú visszatérítendő tám.kölcsönök visszatér. áhkról</t>
  </si>
  <si>
    <t>B74</t>
  </si>
  <si>
    <t xml:space="preserve">Államháztartáson belűli megelőlegezések visszafizetése </t>
  </si>
  <si>
    <t>B814</t>
  </si>
  <si>
    <t>Tiszamogyorós Község Önkormányzata</t>
  </si>
  <si>
    <t xml:space="preserve">                                              </t>
  </si>
  <si>
    <t>2017.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</si>
</sst>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sz val="10"/>
      <color rgb="FF000000"/>
      <name val="Calibri"/>
    </font>
    <font>
      <sz val="11"/>
      <name val="Calibri"/>
    </font>
    <font>
      <b/>
      <sz val="10"/>
      <color rgb="FF000000"/>
      <name val="Calibri"/>
    </font>
    <font>
      <sz val="9"/>
      <color rgb="FF000000"/>
      <name val="Arial"/>
    </font>
    <font>
      <b/>
      <sz val="9"/>
      <color rgb="FF000000"/>
      <name val="Arial"/>
    </font>
    <font>
      <sz val="8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b/>
      <sz val="8"/>
      <color rgb="FF000000"/>
      <name val="Calibri"/>
    </font>
    <font>
      <b/>
      <sz val="11"/>
      <color rgb="FF000000"/>
      <name val="Calibri"/>
    </font>
    <font>
      <b/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5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2" fontId="14" fillId="0" borderId="5" xfId="0" applyNumberFormat="1" applyFont="1" applyBorder="1" applyAlignment="1">
      <alignment horizontal="right" vertical="center"/>
    </xf>
    <xf numFmtId="2" fontId="14" fillId="0" borderId="5" xfId="0" applyNumberFormat="1" applyFont="1" applyBorder="1" applyAlignment="1">
      <alignment horizontal="right" vertical="center" wrapText="1"/>
    </xf>
    <xf numFmtId="2" fontId="15" fillId="0" borderId="5" xfId="0" applyNumberFormat="1" applyFont="1" applyBorder="1" applyAlignment="1">
      <alignment horizontal="right" vertical="center"/>
    </xf>
    <xf numFmtId="2" fontId="15" fillId="0" borderId="5" xfId="0" applyNumberFormat="1" applyFont="1" applyBorder="1" applyAlignment="1">
      <alignment horizontal="right" vertical="center" wrapText="1"/>
    </xf>
    <xf numFmtId="2" fontId="14" fillId="2" borderId="10" xfId="0" applyNumberFormat="1" applyFont="1" applyFill="1" applyBorder="1" applyAlignment="1">
      <alignment horizontal="right" vertical="center"/>
    </xf>
    <xf numFmtId="2" fontId="14" fillId="2" borderId="10" xfId="0" applyNumberFormat="1" applyFont="1" applyFill="1" applyBorder="1" applyAlignment="1">
      <alignment horizontal="right" vertical="center" wrapText="1"/>
    </xf>
    <xf numFmtId="2" fontId="15" fillId="2" borderId="10" xfId="0" applyNumberFormat="1" applyFont="1" applyFill="1" applyBorder="1" applyAlignment="1">
      <alignment horizontal="center" vertical="center"/>
    </xf>
    <xf numFmtId="2" fontId="15" fillId="2" borderId="10" xfId="0" applyNumberFormat="1" applyFont="1" applyFill="1" applyBorder="1" applyAlignment="1">
      <alignment horizontal="right" vertical="center" wrapText="1"/>
    </xf>
    <xf numFmtId="2" fontId="15" fillId="2" borderId="10" xfId="0" applyNumberFormat="1" applyFont="1" applyFill="1" applyBorder="1" applyAlignment="1">
      <alignment horizontal="right" vertical="center"/>
    </xf>
    <xf numFmtId="2" fontId="15" fillId="2" borderId="10" xfId="0" applyNumberFormat="1" applyFont="1" applyFill="1" applyBorder="1" applyAlignment="1">
      <alignment horizontal="center" vertical="center" wrapText="1"/>
    </xf>
    <xf numFmtId="2" fontId="14" fillId="2" borderId="10" xfId="0" applyNumberFormat="1" applyFont="1" applyFill="1" applyBorder="1" applyAlignment="1">
      <alignment horizontal="center" vertical="center"/>
    </xf>
    <xf numFmtId="2" fontId="14" fillId="2" borderId="10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2" fontId="14" fillId="0" borderId="18" xfId="0" applyNumberFormat="1" applyFont="1" applyBorder="1" applyAlignment="1">
      <alignment horizontal="right" vertical="center"/>
    </xf>
    <xf numFmtId="2" fontId="14" fillId="0" borderId="18" xfId="0" applyNumberFormat="1" applyFont="1" applyBorder="1" applyAlignment="1">
      <alignment horizontal="right" vertical="center" wrapText="1"/>
    </xf>
    <xf numFmtId="2" fontId="15" fillId="0" borderId="18" xfId="0" applyNumberFormat="1" applyFont="1" applyBorder="1" applyAlignment="1">
      <alignment horizontal="right" vertical="center"/>
    </xf>
    <xf numFmtId="0" fontId="14" fillId="0" borderId="18" xfId="0" applyFont="1" applyBorder="1" applyAlignment="1"/>
    <xf numFmtId="2" fontId="15" fillId="0" borderId="18" xfId="0" applyNumberFormat="1" applyFont="1" applyBorder="1" applyAlignment="1">
      <alignment horizontal="right" vertical="center" wrapText="1"/>
    </xf>
    <xf numFmtId="2" fontId="18" fillId="0" borderId="18" xfId="0" applyNumberFormat="1" applyFont="1" applyBorder="1" applyAlignment="1">
      <alignment horizontal="right" vertical="center"/>
    </xf>
    <xf numFmtId="2" fontId="18" fillId="0" borderId="18" xfId="0" applyNumberFormat="1" applyFont="1" applyBorder="1" applyAlignment="1">
      <alignment horizontal="right" vertical="center" wrapText="1"/>
    </xf>
    <xf numFmtId="2" fontId="16" fillId="0" borderId="18" xfId="0" applyNumberFormat="1" applyFont="1" applyBorder="1" applyAlignment="1">
      <alignment horizontal="right" vertical="center" wrapText="1"/>
    </xf>
    <xf numFmtId="2" fontId="16" fillId="0" borderId="18" xfId="0" applyNumberFormat="1" applyFont="1" applyBorder="1" applyAlignment="1">
      <alignment horizontal="right" vertical="center"/>
    </xf>
    <xf numFmtId="2" fontId="14" fillId="0" borderId="18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/>
    <xf numFmtId="0" fontId="4" fillId="0" borderId="9" xfId="0" applyFont="1" applyBorder="1" applyAlignment="1"/>
    <xf numFmtId="0" fontId="19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right" vertical="center"/>
    </xf>
    <xf numFmtId="0" fontId="16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2" fontId="18" fillId="2" borderId="10" xfId="0" applyNumberFormat="1" applyFont="1" applyFill="1" applyBorder="1" applyAlignment="1">
      <alignment horizontal="right" vertical="center" wrapText="1"/>
    </xf>
    <xf numFmtId="2" fontId="16" fillId="2" borderId="10" xfId="0" applyNumberFormat="1" applyFont="1" applyFill="1" applyBorder="1" applyAlignment="1">
      <alignment horizontal="right" vertical="center" wrapText="1"/>
    </xf>
    <xf numFmtId="2" fontId="18" fillId="2" borderId="10" xfId="0" applyNumberFormat="1" applyFont="1" applyFill="1" applyBorder="1" applyAlignment="1">
      <alignment horizontal="right" vertical="center"/>
    </xf>
    <xf numFmtId="2" fontId="16" fillId="2" borderId="10" xfId="0" applyNumberFormat="1" applyFont="1" applyFill="1" applyBorder="1" applyAlignment="1">
      <alignment horizontal="right" vertical="center"/>
    </xf>
    <xf numFmtId="0" fontId="20" fillId="0" borderId="0" xfId="0" applyFont="1" applyAlignment="1"/>
    <xf numFmtId="0" fontId="14" fillId="0" borderId="6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2" fontId="18" fillId="0" borderId="18" xfId="0" applyNumberFormat="1" applyFont="1" applyBorder="1" applyAlignment="1">
      <alignment horizontal="center" vertical="center" wrapText="1"/>
    </xf>
    <xf numFmtId="2" fontId="14" fillId="0" borderId="18" xfId="0" applyNumberFormat="1" applyFont="1" applyBorder="1" applyAlignment="1">
      <alignment horizontal="left" vertical="center"/>
    </xf>
    <xf numFmtId="2" fontId="15" fillId="0" borderId="18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14" fillId="2" borderId="16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right" vertical="center"/>
    </xf>
    <xf numFmtId="0" fontId="15" fillId="2" borderId="16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2" fontId="15" fillId="2" borderId="10" xfId="0" applyNumberFormat="1" applyFont="1" applyFill="1" applyBorder="1" applyAlignment="1">
      <alignment vertical="center" wrapText="1"/>
    </xf>
    <xf numFmtId="0" fontId="14" fillId="0" borderId="15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/>
    </xf>
    <xf numFmtId="2" fontId="15" fillId="2" borderId="15" xfId="0" applyNumberFormat="1" applyFont="1" applyFill="1" applyBorder="1" applyAlignment="1">
      <alignment horizontal="right" vertical="center"/>
    </xf>
    <xf numFmtId="2" fontId="15" fillId="2" borderId="15" xfId="0" applyNumberFormat="1" applyFont="1" applyFill="1" applyBorder="1" applyAlignment="1">
      <alignment horizontal="right" vertical="center" wrapText="1"/>
    </xf>
    <xf numFmtId="0" fontId="14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/>
    </xf>
    <xf numFmtId="2" fontId="15" fillId="2" borderId="11" xfId="0" applyNumberFormat="1" applyFont="1" applyFill="1" applyBorder="1" applyAlignment="1">
      <alignment horizontal="right" vertical="center"/>
    </xf>
    <xf numFmtId="2" fontId="15" fillId="2" borderId="11" xfId="0" applyNumberFormat="1" applyFont="1" applyFill="1" applyBorder="1" applyAlignment="1">
      <alignment horizontal="right" vertical="center" wrapText="1"/>
    </xf>
    <xf numFmtId="0" fontId="22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/>
    </xf>
    <xf numFmtId="0" fontId="17" fillId="0" borderId="8" xfId="0" applyFont="1" applyBorder="1"/>
    <xf numFmtId="0" fontId="1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9" xfId="0" applyFont="1" applyBorder="1" applyAlignment="1"/>
    <xf numFmtId="0" fontId="4" fillId="0" borderId="9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3" fillId="0" borderId="3" xfId="0" applyFont="1" applyBorder="1" applyAlignment="1">
      <alignment horizontal="center" vertical="center"/>
    </xf>
    <xf numFmtId="0" fontId="4" fillId="0" borderId="6" xfId="0" applyFont="1" applyBorder="1"/>
    <xf numFmtId="0" fontId="5" fillId="0" borderId="3" xfId="0" applyFont="1" applyBorder="1" applyAlignment="1">
      <alignment horizontal="center" vertical="center" wrapText="1"/>
    </xf>
    <xf numFmtId="0" fontId="0" fillId="0" borderId="13" xfId="0" applyFont="1" applyBorder="1" applyAlignment="1"/>
    <xf numFmtId="0" fontId="4" fillId="0" borderId="13" xfId="0" applyFont="1" applyBorder="1"/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/>
    <xf numFmtId="0" fontId="23" fillId="0" borderId="8" xfId="0" applyFont="1" applyBorder="1"/>
    <xf numFmtId="0" fontId="14" fillId="0" borderId="7" xfId="0" applyFont="1" applyBorder="1" applyAlignment="1"/>
    <xf numFmtId="0" fontId="3" fillId="0" borderId="7" xfId="0" applyFont="1" applyBorder="1" applyAlignment="1">
      <alignment horizontal="center" vertical="center"/>
    </xf>
    <xf numFmtId="0" fontId="4" fillId="0" borderId="8" xfId="0" applyFont="1" applyBorder="1"/>
    <xf numFmtId="0" fontId="21" fillId="0" borderId="8" xfId="0" applyFont="1" applyBorder="1"/>
    <xf numFmtId="0" fontId="15" fillId="0" borderId="11" xfId="0" applyFont="1" applyBorder="1" applyAlignment="1">
      <alignment horizontal="center" vertical="center"/>
    </xf>
    <xf numFmtId="0" fontId="21" fillId="0" borderId="11" xfId="0" applyFont="1" applyBorder="1"/>
    <xf numFmtId="0" fontId="15" fillId="0" borderId="15" xfId="0" applyFont="1" applyBorder="1" applyAlignment="1">
      <alignment horizontal="center" vertical="center"/>
    </xf>
    <xf numFmtId="0" fontId="21" fillId="0" borderId="15" xfId="0" applyFont="1" applyBorder="1"/>
    <xf numFmtId="0" fontId="5" fillId="0" borderId="7" xfId="0" applyFont="1" applyBorder="1" applyAlignment="1">
      <alignment horizontal="center" vertical="center"/>
    </xf>
    <xf numFmtId="0" fontId="0" fillId="0" borderId="7" xfId="0" applyFont="1" applyBorder="1" applyAlignment="1"/>
    <xf numFmtId="0" fontId="0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1" xfId="0" applyFont="1" applyBorder="1" applyAlignment="1"/>
    <xf numFmtId="0" fontId="5" fillId="0" borderId="1" xfId="0" applyFont="1" applyBorder="1" applyAlignment="1">
      <alignment horizontal="center" vertical="center"/>
    </xf>
    <xf numFmtId="0" fontId="4" fillId="0" borderId="12" xfId="0" applyFont="1" applyBorder="1"/>
    <xf numFmtId="0" fontId="4" fillId="0" borderId="4" xfId="0" applyFont="1" applyBorder="1"/>
    <xf numFmtId="0" fontId="15" fillId="0" borderId="3" xfId="0" applyFont="1" applyBorder="1" applyAlignment="1">
      <alignment horizontal="left" vertical="center" wrapText="1"/>
    </xf>
    <xf numFmtId="0" fontId="17" fillId="0" borderId="14" xfId="0" applyFont="1" applyBorder="1"/>
    <xf numFmtId="0" fontId="17" fillId="0" borderId="6" xfId="0" applyFont="1" applyBorder="1"/>
    <xf numFmtId="0" fontId="15" fillId="0" borderId="3" xfId="0" applyFont="1" applyBorder="1" applyAlignment="1">
      <alignment horizontal="left" vertical="center"/>
    </xf>
    <xf numFmtId="2" fontId="16" fillId="0" borderId="18" xfId="0" applyNumberFormat="1" applyFont="1" applyBorder="1" applyAlignment="1">
      <alignment horizontal="right" vertical="center" wrapText="1"/>
    </xf>
    <xf numFmtId="0" fontId="17" fillId="0" borderId="18" xfId="0" applyFont="1" applyBorder="1"/>
    <xf numFmtId="0" fontId="14" fillId="0" borderId="18" xfId="0" applyFont="1" applyBorder="1" applyAlignment="1"/>
    <xf numFmtId="2" fontId="15" fillId="0" borderId="18" xfId="0" applyNumberFormat="1" applyFont="1" applyBorder="1" applyAlignment="1">
      <alignment horizontal="right" vertical="center" wrapText="1"/>
    </xf>
    <xf numFmtId="0" fontId="0" fillId="0" borderId="15" xfId="0" applyFont="1" applyBorder="1" applyAlignment="1"/>
    <xf numFmtId="0" fontId="4" fillId="0" borderId="15" xfId="0" applyFont="1" applyBorder="1"/>
    <xf numFmtId="0" fontId="0" fillId="0" borderId="16" xfId="0" applyFont="1" applyBorder="1" applyAlignment="1"/>
    <xf numFmtId="0" fontId="0" fillId="0" borderId="17" xfId="0" applyFont="1" applyBorder="1" applyAlignment="1"/>
    <xf numFmtId="0" fontId="0" fillId="0" borderId="8" xfId="0" applyFont="1" applyBorder="1" applyAlignment="1"/>
    <xf numFmtId="0" fontId="0" fillId="0" borderId="14" xfId="0" applyFont="1" applyBorder="1" applyAlignment="1"/>
    <xf numFmtId="0" fontId="20" fillId="0" borderId="11" xfId="0" applyFont="1" applyBorder="1" applyAlignment="1">
      <alignment horizontal="center" wrapText="1"/>
    </xf>
    <xf numFmtId="0" fontId="15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5" fillId="2" borderId="18" xfId="0" applyFont="1" applyFill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M26" sqref="M26"/>
    </sheetView>
  </sheetViews>
  <sheetFormatPr defaultColWidth="14.42578125" defaultRowHeight="15" customHeight="1" x14ac:dyDescent="0.25"/>
  <cols>
    <col min="1" max="1" width="7" customWidth="1"/>
    <col min="2" max="2" width="1.140625" customWidth="1"/>
    <col min="3" max="3" width="26.140625" customWidth="1"/>
    <col min="4" max="4" width="7.42578125" customWidth="1"/>
    <col min="5" max="5" width="13.140625" customWidth="1"/>
    <col min="6" max="6" width="11.5703125" customWidth="1"/>
    <col min="7" max="7" width="12.28515625" customWidth="1"/>
    <col min="8" max="8" width="13.28515625" customWidth="1"/>
    <col min="9" max="9" width="7.42578125" customWidth="1"/>
    <col min="10" max="10" width="15.140625" customWidth="1"/>
    <col min="11" max="26" width="8.71093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B3" s="1"/>
      <c r="C3" s="16" t="s">
        <v>392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25" t="s">
        <v>1</v>
      </c>
      <c r="B5" s="126"/>
      <c r="C5" s="126"/>
      <c r="D5" s="126"/>
      <c r="E5" s="126"/>
      <c r="F5" s="126"/>
      <c r="G5" s="126"/>
      <c r="H5" s="126"/>
      <c r="I5" s="12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25" t="s">
        <v>2</v>
      </c>
      <c r="B6" s="126"/>
      <c r="C6" s="126"/>
      <c r="D6" s="126"/>
      <c r="E6" s="126"/>
      <c r="F6" s="126"/>
      <c r="G6" s="126"/>
      <c r="H6" s="126"/>
      <c r="I6" s="12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25" t="s">
        <v>169</v>
      </c>
      <c r="B7" s="126"/>
      <c r="C7" s="126"/>
      <c r="D7" s="126"/>
      <c r="E7" s="126"/>
      <c r="F7" s="126"/>
      <c r="G7" s="126"/>
      <c r="H7" s="126"/>
      <c r="I7" s="12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25" t="s">
        <v>3</v>
      </c>
      <c r="B8" s="126"/>
      <c r="C8" s="126"/>
      <c r="D8" s="126"/>
      <c r="E8" s="126"/>
      <c r="F8" s="126"/>
      <c r="G8" s="126"/>
      <c r="H8" s="126"/>
      <c r="I8" s="12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25" t="s">
        <v>170</v>
      </c>
      <c r="B9" s="126"/>
      <c r="C9" s="126"/>
      <c r="D9" s="126"/>
      <c r="E9" s="126"/>
      <c r="F9" s="126"/>
      <c r="G9" s="126"/>
      <c r="H9" s="126"/>
      <c r="I9" s="12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27"/>
      <c r="B10" s="128"/>
      <c r="C10" s="128"/>
      <c r="D10" s="128"/>
      <c r="E10" s="128"/>
      <c r="F10" s="17"/>
      <c r="G10" s="17"/>
      <c r="H10" s="17"/>
      <c r="I10" s="2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29" t="s">
        <v>5</v>
      </c>
      <c r="B11" s="130"/>
      <c r="C11" s="131" t="s">
        <v>6</v>
      </c>
      <c r="D11" s="25" t="s">
        <v>7</v>
      </c>
      <c r="E11" s="18" t="s">
        <v>8</v>
      </c>
      <c r="F11" s="133" t="s">
        <v>9</v>
      </c>
      <c r="G11" s="133" t="s">
        <v>10</v>
      </c>
      <c r="H11" s="133" t="s">
        <v>11</v>
      </c>
      <c r="I11" s="13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36" t="s">
        <v>12</v>
      </c>
      <c r="B12" s="137"/>
      <c r="C12" s="132"/>
      <c r="D12" s="6" t="s">
        <v>13</v>
      </c>
      <c r="E12" s="7" t="s">
        <v>14</v>
      </c>
      <c r="F12" s="132"/>
      <c r="G12" s="132"/>
      <c r="H12" s="132"/>
      <c r="I12" s="13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40" t="s">
        <v>15</v>
      </c>
      <c r="B13" s="141"/>
      <c r="C13" s="19" t="s">
        <v>16</v>
      </c>
      <c r="D13" s="20" t="s">
        <v>17</v>
      </c>
      <c r="E13" s="14" t="s">
        <v>18</v>
      </c>
      <c r="F13" s="6" t="s">
        <v>19</v>
      </c>
      <c r="G13" s="6"/>
      <c r="H13" s="6" t="s">
        <v>20</v>
      </c>
      <c r="I13" s="2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24">
        <v>1</v>
      </c>
      <c r="B14" s="123"/>
      <c r="C14" s="94" t="s">
        <v>172</v>
      </c>
      <c r="D14" s="81" t="s">
        <v>173</v>
      </c>
      <c r="E14" s="40">
        <v>52425160</v>
      </c>
      <c r="F14" s="41"/>
      <c r="G14" s="41">
        <v>8712040</v>
      </c>
      <c r="H14" s="41">
        <f>SUM(E14:G14)</f>
        <v>61137200</v>
      </c>
      <c r="I14" s="2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24">
        <v>2</v>
      </c>
      <c r="B15" s="123"/>
      <c r="C15" s="94" t="s">
        <v>174</v>
      </c>
      <c r="D15" s="81" t="s">
        <v>175</v>
      </c>
      <c r="E15" s="40"/>
      <c r="F15" s="41"/>
      <c r="G15" s="41"/>
      <c r="H15" s="41"/>
      <c r="I15" s="2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24">
        <v>3</v>
      </c>
      <c r="B16" s="123"/>
      <c r="C16" s="94" t="s">
        <v>176</v>
      </c>
      <c r="D16" s="81" t="s">
        <v>177</v>
      </c>
      <c r="E16" s="40"/>
      <c r="F16" s="41"/>
      <c r="G16" s="41">
        <v>193647</v>
      </c>
      <c r="H16" s="41">
        <v>193647</v>
      </c>
      <c r="I16" s="2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8.25" x14ac:dyDescent="0.25">
      <c r="A17" s="124">
        <v>4</v>
      </c>
      <c r="B17" s="123"/>
      <c r="C17" s="95" t="s">
        <v>393</v>
      </c>
      <c r="D17" s="81" t="s">
        <v>179</v>
      </c>
      <c r="E17" s="40"/>
      <c r="F17" s="41"/>
      <c r="G17" s="41"/>
      <c r="H17" s="41"/>
      <c r="I17" s="2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24">
        <v>5</v>
      </c>
      <c r="B18" s="123"/>
      <c r="C18" s="95" t="s">
        <v>180</v>
      </c>
      <c r="D18" s="81" t="s">
        <v>181</v>
      </c>
      <c r="E18" s="40"/>
      <c r="F18" s="41"/>
      <c r="G18" s="41"/>
      <c r="H18" s="41"/>
      <c r="I18" s="2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24">
        <v>6</v>
      </c>
      <c r="B19" s="123"/>
      <c r="C19" s="95" t="s">
        <v>182</v>
      </c>
      <c r="D19" s="81" t="s">
        <v>183</v>
      </c>
      <c r="E19" s="40"/>
      <c r="F19" s="41"/>
      <c r="G19" s="41"/>
      <c r="H19" s="41"/>
      <c r="I19" s="2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24">
        <v>7</v>
      </c>
      <c r="B20" s="123"/>
      <c r="C20" s="95" t="s">
        <v>184</v>
      </c>
      <c r="D20" s="81" t="s">
        <v>185</v>
      </c>
      <c r="E20" s="40">
        <v>300000</v>
      </c>
      <c r="F20" s="41"/>
      <c r="G20" s="41">
        <v>200000</v>
      </c>
      <c r="H20" s="41">
        <v>500000</v>
      </c>
      <c r="I20" s="2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24">
        <v>8</v>
      </c>
      <c r="B21" s="123"/>
      <c r="C21" s="95" t="s">
        <v>186</v>
      </c>
      <c r="D21" s="81" t="s">
        <v>187</v>
      </c>
      <c r="E21" s="40"/>
      <c r="F21" s="41"/>
      <c r="G21" s="41"/>
      <c r="H21" s="41"/>
      <c r="I21" s="2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24">
        <v>9</v>
      </c>
      <c r="B22" s="123"/>
      <c r="C22" s="95" t="s">
        <v>188</v>
      </c>
      <c r="D22" s="81" t="s">
        <v>189</v>
      </c>
      <c r="E22" s="40"/>
      <c r="F22" s="41"/>
      <c r="G22" s="41"/>
      <c r="H22" s="41"/>
      <c r="I22" s="2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24">
        <v>10</v>
      </c>
      <c r="B23" s="123"/>
      <c r="C23" s="95" t="s">
        <v>190</v>
      </c>
      <c r="D23" s="81" t="s">
        <v>191</v>
      </c>
      <c r="E23" s="40"/>
      <c r="F23" s="41"/>
      <c r="G23" s="41"/>
      <c r="H23" s="41"/>
      <c r="I23" s="2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24">
        <v>11</v>
      </c>
      <c r="B24" s="123"/>
      <c r="C24" s="95" t="s">
        <v>192</v>
      </c>
      <c r="D24" s="81" t="s">
        <v>193</v>
      </c>
      <c r="E24" s="40"/>
      <c r="F24" s="41"/>
      <c r="G24" s="41"/>
      <c r="H24" s="41"/>
      <c r="I24" s="2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24">
        <v>12</v>
      </c>
      <c r="B25" s="123"/>
      <c r="C25" s="95" t="s">
        <v>194</v>
      </c>
      <c r="D25" s="81" t="s">
        <v>195</v>
      </c>
      <c r="E25" s="40"/>
      <c r="F25" s="41"/>
      <c r="G25" s="41"/>
      <c r="H25" s="41"/>
      <c r="I25" s="2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x14ac:dyDescent="0.25">
      <c r="A26" s="124">
        <v>13</v>
      </c>
      <c r="B26" s="123"/>
      <c r="C26" s="95" t="s">
        <v>196</v>
      </c>
      <c r="D26" s="81" t="s">
        <v>197</v>
      </c>
      <c r="E26" s="40"/>
      <c r="F26" s="41"/>
      <c r="G26" s="41">
        <v>544127</v>
      </c>
      <c r="H26" s="41">
        <v>544127</v>
      </c>
      <c r="I26" s="2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.75" customHeight="1" x14ac:dyDescent="0.25">
      <c r="A27" s="124">
        <v>14</v>
      </c>
      <c r="B27" s="123"/>
      <c r="C27" s="95" t="s">
        <v>198</v>
      </c>
      <c r="D27" s="81" t="s">
        <v>199</v>
      </c>
      <c r="E27" s="40">
        <v>52725160</v>
      </c>
      <c r="F27" s="41"/>
      <c r="G27" s="41">
        <f t="shared" ref="G27:H27" si="0">SUM(G14:G26)</f>
        <v>9649814</v>
      </c>
      <c r="H27" s="41">
        <f t="shared" si="0"/>
        <v>62374974</v>
      </c>
      <c r="I27" s="2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5.5" x14ac:dyDescent="0.25">
      <c r="A28" s="124">
        <v>15</v>
      </c>
      <c r="B28" s="123"/>
      <c r="C28" s="95" t="s">
        <v>200</v>
      </c>
      <c r="D28" s="81" t="s">
        <v>201</v>
      </c>
      <c r="E28" s="40">
        <v>4568276</v>
      </c>
      <c r="F28" s="41">
        <v>268900</v>
      </c>
      <c r="G28" s="41">
        <v>-376874</v>
      </c>
      <c r="H28" s="41">
        <v>4460302</v>
      </c>
      <c r="I28" s="2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51" x14ac:dyDescent="0.25">
      <c r="A29" s="124">
        <v>16</v>
      </c>
      <c r="B29" s="123"/>
      <c r="C29" s="95" t="s">
        <v>202</v>
      </c>
      <c r="D29" s="81" t="s">
        <v>203</v>
      </c>
      <c r="E29" s="40">
        <v>360000</v>
      </c>
      <c r="F29" s="41"/>
      <c r="G29" s="41"/>
      <c r="H29" s="41">
        <v>360000</v>
      </c>
      <c r="I29" s="2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24">
        <v>17</v>
      </c>
      <c r="B30" s="123"/>
      <c r="C30" s="94" t="s">
        <v>204</v>
      </c>
      <c r="D30" s="81" t="s">
        <v>205</v>
      </c>
      <c r="E30" s="40">
        <v>1250000</v>
      </c>
      <c r="F30" s="41"/>
      <c r="G30" s="41">
        <v>-101713</v>
      </c>
      <c r="H30" s="41">
        <f>SUM(E30:G30)</f>
        <v>1148287</v>
      </c>
      <c r="I30" s="2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5.5" x14ac:dyDescent="0.25">
      <c r="A31" s="124">
        <v>18</v>
      </c>
      <c r="B31" s="123"/>
      <c r="C31" s="95" t="s">
        <v>206</v>
      </c>
      <c r="D31" s="81" t="s">
        <v>207</v>
      </c>
      <c r="E31" s="40">
        <v>6178276</v>
      </c>
      <c r="F31" s="41">
        <v>268900</v>
      </c>
      <c r="G31" s="41">
        <f t="shared" ref="G31:H31" si="1">SUM(G28+G29+G30)</f>
        <v>-478587</v>
      </c>
      <c r="H31" s="41">
        <f t="shared" si="1"/>
        <v>5968589</v>
      </c>
      <c r="I31" s="2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5.5" x14ac:dyDescent="0.25">
      <c r="A32" s="122">
        <v>19</v>
      </c>
      <c r="B32" s="123"/>
      <c r="C32" s="96" t="s">
        <v>208</v>
      </c>
      <c r="D32" s="85" t="s">
        <v>209</v>
      </c>
      <c r="E32" s="42">
        <v>58903436</v>
      </c>
      <c r="F32" s="43">
        <f t="shared" ref="F32:H32" si="2">SUM(F27+F31)</f>
        <v>268900</v>
      </c>
      <c r="G32" s="43">
        <f t="shared" si="2"/>
        <v>9171227</v>
      </c>
      <c r="H32" s="43">
        <f t="shared" si="2"/>
        <v>68343563</v>
      </c>
      <c r="I32" s="2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8.25" x14ac:dyDescent="0.25">
      <c r="A33" s="122">
        <v>20</v>
      </c>
      <c r="B33" s="123"/>
      <c r="C33" s="96" t="s">
        <v>210</v>
      </c>
      <c r="D33" s="85" t="s">
        <v>211</v>
      </c>
      <c r="E33" s="42">
        <v>8279951</v>
      </c>
      <c r="F33" s="43"/>
      <c r="G33" s="43">
        <f t="shared" ref="G33:H33" si="3">SUM(G34:G37)</f>
        <v>1791274</v>
      </c>
      <c r="H33" s="43">
        <f t="shared" si="3"/>
        <v>10071225</v>
      </c>
      <c r="I33" s="2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82"/>
      <c r="B34" s="97"/>
      <c r="C34" s="83" t="s">
        <v>212</v>
      </c>
      <c r="D34" s="84"/>
      <c r="E34" s="40">
        <v>8130733</v>
      </c>
      <c r="F34" s="41"/>
      <c r="G34" s="41">
        <v>1321914</v>
      </c>
      <c r="H34" s="41">
        <f t="shared" ref="H34:H35" si="4">SUM(E34:G34)</f>
        <v>9452647</v>
      </c>
      <c r="I34" s="2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82"/>
      <c r="B35" s="97"/>
      <c r="C35" s="83" t="s">
        <v>213</v>
      </c>
      <c r="D35" s="84"/>
      <c r="E35" s="40">
        <v>75576</v>
      </c>
      <c r="F35" s="41"/>
      <c r="G35" s="41">
        <v>228905</v>
      </c>
      <c r="H35" s="41">
        <f t="shared" si="4"/>
        <v>304481</v>
      </c>
      <c r="I35" s="2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82"/>
      <c r="B36" s="97"/>
      <c r="C36" s="83" t="s">
        <v>214</v>
      </c>
      <c r="D36" s="84"/>
      <c r="E36" s="40"/>
      <c r="F36" s="41"/>
      <c r="G36" s="41">
        <v>64966</v>
      </c>
      <c r="H36" s="41">
        <v>64966</v>
      </c>
      <c r="I36" s="2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82"/>
      <c r="B37" s="97"/>
      <c r="C37" s="83" t="s">
        <v>394</v>
      </c>
      <c r="D37" s="84"/>
      <c r="E37" s="40">
        <v>73642</v>
      </c>
      <c r="F37" s="41"/>
      <c r="G37" s="41">
        <v>175489</v>
      </c>
      <c r="H37" s="41">
        <f>SUM(E37:G37)</f>
        <v>249131</v>
      </c>
      <c r="I37" s="2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5.5" x14ac:dyDescent="0.25">
      <c r="A38" s="122">
        <v>21</v>
      </c>
      <c r="B38" s="123"/>
      <c r="C38" s="96" t="s">
        <v>216</v>
      </c>
      <c r="D38" s="85" t="s">
        <v>217</v>
      </c>
      <c r="E38" s="42">
        <f>SUM(E39:E44)</f>
        <v>272000</v>
      </c>
      <c r="F38" s="43"/>
      <c r="G38" s="43">
        <f t="shared" ref="G38:H38" si="5">SUM(G39:G44)</f>
        <v>82376</v>
      </c>
      <c r="H38" s="43">
        <f t="shared" si="5"/>
        <v>354376</v>
      </c>
      <c r="I38" s="2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82"/>
      <c r="B39" s="97"/>
      <c r="C39" s="83" t="s">
        <v>218</v>
      </c>
      <c r="D39" s="84"/>
      <c r="E39" s="40">
        <v>10000</v>
      </c>
      <c r="F39" s="41"/>
      <c r="G39" s="41">
        <v>3166</v>
      </c>
      <c r="H39" s="41">
        <v>13166</v>
      </c>
      <c r="I39" s="2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82"/>
      <c r="B40" s="97"/>
      <c r="C40" s="83" t="s">
        <v>219</v>
      </c>
      <c r="D40" s="84"/>
      <c r="E40" s="40">
        <v>132000</v>
      </c>
      <c r="F40" s="41"/>
      <c r="G40" s="41"/>
      <c r="H40" s="41">
        <v>132000</v>
      </c>
      <c r="I40" s="2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82"/>
      <c r="B41" s="97"/>
      <c r="C41" s="83" t="s">
        <v>220</v>
      </c>
      <c r="D41" s="84"/>
      <c r="E41" s="40">
        <v>130000</v>
      </c>
      <c r="F41" s="41"/>
      <c r="G41" s="41">
        <v>79210</v>
      </c>
      <c r="H41" s="41">
        <v>209210</v>
      </c>
      <c r="I41" s="2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82"/>
      <c r="B42" s="97"/>
      <c r="C42" s="83" t="s">
        <v>221</v>
      </c>
      <c r="D42" s="84"/>
      <c r="E42" s="40"/>
      <c r="F42" s="41"/>
      <c r="G42" s="41"/>
      <c r="H42" s="41"/>
      <c r="I42" s="2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82"/>
      <c r="B43" s="97"/>
      <c r="C43" s="83" t="s">
        <v>222</v>
      </c>
      <c r="D43" s="84"/>
      <c r="E43" s="40"/>
      <c r="F43" s="41"/>
      <c r="G43" s="41"/>
      <c r="H43" s="41"/>
      <c r="I43" s="2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8.25" x14ac:dyDescent="0.25">
      <c r="A44" s="82"/>
      <c r="B44" s="97"/>
      <c r="C44" s="83" t="s">
        <v>223</v>
      </c>
      <c r="D44" s="84"/>
      <c r="E44" s="40"/>
      <c r="F44" s="41"/>
      <c r="G44" s="41"/>
      <c r="H44" s="41"/>
      <c r="I44" s="2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5.5" x14ac:dyDescent="0.25">
      <c r="A45" s="122">
        <v>22</v>
      </c>
      <c r="B45" s="123"/>
      <c r="C45" s="96" t="s">
        <v>224</v>
      </c>
      <c r="D45" s="85" t="s">
        <v>225</v>
      </c>
      <c r="E45" s="42">
        <f>SUM(E46:E50)</f>
        <v>13225050</v>
      </c>
      <c r="F45" s="43">
        <v>329686</v>
      </c>
      <c r="G45" s="43">
        <f t="shared" ref="G45:H45" si="6">SUM(G46:G50)</f>
        <v>101730</v>
      </c>
      <c r="H45" s="43">
        <f t="shared" si="6"/>
        <v>13656466</v>
      </c>
      <c r="I45" s="2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82"/>
      <c r="B46" s="97"/>
      <c r="C46" s="83" t="s">
        <v>226</v>
      </c>
      <c r="D46" s="84"/>
      <c r="E46" s="40">
        <v>8200000</v>
      </c>
      <c r="F46" s="41"/>
      <c r="G46" s="41">
        <v>-1085475</v>
      </c>
      <c r="H46" s="41">
        <v>7114525</v>
      </c>
      <c r="I46" s="2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82"/>
      <c r="B47" s="97"/>
      <c r="C47" s="83" t="s">
        <v>227</v>
      </c>
      <c r="D47" s="84"/>
      <c r="E47" s="40">
        <v>460000</v>
      </c>
      <c r="F47" s="41"/>
      <c r="G47" s="41">
        <v>135835</v>
      </c>
      <c r="H47" s="41">
        <f t="shared" ref="H47:H49" si="7">SUM(E47:G47)</f>
        <v>595835</v>
      </c>
      <c r="I47" s="2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82"/>
      <c r="B48" s="97"/>
      <c r="C48" s="83" t="s">
        <v>228</v>
      </c>
      <c r="D48" s="84"/>
      <c r="E48" s="40">
        <v>618950</v>
      </c>
      <c r="F48" s="41"/>
      <c r="G48" s="41">
        <v>122924</v>
      </c>
      <c r="H48" s="41">
        <f t="shared" si="7"/>
        <v>741874</v>
      </c>
      <c r="I48" s="2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82"/>
      <c r="B49" s="97"/>
      <c r="C49" s="83" t="s">
        <v>229</v>
      </c>
      <c r="D49" s="84"/>
      <c r="E49" s="40">
        <v>585340</v>
      </c>
      <c r="F49" s="41"/>
      <c r="G49" s="41">
        <v>87746</v>
      </c>
      <c r="H49" s="41">
        <f t="shared" si="7"/>
        <v>673086</v>
      </c>
      <c r="I49" s="2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8.25" x14ac:dyDescent="0.25">
      <c r="A50" s="82"/>
      <c r="B50" s="97"/>
      <c r="C50" s="83" t="s">
        <v>230</v>
      </c>
      <c r="D50" s="84"/>
      <c r="E50" s="40">
        <v>3360760</v>
      </c>
      <c r="F50" s="41">
        <v>329686</v>
      </c>
      <c r="G50" s="41">
        <v>840700</v>
      </c>
      <c r="H50" s="41">
        <v>4531146</v>
      </c>
      <c r="I50" s="2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22">
        <v>23</v>
      </c>
      <c r="B51" s="123"/>
      <c r="C51" s="96" t="s">
        <v>231</v>
      </c>
      <c r="D51" s="85" t="s">
        <v>232</v>
      </c>
      <c r="E51" s="42">
        <v>290000</v>
      </c>
      <c r="F51" s="43"/>
      <c r="G51" s="43">
        <f t="shared" ref="G51:H51" si="8">SUM(G52:G53)</f>
        <v>48573</v>
      </c>
      <c r="H51" s="43">
        <f t="shared" si="8"/>
        <v>338573</v>
      </c>
      <c r="I51" s="2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82"/>
      <c r="B52" s="97"/>
      <c r="C52" s="83" t="s">
        <v>233</v>
      </c>
      <c r="D52" s="84"/>
      <c r="E52" s="40"/>
      <c r="F52" s="41"/>
      <c r="G52" s="41"/>
      <c r="H52" s="41"/>
      <c r="I52" s="2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82"/>
      <c r="B53" s="97"/>
      <c r="C53" s="83" t="s">
        <v>234</v>
      </c>
      <c r="D53" s="84"/>
      <c r="E53" s="40">
        <v>290000</v>
      </c>
      <c r="F53" s="41"/>
      <c r="G53" s="41">
        <v>48573</v>
      </c>
      <c r="H53" s="41">
        <f>SUM(E53:G53)</f>
        <v>338573</v>
      </c>
      <c r="I53" s="2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5.5" x14ac:dyDescent="0.25">
      <c r="A54" s="122">
        <v>24</v>
      </c>
      <c r="B54" s="123"/>
      <c r="C54" s="96" t="s">
        <v>235</v>
      </c>
      <c r="D54" s="85" t="s">
        <v>236</v>
      </c>
      <c r="E54" s="42">
        <f>SUM(E38+E45+E51)</f>
        <v>13787050</v>
      </c>
      <c r="F54" s="43">
        <v>329686</v>
      </c>
      <c r="G54" s="43">
        <f t="shared" ref="G54:H54" si="9">SUM(G38+G45+G51)</f>
        <v>232679</v>
      </c>
      <c r="H54" s="43">
        <f t="shared" si="9"/>
        <v>14349415</v>
      </c>
      <c r="I54" s="2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5.5" x14ac:dyDescent="0.25">
      <c r="A55" s="124">
        <v>25</v>
      </c>
      <c r="B55" s="123"/>
      <c r="C55" s="95" t="s">
        <v>237</v>
      </c>
      <c r="D55" s="81" t="s">
        <v>238</v>
      </c>
      <c r="E55" s="40">
        <v>385000</v>
      </c>
      <c r="F55" s="41"/>
      <c r="G55" s="41">
        <v>-137344</v>
      </c>
      <c r="H55" s="41">
        <f>SUM(E55:G55)</f>
        <v>247656</v>
      </c>
      <c r="I55" s="2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5.5" x14ac:dyDescent="0.25">
      <c r="A56" s="82"/>
      <c r="B56" s="97"/>
      <c r="C56" s="83" t="s">
        <v>239</v>
      </c>
      <c r="D56" s="84"/>
      <c r="E56" s="40"/>
      <c r="F56" s="41"/>
      <c r="G56" s="41"/>
      <c r="H56" s="41"/>
      <c r="I56" s="2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82"/>
      <c r="B57" s="97"/>
      <c r="C57" s="83" t="s">
        <v>240</v>
      </c>
      <c r="D57" s="84"/>
      <c r="E57" s="40"/>
      <c r="F57" s="41"/>
      <c r="G57" s="41"/>
      <c r="H57" s="41"/>
      <c r="I57" s="2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82"/>
      <c r="B58" s="97"/>
      <c r="C58" s="83" t="s">
        <v>241</v>
      </c>
      <c r="D58" s="84"/>
      <c r="E58" s="40">
        <v>385000</v>
      </c>
      <c r="F58" s="41"/>
      <c r="G58" s="41">
        <v>-137344</v>
      </c>
      <c r="H58" s="41">
        <f>SUM(E58:G58)</f>
        <v>247656</v>
      </c>
      <c r="I58" s="2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82"/>
      <c r="B59" s="97"/>
      <c r="C59" s="83" t="s">
        <v>242</v>
      </c>
      <c r="D59" s="84"/>
      <c r="E59" s="40"/>
      <c r="F59" s="41"/>
      <c r="G59" s="41"/>
      <c r="H59" s="41"/>
      <c r="I59" s="2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5.5" x14ac:dyDescent="0.25">
      <c r="A60" s="124">
        <v>26</v>
      </c>
      <c r="B60" s="123"/>
      <c r="C60" s="95" t="s">
        <v>243</v>
      </c>
      <c r="D60" s="81" t="s">
        <v>244</v>
      </c>
      <c r="E60" s="40">
        <v>380000</v>
      </c>
      <c r="F60" s="41">
        <v>-30000</v>
      </c>
      <c r="G60" s="41">
        <v>81960</v>
      </c>
      <c r="H60" s="41">
        <v>431960</v>
      </c>
      <c r="I60" s="2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82"/>
      <c r="B61" s="97"/>
      <c r="C61" s="83" t="s">
        <v>245</v>
      </c>
      <c r="D61" s="84"/>
      <c r="E61" s="40">
        <v>380000</v>
      </c>
      <c r="F61" s="41">
        <v>-30000</v>
      </c>
      <c r="G61" s="41">
        <v>81960</v>
      </c>
      <c r="H61" s="41">
        <v>431960</v>
      </c>
      <c r="I61" s="2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82"/>
      <c r="B62" s="97"/>
      <c r="C62" s="83" t="s">
        <v>246</v>
      </c>
      <c r="D62" s="84"/>
      <c r="E62" s="40"/>
      <c r="F62" s="41"/>
      <c r="G62" s="41"/>
      <c r="H62" s="41"/>
      <c r="I62" s="2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5.5" x14ac:dyDescent="0.25">
      <c r="A63" s="122">
        <v>27</v>
      </c>
      <c r="B63" s="123"/>
      <c r="C63" s="96" t="s">
        <v>247</v>
      </c>
      <c r="D63" s="85" t="s">
        <v>248</v>
      </c>
      <c r="E63" s="42">
        <v>765000</v>
      </c>
      <c r="F63" s="43">
        <v>-30000</v>
      </c>
      <c r="G63" s="43">
        <f t="shared" ref="G63:H63" si="10">SUM(G55+G60)</f>
        <v>-55384</v>
      </c>
      <c r="H63" s="43">
        <f t="shared" si="10"/>
        <v>679616</v>
      </c>
      <c r="I63" s="2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22">
        <v>28</v>
      </c>
      <c r="B64" s="123"/>
      <c r="C64" s="96" t="s">
        <v>249</v>
      </c>
      <c r="D64" s="85" t="s">
        <v>250</v>
      </c>
      <c r="E64" s="42">
        <v>4205000</v>
      </c>
      <c r="F64" s="43">
        <v>-786317</v>
      </c>
      <c r="G64" s="43">
        <f t="shared" ref="G64:H64" si="11">SUM(G65:G68)</f>
        <v>974753</v>
      </c>
      <c r="H64" s="43">
        <f t="shared" si="11"/>
        <v>4393436</v>
      </c>
      <c r="I64" s="2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82"/>
      <c r="B65" s="97"/>
      <c r="C65" s="83" t="s">
        <v>251</v>
      </c>
      <c r="D65" s="84"/>
      <c r="E65" s="40">
        <v>1900000</v>
      </c>
      <c r="F65" s="41">
        <v>-300000</v>
      </c>
      <c r="G65" s="41">
        <v>1005474</v>
      </c>
      <c r="H65" s="41">
        <v>2605474</v>
      </c>
      <c r="I65" s="2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82"/>
      <c r="B66" s="97"/>
      <c r="C66" s="83" t="s">
        <v>252</v>
      </c>
      <c r="D66" s="84"/>
      <c r="E66" s="40">
        <v>1400000</v>
      </c>
      <c r="F66" s="41">
        <v>-486317</v>
      </c>
      <c r="G66" s="41">
        <v>392070</v>
      </c>
      <c r="H66" s="41">
        <v>1305753</v>
      </c>
      <c r="I66" s="2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82"/>
      <c r="B67" s="97"/>
      <c r="C67" s="83" t="s">
        <v>253</v>
      </c>
      <c r="D67" s="84"/>
      <c r="E67" s="40">
        <v>505000</v>
      </c>
      <c r="F67" s="41"/>
      <c r="G67" s="41">
        <v>-22791</v>
      </c>
      <c r="H67" s="41">
        <v>482209</v>
      </c>
      <c r="I67" s="2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39"/>
      <c r="B68" s="123"/>
      <c r="C68" s="95" t="s">
        <v>395</v>
      </c>
      <c r="D68" s="81"/>
      <c r="E68" s="40">
        <v>400000</v>
      </c>
      <c r="F68" s="41"/>
      <c r="G68" s="41">
        <v>-400000</v>
      </c>
      <c r="H68" s="43">
        <v>0</v>
      </c>
      <c r="I68" s="28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24">
        <v>29</v>
      </c>
      <c r="B69" s="123"/>
      <c r="C69" s="96" t="s">
        <v>254</v>
      </c>
      <c r="D69" s="85" t="s">
        <v>255</v>
      </c>
      <c r="E69" s="42"/>
      <c r="F69" s="43">
        <v>1135066</v>
      </c>
      <c r="G69" s="43">
        <v>-241225</v>
      </c>
      <c r="H69" s="43">
        <v>893841</v>
      </c>
      <c r="I69" s="28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24">
        <v>30</v>
      </c>
      <c r="B70" s="123"/>
      <c r="C70" s="95" t="s">
        <v>256</v>
      </c>
      <c r="D70" s="81" t="s">
        <v>257</v>
      </c>
      <c r="E70" s="40"/>
      <c r="F70" s="41"/>
      <c r="G70" s="41"/>
      <c r="H70" s="41"/>
      <c r="I70" s="28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5.5" x14ac:dyDescent="0.25">
      <c r="A71" s="122">
        <v>31</v>
      </c>
      <c r="B71" s="138"/>
      <c r="C71" s="96" t="s">
        <v>258</v>
      </c>
      <c r="D71" s="85" t="s">
        <v>259</v>
      </c>
      <c r="E71" s="42">
        <v>800000</v>
      </c>
      <c r="F71" s="43"/>
      <c r="G71" s="43">
        <v>61411</v>
      </c>
      <c r="H71" s="43">
        <f>SUM(E71:G71)</f>
        <v>861411</v>
      </c>
      <c r="I71" s="28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24">
        <v>32</v>
      </c>
      <c r="B72" s="123"/>
      <c r="C72" s="108" t="s">
        <v>260</v>
      </c>
      <c r="D72" s="85" t="s">
        <v>261</v>
      </c>
      <c r="E72" s="42"/>
      <c r="F72" s="43">
        <v>786317</v>
      </c>
      <c r="G72" s="43">
        <v>1376750</v>
      </c>
      <c r="H72" s="43">
        <f>SUM(F72:G72)</f>
        <v>2163067</v>
      </c>
      <c r="I72" s="28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24">
        <v>33</v>
      </c>
      <c r="B73" s="123"/>
      <c r="C73" s="100" t="s">
        <v>262</v>
      </c>
      <c r="D73" s="85" t="s">
        <v>263</v>
      </c>
      <c r="E73" s="42">
        <v>525000</v>
      </c>
      <c r="F73" s="43"/>
      <c r="G73" s="43">
        <f>SUM(G74:G78)</f>
        <v>-451142</v>
      </c>
      <c r="H73" s="43">
        <v>73858</v>
      </c>
      <c r="I73" s="28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82"/>
      <c r="B74" s="97"/>
      <c r="C74" s="83" t="s">
        <v>264</v>
      </c>
      <c r="D74" s="84"/>
      <c r="E74" s="40">
        <v>25000</v>
      </c>
      <c r="F74" s="43"/>
      <c r="G74" s="41">
        <v>10000</v>
      </c>
      <c r="H74" s="41">
        <v>35000</v>
      </c>
      <c r="I74" s="2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82"/>
      <c r="B75" s="97"/>
      <c r="C75" s="83" t="s">
        <v>265</v>
      </c>
      <c r="D75" s="84"/>
      <c r="E75" s="40"/>
      <c r="F75" s="43"/>
      <c r="G75" s="41"/>
      <c r="H75" s="41"/>
      <c r="I75" s="2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82"/>
      <c r="B76" s="97"/>
      <c r="C76" s="83" t="s">
        <v>266</v>
      </c>
      <c r="D76" s="84"/>
      <c r="E76" s="40"/>
      <c r="F76" s="43"/>
      <c r="G76" s="41">
        <v>38858</v>
      </c>
      <c r="H76" s="41">
        <v>38858</v>
      </c>
      <c r="I76" s="2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5.5" x14ac:dyDescent="0.25">
      <c r="A77" s="82"/>
      <c r="B77" s="97"/>
      <c r="C77" s="83" t="s">
        <v>267</v>
      </c>
      <c r="D77" s="84"/>
      <c r="E77" s="40">
        <v>500000</v>
      </c>
      <c r="F77" s="41"/>
      <c r="G77" s="41">
        <v>-500000</v>
      </c>
      <c r="H77" s="41">
        <v>0</v>
      </c>
      <c r="I77" s="2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82"/>
      <c r="B78" s="97"/>
      <c r="C78" s="83" t="s">
        <v>268</v>
      </c>
      <c r="D78" s="84"/>
      <c r="E78" s="40"/>
      <c r="F78" s="41"/>
      <c r="G78" s="41"/>
      <c r="H78" s="41"/>
      <c r="I78" s="2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22">
        <v>34</v>
      </c>
      <c r="B79" s="123"/>
      <c r="C79" s="96" t="s">
        <v>269</v>
      </c>
      <c r="D79" s="85" t="s">
        <v>270</v>
      </c>
      <c r="E79" s="42">
        <f>SUM(E80:E85)</f>
        <v>3723701</v>
      </c>
      <c r="F79" s="43"/>
      <c r="G79" s="43">
        <f t="shared" ref="G79:H79" si="12">SUM(G80:G85)</f>
        <v>-108143</v>
      </c>
      <c r="H79" s="43">
        <f t="shared" si="12"/>
        <v>3615558</v>
      </c>
      <c r="I79" s="2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82"/>
      <c r="B80" s="97"/>
      <c r="C80" s="83" t="s">
        <v>271</v>
      </c>
      <c r="D80" s="84"/>
      <c r="E80" s="40">
        <v>150000</v>
      </c>
      <c r="F80" s="41"/>
      <c r="G80" s="41">
        <v>-22992</v>
      </c>
      <c r="H80" s="41">
        <v>127008</v>
      </c>
      <c r="I80" s="2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82"/>
      <c r="B81" s="97"/>
      <c r="C81" s="83" t="s">
        <v>272</v>
      </c>
      <c r="D81" s="84"/>
      <c r="E81" s="40"/>
      <c r="F81" s="43"/>
      <c r="G81" s="41">
        <v>162921</v>
      </c>
      <c r="H81" s="41">
        <v>162921</v>
      </c>
      <c r="I81" s="2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82"/>
      <c r="B82" s="97"/>
      <c r="C82" s="83" t="s">
        <v>396</v>
      </c>
      <c r="D82" s="84"/>
      <c r="E82" s="40"/>
      <c r="F82" s="43"/>
      <c r="G82" s="43"/>
      <c r="H82" s="43"/>
      <c r="I82" s="2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5.5" x14ac:dyDescent="0.25">
      <c r="A83" s="82"/>
      <c r="B83" s="97"/>
      <c r="C83" s="83" t="s">
        <v>273</v>
      </c>
      <c r="D83" s="84"/>
      <c r="E83" s="40">
        <v>930000</v>
      </c>
      <c r="F83" s="41"/>
      <c r="G83" s="41">
        <v>-104400</v>
      </c>
      <c r="H83" s="41">
        <f>SUM(E83:G83)</f>
        <v>825600</v>
      </c>
      <c r="I83" s="2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82"/>
      <c r="B84" s="97"/>
      <c r="C84" s="83" t="s">
        <v>274</v>
      </c>
      <c r="D84" s="84"/>
      <c r="E84" s="40">
        <v>2343701</v>
      </c>
      <c r="F84" s="41"/>
      <c r="G84" s="41">
        <v>-119326</v>
      </c>
      <c r="H84" s="41">
        <v>2224375</v>
      </c>
      <c r="I84" s="2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82"/>
      <c r="B85" s="97"/>
      <c r="C85" s="99" t="s">
        <v>397</v>
      </c>
      <c r="D85" s="84"/>
      <c r="E85" s="40">
        <v>300000</v>
      </c>
      <c r="F85" s="41"/>
      <c r="G85" s="41">
        <v>-24346</v>
      </c>
      <c r="H85" s="41">
        <v>275654</v>
      </c>
      <c r="I85" s="2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5.5" x14ac:dyDescent="0.25">
      <c r="A86" s="122">
        <v>35</v>
      </c>
      <c r="B86" s="123"/>
      <c r="C86" s="96" t="s">
        <v>275</v>
      </c>
      <c r="D86" s="85" t="s">
        <v>276</v>
      </c>
      <c r="E86" s="42">
        <v>9253701</v>
      </c>
      <c r="F86" s="43">
        <v>1135066</v>
      </c>
      <c r="G86" s="43">
        <f>SUM(G64+G69+G70+G71+G72+G73+G79)</f>
        <v>1612404</v>
      </c>
      <c r="H86" s="43">
        <f>SUM(H64+H69+H71+H72+H73+H79)</f>
        <v>12001171</v>
      </c>
      <c r="I86" s="2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24">
        <v>36</v>
      </c>
      <c r="B87" s="123"/>
      <c r="C87" s="95" t="s">
        <v>277</v>
      </c>
      <c r="D87" s="81" t="s">
        <v>278</v>
      </c>
      <c r="E87" s="40"/>
      <c r="F87" s="41"/>
      <c r="G87" s="41"/>
      <c r="H87" s="41"/>
      <c r="I87" s="28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5.5" x14ac:dyDescent="0.25">
      <c r="A88" s="124">
        <v>37</v>
      </c>
      <c r="B88" s="123"/>
      <c r="C88" s="95" t="s">
        <v>279</v>
      </c>
      <c r="D88" s="81" t="s">
        <v>280</v>
      </c>
      <c r="E88" s="40"/>
      <c r="F88" s="41"/>
      <c r="G88" s="41"/>
      <c r="H88" s="41"/>
      <c r="I88" s="28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8.25" x14ac:dyDescent="0.25">
      <c r="A89" s="124">
        <v>38</v>
      </c>
      <c r="B89" s="123"/>
      <c r="C89" s="95" t="s">
        <v>281</v>
      </c>
      <c r="D89" s="81" t="s">
        <v>282</v>
      </c>
      <c r="E89" s="40"/>
      <c r="F89" s="41"/>
      <c r="G89" s="41"/>
      <c r="H89" s="41"/>
      <c r="I89" s="28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8.25" x14ac:dyDescent="0.25">
      <c r="A90" s="122">
        <v>39</v>
      </c>
      <c r="B90" s="123"/>
      <c r="C90" s="96" t="s">
        <v>283</v>
      </c>
      <c r="D90" s="85" t="s">
        <v>284</v>
      </c>
      <c r="E90" s="42">
        <v>5541178</v>
      </c>
      <c r="F90" s="43">
        <v>94474</v>
      </c>
      <c r="G90" s="43">
        <v>-584608</v>
      </c>
      <c r="H90" s="43">
        <f>SUM(E90:G90)</f>
        <v>5051044</v>
      </c>
      <c r="I90" s="2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5.5" x14ac:dyDescent="0.25">
      <c r="A91" s="124">
        <v>40</v>
      </c>
      <c r="B91" s="123"/>
      <c r="C91" s="95" t="s">
        <v>285</v>
      </c>
      <c r="D91" s="81" t="s">
        <v>286</v>
      </c>
      <c r="E91" s="40"/>
      <c r="F91" s="41"/>
      <c r="G91" s="41">
        <v>286000</v>
      </c>
      <c r="H91" s="41">
        <v>286000</v>
      </c>
      <c r="I91" s="28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24">
        <v>41</v>
      </c>
      <c r="B92" s="123"/>
      <c r="C92" s="95" t="s">
        <v>287</v>
      </c>
      <c r="D92" s="81" t="s">
        <v>288</v>
      </c>
      <c r="E92" s="40"/>
      <c r="F92" s="41"/>
      <c r="G92" s="41"/>
      <c r="H92" s="41"/>
      <c r="I92" s="2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5.5" x14ac:dyDescent="0.25">
      <c r="A93" s="124">
        <v>42</v>
      </c>
      <c r="B93" s="123"/>
      <c r="C93" s="95" t="s">
        <v>289</v>
      </c>
      <c r="D93" s="81" t="s">
        <v>290</v>
      </c>
      <c r="E93" s="40"/>
      <c r="F93" s="41"/>
      <c r="G93" s="41"/>
      <c r="H93" s="41"/>
      <c r="I93" s="28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24">
        <v>43</v>
      </c>
      <c r="B94" s="123"/>
      <c r="C94" s="95" t="s">
        <v>291</v>
      </c>
      <c r="D94" s="81" t="s">
        <v>292</v>
      </c>
      <c r="E94" s="40"/>
      <c r="F94" s="41"/>
      <c r="G94" s="41">
        <v>7199</v>
      </c>
      <c r="H94" s="41">
        <v>7199</v>
      </c>
      <c r="I94" s="28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82"/>
      <c r="B95" s="97"/>
      <c r="C95" s="83" t="s">
        <v>398</v>
      </c>
      <c r="D95" s="84"/>
      <c r="E95" s="40"/>
      <c r="F95" s="43"/>
      <c r="G95" s="43"/>
      <c r="H95" s="43"/>
      <c r="I95" s="2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82"/>
      <c r="B96" s="97"/>
      <c r="C96" s="83" t="s">
        <v>294</v>
      </c>
      <c r="D96" s="84"/>
      <c r="E96" s="40"/>
      <c r="F96" s="43"/>
      <c r="G96" s="43"/>
      <c r="H96" s="43"/>
      <c r="I96" s="2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82"/>
      <c r="B97" s="97"/>
      <c r="C97" s="83" t="s">
        <v>295</v>
      </c>
      <c r="D97" s="84"/>
      <c r="E97" s="40"/>
      <c r="F97" s="43"/>
      <c r="G97" s="43"/>
      <c r="H97" s="43"/>
      <c r="I97" s="2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5.5" x14ac:dyDescent="0.25">
      <c r="A98" s="82"/>
      <c r="B98" s="97"/>
      <c r="C98" s="83" t="s">
        <v>296</v>
      </c>
      <c r="D98" s="84"/>
      <c r="E98" s="40"/>
      <c r="F98" s="41"/>
      <c r="G98" s="41"/>
      <c r="H98" s="41"/>
      <c r="I98" s="2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82"/>
      <c r="B99" s="97"/>
      <c r="C99" s="83" t="s">
        <v>297</v>
      </c>
      <c r="D99" s="84"/>
      <c r="E99" s="40"/>
      <c r="F99" s="43"/>
      <c r="G99" s="41">
        <v>7199</v>
      </c>
      <c r="H99" s="41">
        <v>7199</v>
      </c>
      <c r="I99" s="2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8.25" x14ac:dyDescent="0.25">
      <c r="A100" s="122">
        <v>44</v>
      </c>
      <c r="B100" s="123"/>
      <c r="C100" s="96" t="s">
        <v>298</v>
      </c>
      <c r="D100" s="85" t="s">
        <v>299</v>
      </c>
      <c r="E100" s="42">
        <v>5541178</v>
      </c>
      <c r="F100" s="43">
        <v>94474</v>
      </c>
      <c r="G100" s="43">
        <f>SUM(G90:G94)</f>
        <v>-291409</v>
      </c>
      <c r="H100" s="43">
        <f>SUM(H90:H94)</f>
        <v>5344243</v>
      </c>
      <c r="I100" s="2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5.5" x14ac:dyDescent="0.25">
      <c r="A101" s="122">
        <v>45</v>
      </c>
      <c r="B101" s="123"/>
      <c r="C101" s="96" t="s">
        <v>300</v>
      </c>
      <c r="D101" s="85" t="s">
        <v>301</v>
      </c>
      <c r="E101" s="42">
        <f>SUM(E54+E63+E86+E100)</f>
        <v>29346929</v>
      </c>
      <c r="F101" s="43">
        <f>SUM(F54+F63+F86+F100)</f>
        <v>1529226</v>
      </c>
      <c r="G101" s="43">
        <f>SUM(G63+G86+G54+G100)</f>
        <v>1498290</v>
      </c>
      <c r="H101" s="43">
        <f>SUM(H54+H63+H86+H100)</f>
        <v>32374445</v>
      </c>
      <c r="I101" s="2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5.5" x14ac:dyDescent="0.25">
      <c r="A102" s="124">
        <v>46</v>
      </c>
      <c r="B102" s="123"/>
      <c r="C102" s="95" t="s">
        <v>302</v>
      </c>
      <c r="D102" s="81" t="s">
        <v>303</v>
      </c>
      <c r="E102" s="40"/>
      <c r="F102" s="41"/>
      <c r="G102" s="41"/>
      <c r="H102" s="41"/>
      <c r="I102" s="28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24">
        <v>47</v>
      </c>
      <c r="B103" s="123"/>
      <c r="C103" s="95" t="s">
        <v>304</v>
      </c>
      <c r="D103" s="81" t="s">
        <v>305</v>
      </c>
      <c r="E103" s="40"/>
      <c r="F103" s="41"/>
      <c r="G103" s="41">
        <v>1544000</v>
      </c>
      <c r="H103" s="41">
        <v>1544000</v>
      </c>
      <c r="I103" s="28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5.5" x14ac:dyDescent="0.25">
      <c r="A104" s="124">
        <v>48</v>
      </c>
      <c r="B104" s="123"/>
      <c r="C104" s="98" t="s">
        <v>306</v>
      </c>
      <c r="D104" s="81" t="s">
        <v>307</v>
      </c>
      <c r="E104" s="40"/>
      <c r="F104" s="41"/>
      <c r="G104" s="41"/>
      <c r="H104" s="41"/>
      <c r="I104" s="28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8.25" x14ac:dyDescent="0.25">
      <c r="A105" s="124">
        <v>49</v>
      </c>
      <c r="B105" s="123"/>
      <c r="C105" s="98" t="s">
        <v>308</v>
      </c>
      <c r="D105" s="81" t="s">
        <v>309</v>
      </c>
      <c r="E105" s="40"/>
      <c r="F105" s="41"/>
      <c r="G105" s="41"/>
      <c r="H105" s="41"/>
      <c r="I105" s="28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8.25" x14ac:dyDescent="0.25">
      <c r="A106" s="124">
        <v>50</v>
      </c>
      <c r="B106" s="123"/>
      <c r="C106" s="98" t="s">
        <v>310</v>
      </c>
      <c r="D106" s="81" t="s">
        <v>311</v>
      </c>
      <c r="E106" s="40"/>
      <c r="F106" s="41"/>
      <c r="G106" s="41"/>
      <c r="H106" s="41"/>
      <c r="I106" s="2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5.5" x14ac:dyDescent="0.25">
      <c r="A107" s="124">
        <v>51</v>
      </c>
      <c r="B107" s="123"/>
      <c r="C107" s="95" t="s">
        <v>312</v>
      </c>
      <c r="D107" s="81" t="s">
        <v>313</v>
      </c>
      <c r="E107" s="40"/>
      <c r="F107" s="41"/>
      <c r="G107" s="41"/>
      <c r="H107" s="41"/>
      <c r="I107" s="2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5.5" x14ac:dyDescent="0.25">
      <c r="A108" s="124">
        <v>52</v>
      </c>
      <c r="B108" s="123"/>
      <c r="C108" s="95" t="s">
        <v>314</v>
      </c>
      <c r="D108" s="81" t="s">
        <v>315</v>
      </c>
      <c r="E108" s="40"/>
      <c r="F108" s="41"/>
      <c r="G108" s="41"/>
      <c r="H108" s="41"/>
      <c r="I108" s="2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5.5" x14ac:dyDescent="0.25">
      <c r="A109" s="124">
        <v>53</v>
      </c>
      <c r="B109" s="123"/>
      <c r="C109" s="95" t="s">
        <v>316</v>
      </c>
      <c r="D109" s="81" t="s">
        <v>317</v>
      </c>
      <c r="E109" s="40">
        <v>11958785</v>
      </c>
      <c r="F109" s="41">
        <v>-2502856</v>
      </c>
      <c r="G109" s="41">
        <v>-470451</v>
      </c>
      <c r="H109" s="41">
        <v>8985478</v>
      </c>
      <c r="I109" s="2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5.5" x14ac:dyDescent="0.25">
      <c r="A110" s="122">
        <v>54</v>
      </c>
      <c r="B110" s="123"/>
      <c r="C110" s="96" t="s">
        <v>318</v>
      </c>
      <c r="D110" s="85" t="s">
        <v>319</v>
      </c>
      <c r="E110" s="42">
        <v>11958785</v>
      </c>
      <c r="F110" s="43">
        <v>-2502856</v>
      </c>
      <c r="G110" s="43">
        <f>SUM(G103+G109)</f>
        <v>1073549</v>
      </c>
      <c r="H110" s="43">
        <f>SUM(H103+H109)</f>
        <v>10529478</v>
      </c>
      <c r="I110" s="2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24">
        <v>55</v>
      </c>
      <c r="B111" s="123"/>
      <c r="C111" s="95" t="s">
        <v>320</v>
      </c>
      <c r="D111" s="81" t="s">
        <v>321</v>
      </c>
      <c r="E111" s="40"/>
      <c r="F111" s="41"/>
      <c r="G111" s="41"/>
      <c r="H111" s="41"/>
      <c r="I111" s="2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24">
        <v>56</v>
      </c>
      <c r="B112" s="123"/>
      <c r="C112" s="95" t="s">
        <v>322</v>
      </c>
      <c r="D112" s="81" t="s">
        <v>323</v>
      </c>
      <c r="E112" s="40"/>
      <c r="F112" s="41"/>
      <c r="G112" s="41">
        <v>128850</v>
      </c>
      <c r="H112" s="41">
        <v>128850</v>
      </c>
      <c r="I112" s="2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51" x14ac:dyDescent="0.25">
      <c r="A113" s="124">
        <v>57</v>
      </c>
      <c r="B113" s="123"/>
      <c r="C113" s="95" t="s">
        <v>324</v>
      </c>
      <c r="D113" s="81" t="s">
        <v>325</v>
      </c>
      <c r="E113" s="40"/>
      <c r="F113" s="41"/>
      <c r="G113" s="41"/>
      <c r="H113" s="41"/>
      <c r="I113" s="2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51" x14ac:dyDescent="0.25">
      <c r="A114" s="124">
        <v>58</v>
      </c>
      <c r="B114" s="123"/>
      <c r="C114" s="95" t="s">
        <v>326</v>
      </c>
      <c r="D114" s="81" t="s">
        <v>327</v>
      </c>
      <c r="E114" s="42"/>
      <c r="F114" s="43"/>
      <c r="G114" s="43"/>
      <c r="H114" s="43"/>
      <c r="I114" s="2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51" x14ac:dyDescent="0.25">
      <c r="A115" s="124">
        <v>59</v>
      </c>
      <c r="B115" s="123"/>
      <c r="C115" s="95" t="s">
        <v>328</v>
      </c>
      <c r="D115" s="81" t="s">
        <v>329</v>
      </c>
      <c r="E115" s="42"/>
      <c r="F115" s="43"/>
      <c r="G115" s="43"/>
      <c r="H115" s="43"/>
      <c r="I115" s="2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8.25" x14ac:dyDescent="0.25">
      <c r="A116" s="124">
        <v>60</v>
      </c>
      <c r="B116" s="123"/>
      <c r="C116" s="95" t="s">
        <v>330</v>
      </c>
      <c r="D116" s="81" t="s">
        <v>331</v>
      </c>
      <c r="E116" s="40">
        <v>340000</v>
      </c>
      <c r="F116" s="41"/>
      <c r="G116" s="41">
        <v>117926</v>
      </c>
      <c r="H116" s="41">
        <v>457926</v>
      </c>
      <c r="I116" s="2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51" x14ac:dyDescent="0.25">
      <c r="A117" s="124">
        <v>61</v>
      </c>
      <c r="B117" s="123"/>
      <c r="C117" s="95" t="s">
        <v>332</v>
      </c>
      <c r="D117" s="81" t="s">
        <v>333</v>
      </c>
      <c r="E117" s="40"/>
      <c r="F117" s="41"/>
      <c r="G117" s="41"/>
      <c r="H117" s="41"/>
      <c r="I117" s="2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51" x14ac:dyDescent="0.25">
      <c r="A118" s="124">
        <v>62</v>
      </c>
      <c r="B118" s="123"/>
      <c r="C118" s="95" t="s">
        <v>334</v>
      </c>
      <c r="D118" s="81" t="s">
        <v>335</v>
      </c>
      <c r="E118" s="40"/>
      <c r="F118" s="41"/>
      <c r="G118" s="41">
        <v>660000</v>
      </c>
      <c r="H118" s="41">
        <v>660000</v>
      </c>
      <c r="I118" s="2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5.5" x14ac:dyDescent="0.25">
      <c r="A119" s="124">
        <v>63</v>
      </c>
      <c r="B119" s="123"/>
      <c r="C119" s="95" t="s">
        <v>336</v>
      </c>
      <c r="D119" s="81" t="s">
        <v>337</v>
      </c>
      <c r="E119" s="40"/>
      <c r="F119" s="41"/>
      <c r="G119" s="41"/>
      <c r="H119" s="41"/>
      <c r="I119" s="2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24">
        <v>64</v>
      </c>
      <c r="B120" s="123"/>
      <c r="C120" s="94" t="s">
        <v>338</v>
      </c>
      <c r="D120" s="81" t="s">
        <v>339</v>
      </c>
      <c r="E120" s="40"/>
      <c r="F120" s="41"/>
      <c r="G120" s="41"/>
      <c r="H120" s="41"/>
      <c r="I120" s="2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8.25" x14ac:dyDescent="0.25">
      <c r="A121" s="124">
        <v>65</v>
      </c>
      <c r="B121" s="123"/>
      <c r="C121" s="95" t="s">
        <v>340</v>
      </c>
      <c r="D121" s="81" t="s">
        <v>341</v>
      </c>
      <c r="E121" s="40">
        <v>330000</v>
      </c>
      <c r="F121" s="41"/>
      <c r="G121" s="41">
        <v>357350</v>
      </c>
      <c r="H121" s="41">
        <f>SUM(E121:G121)</f>
        <v>687350</v>
      </c>
      <c r="I121" s="2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24">
        <v>66</v>
      </c>
      <c r="B122" s="123"/>
      <c r="C122" s="94" t="s">
        <v>342</v>
      </c>
      <c r="D122" s="81" t="s">
        <v>343</v>
      </c>
      <c r="E122" s="40">
        <v>5384110</v>
      </c>
      <c r="F122" s="41"/>
      <c r="G122" s="41">
        <v>14821521</v>
      </c>
      <c r="H122" s="41">
        <f>SUM(E122:G122)</f>
        <v>20205631</v>
      </c>
      <c r="I122" s="2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5.5" x14ac:dyDescent="0.25">
      <c r="A123" s="122">
        <v>67</v>
      </c>
      <c r="B123" s="123"/>
      <c r="C123" s="96" t="s">
        <v>344</v>
      </c>
      <c r="D123" s="85" t="s">
        <v>345</v>
      </c>
      <c r="E123" s="42">
        <v>6054110</v>
      </c>
      <c r="F123" s="43"/>
      <c r="G123" s="43">
        <f>SUM(G112+G116+G118+G121+G122)</f>
        <v>16085647</v>
      </c>
      <c r="H123" s="43">
        <f>SUM(H112+H116+H118+H121+H122)</f>
        <v>22139757</v>
      </c>
      <c r="I123" s="2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24">
        <v>68</v>
      </c>
      <c r="B124" s="123"/>
      <c r="C124" s="94" t="s">
        <v>346</v>
      </c>
      <c r="D124" s="81" t="s">
        <v>347</v>
      </c>
      <c r="E124" s="40"/>
      <c r="F124" s="41"/>
      <c r="G124" s="41">
        <v>780000</v>
      </c>
      <c r="H124" s="41">
        <v>780000</v>
      </c>
      <c r="I124" s="2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24">
        <v>69</v>
      </c>
      <c r="B125" s="123"/>
      <c r="C125" s="94" t="s">
        <v>348</v>
      </c>
      <c r="D125" s="81" t="s">
        <v>349</v>
      </c>
      <c r="E125" s="40">
        <v>10430343</v>
      </c>
      <c r="F125" s="41"/>
      <c r="G125" s="41">
        <v>-8668352</v>
      </c>
      <c r="H125" s="41">
        <f>SUM(E125:G125)</f>
        <v>1761991</v>
      </c>
      <c r="I125" s="2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24">
        <v>70</v>
      </c>
      <c r="B126" s="123"/>
      <c r="C126" s="94" t="s">
        <v>350</v>
      </c>
      <c r="D126" s="81" t="s">
        <v>351</v>
      </c>
      <c r="E126" s="40"/>
      <c r="F126" s="41"/>
      <c r="G126" s="41"/>
      <c r="H126" s="41"/>
      <c r="I126" s="2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24">
        <v>71</v>
      </c>
      <c r="B127" s="123"/>
      <c r="C127" s="94" t="s">
        <v>352</v>
      </c>
      <c r="D127" s="81" t="s">
        <v>353</v>
      </c>
      <c r="E127" s="40"/>
      <c r="F127" s="41"/>
      <c r="G127" s="41">
        <v>10341102</v>
      </c>
      <c r="H127" s="41">
        <v>10341102</v>
      </c>
      <c r="I127" s="2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24">
        <v>72</v>
      </c>
      <c r="B128" s="123"/>
      <c r="C128" s="94" t="s">
        <v>354</v>
      </c>
      <c r="D128" s="81" t="s">
        <v>355</v>
      </c>
      <c r="E128" s="40"/>
      <c r="F128" s="41"/>
      <c r="G128" s="41"/>
      <c r="H128" s="43"/>
      <c r="I128" s="2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24">
        <v>73</v>
      </c>
      <c r="B129" s="123"/>
      <c r="C129" s="94" t="s">
        <v>356</v>
      </c>
      <c r="D129" s="81" t="s">
        <v>357</v>
      </c>
      <c r="E129" s="40"/>
      <c r="F129" s="41"/>
      <c r="G129" s="41"/>
      <c r="H129" s="41"/>
      <c r="I129" s="2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24">
        <v>74</v>
      </c>
      <c r="B130" s="123"/>
      <c r="C130" s="94" t="s">
        <v>358</v>
      </c>
      <c r="D130" s="81" t="s">
        <v>359</v>
      </c>
      <c r="E130" s="40">
        <v>2600193</v>
      </c>
      <c r="F130" s="41"/>
      <c r="G130" s="41">
        <v>500314</v>
      </c>
      <c r="H130" s="41">
        <f>SUM(E130:G130)</f>
        <v>3100507</v>
      </c>
      <c r="I130" s="2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22">
        <v>75</v>
      </c>
      <c r="B131" s="123"/>
      <c r="C131" s="100" t="s">
        <v>360</v>
      </c>
      <c r="D131" s="85" t="s">
        <v>361</v>
      </c>
      <c r="E131" s="42">
        <v>13030536</v>
      </c>
      <c r="F131" s="43"/>
      <c r="G131" s="43">
        <f>SUM(G124:G130)</f>
        <v>2953064</v>
      </c>
      <c r="H131" s="43">
        <f>SUM(H124:H130)</f>
        <v>15983600</v>
      </c>
      <c r="I131" s="2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24">
        <v>76</v>
      </c>
      <c r="B132" s="123"/>
      <c r="C132" s="95" t="s">
        <v>362</v>
      </c>
      <c r="D132" s="81" t="s">
        <v>363</v>
      </c>
      <c r="E132" s="40">
        <v>9973090</v>
      </c>
      <c r="F132" s="41"/>
      <c r="G132" s="41">
        <v>24995</v>
      </c>
      <c r="H132" s="41">
        <v>9998085</v>
      </c>
      <c r="I132" s="2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5.5" x14ac:dyDescent="0.25">
      <c r="A133" s="124">
        <v>77</v>
      </c>
      <c r="B133" s="123"/>
      <c r="C133" s="95" t="s">
        <v>364</v>
      </c>
      <c r="D133" s="81" t="s">
        <v>365</v>
      </c>
      <c r="E133" s="40"/>
      <c r="F133" s="41"/>
      <c r="G133" s="41"/>
      <c r="H133" s="41"/>
      <c r="I133" s="2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5.5" x14ac:dyDescent="0.25">
      <c r="A134" s="124">
        <v>78</v>
      </c>
      <c r="B134" s="123"/>
      <c r="C134" s="95" t="s">
        <v>366</v>
      </c>
      <c r="D134" s="81" t="s">
        <v>367</v>
      </c>
      <c r="E134" s="40"/>
      <c r="F134" s="41"/>
      <c r="G134" s="41"/>
      <c r="H134" s="41"/>
      <c r="I134" s="2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8.25" x14ac:dyDescent="0.25">
      <c r="A135" s="124">
        <v>79</v>
      </c>
      <c r="B135" s="123"/>
      <c r="C135" s="95" t="s">
        <v>368</v>
      </c>
      <c r="D135" s="81" t="s">
        <v>369</v>
      </c>
      <c r="E135" s="40">
        <v>2692734</v>
      </c>
      <c r="F135" s="41"/>
      <c r="G135" s="41">
        <v>6749</v>
      </c>
      <c r="H135" s="41">
        <v>2699483</v>
      </c>
      <c r="I135" s="2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22">
        <v>80</v>
      </c>
      <c r="B136" s="123"/>
      <c r="C136" s="96" t="s">
        <v>370</v>
      </c>
      <c r="D136" s="85" t="s">
        <v>371</v>
      </c>
      <c r="E136" s="42">
        <v>12665824</v>
      </c>
      <c r="F136" s="43"/>
      <c r="G136" s="43">
        <v>31744</v>
      </c>
      <c r="H136" s="43">
        <f>SUM(H132:H135)</f>
        <v>12697568</v>
      </c>
      <c r="I136" s="2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51" x14ac:dyDescent="0.25">
      <c r="A137" s="124">
        <v>81</v>
      </c>
      <c r="B137" s="123"/>
      <c r="C137" s="95" t="s">
        <v>372</v>
      </c>
      <c r="D137" s="81" t="s">
        <v>373</v>
      </c>
      <c r="E137" s="40"/>
      <c r="F137" s="41"/>
      <c r="G137" s="41"/>
      <c r="H137" s="41"/>
      <c r="I137" s="2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51" x14ac:dyDescent="0.25">
      <c r="A138" s="124">
        <v>82</v>
      </c>
      <c r="B138" s="123"/>
      <c r="C138" s="95" t="s">
        <v>374</v>
      </c>
      <c r="D138" s="81" t="s">
        <v>375</v>
      </c>
      <c r="E138" s="40"/>
      <c r="F138" s="41"/>
      <c r="G138" s="41"/>
      <c r="H138" s="41"/>
      <c r="I138" s="2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51" x14ac:dyDescent="0.25">
      <c r="A139" s="124">
        <v>83</v>
      </c>
      <c r="B139" s="123"/>
      <c r="C139" s="95" t="s">
        <v>376</v>
      </c>
      <c r="D139" s="81" t="s">
        <v>377</v>
      </c>
      <c r="E139" s="40"/>
      <c r="F139" s="41"/>
      <c r="G139" s="41"/>
      <c r="H139" s="41"/>
      <c r="I139" s="2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8.25" x14ac:dyDescent="0.25">
      <c r="A140" s="124">
        <v>84</v>
      </c>
      <c r="B140" s="123"/>
      <c r="C140" s="95" t="s">
        <v>378</v>
      </c>
      <c r="D140" s="81" t="s">
        <v>379</v>
      </c>
      <c r="E140" s="40"/>
      <c r="F140" s="41"/>
      <c r="G140" s="41"/>
      <c r="H140" s="41"/>
      <c r="I140" s="2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51" x14ac:dyDescent="0.25">
      <c r="A141" s="124">
        <v>85</v>
      </c>
      <c r="B141" s="123"/>
      <c r="C141" s="95" t="s">
        <v>380</v>
      </c>
      <c r="D141" s="81" t="s">
        <v>381</v>
      </c>
      <c r="E141" s="40"/>
      <c r="F141" s="41"/>
      <c r="G141" s="41"/>
      <c r="H141" s="41"/>
      <c r="I141" s="2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51" x14ac:dyDescent="0.25">
      <c r="A142" s="124">
        <v>86</v>
      </c>
      <c r="B142" s="123"/>
      <c r="C142" s="95" t="s">
        <v>382</v>
      </c>
      <c r="D142" s="81" t="s">
        <v>383</v>
      </c>
      <c r="E142" s="40"/>
      <c r="F142" s="41"/>
      <c r="G142" s="41"/>
      <c r="H142" s="41"/>
      <c r="I142" s="2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24">
        <v>87</v>
      </c>
      <c r="B143" s="123"/>
      <c r="C143" s="95" t="s">
        <v>384</v>
      </c>
      <c r="D143" s="81" t="s">
        <v>385</v>
      </c>
      <c r="E143" s="40"/>
      <c r="F143" s="41"/>
      <c r="G143" s="41"/>
      <c r="H143" s="41"/>
      <c r="I143" s="2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8.25" x14ac:dyDescent="0.25">
      <c r="A144" s="124">
        <v>88</v>
      </c>
      <c r="B144" s="123"/>
      <c r="C144" s="95" t="s">
        <v>386</v>
      </c>
      <c r="D144" s="81" t="s">
        <v>387</v>
      </c>
      <c r="E144" s="40"/>
      <c r="F144" s="41"/>
      <c r="G144" s="41"/>
      <c r="H144" s="41"/>
      <c r="I144" s="2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5.5" x14ac:dyDescent="0.25">
      <c r="A145" s="124">
        <v>89</v>
      </c>
      <c r="B145" s="123"/>
      <c r="C145" s="95" t="s">
        <v>388</v>
      </c>
      <c r="D145" s="81" t="s">
        <v>389</v>
      </c>
      <c r="E145" s="40"/>
      <c r="F145" s="41"/>
      <c r="G145" s="41"/>
      <c r="H145" s="41"/>
      <c r="I145" s="2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24">
        <v>90</v>
      </c>
      <c r="B146" s="123"/>
      <c r="C146" s="94" t="s">
        <v>390</v>
      </c>
      <c r="D146" s="81" t="s">
        <v>391</v>
      </c>
      <c r="E146" s="42">
        <f>SUM(E32+E33+E101+E110+E123+E131+E136)</f>
        <v>140239571</v>
      </c>
      <c r="F146" s="43">
        <v>-704730</v>
      </c>
      <c r="G146" s="43">
        <f>SUM(G32+G33+G101+G110+G123+G131+G136)</f>
        <v>32604795</v>
      </c>
      <c r="H146" s="43">
        <f>SUM(H32+H33+H101+H110+H123+H131+H136)</f>
        <v>172139636</v>
      </c>
      <c r="I146" s="2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6">
    <mergeCell ref="A13:B13"/>
    <mergeCell ref="A14:B14"/>
    <mergeCell ref="A15:B15"/>
    <mergeCell ref="A16:B16"/>
    <mergeCell ref="A17:B17"/>
    <mergeCell ref="A18:B18"/>
    <mergeCell ref="A19:B19"/>
    <mergeCell ref="A144:B144"/>
    <mergeCell ref="A145:B145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04:B104"/>
    <mergeCell ref="A105:B105"/>
    <mergeCell ref="A106:B106"/>
    <mergeCell ref="A107:B107"/>
    <mergeCell ref="A108:B108"/>
    <mergeCell ref="A109:B109"/>
    <mergeCell ref="A146:B146"/>
    <mergeCell ref="A132:B132"/>
    <mergeCell ref="A133:B133"/>
    <mergeCell ref="A134:B134"/>
    <mergeCell ref="A135:B135"/>
    <mergeCell ref="A136:B136"/>
    <mergeCell ref="A137:B137"/>
    <mergeCell ref="A138:B138"/>
    <mergeCell ref="A121:B121"/>
    <mergeCell ref="A122:B122"/>
    <mergeCell ref="A123:B123"/>
    <mergeCell ref="A124:B124"/>
    <mergeCell ref="A139:B139"/>
    <mergeCell ref="A140:B140"/>
    <mergeCell ref="A141:B141"/>
    <mergeCell ref="A142:B142"/>
    <mergeCell ref="A143:B143"/>
    <mergeCell ref="A125:B125"/>
    <mergeCell ref="A126:B126"/>
    <mergeCell ref="A127:B127"/>
    <mergeCell ref="A128:B128"/>
    <mergeCell ref="A129:B129"/>
    <mergeCell ref="A130:B130"/>
    <mergeCell ref="A131:B131"/>
    <mergeCell ref="A110:B110"/>
    <mergeCell ref="A73:B73"/>
    <mergeCell ref="A111:B111"/>
    <mergeCell ref="A71:B71"/>
    <mergeCell ref="A72:B72"/>
    <mergeCell ref="A55:B55"/>
    <mergeCell ref="A60:B60"/>
    <mergeCell ref="A63:B63"/>
    <mergeCell ref="A64:B64"/>
    <mergeCell ref="A68:B68"/>
    <mergeCell ref="A69:B69"/>
    <mergeCell ref="A70:B70"/>
    <mergeCell ref="A92:B92"/>
    <mergeCell ref="A93:B93"/>
    <mergeCell ref="A94:B94"/>
    <mergeCell ref="A100:B100"/>
    <mergeCell ref="A101:B101"/>
    <mergeCell ref="A102:B102"/>
    <mergeCell ref="A103:B103"/>
    <mergeCell ref="A79:B79"/>
    <mergeCell ref="A86:B86"/>
    <mergeCell ref="A87:B87"/>
    <mergeCell ref="A88:B88"/>
    <mergeCell ref="A89:B89"/>
    <mergeCell ref="A26:B26"/>
    <mergeCell ref="A51:B51"/>
    <mergeCell ref="A54:B54"/>
    <mergeCell ref="A29:B29"/>
    <mergeCell ref="A30:B30"/>
    <mergeCell ref="A31:B31"/>
    <mergeCell ref="A32:B32"/>
    <mergeCell ref="A33:B33"/>
    <mergeCell ref="A38:B38"/>
    <mergeCell ref="A45:B45"/>
    <mergeCell ref="A90:B90"/>
    <mergeCell ref="A91:B91"/>
    <mergeCell ref="A5:H5"/>
    <mergeCell ref="I5:I9"/>
    <mergeCell ref="A6:H6"/>
    <mergeCell ref="A7:H7"/>
    <mergeCell ref="A8:H8"/>
    <mergeCell ref="A9:H9"/>
    <mergeCell ref="A10:E10"/>
    <mergeCell ref="A11:B11"/>
    <mergeCell ref="C11:C12"/>
    <mergeCell ref="F11:F12"/>
    <mergeCell ref="G11:G12"/>
    <mergeCell ref="H11:H12"/>
    <mergeCell ref="I11:I12"/>
    <mergeCell ref="A12:B12"/>
    <mergeCell ref="A27:B27"/>
    <mergeCell ref="A28:B28"/>
    <mergeCell ref="A20:B20"/>
    <mergeCell ref="A21:B21"/>
    <mergeCell ref="A22:B22"/>
    <mergeCell ref="A23:B23"/>
    <mergeCell ref="A24:B24"/>
    <mergeCell ref="A25:B2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90" workbookViewId="0">
      <selection sqref="A1:H95"/>
    </sheetView>
  </sheetViews>
  <sheetFormatPr defaultColWidth="14.42578125" defaultRowHeight="15" customHeight="1" x14ac:dyDescent="0.25"/>
  <cols>
    <col min="1" max="1" width="8" customWidth="1"/>
    <col min="2" max="2" width="0.5703125" customWidth="1"/>
    <col min="3" max="3" width="32.7109375" customWidth="1"/>
    <col min="4" max="4" width="7.42578125" customWidth="1"/>
    <col min="5" max="5" width="13.140625" customWidth="1"/>
    <col min="6" max="6" width="12.140625" customWidth="1"/>
    <col min="7" max="8" width="12.28515625" customWidth="1"/>
    <col min="9" max="9" width="11" customWidth="1"/>
    <col min="10" max="26" width="8.7109375" customWidth="1"/>
  </cols>
  <sheetData>
    <row r="1" spans="1:26" ht="15.75" x14ac:dyDescent="0.25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/>
      <c r="B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"/>
      <c r="B5" s="1"/>
      <c r="D5" s="3" t="s">
        <v>169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"/>
      <c r="B6" s="1"/>
      <c r="D6" s="3" t="s">
        <v>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"/>
      <c r="B7" s="1"/>
      <c r="D7" s="3" t="s">
        <v>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29" t="s">
        <v>5</v>
      </c>
      <c r="B9" s="130"/>
      <c r="C9" s="131" t="s">
        <v>6</v>
      </c>
      <c r="D9" s="4" t="s">
        <v>7</v>
      </c>
      <c r="E9" s="5" t="s">
        <v>8</v>
      </c>
      <c r="F9" s="133" t="s">
        <v>9</v>
      </c>
      <c r="G9" s="133" t="s">
        <v>10</v>
      </c>
      <c r="H9" s="133" t="s">
        <v>11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36" t="s">
        <v>12</v>
      </c>
      <c r="B10" s="137"/>
      <c r="C10" s="132"/>
      <c r="D10" s="6" t="s">
        <v>13</v>
      </c>
      <c r="E10" s="7" t="s">
        <v>14</v>
      </c>
      <c r="F10" s="132"/>
      <c r="G10" s="132"/>
      <c r="H10" s="132"/>
      <c r="I10" s="12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47" t="s">
        <v>15</v>
      </c>
      <c r="B11" s="141"/>
      <c r="C11" s="8" t="s">
        <v>16</v>
      </c>
      <c r="D11" s="9" t="s">
        <v>17</v>
      </c>
      <c r="E11" s="10" t="s">
        <v>18</v>
      </c>
      <c r="F11" s="7" t="s">
        <v>19</v>
      </c>
      <c r="G11" s="7"/>
      <c r="H11" s="7" t="s">
        <v>20</v>
      </c>
      <c r="I11" s="12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8.25" x14ac:dyDescent="0.25">
      <c r="A12" s="122">
        <v>1</v>
      </c>
      <c r="B12" s="142"/>
      <c r="C12" s="67" t="s">
        <v>21</v>
      </c>
      <c r="D12" s="68" t="s">
        <v>22</v>
      </c>
      <c r="E12" s="44">
        <v>11008432</v>
      </c>
      <c r="F12" s="45"/>
      <c r="G12" s="45">
        <v>1000000</v>
      </c>
      <c r="H12" s="45">
        <v>12008432</v>
      </c>
      <c r="I12" s="1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3.5" customHeight="1" x14ac:dyDescent="0.25">
      <c r="A13" s="122">
        <v>2</v>
      </c>
      <c r="B13" s="142"/>
      <c r="C13" s="67" t="s">
        <v>23</v>
      </c>
      <c r="D13" s="68" t="s">
        <v>24</v>
      </c>
      <c r="E13" s="44">
        <v>17693600</v>
      </c>
      <c r="F13" s="45">
        <v>-919843</v>
      </c>
      <c r="G13" s="45">
        <v>394234</v>
      </c>
      <c r="H13" s="45">
        <v>17167991</v>
      </c>
      <c r="I13" s="1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1.75" customHeight="1" x14ac:dyDescent="0.25">
      <c r="A14" s="122">
        <v>3</v>
      </c>
      <c r="B14" s="142"/>
      <c r="C14" s="67" t="s">
        <v>25</v>
      </c>
      <c r="D14" s="68" t="s">
        <v>26</v>
      </c>
      <c r="E14" s="44">
        <v>20636067</v>
      </c>
      <c r="F14" s="45">
        <v>-840840</v>
      </c>
      <c r="G14" s="45">
        <v>-509220</v>
      </c>
      <c r="H14" s="45">
        <v>19286007</v>
      </c>
      <c r="I14" s="1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8.25" x14ac:dyDescent="0.25">
      <c r="A15" s="122">
        <v>4</v>
      </c>
      <c r="B15" s="142"/>
      <c r="C15" s="67" t="s">
        <v>27</v>
      </c>
      <c r="D15" s="68" t="s">
        <v>28</v>
      </c>
      <c r="E15" s="44">
        <v>1200000</v>
      </c>
      <c r="F15" s="45"/>
      <c r="G15" s="45"/>
      <c r="H15" s="45">
        <v>1200000</v>
      </c>
      <c r="I15" s="1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" customHeight="1" x14ac:dyDescent="0.25">
      <c r="A16" s="122">
        <v>5</v>
      </c>
      <c r="B16" s="142"/>
      <c r="C16" s="67" t="s">
        <v>29</v>
      </c>
      <c r="D16" s="101" t="s">
        <v>30</v>
      </c>
      <c r="E16" s="44"/>
      <c r="F16" s="45">
        <v>268900</v>
      </c>
      <c r="G16" s="45">
        <v>1804330</v>
      </c>
      <c r="H16" s="45">
        <v>2073230</v>
      </c>
      <c r="I16" s="1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5" customHeight="1" x14ac:dyDescent="0.25">
      <c r="A17" s="122">
        <v>6</v>
      </c>
      <c r="B17" s="142"/>
      <c r="C17" s="67" t="s">
        <v>31</v>
      </c>
      <c r="D17" s="101" t="s">
        <v>32</v>
      </c>
      <c r="E17" s="44"/>
      <c r="F17" s="45"/>
      <c r="G17" s="45"/>
      <c r="H17" s="45"/>
      <c r="I17" s="1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5" customHeight="1" x14ac:dyDescent="0.25">
      <c r="A18" s="122">
        <v>7</v>
      </c>
      <c r="B18" s="142"/>
      <c r="C18" s="67" t="s">
        <v>33</v>
      </c>
      <c r="D18" s="101" t="s">
        <v>34</v>
      </c>
      <c r="E18" s="46">
        <v>50538099</v>
      </c>
      <c r="F18" s="47">
        <v>-1491783</v>
      </c>
      <c r="G18" s="47">
        <v>2689344</v>
      </c>
      <c r="H18" s="47">
        <f>SUM(H12:H17)</f>
        <v>51735660</v>
      </c>
      <c r="I18" s="1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3" customHeight="1" x14ac:dyDescent="0.25">
      <c r="A19" s="122">
        <v>8</v>
      </c>
      <c r="B19" s="142"/>
      <c r="C19" s="67" t="s">
        <v>35</v>
      </c>
      <c r="D19" s="101" t="s">
        <v>36</v>
      </c>
      <c r="E19" s="44"/>
      <c r="F19" s="45"/>
      <c r="G19" s="45"/>
      <c r="H19" s="45"/>
      <c r="I19" s="1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50.25" customHeight="1" x14ac:dyDescent="0.25">
      <c r="A20" s="122">
        <v>9</v>
      </c>
      <c r="B20" s="142"/>
      <c r="C20" s="67" t="s">
        <v>37</v>
      </c>
      <c r="D20" s="101" t="s">
        <v>38</v>
      </c>
      <c r="E20" s="44"/>
      <c r="F20" s="45"/>
      <c r="G20" s="45"/>
      <c r="H20" s="45"/>
      <c r="I20" s="1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4" customHeight="1" x14ac:dyDescent="0.25">
      <c r="A21" s="122">
        <v>10</v>
      </c>
      <c r="B21" s="142"/>
      <c r="C21" s="67" t="s">
        <v>39</v>
      </c>
      <c r="D21" s="101" t="s">
        <v>40</v>
      </c>
      <c r="E21" s="44"/>
      <c r="F21" s="45"/>
      <c r="G21" s="45"/>
      <c r="H21" s="45"/>
      <c r="I21" s="1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57" customHeight="1" x14ac:dyDescent="0.25">
      <c r="A22" s="122">
        <v>11</v>
      </c>
      <c r="B22" s="142"/>
      <c r="C22" s="67" t="s">
        <v>41</v>
      </c>
      <c r="D22" s="101" t="s">
        <v>42</v>
      </c>
      <c r="E22" s="44"/>
      <c r="F22" s="45"/>
      <c r="G22" s="45"/>
      <c r="H22" s="45"/>
      <c r="I22" s="1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8.5" customHeight="1" x14ac:dyDescent="0.25">
      <c r="A23" s="122">
        <v>12</v>
      </c>
      <c r="B23" s="142"/>
      <c r="C23" s="67" t="s">
        <v>43</v>
      </c>
      <c r="D23" s="101" t="s">
        <v>44</v>
      </c>
      <c r="E23" s="48">
        <v>40432016</v>
      </c>
      <c r="F23" s="47"/>
      <c r="G23" s="47">
        <v>25180457</v>
      </c>
      <c r="H23" s="47">
        <f>SUM(H24:H28)</f>
        <v>65612473</v>
      </c>
      <c r="I23" s="1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58.5" customHeight="1" x14ac:dyDescent="0.25">
      <c r="A24" s="102"/>
      <c r="B24" s="101"/>
      <c r="C24" s="67" t="s">
        <v>45</v>
      </c>
      <c r="D24" s="101"/>
      <c r="E24" s="48"/>
      <c r="F24" s="47"/>
      <c r="G24" s="47">
        <v>1544000</v>
      </c>
      <c r="H24" s="47">
        <v>1544000</v>
      </c>
      <c r="I24" s="1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8.25" customHeight="1" x14ac:dyDescent="0.25">
      <c r="A25" s="102"/>
      <c r="B25" s="101"/>
      <c r="C25" s="69" t="s">
        <v>46</v>
      </c>
      <c r="D25" s="103"/>
      <c r="E25" s="44">
        <v>37986318</v>
      </c>
      <c r="F25" s="45"/>
      <c r="G25" s="45">
        <v>23078588</v>
      </c>
      <c r="H25" s="45">
        <v>61064906</v>
      </c>
      <c r="I25" s="1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25">
      <c r="A26" s="102"/>
      <c r="B26" s="101"/>
      <c r="C26" s="69" t="s">
        <v>47</v>
      </c>
      <c r="D26" s="103"/>
      <c r="E26" s="44"/>
      <c r="F26" s="45"/>
      <c r="G26" s="45">
        <v>803335</v>
      </c>
      <c r="H26" s="45">
        <v>803335</v>
      </c>
      <c r="I26" s="1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" customHeight="1" x14ac:dyDescent="0.25">
      <c r="A27" s="102"/>
      <c r="B27" s="101"/>
      <c r="C27" s="69" t="s">
        <v>48</v>
      </c>
      <c r="D27" s="103"/>
      <c r="E27" s="44"/>
      <c r="F27" s="45"/>
      <c r="G27" s="45"/>
      <c r="H27" s="45"/>
      <c r="I27" s="1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25">
      <c r="A28" s="102"/>
      <c r="B28" s="101"/>
      <c r="C28" s="69" t="s">
        <v>49</v>
      </c>
      <c r="D28" s="103"/>
      <c r="E28" s="44">
        <v>2445698</v>
      </c>
      <c r="F28" s="45"/>
      <c r="G28" s="45">
        <v>-245466</v>
      </c>
      <c r="H28" s="45">
        <v>2200232</v>
      </c>
      <c r="I28" s="1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1.5" customHeight="1" x14ac:dyDescent="0.25">
      <c r="A29" s="124">
        <v>13</v>
      </c>
      <c r="B29" s="142"/>
      <c r="C29" s="74" t="s">
        <v>50</v>
      </c>
      <c r="D29" s="97" t="s">
        <v>51</v>
      </c>
      <c r="E29" s="44">
        <v>90970115</v>
      </c>
      <c r="F29" s="45">
        <v>-1491783</v>
      </c>
      <c r="G29" s="45">
        <v>27869801</v>
      </c>
      <c r="H29" s="45">
        <f>SUM(H18+H23)</f>
        <v>117348133</v>
      </c>
      <c r="I29" s="1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8" customHeight="1" x14ac:dyDescent="0.25">
      <c r="A30" s="122">
        <v>14</v>
      </c>
      <c r="B30" s="142"/>
      <c r="C30" s="67" t="s">
        <v>52</v>
      </c>
      <c r="D30" s="101" t="s">
        <v>53</v>
      </c>
      <c r="E30" s="44"/>
      <c r="F30" s="45"/>
      <c r="G30" s="45">
        <v>1249500</v>
      </c>
      <c r="H30" s="45">
        <v>1249500</v>
      </c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5.25" customHeight="1" x14ac:dyDescent="0.25">
      <c r="A31" s="122">
        <v>15</v>
      </c>
      <c r="B31" s="142"/>
      <c r="C31" s="67" t="s">
        <v>54</v>
      </c>
      <c r="D31" s="101" t="s">
        <v>55</v>
      </c>
      <c r="E31" s="44"/>
      <c r="F31" s="45"/>
      <c r="G31" s="45"/>
      <c r="H31" s="45"/>
      <c r="I31" s="1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55.5" customHeight="1" x14ac:dyDescent="0.25">
      <c r="A32" s="122">
        <v>16</v>
      </c>
      <c r="B32" s="142"/>
      <c r="C32" s="67" t="s">
        <v>56</v>
      </c>
      <c r="D32" s="101" t="s">
        <v>57</v>
      </c>
      <c r="E32" s="44"/>
      <c r="F32" s="45"/>
      <c r="G32" s="45"/>
      <c r="H32" s="45"/>
      <c r="I32" s="1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51" customHeight="1" x14ac:dyDescent="0.25">
      <c r="A33" s="122">
        <v>17</v>
      </c>
      <c r="B33" s="142"/>
      <c r="C33" s="67" t="s">
        <v>58</v>
      </c>
      <c r="D33" s="101" t="s">
        <v>59</v>
      </c>
      <c r="E33" s="44"/>
      <c r="F33" s="45"/>
      <c r="G33" s="45"/>
      <c r="H33" s="45"/>
      <c r="I33" s="1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55.5" customHeight="1" x14ac:dyDescent="0.25">
      <c r="A34" s="122">
        <v>18</v>
      </c>
      <c r="B34" s="142"/>
      <c r="C34" s="67" t="s">
        <v>60</v>
      </c>
      <c r="D34" s="101" t="s">
        <v>61</v>
      </c>
      <c r="E34" s="44"/>
      <c r="F34" s="45"/>
      <c r="G34" s="45"/>
      <c r="H34" s="45"/>
      <c r="I34" s="1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0.5" customHeight="1" x14ac:dyDescent="0.25">
      <c r="A35" s="102"/>
      <c r="B35" s="101"/>
      <c r="C35" s="71" t="s">
        <v>62</v>
      </c>
      <c r="D35" s="104"/>
      <c r="E35" s="44"/>
      <c r="F35" s="45"/>
      <c r="G35" s="45"/>
      <c r="H35" s="45"/>
      <c r="I35" s="1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9.75" customHeight="1" x14ac:dyDescent="0.25">
      <c r="A36" s="102"/>
      <c r="B36" s="101"/>
      <c r="C36" s="71" t="s">
        <v>63</v>
      </c>
      <c r="D36" s="104"/>
      <c r="E36" s="44"/>
      <c r="F36" s="45"/>
      <c r="G36" s="45"/>
      <c r="H36" s="45"/>
      <c r="I36" s="1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7" customHeight="1" x14ac:dyDescent="0.25">
      <c r="A37" s="122">
        <v>19</v>
      </c>
      <c r="B37" s="142"/>
      <c r="C37" s="67" t="s">
        <v>64</v>
      </c>
      <c r="D37" s="101" t="s">
        <v>65</v>
      </c>
      <c r="E37" s="48"/>
      <c r="F37" s="47"/>
      <c r="G37" s="47"/>
      <c r="H37" s="47"/>
      <c r="I37" s="1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4.25" customHeight="1" x14ac:dyDescent="0.25">
      <c r="A38" s="122">
        <v>20</v>
      </c>
      <c r="B38" s="142"/>
      <c r="C38" s="67" t="s">
        <v>66</v>
      </c>
      <c r="D38" s="101" t="s">
        <v>67</v>
      </c>
      <c r="E38" s="44"/>
      <c r="F38" s="45"/>
      <c r="G38" s="45"/>
      <c r="H38" s="45"/>
      <c r="I38" s="1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8.25" customHeight="1" x14ac:dyDescent="0.25">
      <c r="A39" s="102"/>
      <c r="B39" s="101"/>
      <c r="C39" s="71" t="s">
        <v>68</v>
      </c>
      <c r="D39" s="104"/>
      <c r="E39" s="44"/>
      <c r="F39" s="45"/>
      <c r="G39" s="45"/>
      <c r="H39" s="45"/>
      <c r="I39" s="1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45" customHeight="1" x14ac:dyDescent="0.25">
      <c r="A40" s="122">
        <v>21</v>
      </c>
      <c r="B40" s="142"/>
      <c r="C40" s="67" t="s">
        <v>69</v>
      </c>
      <c r="D40" s="101" t="s">
        <v>70</v>
      </c>
      <c r="E40" s="44"/>
      <c r="F40" s="45"/>
      <c r="G40" s="45"/>
      <c r="H40" s="45"/>
      <c r="I40" s="1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24">
        <v>22</v>
      </c>
      <c r="B41" s="142"/>
      <c r="C41" s="74" t="s">
        <v>71</v>
      </c>
      <c r="D41" s="97" t="s">
        <v>72</v>
      </c>
      <c r="E41" s="44"/>
      <c r="F41" s="45"/>
      <c r="G41" s="45"/>
      <c r="H41" s="45"/>
      <c r="I41" s="1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5.5" x14ac:dyDescent="0.25">
      <c r="A42" s="122">
        <v>23</v>
      </c>
      <c r="B42" s="142"/>
      <c r="C42" s="67" t="s">
        <v>73</v>
      </c>
      <c r="D42" s="101" t="s">
        <v>74</v>
      </c>
      <c r="E42" s="44"/>
      <c r="F42" s="45"/>
      <c r="G42" s="45"/>
      <c r="H42" s="47"/>
      <c r="I42" s="1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5.5" x14ac:dyDescent="0.25">
      <c r="A43" s="122">
        <v>24</v>
      </c>
      <c r="B43" s="142"/>
      <c r="C43" s="67" t="s">
        <v>75</v>
      </c>
      <c r="D43" s="101" t="s">
        <v>76</v>
      </c>
      <c r="E43" s="44"/>
      <c r="F43" s="45"/>
      <c r="G43" s="45"/>
      <c r="H43" s="45"/>
      <c r="I43" s="1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22">
        <v>25</v>
      </c>
      <c r="B44" s="142"/>
      <c r="C44" s="67" t="s">
        <v>77</v>
      </c>
      <c r="D44" s="101" t="s">
        <v>78</v>
      </c>
      <c r="E44" s="48">
        <v>600000</v>
      </c>
      <c r="F44" s="47"/>
      <c r="G44" s="47">
        <v>227976</v>
      </c>
      <c r="H44" s="47">
        <v>827976</v>
      </c>
      <c r="I44" s="1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02"/>
      <c r="B45" s="101"/>
      <c r="C45" s="71" t="s">
        <v>79</v>
      </c>
      <c r="D45" s="104"/>
      <c r="E45" s="44"/>
      <c r="F45" s="45"/>
      <c r="G45" s="45"/>
      <c r="H45" s="45"/>
      <c r="I45" s="1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5.5" x14ac:dyDescent="0.25">
      <c r="A46" s="102"/>
      <c r="B46" s="101"/>
      <c r="C46" s="71" t="s">
        <v>80</v>
      </c>
      <c r="D46" s="104"/>
      <c r="E46" s="44">
        <v>600000</v>
      </c>
      <c r="F46" s="45"/>
      <c r="G46" s="45">
        <v>227976</v>
      </c>
      <c r="H46" s="45">
        <v>827976</v>
      </c>
      <c r="I46" s="1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22">
        <v>26</v>
      </c>
      <c r="B47" s="142"/>
      <c r="C47" s="67" t="s">
        <v>81</v>
      </c>
      <c r="D47" s="101" t="s">
        <v>82</v>
      </c>
      <c r="E47" s="46"/>
      <c r="F47" s="49"/>
      <c r="G47" s="49"/>
      <c r="H47" s="47"/>
      <c r="I47" s="1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02"/>
      <c r="B48" s="101"/>
      <c r="C48" s="71" t="s">
        <v>83</v>
      </c>
      <c r="D48" s="104"/>
      <c r="E48" s="50"/>
      <c r="F48" s="45"/>
      <c r="G48" s="45"/>
      <c r="H48" s="45"/>
      <c r="I48" s="1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5.5" x14ac:dyDescent="0.25">
      <c r="A49" s="102"/>
      <c r="B49" s="101"/>
      <c r="C49" s="71" t="s">
        <v>84</v>
      </c>
      <c r="D49" s="104"/>
      <c r="E49" s="50"/>
      <c r="F49" s="45"/>
      <c r="G49" s="45"/>
      <c r="H49" s="45"/>
      <c r="I49" s="1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5.5" x14ac:dyDescent="0.25">
      <c r="A50" s="102"/>
      <c r="B50" s="101"/>
      <c r="C50" s="71" t="s">
        <v>85</v>
      </c>
      <c r="D50" s="104"/>
      <c r="E50" s="50"/>
      <c r="F50" s="45"/>
      <c r="G50" s="45"/>
      <c r="H50" s="45"/>
      <c r="I50" s="1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22">
        <v>27</v>
      </c>
      <c r="B51" s="142"/>
      <c r="C51" s="67" t="s">
        <v>86</v>
      </c>
      <c r="D51" s="101" t="s">
        <v>87</v>
      </c>
      <c r="E51" s="46"/>
      <c r="F51" s="49"/>
      <c r="G51" s="49"/>
      <c r="H51" s="47"/>
      <c r="I51" s="1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5.5" x14ac:dyDescent="0.25">
      <c r="A52" s="122">
        <v>28</v>
      </c>
      <c r="B52" s="142"/>
      <c r="C52" s="67" t="s">
        <v>88</v>
      </c>
      <c r="D52" s="101" t="s">
        <v>89</v>
      </c>
      <c r="E52" s="46"/>
      <c r="F52" s="49"/>
      <c r="G52" s="49"/>
      <c r="H52" s="47"/>
      <c r="I52" s="1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22">
        <v>29</v>
      </c>
      <c r="B53" s="142"/>
      <c r="C53" s="67" t="s">
        <v>90</v>
      </c>
      <c r="D53" s="101" t="s">
        <v>91</v>
      </c>
      <c r="E53" s="46">
        <v>1000000</v>
      </c>
      <c r="F53" s="47"/>
      <c r="G53" s="47">
        <v>494257</v>
      </c>
      <c r="H53" s="47">
        <v>1494257</v>
      </c>
      <c r="I53" s="1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8.25" x14ac:dyDescent="0.25">
      <c r="A54" s="102"/>
      <c r="B54" s="101"/>
      <c r="C54" s="71" t="s">
        <v>92</v>
      </c>
      <c r="D54" s="104"/>
      <c r="E54" s="50">
        <v>1000000</v>
      </c>
      <c r="F54" s="45"/>
      <c r="G54" s="45">
        <v>494257</v>
      </c>
      <c r="H54" s="45">
        <v>1494257</v>
      </c>
      <c r="I54" s="1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5.5" x14ac:dyDescent="0.25">
      <c r="A55" s="122">
        <v>30</v>
      </c>
      <c r="B55" s="142"/>
      <c r="C55" s="67" t="s">
        <v>93</v>
      </c>
      <c r="D55" s="101" t="s">
        <v>94</v>
      </c>
      <c r="E55" s="48"/>
      <c r="F55" s="47"/>
      <c r="G55" s="47"/>
      <c r="H55" s="47"/>
      <c r="I55" s="1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05"/>
      <c r="B56" s="101"/>
      <c r="C56" s="71" t="s">
        <v>95</v>
      </c>
      <c r="D56" s="104"/>
      <c r="E56" s="50"/>
      <c r="F56" s="45"/>
      <c r="G56" s="45"/>
      <c r="H56" s="51"/>
      <c r="I56" s="1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5.5" x14ac:dyDescent="0.25">
      <c r="A57" s="124">
        <v>31</v>
      </c>
      <c r="B57" s="142"/>
      <c r="C57" s="74" t="s">
        <v>96</v>
      </c>
      <c r="D57" s="97" t="s">
        <v>97</v>
      </c>
      <c r="E57" s="50">
        <f>SUM(E47+E51+E52+E53+E55)</f>
        <v>1000000</v>
      </c>
      <c r="F57" s="45"/>
      <c r="G57" s="45">
        <f t="shared" ref="G57:H57" si="0">SUM(G47+G51+G52+G53+G55)</f>
        <v>494257</v>
      </c>
      <c r="H57" s="45">
        <f t="shared" si="0"/>
        <v>1494257</v>
      </c>
      <c r="I57" s="15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22">
        <v>32</v>
      </c>
      <c r="B58" s="142"/>
      <c r="C58" s="67" t="s">
        <v>98</v>
      </c>
      <c r="D58" s="101" t="s">
        <v>99</v>
      </c>
      <c r="E58" s="48"/>
      <c r="F58" s="47"/>
      <c r="G58" s="47">
        <v>160062</v>
      </c>
      <c r="H58" s="47">
        <v>210062</v>
      </c>
      <c r="I58" s="1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02"/>
      <c r="B59" s="101"/>
      <c r="C59" s="71" t="s">
        <v>100</v>
      </c>
      <c r="D59" s="104"/>
      <c r="E59" s="44"/>
      <c r="F59" s="45"/>
      <c r="G59" s="45"/>
      <c r="H59" s="45"/>
      <c r="I59" s="1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5.5" x14ac:dyDescent="0.25">
      <c r="A60" s="102"/>
      <c r="B60" s="101"/>
      <c r="C60" s="71" t="s">
        <v>101</v>
      </c>
      <c r="D60" s="104"/>
      <c r="E60" s="44"/>
      <c r="F60" s="45"/>
      <c r="G60" s="45"/>
      <c r="H60" s="45"/>
      <c r="I60" s="1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02"/>
      <c r="B61" s="101"/>
      <c r="C61" s="71" t="s">
        <v>102</v>
      </c>
      <c r="D61" s="104"/>
      <c r="E61" s="44">
        <v>50000</v>
      </c>
      <c r="F61" s="45"/>
      <c r="G61" s="45">
        <v>160062</v>
      </c>
      <c r="H61" s="45">
        <v>210062</v>
      </c>
      <c r="I61" s="1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5.5" x14ac:dyDescent="0.25">
      <c r="A62" s="122">
        <v>33</v>
      </c>
      <c r="B62" s="142"/>
      <c r="C62" s="67" t="s">
        <v>103</v>
      </c>
      <c r="D62" s="101" t="s">
        <v>104</v>
      </c>
      <c r="E62" s="48">
        <v>1650000</v>
      </c>
      <c r="F62" s="47"/>
      <c r="G62" s="47">
        <f>SUM(G41+G44+G57+G58)</f>
        <v>882295</v>
      </c>
      <c r="H62" s="47">
        <f>SUM(H41+H44+H53+H58)</f>
        <v>2532295</v>
      </c>
      <c r="I62" s="1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22">
        <v>34</v>
      </c>
      <c r="B63" s="142"/>
      <c r="C63" s="67" t="s">
        <v>105</v>
      </c>
      <c r="D63" s="101" t="s">
        <v>106</v>
      </c>
      <c r="E63" s="48">
        <v>2800000</v>
      </c>
      <c r="F63" s="47"/>
      <c r="G63" s="47">
        <v>289288</v>
      </c>
      <c r="H63" s="47">
        <v>3089288</v>
      </c>
      <c r="I63" s="1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02"/>
      <c r="B64" s="101"/>
      <c r="C64" s="71" t="s">
        <v>107</v>
      </c>
      <c r="D64" s="104"/>
      <c r="E64" s="48"/>
      <c r="F64" s="47"/>
      <c r="G64" s="47"/>
      <c r="H64" s="47"/>
      <c r="I64" s="1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02"/>
      <c r="B65" s="101"/>
      <c r="C65" s="71" t="s">
        <v>108</v>
      </c>
      <c r="D65" s="104"/>
      <c r="E65" s="44"/>
      <c r="F65" s="45"/>
      <c r="G65" s="45"/>
      <c r="H65" s="45"/>
      <c r="I65" s="1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02"/>
      <c r="B66" s="101"/>
      <c r="C66" s="71" t="s">
        <v>109</v>
      </c>
      <c r="D66" s="104"/>
      <c r="E66" s="44">
        <v>2800000</v>
      </c>
      <c r="F66" s="45"/>
      <c r="G66" s="45">
        <v>289288</v>
      </c>
      <c r="H66" s="45">
        <v>2800000</v>
      </c>
      <c r="I66" s="1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22">
        <v>35</v>
      </c>
      <c r="B67" s="142"/>
      <c r="C67" s="67" t="s">
        <v>110</v>
      </c>
      <c r="D67" s="101" t="s">
        <v>111</v>
      </c>
      <c r="E67" s="48">
        <v>1045000</v>
      </c>
      <c r="F67" s="47"/>
      <c r="G67" s="47">
        <v>-365008</v>
      </c>
      <c r="H67" s="47">
        <v>679992</v>
      </c>
      <c r="I67" s="1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02"/>
      <c r="B68" s="101"/>
      <c r="C68" s="71" t="s">
        <v>112</v>
      </c>
      <c r="D68" s="104"/>
      <c r="E68" s="44">
        <v>1045000</v>
      </c>
      <c r="F68" s="45"/>
      <c r="G68" s="45">
        <v>-365008</v>
      </c>
      <c r="H68" s="45">
        <v>679992</v>
      </c>
      <c r="I68" s="1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02"/>
      <c r="B69" s="101"/>
      <c r="C69" s="71" t="s">
        <v>113</v>
      </c>
      <c r="D69" s="104"/>
      <c r="E69" s="44"/>
      <c r="F69" s="45"/>
      <c r="G69" s="45"/>
      <c r="H69" s="45"/>
      <c r="I69" s="1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5.5" x14ac:dyDescent="0.25">
      <c r="A70" s="122">
        <v>36</v>
      </c>
      <c r="B70" s="142"/>
      <c r="C70" s="67" t="s">
        <v>114</v>
      </c>
      <c r="D70" s="101" t="s">
        <v>115</v>
      </c>
      <c r="E70" s="44">
        <v>750000</v>
      </c>
      <c r="F70" s="45"/>
      <c r="G70" s="45">
        <v>1357280</v>
      </c>
      <c r="H70" s="45">
        <v>2107280</v>
      </c>
      <c r="I70" s="1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22">
        <v>37</v>
      </c>
      <c r="B71" s="142"/>
      <c r="C71" s="67" t="s">
        <v>116</v>
      </c>
      <c r="D71" s="101" t="s">
        <v>117</v>
      </c>
      <c r="E71" s="48"/>
      <c r="F71" s="47"/>
      <c r="G71" s="47">
        <v>10000</v>
      </c>
      <c r="H71" s="47">
        <v>10000</v>
      </c>
      <c r="I71" s="1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8.25" x14ac:dyDescent="0.25">
      <c r="A72" s="102"/>
      <c r="B72" s="101"/>
      <c r="C72" s="71" t="s">
        <v>118</v>
      </c>
      <c r="D72" s="104"/>
      <c r="E72" s="44"/>
      <c r="F72" s="45"/>
      <c r="G72" s="45"/>
      <c r="H72" s="45"/>
      <c r="I72" s="1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22">
        <v>38</v>
      </c>
      <c r="B73" s="142"/>
      <c r="C73" s="67" t="s">
        <v>119</v>
      </c>
      <c r="D73" s="101" t="s">
        <v>120</v>
      </c>
      <c r="E73" s="44"/>
      <c r="F73" s="45"/>
      <c r="G73" s="45">
        <v>238583</v>
      </c>
      <c r="H73" s="45">
        <v>238583</v>
      </c>
      <c r="I73" s="1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5.5" x14ac:dyDescent="0.25">
      <c r="A74" s="122">
        <v>39</v>
      </c>
      <c r="B74" s="142"/>
      <c r="C74" s="67" t="s">
        <v>121</v>
      </c>
      <c r="D74" s="101" t="s">
        <v>122</v>
      </c>
      <c r="E74" s="48">
        <v>756000</v>
      </c>
      <c r="F74" s="47"/>
      <c r="G74" s="47">
        <v>142523</v>
      </c>
      <c r="H74" s="47">
        <v>898523</v>
      </c>
      <c r="I74" s="1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5.5" x14ac:dyDescent="0.25">
      <c r="A75" s="122">
        <v>40</v>
      </c>
      <c r="B75" s="142"/>
      <c r="C75" s="67" t="s">
        <v>123</v>
      </c>
      <c r="D75" s="101" t="s">
        <v>124</v>
      </c>
      <c r="E75" s="44"/>
      <c r="F75" s="45"/>
      <c r="G75" s="45"/>
      <c r="H75" s="45"/>
      <c r="I75" s="1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22">
        <v>41</v>
      </c>
      <c r="B76" s="142"/>
      <c r="C76" s="67" t="s">
        <v>125</v>
      </c>
      <c r="D76" s="101" t="s">
        <v>126</v>
      </c>
      <c r="E76" s="48">
        <v>100000</v>
      </c>
      <c r="F76" s="47"/>
      <c r="G76" s="47">
        <v>-37583</v>
      </c>
      <c r="H76" s="47">
        <v>62417</v>
      </c>
      <c r="I76" s="1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5.5" x14ac:dyDescent="0.25">
      <c r="A77" s="122">
        <v>42</v>
      </c>
      <c r="B77" s="142"/>
      <c r="C77" s="67" t="s">
        <v>127</v>
      </c>
      <c r="D77" s="101" t="s">
        <v>128</v>
      </c>
      <c r="E77" s="48"/>
      <c r="F77" s="47"/>
      <c r="G77" s="47"/>
      <c r="H77" s="47"/>
      <c r="I77" s="1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22">
        <v>43</v>
      </c>
      <c r="B78" s="142"/>
      <c r="C78" s="67" t="s">
        <v>129</v>
      </c>
      <c r="D78" s="101" t="s">
        <v>130</v>
      </c>
      <c r="E78" s="48">
        <v>35000</v>
      </c>
      <c r="F78" s="47"/>
      <c r="G78" s="47">
        <v>86724</v>
      </c>
      <c r="H78" s="47">
        <v>121724</v>
      </c>
      <c r="I78" s="1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22">
        <v>44</v>
      </c>
      <c r="B79" s="142"/>
      <c r="C79" s="67" t="s">
        <v>131</v>
      </c>
      <c r="D79" s="101" t="s">
        <v>132</v>
      </c>
      <c r="E79" s="48">
        <v>5486000</v>
      </c>
      <c r="F79" s="47"/>
      <c r="G79" s="47">
        <f>SUM(G63+G67+G70+G71+G73+G74+G76+G78)</f>
        <v>1721807</v>
      </c>
      <c r="H79" s="47">
        <f>SUM(E79:G79)</f>
        <v>7207807</v>
      </c>
      <c r="I79" s="1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22">
        <v>45</v>
      </c>
      <c r="B80" s="142"/>
      <c r="C80" s="67" t="s">
        <v>133</v>
      </c>
      <c r="D80" s="101" t="s">
        <v>134</v>
      </c>
      <c r="E80" s="44"/>
      <c r="F80" s="45"/>
      <c r="G80" s="45"/>
      <c r="H80" s="45"/>
      <c r="I80" s="1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22">
        <v>46</v>
      </c>
      <c r="B81" s="142"/>
      <c r="C81" s="67" t="s">
        <v>135</v>
      </c>
      <c r="D81" s="101" t="s">
        <v>136</v>
      </c>
      <c r="E81" s="44"/>
      <c r="F81" s="45"/>
      <c r="G81" s="45"/>
      <c r="H81" s="45"/>
      <c r="I81" s="1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5.5" x14ac:dyDescent="0.25">
      <c r="A82" s="122">
        <v>47</v>
      </c>
      <c r="B82" s="142"/>
      <c r="C82" s="67" t="s">
        <v>137</v>
      </c>
      <c r="D82" s="101" t="s">
        <v>138</v>
      </c>
      <c r="E82" s="44"/>
      <c r="F82" s="45"/>
      <c r="G82" s="45">
        <v>304000</v>
      </c>
      <c r="H82" s="45">
        <v>304000</v>
      </c>
      <c r="I82" s="1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22">
        <v>48</v>
      </c>
      <c r="B83" s="142"/>
      <c r="C83" s="67" t="s">
        <v>139</v>
      </c>
      <c r="D83" s="101" t="s">
        <v>140</v>
      </c>
      <c r="E83" s="44"/>
      <c r="F83" s="45"/>
      <c r="G83" s="45"/>
      <c r="H83" s="45"/>
      <c r="I83" s="1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5.5" x14ac:dyDescent="0.25">
      <c r="A84" s="122">
        <v>49</v>
      </c>
      <c r="B84" s="142"/>
      <c r="C84" s="67" t="s">
        <v>141</v>
      </c>
      <c r="D84" s="101" t="s">
        <v>142</v>
      </c>
      <c r="E84" s="44"/>
      <c r="F84" s="45"/>
      <c r="G84" s="45"/>
      <c r="H84" s="45"/>
      <c r="I84" s="1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24">
        <v>50</v>
      </c>
      <c r="B85" s="142"/>
      <c r="C85" s="74" t="s">
        <v>143</v>
      </c>
      <c r="D85" s="97" t="s">
        <v>144</v>
      </c>
      <c r="E85" s="44"/>
      <c r="F85" s="45"/>
      <c r="G85" s="45">
        <v>304000</v>
      </c>
      <c r="H85" s="45">
        <v>304000</v>
      </c>
      <c r="I85" s="1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51" x14ac:dyDescent="0.25">
      <c r="A86" s="122">
        <v>51</v>
      </c>
      <c r="B86" s="142"/>
      <c r="C86" s="67" t="s">
        <v>145</v>
      </c>
      <c r="D86" s="101" t="s">
        <v>146</v>
      </c>
      <c r="E86" s="44"/>
      <c r="F86" s="45"/>
      <c r="G86" s="45"/>
      <c r="H86" s="45"/>
      <c r="I86" s="1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51" x14ac:dyDescent="0.25">
      <c r="A87" s="124">
        <v>52</v>
      </c>
      <c r="B87" s="142"/>
      <c r="C87" s="74" t="s">
        <v>147</v>
      </c>
      <c r="D87" s="97" t="s">
        <v>148</v>
      </c>
      <c r="E87" s="44"/>
      <c r="F87" s="45"/>
      <c r="G87" s="45">
        <v>527392</v>
      </c>
      <c r="H87" s="45">
        <v>527392</v>
      </c>
      <c r="I87" s="1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5.5" x14ac:dyDescent="0.25">
      <c r="A88" s="122">
        <v>53</v>
      </c>
      <c r="B88" s="142"/>
      <c r="C88" s="67" t="s">
        <v>149</v>
      </c>
      <c r="D88" s="101" t="s">
        <v>150</v>
      </c>
      <c r="E88" s="44"/>
      <c r="F88" s="45"/>
      <c r="G88" s="45"/>
      <c r="H88" s="45"/>
      <c r="I88" s="1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5.5" x14ac:dyDescent="0.25">
      <c r="A89" s="124">
        <v>54</v>
      </c>
      <c r="B89" s="142"/>
      <c r="C89" s="74" t="s">
        <v>151</v>
      </c>
      <c r="D89" s="97" t="s">
        <v>152</v>
      </c>
      <c r="E89" s="44"/>
      <c r="F89" s="45"/>
      <c r="G89" s="45">
        <v>527392</v>
      </c>
      <c r="H89" s="45">
        <v>527392</v>
      </c>
      <c r="I89" s="1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51" x14ac:dyDescent="0.25">
      <c r="A90" s="122">
        <v>55</v>
      </c>
      <c r="B90" s="142"/>
      <c r="C90" s="67" t="s">
        <v>153</v>
      </c>
      <c r="D90" s="101" t="s">
        <v>154</v>
      </c>
      <c r="E90" s="44"/>
      <c r="F90" s="45"/>
      <c r="G90" s="45"/>
      <c r="H90" s="45"/>
      <c r="I90" s="1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51" x14ac:dyDescent="0.25">
      <c r="A91" s="122">
        <v>56</v>
      </c>
      <c r="B91" s="142"/>
      <c r="C91" s="67" t="s">
        <v>155</v>
      </c>
      <c r="D91" s="101" t="s">
        <v>156</v>
      </c>
      <c r="E91" s="44"/>
      <c r="F91" s="45"/>
      <c r="G91" s="45"/>
      <c r="H91" s="4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5.5" x14ac:dyDescent="0.25">
      <c r="A92" s="122">
        <v>57</v>
      </c>
      <c r="B92" s="142"/>
      <c r="C92" s="67" t="s">
        <v>157</v>
      </c>
      <c r="D92" s="101" t="s">
        <v>158</v>
      </c>
      <c r="E92" s="44"/>
      <c r="F92" s="45"/>
      <c r="G92" s="45"/>
      <c r="H92" s="4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5.5" x14ac:dyDescent="0.25">
      <c r="A93" s="124">
        <v>58</v>
      </c>
      <c r="B93" s="142"/>
      <c r="C93" s="74" t="s">
        <v>159</v>
      </c>
      <c r="D93" s="97" t="s">
        <v>160</v>
      </c>
      <c r="E93" s="44"/>
      <c r="F93" s="45"/>
      <c r="G93" s="45">
        <v>50000</v>
      </c>
      <c r="H93" s="47">
        <v>50000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6.25" thickBot="1" x14ac:dyDescent="0.3">
      <c r="A94" s="122">
        <v>59</v>
      </c>
      <c r="B94" s="142"/>
      <c r="C94" s="106" t="s">
        <v>161</v>
      </c>
      <c r="D94" s="101" t="s">
        <v>162</v>
      </c>
      <c r="E94" s="48">
        <v>98106115</v>
      </c>
      <c r="F94" s="47">
        <v>-1491783</v>
      </c>
      <c r="G94" s="47">
        <f t="shared" ref="G94:H94" si="1">SUM(G29+G30+G37+G62+G79+G85+G89+G93)</f>
        <v>32604795</v>
      </c>
      <c r="H94" s="47">
        <f t="shared" si="1"/>
        <v>129219127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45"/>
      <c r="B95" s="146"/>
      <c r="C95" s="112"/>
      <c r="D95" s="113"/>
      <c r="E95" s="114"/>
      <c r="F95" s="115"/>
      <c r="G95" s="115"/>
      <c r="H95" s="11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43"/>
      <c r="B96" s="144"/>
      <c r="C96" s="116"/>
      <c r="D96" s="117"/>
      <c r="E96" s="118"/>
      <c r="F96" s="119"/>
      <c r="G96" s="119"/>
      <c r="H96" s="11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17"/>
      <c r="B97" s="120"/>
      <c r="C97" s="116"/>
      <c r="D97" s="117"/>
      <c r="E97" s="118"/>
      <c r="F97" s="119"/>
      <c r="G97" s="119"/>
      <c r="H97" s="11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43"/>
      <c r="B98" s="144"/>
      <c r="C98" s="116"/>
      <c r="D98" s="117"/>
      <c r="E98" s="118"/>
      <c r="F98" s="119"/>
      <c r="G98" s="119"/>
      <c r="H98" s="11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43"/>
      <c r="B99" s="144"/>
      <c r="C99" s="121"/>
      <c r="D99" s="117"/>
      <c r="E99" s="118"/>
      <c r="F99" s="119"/>
      <c r="G99" s="119"/>
      <c r="H99" s="11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1">
    <mergeCell ref="A83:B83"/>
    <mergeCell ref="A76:B76"/>
    <mergeCell ref="A78:B78"/>
    <mergeCell ref="A79:B79"/>
    <mergeCell ref="A80:B80"/>
    <mergeCell ref="A81:B81"/>
    <mergeCell ref="A82:B82"/>
    <mergeCell ref="A37:B37"/>
    <mergeCell ref="A38:B38"/>
    <mergeCell ref="A74:B74"/>
    <mergeCell ref="A75:B75"/>
    <mergeCell ref="A77:B77"/>
    <mergeCell ref="A71:B71"/>
    <mergeCell ref="A73:B73"/>
    <mergeCell ref="A55:B55"/>
    <mergeCell ref="A57:B57"/>
    <mergeCell ref="A58:B58"/>
    <mergeCell ref="A62:B62"/>
    <mergeCell ref="A63:B63"/>
    <mergeCell ref="A67:B67"/>
    <mergeCell ref="A70:B70"/>
    <mergeCell ref="A52:B52"/>
    <mergeCell ref="A53:B53"/>
    <mergeCell ref="A30:B30"/>
    <mergeCell ref="A31:B31"/>
    <mergeCell ref="A32:B32"/>
    <mergeCell ref="A33:B33"/>
    <mergeCell ref="A34:B34"/>
    <mergeCell ref="A20:B20"/>
    <mergeCell ref="A21:B21"/>
    <mergeCell ref="A22:B22"/>
    <mergeCell ref="A23:B23"/>
    <mergeCell ref="A29:B29"/>
    <mergeCell ref="A15:B15"/>
    <mergeCell ref="A16:B16"/>
    <mergeCell ref="A17:B17"/>
    <mergeCell ref="A18:B18"/>
    <mergeCell ref="A19:B19"/>
    <mergeCell ref="I10:I11"/>
    <mergeCell ref="A11:B11"/>
    <mergeCell ref="A12:B12"/>
    <mergeCell ref="A13:B13"/>
    <mergeCell ref="A14:B14"/>
    <mergeCell ref="A9:B9"/>
    <mergeCell ref="C9:C10"/>
    <mergeCell ref="F9:F10"/>
    <mergeCell ref="G9:G10"/>
    <mergeCell ref="H9:H10"/>
    <mergeCell ref="A10:B10"/>
    <mergeCell ref="A96:B96"/>
    <mergeCell ref="A98:B98"/>
    <mergeCell ref="A99:B99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47:B47"/>
    <mergeCell ref="A51:B51"/>
    <mergeCell ref="A40:B40"/>
    <mergeCell ref="A41:B41"/>
    <mergeCell ref="A42:B42"/>
    <mergeCell ref="A43:B43"/>
    <mergeCell ref="A44:B4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topLeftCell="A130" workbookViewId="0">
      <selection activeCell="A3" sqref="A3:H144"/>
    </sheetView>
  </sheetViews>
  <sheetFormatPr defaultColWidth="14.42578125" defaultRowHeight="15" customHeight="1" x14ac:dyDescent="0.25"/>
  <cols>
    <col min="1" max="1" width="5.7109375" customWidth="1"/>
    <col min="2" max="2" width="8.7109375" hidden="1" customWidth="1"/>
    <col min="3" max="3" width="30.5703125" customWidth="1"/>
    <col min="4" max="4" width="7.42578125" customWidth="1"/>
    <col min="5" max="5" width="11.85546875" customWidth="1"/>
    <col min="6" max="6" width="10.7109375" customWidth="1"/>
    <col min="7" max="7" width="13" customWidth="1"/>
    <col min="8" max="8" width="13.28515625" customWidth="1"/>
    <col min="9" max="10" width="7.42578125" customWidth="1"/>
    <col min="11" max="26" width="8.7109375" customWidth="1"/>
  </cols>
  <sheetData>
    <row r="1" spans="1:26" x14ac:dyDescent="0.2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49" t="s">
        <v>167</v>
      </c>
      <c r="B3" s="126"/>
      <c r="C3" s="126"/>
      <c r="D3" s="126"/>
      <c r="E3" s="126"/>
      <c r="F3" s="126"/>
      <c r="G3" s="126"/>
      <c r="H3" s="126"/>
      <c r="I3" s="126"/>
      <c r="J3" s="12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25" t="s">
        <v>1</v>
      </c>
      <c r="B5" s="126"/>
      <c r="C5" s="126"/>
      <c r="D5" s="126"/>
      <c r="E5" s="126"/>
      <c r="F5" s="126"/>
      <c r="G5" s="126"/>
      <c r="H5" s="126"/>
      <c r="I5" s="126"/>
      <c r="J5" s="12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25" t="s">
        <v>168</v>
      </c>
      <c r="B6" s="126"/>
      <c r="C6" s="126"/>
      <c r="D6" s="126"/>
      <c r="E6" s="126"/>
      <c r="F6" s="126"/>
      <c r="G6" s="126"/>
      <c r="H6" s="126"/>
      <c r="I6" s="126"/>
      <c r="J6" s="12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25" t="s">
        <v>169</v>
      </c>
      <c r="B7" s="126"/>
      <c r="C7" s="126"/>
      <c r="D7" s="126"/>
      <c r="E7" s="126"/>
      <c r="F7" s="126"/>
      <c r="G7" s="126"/>
      <c r="H7" s="126"/>
      <c r="I7" s="126"/>
      <c r="J7" s="12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25" t="s">
        <v>170</v>
      </c>
      <c r="B8" s="126"/>
      <c r="C8" s="126"/>
      <c r="D8" s="126"/>
      <c r="E8" s="126"/>
      <c r="F8" s="126"/>
      <c r="G8" s="126"/>
      <c r="H8" s="126"/>
      <c r="I8" s="126"/>
      <c r="J8" s="12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27"/>
      <c r="B9" s="128"/>
      <c r="C9" s="128"/>
      <c r="D9" s="128"/>
      <c r="E9" s="128"/>
      <c r="F9" s="17"/>
      <c r="G9" s="17"/>
      <c r="H9" s="17"/>
      <c r="I9" s="126"/>
      <c r="J9" s="12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51" t="s">
        <v>5</v>
      </c>
      <c r="B10" s="130"/>
      <c r="C10" s="150" t="s">
        <v>6</v>
      </c>
      <c r="D10" s="18" t="s">
        <v>7</v>
      </c>
      <c r="E10" s="18" t="s">
        <v>8</v>
      </c>
      <c r="F10" s="133" t="s">
        <v>171</v>
      </c>
      <c r="G10" s="133" t="s">
        <v>10</v>
      </c>
      <c r="H10" s="133" t="s">
        <v>11</v>
      </c>
      <c r="I10" s="134"/>
      <c r="J10" s="12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52" t="s">
        <v>12</v>
      </c>
      <c r="B11" s="137"/>
      <c r="C11" s="132"/>
      <c r="D11" s="7" t="s">
        <v>13</v>
      </c>
      <c r="E11" s="7" t="s">
        <v>14</v>
      </c>
      <c r="F11" s="132"/>
      <c r="G11" s="132"/>
      <c r="H11" s="132"/>
      <c r="I11" s="135"/>
      <c r="J11" s="12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thickBot="1" x14ac:dyDescent="0.3">
      <c r="A12" s="140" t="s">
        <v>15</v>
      </c>
      <c r="B12" s="141"/>
      <c r="C12" s="19" t="s">
        <v>16</v>
      </c>
      <c r="D12" s="20" t="s">
        <v>17</v>
      </c>
      <c r="E12" s="21" t="s">
        <v>18</v>
      </c>
      <c r="F12" s="22"/>
      <c r="G12" s="22"/>
      <c r="H12" s="22"/>
      <c r="I12" s="134"/>
      <c r="J12" s="12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thickBot="1" x14ac:dyDescent="0.3">
      <c r="A13" s="140">
        <v>1</v>
      </c>
      <c r="B13" s="141"/>
      <c r="C13" s="94" t="s">
        <v>172</v>
      </c>
      <c r="D13" s="81" t="s">
        <v>173</v>
      </c>
      <c r="E13" s="53">
        <v>12033912</v>
      </c>
      <c r="F13" s="54"/>
      <c r="G13" s="54">
        <f>SUM(H13-E13)</f>
        <v>-238734</v>
      </c>
      <c r="H13" s="54">
        <v>11795178</v>
      </c>
      <c r="I13" s="153"/>
      <c r="J13" s="12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thickBot="1" x14ac:dyDescent="0.3">
      <c r="A14" s="140">
        <v>2</v>
      </c>
      <c r="B14" s="141"/>
      <c r="C14" s="94" t="s">
        <v>174</v>
      </c>
      <c r="D14" s="81" t="s">
        <v>175</v>
      </c>
      <c r="E14" s="53"/>
      <c r="F14" s="54"/>
      <c r="G14" s="54"/>
      <c r="H14" s="57"/>
      <c r="I14" s="153"/>
      <c r="J14" s="12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thickBot="1" x14ac:dyDescent="0.3">
      <c r="A15" s="140">
        <v>3</v>
      </c>
      <c r="B15" s="141"/>
      <c r="C15" s="94" t="s">
        <v>176</v>
      </c>
      <c r="D15" s="81" t="s">
        <v>177</v>
      </c>
      <c r="E15" s="53"/>
      <c r="F15" s="54"/>
      <c r="G15" s="54">
        <v>193647</v>
      </c>
      <c r="H15" s="54">
        <v>193647</v>
      </c>
      <c r="I15" s="153"/>
      <c r="J15" s="12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6.25" thickBot="1" x14ac:dyDescent="0.3">
      <c r="A16" s="140">
        <v>4</v>
      </c>
      <c r="B16" s="141"/>
      <c r="C16" s="95" t="s">
        <v>178</v>
      </c>
      <c r="D16" s="81" t="s">
        <v>179</v>
      </c>
      <c r="E16" s="53"/>
      <c r="F16" s="54"/>
      <c r="G16" s="54"/>
      <c r="H16" s="57"/>
      <c r="I16" s="153"/>
      <c r="J16" s="12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thickBot="1" x14ac:dyDescent="0.3">
      <c r="A17" s="140">
        <v>5</v>
      </c>
      <c r="B17" s="141"/>
      <c r="C17" s="95" t="s">
        <v>180</v>
      </c>
      <c r="D17" s="81" t="s">
        <v>181</v>
      </c>
      <c r="E17" s="53"/>
      <c r="F17" s="54"/>
      <c r="G17" s="54"/>
      <c r="H17" s="57"/>
      <c r="I17" s="153"/>
      <c r="J17" s="12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thickBot="1" x14ac:dyDescent="0.3">
      <c r="A18" s="140">
        <v>6</v>
      </c>
      <c r="B18" s="141"/>
      <c r="C18" s="95" t="s">
        <v>182</v>
      </c>
      <c r="D18" s="81" t="s">
        <v>183</v>
      </c>
      <c r="E18" s="53"/>
      <c r="F18" s="54"/>
      <c r="G18" s="54"/>
      <c r="H18" s="57"/>
      <c r="I18" s="52"/>
      <c r="J18" s="2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thickBot="1" x14ac:dyDescent="0.3">
      <c r="A19" s="140">
        <v>7</v>
      </c>
      <c r="B19" s="141"/>
      <c r="C19" s="95" t="s">
        <v>184</v>
      </c>
      <c r="D19" s="81" t="s">
        <v>185</v>
      </c>
      <c r="E19" s="53">
        <v>300000</v>
      </c>
      <c r="F19" s="54"/>
      <c r="G19" s="54">
        <v>200000</v>
      </c>
      <c r="H19" s="54">
        <v>500000</v>
      </c>
      <c r="I19" s="52"/>
      <c r="J19" s="2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thickBot="1" x14ac:dyDescent="0.3">
      <c r="A20" s="140">
        <v>8</v>
      </c>
      <c r="B20" s="141"/>
      <c r="C20" s="95" t="s">
        <v>186</v>
      </c>
      <c r="D20" s="81" t="s">
        <v>187</v>
      </c>
      <c r="E20" s="53"/>
      <c r="F20" s="54"/>
      <c r="G20" s="54"/>
      <c r="H20" s="57"/>
      <c r="I20" s="153"/>
      <c r="J20" s="12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thickBot="1" x14ac:dyDescent="0.3">
      <c r="A21" s="140">
        <v>9</v>
      </c>
      <c r="B21" s="141"/>
      <c r="C21" s="95" t="s">
        <v>188</v>
      </c>
      <c r="D21" s="81" t="s">
        <v>189</v>
      </c>
      <c r="E21" s="53"/>
      <c r="F21" s="54"/>
      <c r="G21" s="54"/>
      <c r="H21" s="57"/>
      <c r="I21" s="153"/>
      <c r="J21" s="12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thickBot="1" x14ac:dyDescent="0.3">
      <c r="A22" s="148"/>
      <c r="B22" s="141"/>
      <c r="C22" s="95" t="s">
        <v>190</v>
      </c>
      <c r="D22" s="81" t="s">
        <v>191</v>
      </c>
      <c r="E22" s="53"/>
      <c r="F22" s="54"/>
      <c r="G22" s="54"/>
      <c r="H22" s="57"/>
      <c r="I22" s="153"/>
      <c r="J22" s="12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thickBot="1" x14ac:dyDescent="0.3">
      <c r="A23" s="140">
        <v>11</v>
      </c>
      <c r="B23" s="141"/>
      <c r="C23" s="95" t="s">
        <v>192</v>
      </c>
      <c r="D23" s="81" t="s">
        <v>193</v>
      </c>
      <c r="E23" s="53"/>
      <c r="F23" s="54"/>
      <c r="G23" s="54"/>
      <c r="H23" s="57"/>
      <c r="I23" s="153"/>
      <c r="J23" s="12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thickBot="1" x14ac:dyDescent="0.3">
      <c r="A24" s="140">
        <v>12</v>
      </c>
      <c r="B24" s="141"/>
      <c r="C24" s="95" t="s">
        <v>194</v>
      </c>
      <c r="D24" s="81" t="s">
        <v>195</v>
      </c>
      <c r="E24" s="53"/>
      <c r="F24" s="54"/>
      <c r="G24" s="54"/>
      <c r="H24" s="57"/>
      <c r="I24" s="153"/>
      <c r="J24" s="12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6.25" thickBot="1" x14ac:dyDescent="0.3">
      <c r="A25" s="140">
        <v>13</v>
      </c>
      <c r="B25" s="141"/>
      <c r="C25" s="95" t="s">
        <v>196</v>
      </c>
      <c r="D25" s="81" t="s">
        <v>197</v>
      </c>
      <c r="E25" s="53"/>
      <c r="F25" s="54"/>
      <c r="G25" s="54">
        <v>76639</v>
      </c>
      <c r="H25" s="57">
        <v>76639</v>
      </c>
      <c r="I25" s="153"/>
      <c r="J25" s="12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6.25" thickBot="1" x14ac:dyDescent="0.3">
      <c r="A26" s="140">
        <v>14</v>
      </c>
      <c r="B26" s="141"/>
      <c r="C26" s="95" t="s">
        <v>198</v>
      </c>
      <c r="D26" s="81" t="s">
        <v>199</v>
      </c>
      <c r="E26" s="53">
        <v>12333912</v>
      </c>
      <c r="F26" s="54"/>
      <c r="G26" s="54">
        <f t="shared" ref="G26:H26" si="0">SUM(G13:G25)</f>
        <v>231552</v>
      </c>
      <c r="H26" s="54">
        <f t="shared" si="0"/>
        <v>12565464</v>
      </c>
      <c r="I26" s="153"/>
      <c r="J26" s="12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6.25" thickBot="1" x14ac:dyDescent="0.3">
      <c r="A27" s="140">
        <v>15</v>
      </c>
      <c r="B27" s="141"/>
      <c r="C27" s="95" t="s">
        <v>200</v>
      </c>
      <c r="D27" s="81" t="s">
        <v>201</v>
      </c>
      <c r="E27" s="53"/>
      <c r="F27" s="54"/>
      <c r="G27" s="54"/>
      <c r="H27" s="54"/>
      <c r="I27" s="153"/>
      <c r="J27" s="12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51.75" thickBot="1" x14ac:dyDescent="0.3">
      <c r="A28" s="140">
        <v>16</v>
      </c>
      <c r="B28" s="141"/>
      <c r="C28" s="95" t="s">
        <v>202</v>
      </c>
      <c r="D28" s="81" t="s">
        <v>203</v>
      </c>
      <c r="E28" s="53"/>
      <c r="F28" s="54"/>
      <c r="G28" s="54"/>
      <c r="H28" s="54"/>
      <c r="I28" s="153"/>
      <c r="J28" s="12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thickBot="1" x14ac:dyDescent="0.3">
      <c r="A29" s="140">
        <v>17</v>
      </c>
      <c r="B29" s="141"/>
      <c r="C29" s="94" t="s">
        <v>204</v>
      </c>
      <c r="D29" s="81" t="s">
        <v>205</v>
      </c>
      <c r="E29" s="53">
        <v>50000</v>
      </c>
      <c r="F29" s="54"/>
      <c r="G29" s="54">
        <f>SUM(H29-E29)</f>
        <v>209268</v>
      </c>
      <c r="H29" s="54">
        <v>259268</v>
      </c>
      <c r="I29" s="153"/>
      <c r="J29" s="12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6.25" thickBot="1" x14ac:dyDescent="0.3">
      <c r="A30" s="140">
        <v>18</v>
      </c>
      <c r="B30" s="141"/>
      <c r="C30" s="95" t="s">
        <v>206</v>
      </c>
      <c r="D30" s="81" t="s">
        <v>207</v>
      </c>
      <c r="E30" s="53">
        <v>50000</v>
      </c>
      <c r="F30" s="54"/>
      <c r="G30" s="54">
        <v>209268</v>
      </c>
      <c r="H30" s="54">
        <v>259268</v>
      </c>
      <c r="I30" s="153"/>
      <c r="J30" s="12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thickBot="1" x14ac:dyDescent="0.3">
      <c r="A31" s="147">
        <v>19</v>
      </c>
      <c r="B31" s="141"/>
      <c r="C31" s="96" t="s">
        <v>208</v>
      </c>
      <c r="D31" s="85" t="s">
        <v>209</v>
      </c>
      <c r="E31" s="55">
        <v>12383912</v>
      </c>
      <c r="F31" s="57"/>
      <c r="G31" s="57">
        <f>SUM(G26+G30)</f>
        <v>440820</v>
      </c>
      <c r="H31" s="57">
        <f>SUM(H26+H29)</f>
        <v>12824732</v>
      </c>
      <c r="I31" s="153"/>
      <c r="J31" s="12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 thickBot="1" x14ac:dyDescent="0.3">
      <c r="A32" s="154">
        <v>20</v>
      </c>
      <c r="B32" s="130"/>
      <c r="C32" s="157" t="s">
        <v>210</v>
      </c>
      <c r="D32" s="160" t="s">
        <v>211</v>
      </c>
      <c r="E32" s="161">
        <v>2750136</v>
      </c>
      <c r="F32" s="163"/>
      <c r="G32" s="161">
        <f t="shared" ref="G32:H32" si="1">SUM(G35:G38)</f>
        <v>228931</v>
      </c>
      <c r="H32" s="164">
        <f t="shared" si="1"/>
        <v>2979067</v>
      </c>
      <c r="I32" s="153"/>
      <c r="J32" s="12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hidden="1" thickBot="1" x14ac:dyDescent="0.3">
      <c r="A33" s="135"/>
      <c r="B33" s="155"/>
      <c r="C33" s="158"/>
      <c r="D33" s="158"/>
      <c r="E33" s="162"/>
      <c r="F33" s="162"/>
      <c r="G33" s="162"/>
      <c r="H33" s="162"/>
      <c r="I33" s="153"/>
      <c r="J33" s="12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9" customHeight="1" thickBot="1" x14ac:dyDescent="0.3">
      <c r="A34" s="156"/>
      <c r="B34" s="137"/>
      <c r="C34" s="159"/>
      <c r="D34" s="159"/>
      <c r="E34" s="162"/>
      <c r="F34" s="162"/>
      <c r="G34" s="162"/>
      <c r="H34" s="162"/>
      <c r="I34" s="153"/>
      <c r="J34" s="126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thickBot="1" x14ac:dyDescent="0.3">
      <c r="A35" s="24"/>
      <c r="B35" s="14"/>
      <c r="C35" s="83" t="s">
        <v>212</v>
      </c>
      <c r="D35" s="73"/>
      <c r="E35" s="58">
        <v>2647476</v>
      </c>
      <c r="F35" s="54"/>
      <c r="G35" s="54">
        <f t="shared" ref="G35:G36" si="2">SUM(H35-E35)</f>
        <v>55250</v>
      </c>
      <c r="H35" s="59">
        <v>2702726</v>
      </c>
      <c r="I35" s="153"/>
      <c r="J35" s="12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thickBot="1" x14ac:dyDescent="0.3">
      <c r="A36" s="24"/>
      <c r="B36" s="14"/>
      <c r="C36" s="83" t="s">
        <v>213</v>
      </c>
      <c r="D36" s="73"/>
      <c r="E36" s="58">
        <v>53100</v>
      </c>
      <c r="F36" s="54"/>
      <c r="G36" s="54">
        <f t="shared" si="2"/>
        <v>92076</v>
      </c>
      <c r="H36" s="54">
        <v>145176</v>
      </c>
      <c r="I36" s="153"/>
      <c r="J36" s="12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thickBot="1" x14ac:dyDescent="0.3">
      <c r="A37" s="24"/>
      <c r="B37" s="14"/>
      <c r="C37" s="83" t="s">
        <v>214</v>
      </c>
      <c r="D37" s="73"/>
      <c r="E37" s="58"/>
      <c r="F37" s="54"/>
      <c r="G37" s="54"/>
      <c r="H37" s="54"/>
      <c r="I37" s="153"/>
      <c r="J37" s="12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thickBot="1" x14ac:dyDescent="0.3">
      <c r="A38" s="24"/>
      <c r="B38" s="14"/>
      <c r="C38" s="83" t="s">
        <v>215</v>
      </c>
      <c r="D38" s="72"/>
      <c r="E38" s="58">
        <v>49560</v>
      </c>
      <c r="F38" s="54"/>
      <c r="G38" s="54">
        <f>SUM(H38-E38)</f>
        <v>81605</v>
      </c>
      <c r="H38" s="54">
        <v>131165</v>
      </c>
      <c r="I38" s="153"/>
      <c r="J38" s="12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thickBot="1" x14ac:dyDescent="0.3">
      <c r="A39" s="140">
        <v>21</v>
      </c>
      <c r="B39" s="141"/>
      <c r="C39" s="95" t="s">
        <v>216</v>
      </c>
      <c r="D39" s="81" t="s">
        <v>217</v>
      </c>
      <c r="E39" s="58">
        <v>140000</v>
      </c>
      <c r="F39" s="54"/>
      <c r="G39" s="54">
        <f>SUM(G40:G44)</f>
        <v>82376</v>
      </c>
      <c r="H39" s="54">
        <f>SUM(H40:H45)</f>
        <v>222376</v>
      </c>
      <c r="I39" s="153"/>
      <c r="J39" s="12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thickBot="1" x14ac:dyDescent="0.3">
      <c r="A40" s="24"/>
      <c r="B40" s="14"/>
      <c r="C40" s="83" t="s">
        <v>218</v>
      </c>
      <c r="D40" s="73"/>
      <c r="E40" s="58">
        <v>10000</v>
      </c>
      <c r="F40" s="54"/>
      <c r="G40" s="54">
        <f>SUM(H40-E40)</f>
        <v>3166</v>
      </c>
      <c r="H40" s="59">
        <v>13166</v>
      </c>
      <c r="I40" s="153"/>
      <c r="J40" s="12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thickBot="1" x14ac:dyDescent="0.3">
      <c r="A41" s="24"/>
      <c r="B41" s="14"/>
      <c r="C41" s="83" t="s">
        <v>219</v>
      </c>
      <c r="D41" s="73"/>
      <c r="E41" s="58"/>
      <c r="F41" s="54"/>
      <c r="G41" s="54"/>
      <c r="H41" s="59"/>
      <c r="I41" s="153"/>
      <c r="J41" s="12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thickBot="1" x14ac:dyDescent="0.3">
      <c r="A42" s="24"/>
      <c r="B42" s="14"/>
      <c r="C42" s="83" t="s">
        <v>220</v>
      </c>
      <c r="D42" s="73"/>
      <c r="E42" s="58">
        <v>130000</v>
      </c>
      <c r="F42" s="54"/>
      <c r="G42" s="54">
        <f>SUM(H42-E42)</f>
        <v>79210</v>
      </c>
      <c r="H42" s="54">
        <v>209210</v>
      </c>
      <c r="I42" s="153"/>
      <c r="J42" s="12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thickBot="1" x14ac:dyDescent="0.3">
      <c r="A43" s="24"/>
      <c r="B43" s="14"/>
      <c r="C43" s="83" t="s">
        <v>221</v>
      </c>
      <c r="D43" s="73"/>
      <c r="E43" s="58"/>
      <c r="F43" s="57"/>
      <c r="G43" s="57"/>
      <c r="H43" s="59"/>
      <c r="I43" s="153"/>
      <c r="J43" s="12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thickBot="1" x14ac:dyDescent="0.3">
      <c r="A44" s="24"/>
      <c r="B44" s="14"/>
      <c r="C44" s="83" t="s">
        <v>222</v>
      </c>
      <c r="D44" s="73"/>
      <c r="E44" s="58"/>
      <c r="F44" s="57"/>
      <c r="G44" s="57"/>
      <c r="H44" s="59"/>
      <c r="I44" s="153"/>
      <c r="J44" s="12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6.25" thickBot="1" x14ac:dyDescent="0.3">
      <c r="A45" s="24"/>
      <c r="B45" s="14"/>
      <c r="C45" s="83" t="s">
        <v>223</v>
      </c>
      <c r="D45" s="72"/>
      <c r="E45" s="58"/>
      <c r="F45" s="60"/>
      <c r="G45" s="60"/>
      <c r="H45" s="59"/>
      <c r="I45" s="153"/>
      <c r="J45" s="126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6.25" thickBot="1" x14ac:dyDescent="0.3">
      <c r="A46" s="147">
        <v>22</v>
      </c>
      <c r="B46" s="141"/>
      <c r="C46" s="96" t="s">
        <v>224</v>
      </c>
      <c r="D46" s="85" t="s">
        <v>225</v>
      </c>
      <c r="E46" s="61">
        <v>9894740</v>
      </c>
      <c r="F46" s="57">
        <v>-747314</v>
      </c>
      <c r="G46" s="57">
        <f t="shared" ref="G46:H46" si="3">SUM(G47:G51)</f>
        <v>-1028369</v>
      </c>
      <c r="H46" s="57">
        <f t="shared" si="3"/>
        <v>8119057</v>
      </c>
      <c r="I46" s="153"/>
      <c r="J46" s="12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thickBot="1" x14ac:dyDescent="0.3">
      <c r="A47" s="24"/>
      <c r="B47" s="14"/>
      <c r="C47" s="83" t="s">
        <v>226</v>
      </c>
      <c r="D47" s="73"/>
      <c r="E47" s="58">
        <v>8200000</v>
      </c>
      <c r="F47" s="54"/>
      <c r="G47" s="54">
        <f t="shared" ref="G47:G48" si="4">SUM(H47-E47)</f>
        <v>-1085475</v>
      </c>
      <c r="H47" s="54">
        <v>7114525</v>
      </c>
      <c r="I47" s="153"/>
      <c r="J47" s="12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thickBot="1" x14ac:dyDescent="0.3">
      <c r="A48" s="24"/>
      <c r="B48" s="14"/>
      <c r="C48" s="83" t="s">
        <v>227</v>
      </c>
      <c r="D48" s="73"/>
      <c r="E48" s="58">
        <v>100000</v>
      </c>
      <c r="F48" s="54"/>
      <c r="G48" s="54">
        <f t="shared" si="4"/>
        <v>86293</v>
      </c>
      <c r="H48" s="54">
        <v>186293</v>
      </c>
      <c r="I48" s="153"/>
      <c r="J48" s="12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thickBot="1" x14ac:dyDescent="0.3">
      <c r="A49" s="24"/>
      <c r="B49" s="14"/>
      <c r="C49" s="83" t="s">
        <v>228</v>
      </c>
      <c r="D49" s="73"/>
      <c r="E49" s="58"/>
      <c r="F49" s="54"/>
      <c r="G49" s="54"/>
      <c r="H49" s="59"/>
      <c r="I49" s="153"/>
      <c r="J49" s="126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thickBot="1" x14ac:dyDescent="0.3">
      <c r="A50" s="24"/>
      <c r="B50" s="14"/>
      <c r="C50" s="83" t="s">
        <v>229</v>
      </c>
      <c r="D50" s="73"/>
      <c r="E50" s="58">
        <v>25000</v>
      </c>
      <c r="F50" s="54"/>
      <c r="G50" s="54">
        <f>SUM(H50-E50)</f>
        <v>-8740</v>
      </c>
      <c r="H50" s="54">
        <v>16260</v>
      </c>
      <c r="I50" s="153"/>
      <c r="J50" s="12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6.25" thickBot="1" x14ac:dyDescent="0.3">
      <c r="A51" s="24"/>
      <c r="B51" s="14"/>
      <c r="C51" s="83" t="s">
        <v>230</v>
      </c>
      <c r="D51" s="72"/>
      <c r="E51" s="58">
        <v>1569740</v>
      </c>
      <c r="F51" s="54">
        <v>-747314</v>
      </c>
      <c r="G51" s="54">
        <v>-20447</v>
      </c>
      <c r="H51" s="59">
        <v>801979</v>
      </c>
      <c r="I51" s="153"/>
      <c r="J51" s="126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thickBot="1" x14ac:dyDescent="0.3">
      <c r="A52" s="147">
        <v>23</v>
      </c>
      <c r="B52" s="141"/>
      <c r="C52" s="96" t="s">
        <v>231</v>
      </c>
      <c r="D52" s="85" t="s">
        <v>232</v>
      </c>
      <c r="E52" s="61">
        <v>150000</v>
      </c>
      <c r="F52" s="57"/>
      <c r="G52" s="57">
        <f>SUM(H52-E52)</f>
        <v>62873</v>
      </c>
      <c r="H52" s="57">
        <v>212873</v>
      </c>
      <c r="I52" s="153"/>
      <c r="J52" s="126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thickBot="1" x14ac:dyDescent="0.3">
      <c r="A53" s="24"/>
      <c r="B53" s="14"/>
      <c r="C53" s="83" t="s">
        <v>233</v>
      </c>
      <c r="D53" s="73"/>
      <c r="E53" s="58"/>
      <c r="F53" s="62"/>
      <c r="G53" s="62"/>
      <c r="H53" s="54"/>
      <c r="I53" s="153"/>
      <c r="J53" s="12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thickBot="1" x14ac:dyDescent="0.3">
      <c r="A54" s="24"/>
      <c r="B54" s="14"/>
      <c r="C54" s="83" t="s">
        <v>234</v>
      </c>
      <c r="D54" s="107"/>
      <c r="E54" s="58">
        <v>150000</v>
      </c>
      <c r="F54" s="54"/>
      <c r="G54" s="54">
        <f>SUM(H54-E54)</f>
        <v>62873</v>
      </c>
      <c r="H54" s="54">
        <v>212873</v>
      </c>
      <c r="I54" s="153"/>
      <c r="J54" s="126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thickBot="1" x14ac:dyDescent="0.3">
      <c r="A55" s="147">
        <v>24</v>
      </c>
      <c r="B55" s="141"/>
      <c r="C55" s="96" t="s">
        <v>235</v>
      </c>
      <c r="D55" s="85" t="s">
        <v>236</v>
      </c>
      <c r="E55" s="55">
        <v>10184740</v>
      </c>
      <c r="F55" s="57">
        <v>-747314</v>
      </c>
      <c r="G55" s="57">
        <f t="shared" ref="G55:H55" si="5">SUM(G39+G46+G52)</f>
        <v>-883120</v>
      </c>
      <c r="H55" s="57">
        <f t="shared" si="5"/>
        <v>8554306</v>
      </c>
      <c r="I55" s="153"/>
      <c r="J55" s="126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6.25" thickBot="1" x14ac:dyDescent="0.3">
      <c r="A56" s="140">
        <v>25</v>
      </c>
      <c r="B56" s="141"/>
      <c r="C56" s="95" t="s">
        <v>237</v>
      </c>
      <c r="D56" s="81" t="s">
        <v>238</v>
      </c>
      <c r="E56" s="58">
        <v>100000</v>
      </c>
      <c r="F56" s="54"/>
      <c r="G56" s="54">
        <f>SUM(G57:G60)</f>
        <v>-9802</v>
      </c>
      <c r="H56" s="54">
        <v>90198</v>
      </c>
      <c r="I56" s="153"/>
      <c r="J56" s="126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6.25" thickBot="1" x14ac:dyDescent="0.3">
      <c r="A57" s="24"/>
      <c r="B57" s="14"/>
      <c r="C57" s="83" t="s">
        <v>239</v>
      </c>
      <c r="D57" s="73"/>
      <c r="E57" s="58"/>
      <c r="F57" s="54"/>
      <c r="G57" s="54"/>
      <c r="H57" s="59"/>
      <c r="I57" s="153"/>
      <c r="J57" s="12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thickBot="1" x14ac:dyDescent="0.3">
      <c r="A58" s="24"/>
      <c r="B58" s="14"/>
      <c r="C58" s="83" t="s">
        <v>240</v>
      </c>
      <c r="D58" s="73"/>
      <c r="E58" s="58"/>
      <c r="F58" s="54"/>
      <c r="G58" s="54"/>
      <c r="H58" s="59"/>
      <c r="I58" s="153"/>
      <c r="J58" s="12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thickBot="1" x14ac:dyDescent="0.3">
      <c r="A59" s="24"/>
      <c r="B59" s="14"/>
      <c r="C59" s="83" t="s">
        <v>241</v>
      </c>
      <c r="D59" s="73"/>
      <c r="E59" s="58">
        <v>100000</v>
      </c>
      <c r="F59" s="54"/>
      <c r="G59" s="54">
        <f>SUM(H59-E59)</f>
        <v>-9802</v>
      </c>
      <c r="H59" s="54">
        <v>90198</v>
      </c>
      <c r="I59" s="153"/>
      <c r="J59" s="12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thickBot="1" x14ac:dyDescent="0.3">
      <c r="A60" s="24"/>
      <c r="B60" s="14"/>
      <c r="C60" s="83" t="s">
        <v>242</v>
      </c>
      <c r="D60" s="72"/>
      <c r="E60" s="58"/>
      <c r="F60" s="54"/>
      <c r="G60" s="54"/>
      <c r="H60" s="59"/>
      <c r="I60" s="153"/>
      <c r="J60" s="126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6.25" thickBot="1" x14ac:dyDescent="0.3">
      <c r="A61" s="147">
        <v>26</v>
      </c>
      <c r="B61" s="141"/>
      <c r="C61" s="96" t="s">
        <v>243</v>
      </c>
      <c r="D61" s="85" t="s">
        <v>244</v>
      </c>
      <c r="E61" s="61">
        <v>130000</v>
      </c>
      <c r="F61" s="57">
        <v>-30000</v>
      </c>
      <c r="G61" s="57">
        <v>38429</v>
      </c>
      <c r="H61" s="57">
        <v>138429</v>
      </c>
      <c r="I61" s="153"/>
      <c r="J61" s="12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thickBot="1" x14ac:dyDescent="0.3">
      <c r="A62" s="24"/>
      <c r="B62" s="14"/>
      <c r="C62" s="83" t="s">
        <v>245</v>
      </c>
      <c r="D62" s="107"/>
      <c r="E62" s="58">
        <v>130000</v>
      </c>
      <c r="F62" s="54">
        <v>-30000</v>
      </c>
      <c r="G62" s="54">
        <v>38429</v>
      </c>
      <c r="H62" s="54">
        <v>138429</v>
      </c>
      <c r="I62" s="153"/>
      <c r="J62" s="12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thickBot="1" x14ac:dyDescent="0.3">
      <c r="A63" s="24"/>
      <c r="B63" s="14"/>
      <c r="C63" s="83" t="s">
        <v>246</v>
      </c>
      <c r="D63" s="107"/>
      <c r="E63" s="58"/>
      <c r="F63" s="54"/>
      <c r="G63" s="54"/>
      <c r="H63" s="54"/>
      <c r="I63" s="153"/>
      <c r="J63" s="126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6.25" thickBot="1" x14ac:dyDescent="0.3">
      <c r="A64" s="147">
        <v>27</v>
      </c>
      <c r="B64" s="141"/>
      <c r="C64" s="96" t="s">
        <v>247</v>
      </c>
      <c r="D64" s="85" t="s">
        <v>248</v>
      </c>
      <c r="E64" s="55">
        <v>230000</v>
      </c>
      <c r="F64" s="57">
        <v>-30000</v>
      </c>
      <c r="G64" s="57">
        <f t="shared" ref="G64:H64" si="6">SUM(G56+G61)</f>
        <v>28627</v>
      </c>
      <c r="H64" s="57">
        <f t="shared" si="6"/>
        <v>228627</v>
      </c>
      <c r="I64" s="153"/>
      <c r="J64" s="12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thickBot="1" x14ac:dyDescent="0.3">
      <c r="A65" s="147">
        <v>28</v>
      </c>
      <c r="B65" s="141"/>
      <c r="C65" s="96" t="s">
        <v>249</v>
      </c>
      <c r="D65" s="85" t="s">
        <v>250</v>
      </c>
      <c r="E65" s="61">
        <v>1360000</v>
      </c>
      <c r="F65" s="57"/>
      <c r="G65" s="57">
        <f t="shared" ref="G65:H65" si="7">SUM(G66:G68)</f>
        <v>670116</v>
      </c>
      <c r="H65" s="57">
        <f t="shared" si="7"/>
        <v>2030116</v>
      </c>
      <c r="I65" s="153"/>
      <c r="J65" s="126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thickBot="1" x14ac:dyDescent="0.3">
      <c r="A66" s="24"/>
      <c r="B66" s="14"/>
      <c r="C66" s="83" t="s">
        <v>251</v>
      </c>
      <c r="D66" s="73"/>
      <c r="E66" s="58">
        <v>1000000</v>
      </c>
      <c r="F66" s="54"/>
      <c r="G66" s="54">
        <f t="shared" ref="G66:G68" si="8">SUM(H66-E66)</f>
        <v>566977</v>
      </c>
      <c r="H66" s="54">
        <v>1566977</v>
      </c>
      <c r="I66" s="153"/>
      <c r="J66" s="126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thickBot="1" x14ac:dyDescent="0.3">
      <c r="A67" s="24"/>
      <c r="B67" s="14"/>
      <c r="C67" s="83" t="s">
        <v>252</v>
      </c>
      <c r="D67" s="73"/>
      <c r="E67" s="58">
        <v>300000</v>
      </c>
      <c r="F67" s="54"/>
      <c r="G67" s="54">
        <f t="shared" si="8"/>
        <v>110090</v>
      </c>
      <c r="H67" s="54">
        <v>410090</v>
      </c>
      <c r="I67" s="153"/>
      <c r="J67" s="12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thickBot="1" x14ac:dyDescent="0.3">
      <c r="A68" s="24"/>
      <c r="B68" s="14"/>
      <c r="C68" s="83" t="s">
        <v>253</v>
      </c>
      <c r="D68" s="73"/>
      <c r="E68" s="58">
        <v>60000</v>
      </c>
      <c r="F68" s="54"/>
      <c r="G68" s="54">
        <f t="shared" si="8"/>
        <v>-6951</v>
      </c>
      <c r="H68" s="54">
        <v>53049</v>
      </c>
      <c r="I68" s="167"/>
      <c r="J68" s="128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thickBot="1" x14ac:dyDescent="0.3">
      <c r="A69" s="140">
        <v>29</v>
      </c>
      <c r="B69" s="141"/>
      <c r="C69" s="95" t="s">
        <v>254</v>
      </c>
      <c r="D69" s="81" t="s">
        <v>255</v>
      </c>
      <c r="E69" s="53"/>
      <c r="F69" s="54"/>
      <c r="G69" s="54"/>
      <c r="H69" s="54"/>
      <c r="I69" s="168"/>
      <c r="J69" s="14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thickBot="1" x14ac:dyDescent="0.3">
      <c r="A70" s="140">
        <v>30</v>
      </c>
      <c r="B70" s="141"/>
      <c r="C70" s="95" t="s">
        <v>256</v>
      </c>
      <c r="D70" s="81" t="s">
        <v>257</v>
      </c>
      <c r="E70" s="53"/>
      <c r="F70" s="54"/>
      <c r="G70" s="54"/>
      <c r="H70" s="54"/>
      <c r="I70" s="165"/>
      <c r="J70" s="16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6.25" thickBot="1" x14ac:dyDescent="0.3">
      <c r="A71" s="147">
        <v>31</v>
      </c>
      <c r="B71" s="141"/>
      <c r="C71" s="96" t="s">
        <v>258</v>
      </c>
      <c r="D71" s="85" t="s">
        <v>259</v>
      </c>
      <c r="E71" s="55">
        <v>300000</v>
      </c>
      <c r="F71" s="57"/>
      <c r="G71" s="57">
        <f>SUM(H71-E71)</f>
        <v>-239228</v>
      </c>
      <c r="H71" s="57">
        <v>60772</v>
      </c>
      <c r="I71" s="153"/>
      <c r="J71" s="126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thickBot="1" x14ac:dyDescent="0.3">
      <c r="A72" s="147">
        <v>32</v>
      </c>
      <c r="B72" s="141"/>
      <c r="C72" s="108" t="s">
        <v>260</v>
      </c>
      <c r="D72" s="85" t="s">
        <v>261</v>
      </c>
      <c r="E72" s="55"/>
      <c r="F72" s="57"/>
      <c r="G72" s="57"/>
      <c r="H72" s="57"/>
      <c r="I72" s="153"/>
      <c r="J72" s="12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thickBot="1" x14ac:dyDescent="0.3">
      <c r="A73" s="147">
        <v>33</v>
      </c>
      <c r="B73" s="141"/>
      <c r="C73" s="100" t="s">
        <v>262</v>
      </c>
      <c r="D73" s="85" t="s">
        <v>263</v>
      </c>
      <c r="E73" s="61">
        <v>25000</v>
      </c>
      <c r="F73" s="57"/>
      <c r="G73" s="57">
        <f t="shared" ref="G73:H73" si="9">SUM(G74:G78)</f>
        <v>48858</v>
      </c>
      <c r="H73" s="57">
        <f t="shared" si="9"/>
        <v>73858</v>
      </c>
      <c r="I73" s="153"/>
      <c r="J73" s="126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thickBot="1" x14ac:dyDescent="0.3">
      <c r="A74" s="24"/>
      <c r="B74" s="14"/>
      <c r="C74" s="83" t="s">
        <v>264</v>
      </c>
      <c r="D74" s="73"/>
      <c r="E74" s="58">
        <v>25000</v>
      </c>
      <c r="F74" s="54"/>
      <c r="G74" s="54">
        <v>10000</v>
      </c>
      <c r="H74" s="54">
        <v>35000</v>
      </c>
      <c r="I74" s="153"/>
      <c r="J74" s="126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thickBot="1" x14ac:dyDescent="0.3">
      <c r="A75" s="24"/>
      <c r="B75" s="14"/>
      <c r="C75" s="83" t="s">
        <v>265</v>
      </c>
      <c r="D75" s="73"/>
      <c r="E75" s="58"/>
      <c r="F75" s="54"/>
      <c r="G75" s="54"/>
      <c r="H75" s="59"/>
      <c r="I75" s="153"/>
      <c r="J75" s="126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thickBot="1" x14ac:dyDescent="0.3">
      <c r="A76" s="24"/>
      <c r="B76" s="14"/>
      <c r="C76" s="83" t="s">
        <v>266</v>
      </c>
      <c r="D76" s="73"/>
      <c r="E76" s="58"/>
      <c r="F76" s="54"/>
      <c r="G76" s="54">
        <v>38858</v>
      </c>
      <c r="H76" s="59">
        <v>38858</v>
      </c>
      <c r="I76" s="153"/>
      <c r="J76" s="126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thickBot="1" x14ac:dyDescent="0.3">
      <c r="A77" s="24"/>
      <c r="B77" s="14"/>
      <c r="C77" s="83" t="s">
        <v>267</v>
      </c>
      <c r="D77" s="73"/>
      <c r="E77" s="58"/>
      <c r="F77" s="54"/>
      <c r="G77" s="54"/>
      <c r="H77" s="59"/>
      <c r="I77" s="153"/>
      <c r="J77" s="12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thickBot="1" x14ac:dyDescent="0.3">
      <c r="A78" s="24"/>
      <c r="B78" s="14"/>
      <c r="C78" s="83" t="s">
        <v>268</v>
      </c>
      <c r="D78" s="72"/>
      <c r="E78" s="58"/>
      <c r="F78" s="54"/>
      <c r="G78" s="54"/>
      <c r="H78" s="59"/>
      <c r="I78" s="153"/>
      <c r="J78" s="12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thickBot="1" x14ac:dyDescent="0.3">
      <c r="A79" s="147">
        <v>34</v>
      </c>
      <c r="B79" s="141"/>
      <c r="C79" s="96" t="s">
        <v>269</v>
      </c>
      <c r="D79" s="85" t="s">
        <v>270</v>
      </c>
      <c r="E79" s="61">
        <v>630000</v>
      </c>
      <c r="F79" s="57"/>
      <c r="G79" s="57">
        <f t="shared" ref="G79:H79" si="10">SUM(G80:G83)</f>
        <v>885791</v>
      </c>
      <c r="H79" s="57">
        <f t="shared" si="10"/>
        <v>1515791</v>
      </c>
      <c r="I79" s="153"/>
      <c r="J79" s="12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thickBot="1" x14ac:dyDescent="0.3">
      <c r="A80" s="24"/>
      <c r="B80" s="14"/>
      <c r="C80" s="83" t="s">
        <v>271</v>
      </c>
      <c r="D80" s="73"/>
      <c r="E80" s="58"/>
      <c r="F80" s="54"/>
      <c r="G80" s="54">
        <v>1000</v>
      </c>
      <c r="H80" s="59">
        <v>1000</v>
      </c>
      <c r="I80" s="153"/>
      <c r="J80" s="12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thickBot="1" x14ac:dyDescent="0.3">
      <c r="A81" s="24"/>
      <c r="B81" s="14"/>
      <c r="C81" s="83" t="s">
        <v>272</v>
      </c>
      <c r="D81" s="73"/>
      <c r="E81" s="58"/>
      <c r="F81" s="54"/>
      <c r="G81" s="54">
        <v>124123</v>
      </c>
      <c r="H81" s="59">
        <v>124123</v>
      </c>
      <c r="I81" s="153"/>
      <c r="J81" s="12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thickBot="1" x14ac:dyDescent="0.3">
      <c r="A82" s="24"/>
      <c r="B82" s="14"/>
      <c r="C82" s="83" t="s">
        <v>273</v>
      </c>
      <c r="D82" s="73"/>
      <c r="E82" s="58">
        <v>230000</v>
      </c>
      <c r="F82" s="54"/>
      <c r="G82" s="54">
        <f t="shared" ref="G82:G83" si="11">SUM(H82-E82)</f>
        <v>-131580</v>
      </c>
      <c r="H82" s="54">
        <v>98420</v>
      </c>
      <c r="I82" s="153"/>
      <c r="J82" s="12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thickBot="1" x14ac:dyDescent="0.3">
      <c r="A83" s="24"/>
      <c r="B83" s="14"/>
      <c r="C83" s="83" t="s">
        <v>274</v>
      </c>
      <c r="D83" s="107"/>
      <c r="E83" s="58">
        <v>400000</v>
      </c>
      <c r="F83" s="54"/>
      <c r="G83" s="54">
        <f t="shared" si="11"/>
        <v>892248</v>
      </c>
      <c r="H83" s="54">
        <v>1292248</v>
      </c>
      <c r="I83" s="153"/>
      <c r="J83" s="12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6.25" thickBot="1" x14ac:dyDescent="0.3">
      <c r="A84" s="147">
        <v>35</v>
      </c>
      <c r="B84" s="141"/>
      <c r="C84" s="96" t="s">
        <v>275</v>
      </c>
      <c r="D84" s="85" t="s">
        <v>276</v>
      </c>
      <c r="E84" s="55">
        <v>2315000</v>
      </c>
      <c r="F84" s="57"/>
      <c r="G84" s="57">
        <f t="shared" ref="G84:H84" si="12">SUM(G65+G71+G73+G79)</f>
        <v>1365537</v>
      </c>
      <c r="H84" s="57">
        <f t="shared" si="12"/>
        <v>3680537</v>
      </c>
      <c r="I84" s="153"/>
      <c r="J84" s="126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thickBot="1" x14ac:dyDescent="0.3">
      <c r="A85" s="147">
        <v>36</v>
      </c>
      <c r="B85" s="141"/>
      <c r="C85" s="96" t="s">
        <v>277</v>
      </c>
      <c r="D85" s="85" t="s">
        <v>278</v>
      </c>
      <c r="E85" s="55"/>
      <c r="F85" s="57"/>
      <c r="G85" s="57"/>
      <c r="H85" s="57"/>
      <c r="I85" s="153"/>
      <c r="J85" s="126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6.25" thickBot="1" x14ac:dyDescent="0.3">
      <c r="A86" s="147">
        <v>37</v>
      </c>
      <c r="B86" s="141"/>
      <c r="C86" s="96" t="s">
        <v>279</v>
      </c>
      <c r="D86" s="85" t="s">
        <v>280</v>
      </c>
      <c r="E86" s="55"/>
      <c r="F86" s="57"/>
      <c r="G86" s="57"/>
      <c r="H86" s="57"/>
      <c r="I86" s="153"/>
      <c r="J86" s="126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6.25" thickBot="1" x14ac:dyDescent="0.3">
      <c r="A87" s="147">
        <v>38</v>
      </c>
      <c r="B87" s="141"/>
      <c r="C87" s="96" t="s">
        <v>281</v>
      </c>
      <c r="D87" s="85" t="s">
        <v>282</v>
      </c>
      <c r="E87" s="55"/>
      <c r="F87" s="57"/>
      <c r="G87" s="57"/>
      <c r="H87" s="57"/>
      <c r="I87" s="153"/>
      <c r="J87" s="126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9" thickBot="1" x14ac:dyDescent="0.3">
      <c r="A88" s="147">
        <v>39</v>
      </c>
      <c r="B88" s="141"/>
      <c r="C88" s="96" t="s">
        <v>283</v>
      </c>
      <c r="D88" s="85" t="s">
        <v>284</v>
      </c>
      <c r="E88" s="55">
        <v>3434879</v>
      </c>
      <c r="F88" s="57">
        <v>-196316</v>
      </c>
      <c r="G88" s="57">
        <v>-1104417</v>
      </c>
      <c r="H88" s="57">
        <v>2134146</v>
      </c>
      <c r="I88" s="153"/>
      <c r="J88" s="126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thickBot="1" x14ac:dyDescent="0.3">
      <c r="A89" s="140">
        <v>40</v>
      </c>
      <c r="B89" s="141"/>
      <c r="C89" s="95" t="s">
        <v>285</v>
      </c>
      <c r="D89" s="81" t="s">
        <v>286</v>
      </c>
      <c r="E89" s="53"/>
      <c r="F89" s="54"/>
      <c r="G89" s="54">
        <v>286000</v>
      </c>
      <c r="H89" s="54">
        <v>286000</v>
      </c>
      <c r="I89" s="153"/>
      <c r="J89" s="126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thickBot="1" x14ac:dyDescent="0.3">
      <c r="A90" s="140">
        <v>41</v>
      </c>
      <c r="B90" s="141"/>
      <c r="C90" s="95" t="s">
        <v>287</v>
      </c>
      <c r="D90" s="81" t="s">
        <v>288</v>
      </c>
      <c r="E90" s="53"/>
      <c r="F90" s="54"/>
      <c r="G90" s="54"/>
      <c r="H90" s="54"/>
      <c r="I90" s="153"/>
      <c r="J90" s="126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6.25" thickBot="1" x14ac:dyDescent="0.3">
      <c r="A91" s="140">
        <v>42</v>
      </c>
      <c r="B91" s="141"/>
      <c r="C91" s="95" t="s">
        <v>289</v>
      </c>
      <c r="D91" s="81" t="s">
        <v>290</v>
      </c>
      <c r="E91" s="53"/>
      <c r="F91" s="54"/>
      <c r="G91" s="54"/>
      <c r="H91" s="54"/>
      <c r="I91" s="153"/>
      <c r="J91" s="126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thickBot="1" x14ac:dyDescent="0.3">
      <c r="A92" s="147">
        <v>43</v>
      </c>
      <c r="B92" s="141"/>
      <c r="C92" s="96" t="s">
        <v>291</v>
      </c>
      <c r="D92" s="85" t="s">
        <v>292</v>
      </c>
      <c r="E92" s="61"/>
      <c r="F92" s="57"/>
      <c r="G92" s="57"/>
      <c r="H92" s="57"/>
      <c r="I92" s="153"/>
      <c r="J92" s="12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thickBot="1" x14ac:dyDescent="0.3">
      <c r="A93" s="24"/>
      <c r="B93" s="14"/>
      <c r="C93" s="83" t="s">
        <v>293</v>
      </c>
      <c r="D93" s="73"/>
      <c r="E93" s="58"/>
      <c r="F93" s="54"/>
      <c r="G93" s="54"/>
      <c r="H93" s="59"/>
      <c r="I93" s="153"/>
      <c r="J93" s="126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thickBot="1" x14ac:dyDescent="0.3">
      <c r="A94" s="24"/>
      <c r="B94" s="14"/>
      <c r="C94" s="83" t="s">
        <v>294</v>
      </c>
      <c r="D94" s="73"/>
      <c r="E94" s="58"/>
      <c r="F94" s="54"/>
      <c r="G94" s="54"/>
      <c r="H94" s="59"/>
      <c r="I94" s="153"/>
      <c r="J94" s="126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thickBot="1" x14ac:dyDescent="0.3">
      <c r="A95" s="24"/>
      <c r="B95" s="14"/>
      <c r="C95" s="83" t="s">
        <v>295</v>
      </c>
      <c r="D95" s="73"/>
      <c r="E95" s="58"/>
      <c r="F95" s="54"/>
      <c r="G95" s="54"/>
      <c r="H95" s="59"/>
      <c r="I95" s="153"/>
      <c r="J95" s="126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thickBot="1" x14ac:dyDescent="0.3">
      <c r="A96" s="24"/>
      <c r="B96" s="14"/>
      <c r="C96" s="83" t="s">
        <v>296</v>
      </c>
      <c r="D96" s="73"/>
      <c r="E96" s="58"/>
      <c r="F96" s="54"/>
      <c r="G96" s="54"/>
      <c r="H96" s="59"/>
      <c r="I96" s="153"/>
      <c r="J96" s="126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thickBot="1" x14ac:dyDescent="0.3">
      <c r="A97" s="24"/>
      <c r="B97" s="14"/>
      <c r="C97" s="83" t="s">
        <v>297</v>
      </c>
      <c r="D97" s="107"/>
      <c r="E97" s="58"/>
      <c r="F97" s="54"/>
      <c r="G97" s="54">
        <v>2460</v>
      </c>
      <c r="H97" s="59">
        <v>2460</v>
      </c>
      <c r="I97" s="153"/>
      <c r="J97" s="12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6.25" thickBot="1" x14ac:dyDescent="0.3">
      <c r="A98" s="147">
        <v>44</v>
      </c>
      <c r="B98" s="141"/>
      <c r="C98" s="96" t="s">
        <v>298</v>
      </c>
      <c r="D98" s="85" t="s">
        <v>299</v>
      </c>
      <c r="E98" s="55">
        <v>3434879</v>
      </c>
      <c r="F98" s="57">
        <v>-196316</v>
      </c>
      <c r="G98" s="57">
        <f t="shared" ref="G98:H98" si="13">SUM(G88:G97)</f>
        <v>-815957</v>
      </c>
      <c r="H98" s="57">
        <f t="shared" si="13"/>
        <v>2422606</v>
      </c>
      <c r="I98" s="153"/>
      <c r="J98" s="126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6.25" thickBot="1" x14ac:dyDescent="0.3">
      <c r="A99" s="147">
        <v>45</v>
      </c>
      <c r="B99" s="141"/>
      <c r="C99" s="96" t="s">
        <v>300</v>
      </c>
      <c r="D99" s="85" t="s">
        <v>301</v>
      </c>
      <c r="E99" s="61">
        <v>16146619</v>
      </c>
      <c r="F99" s="57">
        <v>-973630</v>
      </c>
      <c r="G99" s="57">
        <f t="shared" ref="G99:H99" si="14">SUM(G55+G64+G84+G98)</f>
        <v>-304913</v>
      </c>
      <c r="H99" s="57">
        <f t="shared" si="14"/>
        <v>14886076</v>
      </c>
      <c r="I99" s="153"/>
      <c r="J99" s="126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thickBot="1" x14ac:dyDescent="0.3">
      <c r="A100" s="140">
        <v>46</v>
      </c>
      <c r="B100" s="141"/>
      <c r="C100" s="95" t="s">
        <v>302</v>
      </c>
      <c r="D100" s="81" t="s">
        <v>303</v>
      </c>
      <c r="E100" s="53"/>
      <c r="F100" s="54"/>
      <c r="G100" s="54"/>
      <c r="H100" s="54"/>
      <c r="I100" s="153"/>
      <c r="J100" s="126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thickBot="1" x14ac:dyDescent="0.3">
      <c r="A101" s="140">
        <v>47</v>
      </c>
      <c r="B101" s="141"/>
      <c r="C101" s="95" t="s">
        <v>304</v>
      </c>
      <c r="D101" s="81" t="s">
        <v>305</v>
      </c>
      <c r="E101" s="53"/>
      <c r="F101" s="54"/>
      <c r="G101" s="54"/>
      <c r="H101" s="54"/>
      <c r="I101" s="153"/>
      <c r="J101" s="126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thickBot="1" x14ac:dyDescent="0.3">
      <c r="A102" s="140">
        <v>48</v>
      </c>
      <c r="B102" s="141"/>
      <c r="C102" s="98" t="s">
        <v>306</v>
      </c>
      <c r="D102" s="81" t="s">
        <v>307</v>
      </c>
      <c r="E102" s="53"/>
      <c r="F102" s="54"/>
      <c r="G102" s="54"/>
      <c r="H102" s="54"/>
      <c r="I102" s="153"/>
      <c r="J102" s="126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6.25" thickBot="1" x14ac:dyDescent="0.3">
      <c r="A103" s="140">
        <v>49</v>
      </c>
      <c r="B103" s="141"/>
      <c r="C103" s="98" t="s">
        <v>308</v>
      </c>
      <c r="D103" s="81" t="s">
        <v>309</v>
      </c>
      <c r="E103" s="53"/>
      <c r="F103" s="54"/>
      <c r="G103" s="54"/>
      <c r="H103" s="54"/>
      <c r="I103" s="153"/>
      <c r="J103" s="126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9" thickBot="1" x14ac:dyDescent="0.3">
      <c r="A104" s="140">
        <v>50</v>
      </c>
      <c r="B104" s="141"/>
      <c r="C104" s="98" t="s">
        <v>310</v>
      </c>
      <c r="D104" s="81" t="s">
        <v>311</v>
      </c>
      <c r="E104" s="53"/>
      <c r="F104" s="54"/>
      <c r="G104" s="54"/>
      <c r="H104" s="54"/>
      <c r="I104" s="153"/>
      <c r="J104" s="126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thickBot="1" x14ac:dyDescent="0.3">
      <c r="A105" s="140">
        <v>51</v>
      </c>
      <c r="B105" s="141"/>
      <c r="C105" s="95" t="s">
        <v>312</v>
      </c>
      <c r="D105" s="81" t="s">
        <v>313</v>
      </c>
      <c r="E105" s="53"/>
      <c r="F105" s="54"/>
      <c r="G105" s="54"/>
      <c r="H105" s="54"/>
      <c r="I105" s="153"/>
      <c r="J105" s="126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6.25" thickBot="1" x14ac:dyDescent="0.3">
      <c r="A106" s="140">
        <v>52</v>
      </c>
      <c r="B106" s="141"/>
      <c r="C106" s="95" t="s">
        <v>314</v>
      </c>
      <c r="D106" s="81" t="s">
        <v>315</v>
      </c>
      <c r="E106" s="53"/>
      <c r="F106" s="54"/>
      <c r="G106" s="54"/>
      <c r="H106" s="54"/>
      <c r="I106" s="153"/>
      <c r="J106" s="126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thickBot="1" x14ac:dyDescent="0.3">
      <c r="A107" s="140">
        <v>53</v>
      </c>
      <c r="B107" s="141"/>
      <c r="C107" s="95" t="s">
        <v>316</v>
      </c>
      <c r="D107" s="81" t="s">
        <v>317</v>
      </c>
      <c r="E107" s="53"/>
      <c r="F107" s="54"/>
      <c r="G107" s="54"/>
      <c r="H107" s="54"/>
      <c r="I107" s="153"/>
      <c r="J107" s="126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6.25" thickBot="1" x14ac:dyDescent="0.3">
      <c r="A108" s="140">
        <v>54</v>
      </c>
      <c r="B108" s="141"/>
      <c r="C108" s="95" t="s">
        <v>318</v>
      </c>
      <c r="D108" s="81" t="s">
        <v>319</v>
      </c>
      <c r="E108" s="53"/>
      <c r="F108" s="54"/>
      <c r="G108" s="54"/>
      <c r="H108" s="54"/>
      <c r="I108" s="153"/>
      <c r="J108" s="126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thickBot="1" x14ac:dyDescent="0.3">
      <c r="A109" s="140">
        <v>55</v>
      </c>
      <c r="B109" s="141"/>
      <c r="C109" s="95" t="s">
        <v>320</v>
      </c>
      <c r="D109" s="81" t="s">
        <v>321</v>
      </c>
      <c r="E109" s="53"/>
      <c r="F109" s="54"/>
      <c r="G109" s="54"/>
      <c r="H109" s="54"/>
      <c r="I109" s="153"/>
      <c r="J109" s="126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thickBot="1" x14ac:dyDescent="0.3">
      <c r="A110" s="140">
        <v>56</v>
      </c>
      <c r="B110" s="141"/>
      <c r="C110" s="95" t="s">
        <v>322</v>
      </c>
      <c r="D110" s="81" t="s">
        <v>323</v>
      </c>
      <c r="E110" s="53"/>
      <c r="F110" s="54"/>
      <c r="G110" s="54"/>
      <c r="H110" s="54"/>
      <c r="I110" s="153"/>
      <c r="J110" s="126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9" thickBot="1" x14ac:dyDescent="0.3">
      <c r="A111" s="140">
        <v>57</v>
      </c>
      <c r="B111" s="141"/>
      <c r="C111" s="95" t="s">
        <v>324</v>
      </c>
      <c r="D111" s="81" t="s">
        <v>325</v>
      </c>
      <c r="E111" s="53"/>
      <c r="F111" s="54"/>
      <c r="G111" s="54"/>
      <c r="H111" s="54"/>
      <c r="I111" s="153"/>
      <c r="J111" s="126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9" thickBot="1" x14ac:dyDescent="0.3">
      <c r="A112" s="140">
        <v>58</v>
      </c>
      <c r="B112" s="141"/>
      <c r="C112" s="95" t="s">
        <v>326</v>
      </c>
      <c r="D112" s="81" t="s">
        <v>327</v>
      </c>
      <c r="E112" s="53"/>
      <c r="F112" s="54"/>
      <c r="G112" s="54"/>
      <c r="H112" s="54"/>
      <c r="I112" s="153"/>
      <c r="J112" s="126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51.75" thickBot="1" x14ac:dyDescent="0.3">
      <c r="A113" s="140">
        <v>59</v>
      </c>
      <c r="B113" s="141"/>
      <c r="C113" s="95" t="s">
        <v>328</v>
      </c>
      <c r="D113" s="81" t="s">
        <v>329</v>
      </c>
      <c r="E113" s="55"/>
      <c r="F113" s="57"/>
      <c r="G113" s="57"/>
      <c r="H113" s="57"/>
      <c r="I113" s="153"/>
      <c r="J113" s="126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9" thickBot="1" x14ac:dyDescent="0.3">
      <c r="A114" s="140">
        <v>60</v>
      </c>
      <c r="B114" s="141"/>
      <c r="C114" s="95" t="s">
        <v>330</v>
      </c>
      <c r="D114" s="81" t="s">
        <v>331</v>
      </c>
      <c r="E114" s="55"/>
      <c r="F114" s="57"/>
      <c r="G114" s="57"/>
      <c r="H114" s="57"/>
      <c r="I114" s="153"/>
      <c r="J114" s="126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9" thickBot="1" x14ac:dyDescent="0.3">
      <c r="A115" s="140">
        <v>61</v>
      </c>
      <c r="B115" s="141"/>
      <c r="C115" s="95" t="s">
        <v>332</v>
      </c>
      <c r="D115" s="81" t="s">
        <v>333</v>
      </c>
      <c r="E115" s="55"/>
      <c r="F115" s="57"/>
      <c r="G115" s="57"/>
      <c r="H115" s="57"/>
      <c r="I115" s="153"/>
      <c r="J115" s="126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9" thickBot="1" x14ac:dyDescent="0.3">
      <c r="A116" s="140">
        <v>62</v>
      </c>
      <c r="B116" s="141"/>
      <c r="C116" s="95" t="s">
        <v>334</v>
      </c>
      <c r="D116" s="81" t="s">
        <v>335</v>
      </c>
      <c r="E116" s="55"/>
      <c r="F116" s="57"/>
      <c r="G116" s="57"/>
      <c r="H116" s="57"/>
      <c r="I116" s="153"/>
      <c r="J116" s="126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thickBot="1" x14ac:dyDescent="0.3">
      <c r="A117" s="140">
        <v>63</v>
      </c>
      <c r="B117" s="141"/>
      <c r="C117" s="95" t="s">
        <v>336</v>
      </c>
      <c r="D117" s="81" t="s">
        <v>337</v>
      </c>
      <c r="E117" s="55"/>
      <c r="F117" s="57"/>
      <c r="G117" s="57"/>
      <c r="H117" s="57"/>
      <c r="I117" s="153"/>
      <c r="J117" s="126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thickBot="1" x14ac:dyDescent="0.3">
      <c r="A118" s="140">
        <v>64</v>
      </c>
      <c r="B118" s="141"/>
      <c r="C118" s="94" t="s">
        <v>338</v>
      </c>
      <c r="D118" s="81" t="s">
        <v>339</v>
      </c>
      <c r="E118" s="55"/>
      <c r="F118" s="57"/>
      <c r="G118" s="57"/>
      <c r="H118" s="57"/>
      <c r="I118" s="153"/>
      <c r="J118" s="126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9" thickBot="1" x14ac:dyDescent="0.3">
      <c r="A119" s="140">
        <v>65</v>
      </c>
      <c r="B119" s="141"/>
      <c r="C119" s="95" t="s">
        <v>340</v>
      </c>
      <c r="D119" s="81" t="s">
        <v>341</v>
      </c>
      <c r="E119" s="55"/>
      <c r="F119" s="57"/>
      <c r="G119" s="57">
        <v>3800</v>
      </c>
      <c r="H119" s="57">
        <v>3800</v>
      </c>
      <c r="I119" s="153"/>
      <c r="J119" s="126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thickBot="1" x14ac:dyDescent="0.3">
      <c r="A120" s="140">
        <v>66</v>
      </c>
      <c r="B120" s="141"/>
      <c r="C120" s="94" t="s">
        <v>342</v>
      </c>
      <c r="D120" s="81" t="s">
        <v>343</v>
      </c>
      <c r="E120" s="53"/>
      <c r="F120" s="57"/>
      <c r="G120" s="57">
        <v>385472</v>
      </c>
      <c r="H120" s="57">
        <v>385472</v>
      </c>
      <c r="I120" s="153"/>
      <c r="J120" s="126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6.25" thickBot="1" x14ac:dyDescent="0.3">
      <c r="A121" s="140">
        <v>67</v>
      </c>
      <c r="B121" s="141"/>
      <c r="C121" s="95" t="s">
        <v>344</v>
      </c>
      <c r="D121" s="81" t="s">
        <v>345</v>
      </c>
      <c r="E121" s="55"/>
      <c r="F121" s="54"/>
      <c r="G121" s="54">
        <f t="shared" ref="G121:H121" si="15">SUM(G119:G120)</f>
        <v>389272</v>
      </c>
      <c r="H121" s="54">
        <f t="shared" si="15"/>
        <v>389272</v>
      </c>
      <c r="I121" s="153"/>
      <c r="J121" s="126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thickBot="1" x14ac:dyDescent="0.3">
      <c r="A122" s="140">
        <v>68</v>
      </c>
      <c r="B122" s="141"/>
      <c r="C122" s="94" t="s">
        <v>346</v>
      </c>
      <c r="D122" s="81" t="s">
        <v>347</v>
      </c>
      <c r="E122" s="55"/>
      <c r="F122" s="57"/>
      <c r="G122" s="57"/>
      <c r="H122" s="57"/>
      <c r="I122" s="153"/>
      <c r="J122" s="126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thickBot="1" x14ac:dyDescent="0.3">
      <c r="A123" s="140">
        <v>69</v>
      </c>
      <c r="B123" s="141"/>
      <c r="C123" s="94" t="s">
        <v>348</v>
      </c>
      <c r="D123" s="81" t="s">
        <v>349</v>
      </c>
      <c r="E123" s="55"/>
      <c r="F123" s="57"/>
      <c r="G123" s="57"/>
      <c r="H123" s="57"/>
      <c r="I123" s="153"/>
      <c r="J123" s="126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thickBot="1" x14ac:dyDescent="0.3">
      <c r="A124" s="140">
        <v>70</v>
      </c>
      <c r="B124" s="141"/>
      <c r="C124" s="94" t="s">
        <v>350</v>
      </c>
      <c r="D124" s="81" t="s">
        <v>351</v>
      </c>
      <c r="E124" s="55"/>
      <c r="F124" s="57"/>
      <c r="G124" s="57"/>
      <c r="H124" s="57"/>
      <c r="I124" s="153"/>
      <c r="J124" s="126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thickBot="1" x14ac:dyDescent="0.3">
      <c r="A125" s="140">
        <v>71</v>
      </c>
      <c r="B125" s="141"/>
      <c r="C125" s="94" t="s">
        <v>352</v>
      </c>
      <c r="D125" s="81" t="s">
        <v>353</v>
      </c>
      <c r="E125" s="53"/>
      <c r="F125" s="54"/>
      <c r="G125" s="54">
        <v>1432141</v>
      </c>
      <c r="H125" s="54">
        <v>1432141</v>
      </c>
      <c r="I125" s="153"/>
      <c r="J125" s="126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thickBot="1" x14ac:dyDescent="0.3">
      <c r="A126" s="140">
        <v>72</v>
      </c>
      <c r="B126" s="141"/>
      <c r="C126" s="94" t="s">
        <v>354</v>
      </c>
      <c r="D126" s="81" t="s">
        <v>355</v>
      </c>
      <c r="E126" s="55"/>
      <c r="F126" s="57"/>
      <c r="G126" s="57"/>
      <c r="H126" s="57"/>
      <c r="I126" s="153"/>
      <c r="J126" s="126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thickBot="1" x14ac:dyDescent="0.3">
      <c r="A127" s="140">
        <v>73</v>
      </c>
      <c r="B127" s="141"/>
      <c r="C127" s="94" t="s">
        <v>356</v>
      </c>
      <c r="D127" s="81" t="s">
        <v>357</v>
      </c>
      <c r="E127" s="55"/>
      <c r="F127" s="57"/>
      <c r="G127" s="57"/>
      <c r="H127" s="57"/>
      <c r="I127" s="153"/>
      <c r="J127" s="126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thickBot="1" x14ac:dyDescent="0.3">
      <c r="A128" s="140">
        <v>74</v>
      </c>
      <c r="B128" s="141"/>
      <c r="C128" s="94" t="s">
        <v>358</v>
      </c>
      <c r="D128" s="81" t="s">
        <v>359</v>
      </c>
      <c r="E128" s="55"/>
      <c r="F128" s="57"/>
      <c r="G128" s="57">
        <v>386678</v>
      </c>
      <c r="H128" s="57">
        <v>386678</v>
      </c>
      <c r="I128" s="153"/>
      <c r="J128" s="126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thickBot="1" x14ac:dyDescent="0.3">
      <c r="A129" s="147">
        <v>75</v>
      </c>
      <c r="B129" s="141"/>
      <c r="C129" s="100" t="s">
        <v>360</v>
      </c>
      <c r="D129" s="85" t="s">
        <v>361</v>
      </c>
      <c r="E129" s="55"/>
      <c r="F129" s="57"/>
      <c r="G129" s="57">
        <f t="shared" ref="G129:H129" si="16">SUM(G125:G128)</f>
        <v>1818819</v>
      </c>
      <c r="H129" s="57">
        <f t="shared" si="16"/>
        <v>1818819</v>
      </c>
      <c r="I129" s="153"/>
      <c r="J129" s="126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thickBot="1" x14ac:dyDescent="0.3">
      <c r="A130" s="140">
        <v>76</v>
      </c>
      <c r="B130" s="141"/>
      <c r="C130" s="95" t="s">
        <v>362</v>
      </c>
      <c r="D130" s="81" t="s">
        <v>363</v>
      </c>
      <c r="E130" s="55"/>
      <c r="F130" s="57"/>
      <c r="G130" s="57"/>
      <c r="H130" s="57"/>
      <c r="I130" s="153"/>
      <c r="J130" s="126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thickBot="1" x14ac:dyDescent="0.3">
      <c r="A131" s="140">
        <v>77</v>
      </c>
      <c r="B131" s="141"/>
      <c r="C131" s="95" t="s">
        <v>364</v>
      </c>
      <c r="D131" s="81" t="s">
        <v>365</v>
      </c>
      <c r="E131" s="55"/>
      <c r="F131" s="57"/>
      <c r="G131" s="57"/>
      <c r="H131" s="57"/>
      <c r="I131" s="153"/>
      <c r="J131" s="126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thickBot="1" x14ac:dyDescent="0.3">
      <c r="A132" s="140">
        <v>78</v>
      </c>
      <c r="B132" s="141"/>
      <c r="C132" s="95" t="s">
        <v>366</v>
      </c>
      <c r="D132" s="81" t="s">
        <v>367</v>
      </c>
      <c r="E132" s="55"/>
      <c r="F132" s="57"/>
      <c r="G132" s="57"/>
      <c r="H132" s="57"/>
      <c r="I132" s="153"/>
      <c r="J132" s="126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6.25" thickBot="1" x14ac:dyDescent="0.3">
      <c r="A133" s="140">
        <v>79</v>
      </c>
      <c r="B133" s="141"/>
      <c r="C133" s="95" t="s">
        <v>368</v>
      </c>
      <c r="D133" s="81" t="s">
        <v>369</v>
      </c>
      <c r="E133" s="53"/>
      <c r="F133" s="57"/>
      <c r="G133" s="57"/>
      <c r="H133" s="54"/>
      <c r="I133" s="153"/>
      <c r="J133" s="126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thickBot="1" x14ac:dyDescent="0.3">
      <c r="A134" s="140">
        <v>80</v>
      </c>
      <c r="B134" s="141"/>
      <c r="C134" s="95" t="s">
        <v>370</v>
      </c>
      <c r="D134" s="81" t="s">
        <v>371</v>
      </c>
      <c r="E134" s="55"/>
      <c r="F134" s="54"/>
      <c r="G134" s="54"/>
      <c r="H134" s="57"/>
      <c r="I134" s="153"/>
      <c r="J134" s="126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9" thickBot="1" x14ac:dyDescent="0.3">
      <c r="A135" s="140">
        <v>81</v>
      </c>
      <c r="B135" s="141"/>
      <c r="C135" s="95" t="s">
        <v>372</v>
      </c>
      <c r="D135" s="81" t="s">
        <v>373</v>
      </c>
      <c r="E135" s="55"/>
      <c r="F135" s="57"/>
      <c r="G135" s="57"/>
      <c r="H135" s="57"/>
      <c r="I135" s="153"/>
      <c r="J135" s="126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9" thickBot="1" x14ac:dyDescent="0.3">
      <c r="A136" s="140">
        <v>82</v>
      </c>
      <c r="B136" s="141"/>
      <c r="C136" s="95" t="s">
        <v>374</v>
      </c>
      <c r="D136" s="81" t="s">
        <v>375</v>
      </c>
      <c r="E136" s="55"/>
      <c r="F136" s="57"/>
      <c r="G136" s="57"/>
      <c r="H136" s="57"/>
      <c r="I136" s="153"/>
      <c r="J136" s="126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51.75" thickBot="1" x14ac:dyDescent="0.3">
      <c r="A137" s="140">
        <v>83</v>
      </c>
      <c r="B137" s="141"/>
      <c r="C137" s="95" t="s">
        <v>376</v>
      </c>
      <c r="D137" s="81" t="s">
        <v>377</v>
      </c>
      <c r="E137" s="55"/>
      <c r="F137" s="57"/>
      <c r="G137" s="57"/>
      <c r="H137" s="57"/>
      <c r="I137" s="153"/>
      <c r="J137" s="126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9" thickBot="1" x14ac:dyDescent="0.3">
      <c r="A138" s="140">
        <v>84</v>
      </c>
      <c r="B138" s="141"/>
      <c r="C138" s="95" t="s">
        <v>378</v>
      </c>
      <c r="D138" s="81" t="s">
        <v>379</v>
      </c>
      <c r="E138" s="55"/>
      <c r="F138" s="57"/>
      <c r="G138" s="57"/>
      <c r="H138" s="57"/>
      <c r="I138" s="153"/>
      <c r="J138" s="126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9" thickBot="1" x14ac:dyDescent="0.3">
      <c r="A139" s="140">
        <v>85</v>
      </c>
      <c r="B139" s="141"/>
      <c r="C139" s="95" t="s">
        <v>380</v>
      </c>
      <c r="D139" s="81" t="s">
        <v>381</v>
      </c>
      <c r="E139" s="55"/>
      <c r="F139" s="57"/>
      <c r="G139" s="57"/>
      <c r="H139" s="57"/>
      <c r="I139" s="153"/>
      <c r="J139" s="126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9" thickBot="1" x14ac:dyDescent="0.3">
      <c r="A140" s="140">
        <v>86</v>
      </c>
      <c r="B140" s="141"/>
      <c r="C140" s="95" t="s">
        <v>382</v>
      </c>
      <c r="D140" s="81" t="s">
        <v>383</v>
      </c>
      <c r="E140" s="55"/>
      <c r="F140" s="57"/>
      <c r="G140" s="57"/>
      <c r="H140" s="57"/>
      <c r="I140" s="153"/>
      <c r="J140" s="126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thickBot="1" x14ac:dyDescent="0.3">
      <c r="A141" s="140">
        <v>87</v>
      </c>
      <c r="B141" s="141"/>
      <c r="C141" s="95" t="s">
        <v>384</v>
      </c>
      <c r="D141" s="81" t="s">
        <v>385</v>
      </c>
      <c r="E141" s="55"/>
      <c r="F141" s="57"/>
      <c r="G141" s="57"/>
      <c r="H141" s="57"/>
      <c r="I141" s="153"/>
      <c r="J141" s="126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9" thickBot="1" x14ac:dyDescent="0.3">
      <c r="A142" s="140">
        <v>88</v>
      </c>
      <c r="B142" s="141"/>
      <c r="C142" s="95" t="s">
        <v>386</v>
      </c>
      <c r="D142" s="81" t="s">
        <v>387</v>
      </c>
      <c r="E142" s="53"/>
      <c r="F142" s="57"/>
      <c r="G142" s="57"/>
      <c r="H142" s="54"/>
      <c r="I142" s="153"/>
      <c r="J142" s="126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6.25" thickBot="1" x14ac:dyDescent="0.3">
      <c r="A143" s="140">
        <v>89</v>
      </c>
      <c r="B143" s="141"/>
      <c r="C143" s="95" t="s">
        <v>388</v>
      </c>
      <c r="D143" s="81" t="s">
        <v>389</v>
      </c>
      <c r="E143" s="53"/>
      <c r="F143" s="54"/>
      <c r="G143" s="54"/>
      <c r="H143" s="54"/>
      <c r="I143" s="153"/>
      <c r="J143" s="126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thickBot="1" x14ac:dyDescent="0.3">
      <c r="A144" s="147">
        <v>90</v>
      </c>
      <c r="B144" s="141"/>
      <c r="C144" s="100" t="s">
        <v>390</v>
      </c>
      <c r="D144" s="85" t="s">
        <v>391</v>
      </c>
      <c r="E144" s="55">
        <v>31298667</v>
      </c>
      <c r="F144" s="57">
        <v>-973630</v>
      </c>
      <c r="G144" s="57">
        <f t="shared" ref="G144:H144" si="17">SUM(G31+G32+G99+G121+G129)</f>
        <v>2572929</v>
      </c>
      <c r="H144" s="57">
        <f t="shared" si="17"/>
        <v>32897966</v>
      </c>
      <c r="I144" s="153"/>
      <c r="J144" s="126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244">
    <mergeCell ref="A144:B144"/>
    <mergeCell ref="A131:B131"/>
    <mergeCell ref="A132:B132"/>
    <mergeCell ref="I131:J131"/>
    <mergeCell ref="I132:J132"/>
    <mergeCell ref="A124:B124"/>
    <mergeCell ref="A125:B125"/>
    <mergeCell ref="A126:B126"/>
    <mergeCell ref="A127:B127"/>
    <mergeCell ref="A128:B128"/>
    <mergeCell ref="A129:B129"/>
    <mergeCell ref="I126:J126"/>
    <mergeCell ref="I127:J127"/>
    <mergeCell ref="I128:J128"/>
    <mergeCell ref="I129:J129"/>
    <mergeCell ref="I130:J130"/>
    <mergeCell ref="I138:J138"/>
    <mergeCell ref="I139:J139"/>
    <mergeCell ref="I137:J137"/>
    <mergeCell ref="A143:B143"/>
    <mergeCell ref="I140:J140"/>
    <mergeCell ref="I141:J141"/>
    <mergeCell ref="I142:J142"/>
    <mergeCell ref="I143:J143"/>
    <mergeCell ref="I144:J144"/>
    <mergeCell ref="I133:J133"/>
    <mergeCell ref="I134:J134"/>
    <mergeCell ref="I135:J135"/>
    <mergeCell ref="I136:J136"/>
    <mergeCell ref="I120:J120"/>
    <mergeCell ref="I121:J121"/>
    <mergeCell ref="I122:J122"/>
    <mergeCell ref="I123:J123"/>
    <mergeCell ref="I124:J124"/>
    <mergeCell ref="I125:J125"/>
    <mergeCell ref="I63:J63"/>
    <mergeCell ref="I64:J64"/>
    <mergeCell ref="I65:J65"/>
    <mergeCell ref="I66:J66"/>
    <mergeCell ref="I67:J67"/>
    <mergeCell ref="I117:J117"/>
    <mergeCell ref="I118:J118"/>
    <mergeCell ref="I84:J84"/>
    <mergeCell ref="I85:J85"/>
    <mergeCell ref="I100:J100"/>
    <mergeCell ref="I101:J101"/>
    <mergeCell ref="I102:J102"/>
    <mergeCell ref="I103:J103"/>
    <mergeCell ref="I104:J104"/>
    <mergeCell ref="I105:J105"/>
    <mergeCell ref="I106:J106"/>
    <mergeCell ref="I86:J86"/>
    <mergeCell ref="I87:J87"/>
    <mergeCell ref="I88:J88"/>
    <mergeCell ref="I89:J89"/>
    <mergeCell ref="I90:J90"/>
    <mergeCell ref="I114:J114"/>
    <mergeCell ref="I115:J115"/>
    <mergeCell ref="I116:J116"/>
    <mergeCell ref="I119:J119"/>
    <mergeCell ref="I107:J107"/>
    <mergeCell ref="I108:J108"/>
    <mergeCell ref="I109:J109"/>
    <mergeCell ref="I110:J110"/>
    <mergeCell ref="I111:J111"/>
    <mergeCell ref="I56:J56"/>
    <mergeCell ref="I57:J57"/>
    <mergeCell ref="I58:J58"/>
    <mergeCell ref="I59:J59"/>
    <mergeCell ref="I60:J60"/>
    <mergeCell ref="I61:J61"/>
    <mergeCell ref="I62:J62"/>
    <mergeCell ref="I68:J68"/>
    <mergeCell ref="I69:J69"/>
    <mergeCell ref="I93:J93"/>
    <mergeCell ref="I94:J94"/>
    <mergeCell ref="I95:J95"/>
    <mergeCell ref="I96:J96"/>
    <mergeCell ref="I97:J97"/>
    <mergeCell ref="I92:J92"/>
    <mergeCell ref="I112:J112"/>
    <mergeCell ref="I113:J113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26:J26"/>
    <mergeCell ref="I27:J27"/>
    <mergeCell ref="I28:J28"/>
    <mergeCell ref="I29:J29"/>
    <mergeCell ref="I30:J30"/>
    <mergeCell ref="I31:J31"/>
    <mergeCell ref="I32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A138:B138"/>
    <mergeCell ref="A139:B139"/>
    <mergeCell ref="A140:B140"/>
    <mergeCell ref="A141:B141"/>
    <mergeCell ref="A142:B142"/>
    <mergeCell ref="A137:B137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98:J98"/>
    <mergeCell ref="I99:J99"/>
    <mergeCell ref="I91:J91"/>
    <mergeCell ref="A133:B133"/>
    <mergeCell ref="A134:B134"/>
    <mergeCell ref="A135:B135"/>
    <mergeCell ref="A136:B136"/>
    <mergeCell ref="A69:B69"/>
    <mergeCell ref="A70:B70"/>
    <mergeCell ref="A71:B71"/>
    <mergeCell ref="A72:B72"/>
    <mergeCell ref="A84:B84"/>
    <mergeCell ref="A85:B85"/>
    <mergeCell ref="A86:B86"/>
    <mergeCell ref="A87:B87"/>
    <mergeCell ref="A107:B107"/>
    <mergeCell ref="A108:B108"/>
    <mergeCell ref="A109:B109"/>
    <mergeCell ref="A110:B110"/>
    <mergeCell ref="A111:B111"/>
    <mergeCell ref="A121:B121"/>
    <mergeCell ref="A122:B122"/>
    <mergeCell ref="A123:B123"/>
    <mergeCell ref="A130:B130"/>
    <mergeCell ref="A92:B92"/>
    <mergeCell ref="A98:B98"/>
    <mergeCell ref="A100:B100"/>
    <mergeCell ref="A101:B101"/>
    <mergeCell ref="A102:B102"/>
    <mergeCell ref="A103:B103"/>
    <mergeCell ref="A104:B104"/>
    <mergeCell ref="A105:B105"/>
    <mergeCell ref="A106:B106"/>
    <mergeCell ref="A119:B119"/>
    <mergeCell ref="A120:B120"/>
    <mergeCell ref="A112:B112"/>
    <mergeCell ref="A113:B113"/>
    <mergeCell ref="A114:B114"/>
    <mergeCell ref="A115:B115"/>
    <mergeCell ref="A116:B116"/>
    <mergeCell ref="A117:B117"/>
    <mergeCell ref="A118:B118"/>
    <mergeCell ref="A39:B39"/>
    <mergeCell ref="A46:B46"/>
    <mergeCell ref="A73:B73"/>
    <mergeCell ref="A79:B79"/>
    <mergeCell ref="A88:B88"/>
    <mergeCell ref="A89:B89"/>
    <mergeCell ref="A90:B90"/>
    <mergeCell ref="A91:B91"/>
    <mergeCell ref="A99:B99"/>
    <mergeCell ref="A52:B52"/>
    <mergeCell ref="A55:B55"/>
    <mergeCell ref="A56:B56"/>
    <mergeCell ref="A61:B61"/>
    <mergeCell ref="A64:B64"/>
    <mergeCell ref="A65:B65"/>
    <mergeCell ref="G10:G11"/>
    <mergeCell ref="H10:H11"/>
    <mergeCell ref="I12:J12"/>
    <mergeCell ref="I13:J13"/>
    <mergeCell ref="I14:J14"/>
    <mergeCell ref="I15:J15"/>
    <mergeCell ref="I16:J16"/>
    <mergeCell ref="A31:B31"/>
    <mergeCell ref="A32:B34"/>
    <mergeCell ref="C32:C34"/>
    <mergeCell ref="D32:D34"/>
    <mergeCell ref="E32:E34"/>
    <mergeCell ref="F32:F34"/>
    <mergeCell ref="G32:G34"/>
    <mergeCell ref="H32:H34"/>
    <mergeCell ref="A15:B15"/>
    <mergeCell ref="A16:B16"/>
    <mergeCell ref="I17:J17"/>
    <mergeCell ref="I20:J20"/>
    <mergeCell ref="I21:J21"/>
    <mergeCell ref="I22:J22"/>
    <mergeCell ref="I23:J23"/>
    <mergeCell ref="I24:J24"/>
    <mergeCell ref="I25:J25"/>
    <mergeCell ref="A26:B26"/>
    <mergeCell ref="A27:B27"/>
    <mergeCell ref="A28:B28"/>
    <mergeCell ref="A29:B29"/>
    <mergeCell ref="A30:B30"/>
    <mergeCell ref="A1:H1"/>
    <mergeCell ref="I1:J8"/>
    <mergeCell ref="A2:H2"/>
    <mergeCell ref="A3:H3"/>
    <mergeCell ref="A4:H4"/>
    <mergeCell ref="A5:H5"/>
    <mergeCell ref="A6:H6"/>
    <mergeCell ref="A7:H7"/>
    <mergeCell ref="A8:H8"/>
    <mergeCell ref="A9:E9"/>
    <mergeCell ref="I9:J9"/>
    <mergeCell ref="C10:C11"/>
    <mergeCell ref="F10:F11"/>
    <mergeCell ref="I10:J11"/>
    <mergeCell ref="A10:B10"/>
    <mergeCell ref="A11:B11"/>
    <mergeCell ref="A12:B12"/>
    <mergeCell ref="A13:B13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97" workbookViewId="0">
      <selection activeCell="A2" sqref="A2:H99"/>
    </sheetView>
  </sheetViews>
  <sheetFormatPr defaultColWidth="14.42578125" defaultRowHeight="15" customHeight="1" x14ac:dyDescent="0.25"/>
  <cols>
    <col min="1" max="1" width="5.7109375" customWidth="1"/>
    <col min="2" max="2" width="1.28515625" customWidth="1"/>
    <col min="3" max="3" width="24.7109375" customWidth="1"/>
    <col min="4" max="4" width="5.28515625" customWidth="1"/>
    <col min="5" max="5" width="11.7109375" customWidth="1"/>
    <col min="6" max="7" width="13.5703125" customWidth="1"/>
    <col min="8" max="8" width="12.28515625" customWidth="1"/>
    <col min="9" max="26" width="8.71093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6" t="s">
        <v>402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/>
      <c r="B4" s="1"/>
      <c r="C4" s="1"/>
      <c r="D4" s="1"/>
      <c r="E4" s="3" t="s">
        <v>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"/>
      <c r="B5" s="1"/>
      <c r="C5" s="1"/>
      <c r="D5" s="1"/>
      <c r="E5" s="3" t="s">
        <v>168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"/>
      <c r="B6" s="1"/>
      <c r="C6" s="1"/>
      <c r="D6" s="1"/>
      <c r="E6" s="3" t="s">
        <v>169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"/>
      <c r="B7" s="1"/>
      <c r="C7" s="1"/>
      <c r="D7" s="1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"/>
      <c r="B8" s="1"/>
      <c r="C8" s="1"/>
      <c r="D8" s="1"/>
      <c r="E8" s="3" t="s">
        <v>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29" t="s">
        <v>5</v>
      </c>
      <c r="B11" s="130"/>
      <c r="C11" s="131" t="s">
        <v>6</v>
      </c>
      <c r="D11" s="4" t="s">
        <v>7</v>
      </c>
      <c r="E11" s="5" t="s">
        <v>8</v>
      </c>
      <c r="F11" s="133" t="s">
        <v>9</v>
      </c>
      <c r="G11" s="133" t="s">
        <v>10</v>
      </c>
      <c r="H11" s="133" t="s">
        <v>11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36" t="s">
        <v>12</v>
      </c>
      <c r="B12" s="137"/>
      <c r="C12" s="132"/>
      <c r="D12" s="6" t="s">
        <v>13</v>
      </c>
      <c r="E12" s="7" t="s">
        <v>14</v>
      </c>
      <c r="F12" s="132"/>
      <c r="G12" s="132"/>
      <c r="H12" s="13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47" t="s">
        <v>15</v>
      </c>
      <c r="B13" s="141"/>
      <c r="C13" s="8" t="s">
        <v>16</v>
      </c>
      <c r="D13" s="9" t="s">
        <v>17</v>
      </c>
      <c r="E13" s="10" t="s">
        <v>18</v>
      </c>
      <c r="F13" s="7" t="s">
        <v>19</v>
      </c>
      <c r="G13" s="7"/>
      <c r="H13" s="7" t="s">
        <v>20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8.25" x14ac:dyDescent="0.25">
      <c r="A14" s="122">
        <v>1</v>
      </c>
      <c r="B14" s="123"/>
      <c r="C14" s="67" t="s">
        <v>21</v>
      </c>
      <c r="D14" s="68" t="s">
        <v>22</v>
      </c>
      <c r="E14" s="48"/>
      <c r="F14" s="47"/>
      <c r="G14" s="47"/>
      <c r="H14" s="4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1" x14ac:dyDescent="0.25">
      <c r="A15" s="122">
        <v>2</v>
      </c>
      <c r="B15" s="123"/>
      <c r="C15" s="67" t="s">
        <v>23</v>
      </c>
      <c r="D15" s="68" t="s">
        <v>24</v>
      </c>
      <c r="E15" s="48"/>
      <c r="F15" s="47"/>
      <c r="G15" s="47"/>
      <c r="H15" s="4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63.75" x14ac:dyDescent="0.25">
      <c r="A16" s="122">
        <v>3</v>
      </c>
      <c r="B16" s="123"/>
      <c r="C16" s="67" t="s">
        <v>25</v>
      </c>
      <c r="D16" s="68" t="s">
        <v>26</v>
      </c>
      <c r="E16" s="48"/>
      <c r="F16" s="47"/>
      <c r="G16" s="47"/>
      <c r="H16" s="4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1" x14ac:dyDescent="0.25">
      <c r="A17" s="122">
        <v>4</v>
      </c>
      <c r="B17" s="123"/>
      <c r="C17" s="67" t="s">
        <v>27</v>
      </c>
      <c r="D17" s="68" t="s">
        <v>28</v>
      </c>
      <c r="E17" s="48"/>
      <c r="F17" s="47"/>
      <c r="G17" s="47"/>
      <c r="H17" s="4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8.25" x14ac:dyDescent="0.25">
      <c r="A18" s="122">
        <v>5</v>
      </c>
      <c r="B18" s="123"/>
      <c r="C18" s="67" t="s">
        <v>29</v>
      </c>
      <c r="D18" s="68" t="s">
        <v>30</v>
      </c>
      <c r="E18" s="48"/>
      <c r="F18" s="47"/>
      <c r="G18" s="47"/>
      <c r="H18" s="4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x14ac:dyDescent="0.25">
      <c r="A19" s="122">
        <v>6</v>
      </c>
      <c r="B19" s="123"/>
      <c r="C19" s="67" t="s">
        <v>31</v>
      </c>
      <c r="D19" s="68" t="s">
        <v>32</v>
      </c>
      <c r="E19" s="48"/>
      <c r="F19" s="47"/>
      <c r="G19" s="47"/>
      <c r="H19" s="4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x14ac:dyDescent="0.25">
      <c r="A20" s="124">
        <v>7</v>
      </c>
      <c r="B20" s="123"/>
      <c r="C20" s="74" t="s">
        <v>33</v>
      </c>
      <c r="D20" s="75" t="s">
        <v>34</v>
      </c>
      <c r="E20" s="48"/>
      <c r="F20" s="47"/>
      <c r="G20" s="47"/>
      <c r="H20" s="4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x14ac:dyDescent="0.25">
      <c r="A21" s="122">
        <v>8</v>
      </c>
      <c r="B21" s="123"/>
      <c r="C21" s="67" t="s">
        <v>35</v>
      </c>
      <c r="D21" s="68" t="s">
        <v>36</v>
      </c>
      <c r="E21" s="48"/>
      <c r="F21" s="47"/>
      <c r="G21" s="47"/>
      <c r="H21" s="4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51" x14ac:dyDescent="0.25">
      <c r="A22" s="122">
        <v>9</v>
      </c>
      <c r="B22" s="123"/>
      <c r="C22" s="67" t="s">
        <v>37</v>
      </c>
      <c r="D22" s="68" t="s">
        <v>38</v>
      </c>
      <c r="E22" s="48"/>
      <c r="F22" s="47"/>
      <c r="G22" s="47"/>
      <c r="H22" s="4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63.75" x14ac:dyDescent="0.25">
      <c r="A23" s="122">
        <v>10</v>
      </c>
      <c r="B23" s="123"/>
      <c r="C23" s="67" t="s">
        <v>39</v>
      </c>
      <c r="D23" s="68" t="s">
        <v>40</v>
      </c>
      <c r="E23" s="48"/>
      <c r="F23" s="47"/>
      <c r="G23" s="47"/>
      <c r="H23" s="4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63.75" x14ac:dyDescent="0.25">
      <c r="A24" s="122">
        <v>11</v>
      </c>
      <c r="B24" s="123"/>
      <c r="C24" s="67" t="s">
        <v>41</v>
      </c>
      <c r="D24" s="68" t="s">
        <v>42</v>
      </c>
      <c r="E24" s="48"/>
      <c r="F24" s="47"/>
      <c r="G24" s="47"/>
      <c r="H24" s="4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8.25" x14ac:dyDescent="0.25">
      <c r="A25" s="122">
        <v>12</v>
      </c>
      <c r="B25" s="123"/>
      <c r="C25" s="67" t="s">
        <v>43</v>
      </c>
      <c r="D25" s="68" t="s">
        <v>44</v>
      </c>
      <c r="E25" s="48"/>
      <c r="F25" s="47"/>
      <c r="G25" s="47"/>
      <c r="H25" s="4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x14ac:dyDescent="0.25">
      <c r="A26" s="102"/>
      <c r="B26" s="101"/>
      <c r="C26" s="69" t="s">
        <v>403</v>
      </c>
      <c r="D26" s="109"/>
      <c r="E26" s="79"/>
      <c r="F26" s="77"/>
      <c r="G26" s="77"/>
      <c r="H26" s="7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5.5" x14ac:dyDescent="0.25">
      <c r="A27" s="102"/>
      <c r="B27" s="101"/>
      <c r="C27" s="69" t="s">
        <v>404</v>
      </c>
      <c r="D27" s="109"/>
      <c r="E27" s="79"/>
      <c r="F27" s="77"/>
      <c r="G27" s="77"/>
      <c r="H27" s="7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02"/>
      <c r="B28" s="101"/>
      <c r="C28" s="69" t="s">
        <v>48</v>
      </c>
      <c r="D28" s="109"/>
      <c r="E28" s="79"/>
      <c r="F28" s="77"/>
      <c r="G28" s="77"/>
      <c r="H28" s="7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5.5" x14ac:dyDescent="0.25">
      <c r="A29" s="102"/>
      <c r="B29" s="101"/>
      <c r="C29" s="69" t="s">
        <v>49</v>
      </c>
      <c r="D29" s="109"/>
      <c r="E29" s="79"/>
      <c r="F29" s="77"/>
      <c r="G29" s="77"/>
      <c r="H29" s="7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8.25" x14ac:dyDescent="0.25">
      <c r="A30" s="124">
        <v>13</v>
      </c>
      <c r="B30" s="123"/>
      <c r="C30" s="74" t="s">
        <v>50</v>
      </c>
      <c r="D30" s="75" t="s">
        <v>51</v>
      </c>
      <c r="E30" s="48"/>
      <c r="F30" s="47"/>
      <c r="G30" s="47"/>
      <c r="H30" s="4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8.25" x14ac:dyDescent="0.25">
      <c r="A31" s="122">
        <v>14</v>
      </c>
      <c r="B31" s="123"/>
      <c r="C31" s="67" t="s">
        <v>52</v>
      </c>
      <c r="D31" s="68" t="s">
        <v>53</v>
      </c>
      <c r="E31" s="48"/>
      <c r="F31" s="47"/>
      <c r="G31" s="47"/>
      <c r="H31" s="4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63.75" x14ac:dyDescent="0.25">
      <c r="A32" s="122">
        <v>15</v>
      </c>
      <c r="B32" s="123"/>
      <c r="C32" s="67" t="s">
        <v>54</v>
      </c>
      <c r="D32" s="68" t="s">
        <v>55</v>
      </c>
      <c r="E32" s="48"/>
      <c r="F32" s="47"/>
      <c r="G32" s="47"/>
      <c r="H32" s="4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63.75" x14ac:dyDescent="0.25">
      <c r="A33" s="122">
        <v>16</v>
      </c>
      <c r="B33" s="123"/>
      <c r="C33" s="67" t="s">
        <v>56</v>
      </c>
      <c r="D33" s="68" t="s">
        <v>57</v>
      </c>
      <c r="E33" s="48"/>
      <c r="F33" s="47"/>
      <c r="G33" s="47"/>
      <c r="H33" s="4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3.75" x14ac:dyDescent="0.25">
      <c r="A34" s="122">
        <v>17</v>
      </c>
      <c r="B34" s="123"/>
      <c r="C34" s="67" t="s">
        <v>58</v>
      </c>
      <c r="D34" s="68" t="s">
        <v>59</v>
      </c>
      <c r="E34" s="48"/>
      <c r="F34" s="47"/>
      <c r="G34" s="47"/>
      <c r="H34" s="4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8.25" x14ac:dyDescent="0.25">
      <c r="A35" s="122">
        <v>18</v>
      </c>
      <c r="B35" s="123"/>
      <c r="C35" s="67" t="s">
        <v>60</v>
      </c>
      <c r="D35" s="68" t="s">
        <v>61</v>
      </c>
      <c r="E35" s="48"/>
      <c r="F35" s="47"/>
      <c r="G35" s="47"/>
      <c r="H35" s="4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8.25" x14ac:dyDescent="0.25">
      <c r="A36" s="102"/>
      <c r="B36" s="101"/>
      <c r="C36" s="71" t="s">
        <v>405</v>
      </c>
      <c r="D36" s="110"/>
      <c r="E36" s="79"/>
      <c r="F36" s="77"/>
      <c r="G36" s="77"/>
      <c r="H36" s="7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5.5" x14ac:dyDescent="0.25">
      <c r="A37" s="102"/>
      <c r="B37" s="101"/>
      <c r="C37" s="71" t="s">
        <v>406</v>
      </c>
      <c r="D37" s="110"/>
      <c r="E37" s="79"/>
      <c r="F37" s="77"/>
      <c r="G37" s="77"/>
      <c r="H37" s="7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51" x14ac:dyDescent="0.25">
      <c r="A38" s="124">
        <v>19</v>
      </c>
      <c r="B38" s="123"/>
      <c r="C38" s="74" t="s">
        <v>64</v>
      </c>
      <c r="D38" s="75" t="s">
        <v>65</v>
      </c>
      <c r="E38" s="48"/>
      <c r="F38" s="47"/>
      <c r="G38" s="47"/>
      <c r="H38" s="4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5.5" x14ac:dyDescent="0.25">
      <c r="A39" s="122">
        <v>20</v>
      </c>
      <c r="B39" s="123"/>
      <c r="C39" s="67" t="s">
        <v>66</v>
      </c>
      <c r="D39" s="68" t="s">
        <v>67</v>
      </c>
      <c r="E39" s="48"/>
      <c r="F39" s="47"/>
      <c r="G39" s="47"/>
      <c r="H39" s="4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51" x14ac:dyDescent="0.25">
      <c r="A40" s="102"/>
      <c r="B40" s="101"/>
      <c r="C40" s="71" t="s">
        <v>407</v>
      </c>
      <c r="D40" s="110"/>
      <c r="E40" s="79"/>
      <c r="F40" s="77"/>
      <c r="G40" s="77"/>
      <c r="H40" s="7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5.5" x14ac:dyDescent="0.25">
      <c r="A41" s="122">
        <v>21</v>
      </c>
      <c r="B41" s="123"/>
      <c r="C41" s="67" t="s">
        <v>408</v>
      </c>
      <c r="D41" s="68" t="s">
        <v>70</v>
      </c>
      <c r="E41" s="48"/>
      <c r="F41" s="47"/>
      <c r="G41" s="47"/>
      <c r="H41" s="4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24">
        <v>22</v>
      </c>
      <c r="B42" s="123"/>
      <c r="C42" s="74" t="s">
        <v>71</v>
      </c>
      <c r="D42" s="75" t="s">
        <v>72</v>
      </c>
      <c r="E42" s="48"/>
      <c r="F42" s="47"/>
      <c r="G42" s="47"/>
      <c r="H42" s="4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5.5" x14ac:dyDescent="0.25">
      <c r="A43" s="122">
        <v>23</v>
      </c>
      <c r="B43" s="123"/>
      <c r="C43" s="67" t="s">
        <v>73</v>
      </c>
      <c r="D43" s="68" t="s">
        <v>74</v>
      </c>
      <c r="E43" s="48"/>
      <c r="F43" s="47"/>
      <c r="G43" s="47"/>
      <c r="H43" s="4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8.25" x14ac:dyDescent="0.25">
      <c r="A44" s="122">
        <v>24</v>
      </c>
      <c r="B44" s="123"/>
      <c r="C44" s="67" t="s">
        <v>75</v>
      </c>
      <c r="D44" s="68" t="s">
        <v>76</v>
      </c>
      <c r="E44" s="48"/>
      <c r="F44" s="47"/>
      <c r="G44" s="47"/>
      <c r="H44" s="4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22">
        <v>25</v>
      </c>
      <c r="B45" s="123"/>
      <c r="C45" s="67" t="s">
        <v>409</v>
      </c>
      <c r="D45" s="68" t="s">
        <v>78</v>
      </c>
      <c r="E45" s="48"/>
      <c r="F45" s="47"/>
      <c r="G45" s="47"/>
      <c r="H45" s="4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02"/>
      <c r="B46" s="101"/>
      <c r="C46" s="71" t="s">
        <v>410</v>
      </c>
      <c r="D46" s="110"/>
      <c r="E46" s="79"/>
      <c r="F46" s="77"/>
      <c r="G46" s="77"/>
      <c r="H46" s="7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5.5" x14ac:dyDescent="0.25">
      <c r="A47" s="102"/>
      <c r="B47" s="101"/>
      <c r="C47" s="71" t="s">
        <v>411</v>
      </c>
      <c r="D47" s="110"/>
      <c r="E47" s="79"/>
      <c r="F47" s="77"/>
      <c r="G47" s="77"/>
      <c r="H47" s="7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x14ac:dyDescent="0.25">
      <c r="A48" s="122">
        <v>26</v>
      </c>
      <c r="B48" s="123"/>
      <c r="C48" s="67" t="s">
        <v>412</v>
      </c>
      <c r="D48" s="68" t="s">
        <v>82</v>
      </c>
      <c r="E48" s="48"/>
      <c r="F48" s="47"/>
      <c r="G48" s="47"/>
      <c r="H48" s="4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02"/>
      <c r="B49" s="101"/>
      <c r="C49" s="71" t="s">
        <v>83</v>
      </c>
      <c r="D49" s="110"/>
      <c r="E49" s="79"/>
      <c r="F49" s="77"/>
      <c r="G49" s="77"/>
      <c r="H49" s="7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5.5" x14ac:dyDescent="0.25">
      <c r="A50" s="102"/>
      <c r="B50" s="101"/>
      <c r="C50" s="71" t="s">
        <v>413</v>
      </c>
      <c r="D50" s="110"/>
      <c r="E50" s="79"/>
      <c r="F50" s="77"/>
      <c r="G50" s="77"/>
      <c r="H50" s="7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5.5" x14ac:dyDescent="0.25">
      <c r="A51" s="102"/>
      <c r="B51" s="101"/>
      <c r="C51" s="71" t="s">
        <v>414</v>
      </c>
      <c r="D51" s="110"/>
      <c r="E51" s="79"/>
      <c r="F51" s="77"/>
      <c r="G51" s="77"/>
      <c r="H51" s="7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22">
        <v>27</v>
      </c>
      <c r="B52" s="123"/>
      <c r="C52" s="67" t="s">
        <v>415</v>
      </c>
      <c r="D52" s="68" t="s">
        <v>87</v>
      </c>
      <c r="E52" s="48"/>
      <c r="F52" s="47"/>
      <c r="G52" s="47"/>
      <c r="H52" s="4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5.5" x14ac:dyDescent="0.25">
      <c r="A53" s="122">
        <v>28</v>
      </c>
      <c r="B53" s="123"/>
      <c r="C53" s="67" t="s">
        <v>416</v>
      </c>
      <c r="D53" s="68" t="s">
        <v>89</v>
      </c>
      <c r="E53" s="48"/>
      <c r="F53" s="47"/>
      <c r="G53" s="47"/>
      <c r="H53" s="4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22">
        <v>29</v>
      </c>
      <c r="B54" s="123"/>
      <c r="C54" s="67" t="s">
        <v>90</v>
      </c>
      <c r="D54" s="68" t="s">
        <v>91</v>
      </c>
      <c r="E54" s="48"/>
      <c r="F54" s="47"/>
      <c r="G54" s="47"/>
      <c r="H54" s="4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51" x14ac:dyDescent="0.25">
      <c r="A55" s="102"/>
      <c r="B55" s="101"/>
      <c r="C55" s="71" t="s">
        <v>92</v>
      </c>
      <c r="D55" s="110"/>
      <c r="E55" s="79"/>
      <c r="F55" s="77"/>
      <c r="G55" s="77"/>
      <c r="H55" s="7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6.25" thickBot="1" x14ac:dyDescent="0.3">
      <c r="A56" s="122">
        <v>30</v>
      </c>
      <c r="B56" s="123"/>
      <c r="C56" s="67" t="s">
        <v>417</v>
      </c>
      <c r="D56" s="68" t="s">
        <v>94</v>
      </c>
      <c r="E56" s="48"/>
      <c r="F56" s="47"/>
      <c r="G56" s="47"/>
      <c r="H56" s="4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thickBot="1" x14ac:dyDescent="0.3">
      <c r="A57" s="168"/>
      <c r="B57" s="169"/>
      <c r="C57" s="71" t="s">
        <v>95</v>
      </c>
      <c r="D57" s="110"/>
      <c r="E57" s="79"/>
      <c r="F57" s="77"/>
      <c r="G57" s="77"/>
      <c r="H57" s="7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6.25" thickBot="1" x14ac:dyDescent="0.3">
      <c r="A58" s="124">
        <v>31</v>
      </c>
      <c r="B58" s="123"/>
      <c r="C58" s="74" t="s">
        <v>418</v>
      </c>
      <c r="D58" s="75" t="s">
        <v>97</v>
      </c>
      <c r="E58" s="48"/>
      <c r="F58" s="47"/>
      <c r="G58" s="47"/>
      <c r="H58" s="4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5.5" x14ac:dyDescent="0.25">
      <c r="A59" s="122">
        <v>32</v>
      </c>
      <c r="B59" s="123"/>
      <c r="C59" s="67" t="s">
        <v>419</v>
      </c>
      <c r="D59" s="68" t="s">
        <v>99</v>
      </c>
      <c r="E59" s="48"/>
      <c r="F59" s="47"/>
      <c r="G59" s="47"/>
      <c r="H59" s="4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5.5" x14ac:dyDescent="0.25">
      <c r="A60" s="102"/>
      <c r="B60" s="101"/>
      <c r="C60" s="71" t="s">
        <v>100</v>
      </c>
      <c r="D60" s="110"/>
      <c r="E60" s="79"/>
      <c r="F60" s="77"/>
      <c r="G60" s="77"/>
      <c r="H60" s="7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8.25" x14ac:dyDescent="0.25">
      <c r="A61" s="102"/>
      <c r="B61" s="101"/>
      <c r="C61" s="71" t="s">
        <v>420</v>
      </c>
      <c r="D61" s="110"/>
      <c r="E61" s="79"/>
      <c r="F61" s="77"/>
      <c r="G61" s="77"/>
      <c r="H61" s="7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02"/>
      <c r="B62" s="101"/>
      <c r="C62" s="71" t="s">
        <v>421</v>
      </c>
      <c r="D62" s="110"/>
      <c r="E62" s="79"/>
      <c r="F62" s="77"/>
      <c r="G62" s="77"/>
      <c r="H62" s="7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5.5" x14ac:dyDescent="0.25">
      <c r="A63" s="122">
        <v>33</v>
      </c>
      <c r="B63" s="123"/>
      <c r="C63" s="67" t="s">
        <v>103</v>
      </c>
      <c r="D63" s="68" t="s">
        <v>104</v>
      </c>
      <c r="E63" s="48"/>
      <c r="F63" s="47"/>
      <c r="G63" s="47"/>
      <c r="H63" s="4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5.5" x14ac:dyDescent="0.25">
      <c r="A64" s="124">
        <v>34</v>
      </c>
      <c r="B64" s="123"/>
      <c r="C64" s="74" t="s">
        <v>105</v>
      </c>
      <c r="D64" s="75" t="s">
        <v>106</v>
      </c>
      <c r="E64" s="44">
        <v>2800000</v>
      </c>
      <c r="F64" s="45"/>
      <c r="G64" s="45">
        <v>289288</v>
      </c>
      <c r="H64" s="45">
        <v>3089288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02"/>
      <c r="B65" s="101"/>
      <c r="C65" s="71" t="s">
        <v>107</v>
      </c>
      <c r="D65" s="110"/>
      <c r="E65" s="78"/>
      <c r="F65" s="45"/>
      <c r="G65" s="45"/>
      <c r="H65" s="7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02"/>
      <c r="B66" s="101"/>
      <c r="C66" s="71" t="s">
        <v>422</v>
      </c>
      <c r="D66" s="110"/>
      <c r="E66" s="78"/>
      <c r="F66" s="47"/>
      <c r="G66" s="47"/>
      <c r="H66" s="7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02"/>
      <c r="B67" s="101"/>
      <c r="C67" s="71" t="s">
        <v>423</v>
      </c>
      <c r="D67" s="110"/>
      <c r="E67" s="78">
        <v>2800000</v>
      </c>
      <c r="F67" s="47"/>
      <c r="G67" s="47">
        <v>289288</v>
      </c>
      <c r="H67" s="76">
        <v>3089288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5.5" x14ac:dyDescent="0.25">
      <c r="A68" s="122">
        <v>35</v>
      </c>
      <c r="B68" s="123"/>
      <c r="C68" s="67" t="s">
        <v>110</v>
      </c>
      <c r="D68" s="68" t="s">
        <v>111</v>
      </c>
      <c r="E68" s="44"/>
      <c r="F68" s="45"/>
      <c r="G68" s="45"/>
      <c r="H68" s="4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5.5" x14ac:dyDescent="0.25">
      <c r="A69" s="102"/>
      <c r="B69" s="101"/>
      <c r="C69" s="71" t="s">
        <v>112</v>
      </c>
      <c r="D69" s="110"/>
      <c r="E69" s="78"/>
      <c r="F69" s="45"/>
      <c r="G69" s="45"/>
      <c r="H69" s="7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02"/>
      <c r="B70" s="101"/>
      <c r="C70" s="71" t="s">
        <v>113</v>
      </c>
      <c r="D70" s="110"/>
      <c r="E70" s="78"/>
      <c r="F70" s="45"/>
      <c r="G70" s="45"/>
      <c r="H70" s="7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5.5" x14ac:dyDescent="0.25">
      <c r="A71" s="122">
        <v>36</v>
      </c>
      <c r="B71" s="123"/>
      <c r="C71" s="67" t="s">
        <v>114</v>
      </c>
      <c r="D71" s="68" t="s">
        <v>115</v>
      </c>
      <c r="E71" s="44"/>
      <c r="F71" s="45"/>
      <c r="G71" s="45"/>
      <c r="H71" s="4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22">
        <v>37</v>
      </c>
      <c r="B72" s="123"/>
      <c r="C72" s="67" t="s">
        <v>116</v>
      </c>
      <c r="D72" s="68" t="s">
        <v>117</v>
      </c>
      <c r="E72" s="44"/>
      <c r="F72" s="45"/>
      <c r="G72" s="45"/>
      <c r="H72" s="4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51" x14ac:dyDescent="0.25">
      <c r="A73" s="102"/>
      <c r="B73" s="101"/>
      <c r="C73" s="71" t="s">
        <v>118</v>
      </c>
      <c r="D73" s="110"/>
      <c r="E73" s="78"/>
      <c r="F73" s="45"/>
      <c r="G73" s="45"/>
      <c r="H73" s="7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22">
        <v>38</v>
      </c>
      <c r="B74" s="123"/>
      <c r="C74" s="67" t="s">
        <v>119</v>
      </c>
      <c r="D74" s="68" t="s">
        <v>120</v>
      </c>
      <c r="E74" s="44"/>
      <c r="F74" s="45"/>
      <c r="G74" s="45">
        <v>238583</v>
      </c>
      <c r="H74" s="45">
        <v>238583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5.5" x14ac:dyDescent="0.25">
      <c r="A75" s="122">
        <v>39</v>
      </c>
      <c r="B75" s="123"/>
      <c r="C75" s="67" t="s">
        <v>121</v>
      </c>
      <c r="D75" s="68" t="s">
        <v>122</v>
      </c>
      <c r="E75" s="48">
        <v>756000</v>
      </c>
      <c r="F75" s="47"/>
      <c r="G75" s="47">
        <v>142523</v>
      </c>
      <c r="H75" s="47">
        <v>898523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5.5" x14ac:dyDescent="0.25">
      <c r="A76" s="122">
        <v>40</v>
      </c>
      <c r="B76" s="123"/>
      <c r="C76" s="67" t="s">
        <v>123</v>
      </c>
      <c r="D76" s="68" t="s">
        <v>124</v>
      </c>
      <c r="E76" s="44"/>
      <c r="F76" s="45"/>
      <c r="G76" s="45"/>
      <c r="H76" s="4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22">
        <v>41</v>
      </c>
      <c r="B77" s="123"/>
      <c r="C77" s="67" t="s">
        <v>125</v>
      </c>
      <c r="D77" s="68" t="s">
        <v>126</v>
      </c>
      <c r="E77" s="48"/>
      <c r="F77" s="47"/>
      <c r="G77" s="47">
        <v>54</v>
      </c>
      <c r="H77" s="47">
        <v>54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5.5" x14ac:dyDescent="0.25">
      <c r="A78" s="122">
        <v>42</v>
      </c>
      <c r="B78" s="123"/>
      <c r="C78" s="67" t="s">
        <v>127</v>
      </c>
      <c r="D78" s="68" t="s">
        <v>128</v>
      </c>
      <c r="E78" s="44"/>
      <c r="F78" s="45"/>
      <c r="G78" s="45"/>
      <c r="H78" s="4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5.5" x14ac:dyDescent="0.25">
      <c r="A79" s="122">
        <v>43</v>
      </c>
      <c r="B79" s="123"/>
      <c r="C79" s="67" t="s">
        <v>129</v>
      </c>
      <c r="D79" s="68" t="s">
        <v>130</v>
      </c>
      <c r="E79" s="44"/>
      <c r="F79" s="45"/>
      <c r="G79" s="45">
        <v>80448</v>
      </c>
      <c r="H79" s="45">
        <v>80448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5.5" x14ac:dyDescent="0.25">
      <c r="A80" s="122">
        <v>44</v>
      </c>
      <c r="B80" s="123"/>
      <c r="C80" s="67" t="s">
        <v>131</v>
      </c>
      <c r="D80" s="68" t="s">
        <v>132</v>
      </c>
      <c r="E80" s="48">
        <v>3556000</v>
      </c>
      <c r="F80" s="47"/>
      <c r="G80" s="47">
        <f t="shared" ref="G80:H80" si="0">SUM(G64+G74+G75+G77+G79)</f>
        <v>750896</v>
      </c>
      <c r="H80" s="47">
        <f t="shared" si="0"/>
        <v>4306896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5.5" x14ac:dyDescent="0.25">
      <c r="A81" s="122">
        <v>45</v>
      </c>
      <c r="B81" s="123"/>
      <c r="C81" s="67" t="s">
        <v>133</v>
      </c>
      <c r="D81" s="68" t="s">
        <v>134</v>
      </c>
      <c r="E81" s="44"/>
      <c r="F81" s="45"/>
      <c r="G81" s="45"/>
      <c r="H81" s="4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22">
        <v>46</v>
      </c>
      <c r="B82" s="123"/>
      <c r="C82" s="67" t="s">
        <v>135</v>
      </c>
      <c r="D82" s="68" t="s">
        <v>136</v>
      </c>
      <c r="E82" s="44"/>
      <c r="F82" s="45"/>
      <c r="G82" s="45"/>
      <c r="H82" s="4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5.5" x14ac:dyDescent="0.25">
      <c r="A83" s="122">
        <v>47</v>
      </c>
      <c r="B83" s="123"/>
      <c r="C83" s="67" t="s">
        <v>137</v>
      </c>
      <c r="D83" s="68" t="s">
        <v>138</v>
      </c>
      <c r="E83" s="44"/>
      <c r="F83" s="45"/>
      <c r="G83" s="45"/>
      <c r="H83" s="4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5.5" x14ac:dyDescent="0.25">
      <c r="A84" s="122">
        <v>48</v>
      </c>
      <c r="B84" s="123"/>
      <c r="C84" s="67" t="s">
        <v>139</v>
      </c>
      <c r="D84" s="68" t="s">
        <v>140</v>
      </c>
      <c r="E84" s="44"/>
      <c r="F84" s="45"/>
      <c r="G84" s="45"/>
      <c r="H84" s="4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8.25" x14ac:dyDescent="0.25">
      <c r="A85" s="122">
        <v>49</v>
      </c>
      <c r="B85" s="123"/>
      <c r="C85" s="67" t="s">
        <v>141</v>
      </c>
      <c r="D85" s="68" t="s">
        <v>142</v>
      </c>
      <c r="E85" s="44"/>
      <c r="F85" s="45"/>
      <c r="G85" s="45"/>
      <c r="H85" s="4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5.5" x14ac:dyDescent="0.25">
      <c r="A86" s="124">
        <v>50</v>
      </c>
      <c r="B86" s="123"/>
      <c r="C86" s="74" t="s">
        <v>143</v>
      </c>
      <c r="D86" s="75" t="s">
        <v>144</v>
      </c>
      <c r="E86" s="44"/>
      <c r="F86" s="45"/>
      <c r="G86" s="45"/>
      <c r="H86" s="4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51" x14ac:dyDescent="0.25">
      <c r="A87" s="122">
        <v>51</v>
      </c>
      <c r="B87" s="123"/>
      <c r="C87" s="67" t="s">
        <v>145</v>
      </c>
      <c r="D87" s="68" t="s">
        <v>146</v>
      </c>
      <c r="E87" s="44"/>
      <c r="F87" s="45"/>
      <c r="G87" s="45"/>
      <c r="H87" s="4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63.75" x14ac:dyDescent="0.25">
      <c r="A88" s="122">
        <v>52</v>
      </c>
      <c r="B88" s="123"/>
      <c r="C88" s="67" t="s">
        <v>147</v>
      </c>
      <c r="D88" s="68" t="s">
        <v>148</v>
      </c>
      <c r="E88" s="44"/>
      <c r="F88" s="45"/>
      <c r="G88" s="45"/>
      <c r="H88" s="4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5.5" x14ac:dyDescent="0.25">
      <c r="A89" s="122">
        <v>53</v>
      </c>
      <c r="B89" s="123"/>
      <c r="C89" s="67" t="s">
        <v>149</v>
      </c>
      <c r="D89" s="68" t="s">
        <v>150</v>
      </c>
      <c r="E89" s="44"/>
      <c r="F89" s="45"/>
      <c r="G89" s="45"/>
      <c r="H89" s="4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5.5" x14ac:dyDescent="0.25">
      <c r="A90" s="124">
        <v>54</v>
      </c>
      <c r="B90" s="123"/>
      <c r="C90" s="74" t="s">
        <v>151</v>
      </c>
      <c r="D90" s="75" t="s">
        <v>152</v>
      </c>
      <c r="E90" s="44"/>
      <c r="F90" s="45"/>
      <c r="G90" s="45"/>
      <c r="H90" s="4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63.75" x14ac:dyDescent="0.25">
      <c r="A91" s="122">
        <v>55</v>
      </c>
      <c r="B91" s="123"/>
      <c r="C91" s="67" t="s">
        <v>153</v>
      </c>
      <c r="D91" s="68" t="s">
        <v>154</v>
      </c>
      <c r="E91" s="44"/>
      <c r="F91" s="45"/>
      <c r="G91" s="45"/>
      <c r="H91" s="4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63.75" x14ac:dyDescent="0.25">
      <c r="A92" s="122">
        <v>56</v>
      </c>
      <c r="B92" s="123"/>
      <c r="C92" s="67" t="s">
        <v>155</v>
      </c>
      <c r="D92" s="68" t="s">
        <v>156</v>
      </c>
      <c r="E92" s="44"/>
      <c r="F92" s="45"/>
      <c r="G92" s="45"/>
      <c r="H92" s="4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5.5" x14ac:dyDescent="0.25">
      <c r="A93" s="122">
        <v>57</v>
      </c>
      <c r="B93" s="123"/>
      <c r="C93" s="67" t="s">
        <v>157</v>
      </c>
      <c r="D93" s="68" t="s">
        <v>158</v>
      </c>
      <c r="E93" s="44"/>
      <c r="F93" s="45"/>
      <c r="G93" s="45"/>
      <c r="H93" s="4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5.5" x14ac:dyDescent="0.25">
      <c r="A94" s="124">
        <v>58</v>
      </c>
      <c r="B94" s="123"/>
      <c r="C94" s="74" t="s">
        <v>159</v>
      </c>
      <c r="D94" s="75" t="s">
        <v>160</v>
      </c>
      <c r="E94" s="44"/>
      <c r="F94" s="45"/>
      <c r="G94" s="45"/>
      <c r="H94" s="4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5.5" x14ac:dyDescent="0.25">
      <c r="A95" s="122">
        <v>59</v>
      </c>
      <c r="B95" s="123"/>
      <c r="C95" s="67" t="s">
        <v>161</v>
      </c>
      <c r="D95" s="68" t="s">
        <v>162</v>
      </c>
      <c r="E95" s="48">
        <v>3556000</v>
      </c>
      <c r="F95" s="47"/>
      <c r="G95" s="47">
        <f t="shared" ref="G95:H95" si="1">SUM(G80)</f>
        <v>750896</v>
      </c>
      <c r="H95" s="47">
        <f t="shared" si="1"/>
        <v>4306896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22">
        <v>60</v>
      </c>
      <c r="B96" s="123"/>
      <c r="C96" s="67" t="s">
        <v>165</v>
      </c>
      <c r="D96" s="68" t="s">
        <v>164</v>
      </c>
      <c r="E96" s="48">
        <v>27742667</v>
      </c>
      <c r="F96" s="111">
        <v>2547736</v>
      </c>
      <c r="G96" s="111"/>
      <c r="H96" s="47">
        <f>SUM(H97+H98)</f>
        <v>28591070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22">
        <v>61</v>
      </c>
      <c r="B97" s="123"/>
      <c r="C97" s="67" t="s">
        <v>424</v>
      </c>
      <c r="D97" s="68" t="s">
        <v>425</v>
      </c>
      <c r="E97" s="48">
        <v>27742667</v>
      </c>
      <c r="F97" s="47">
        <v>-1760683</v>
      </c>
      <c r="G97" s="47">
        <v>1822033</v>
      </c>
      <c r="H97" s="47">
        <v>27804017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5.5" x14ac:dyDescent="0.25">
      <c r="A98" s="124">
        <v>62</v>
      </c>
      <c r="B98" s="123"/>
      <c r="C98" s="74" t="s">
        <v>163</v>
      </c>
      <c r="D98" s="75" t="s">
        <v>426</v>
      </c>
      <c r="E98" s="48"/>
      <c r="F98" s="47">
        <v>787053</v>
      </c>
      <c r="G98" s="47"/>
      <c r="H98" s="45">
        <v>787053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22">
        <v>63</v>
      </c>
      <c r="B99" s="123"/>
      <c r="C99" s="67" t="s">
        <v>427</v>
      </c>
      <c r="D99" s="68" t="s">
        <v>166</v>
      </c>
      <c r="E99" s="48">
        <v>31298667</v>
      </c>
      <c r="F99" s="47">
        <v>-973630</v>
      </c>
      <c r="G99" s="47">
        <f>SUM(G95+G97)</f>
        <v>2572929</v>
      </c>
      <c r="H99" s="47">
        <f>SUM(H95+H96)</f>
        <v>32897966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64"/>
      <c r="B100" s="64"/>
      <c r="C100" s="64"/>
      <c r="D100" s="64"/>
      <c r="E100" s="64"/>
      <c r="F100" s="64"/>
      <c r="G100" s="64"/>
      <c r="H100" s="6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1">
    <mergeCell ref="A85:B85"/>
    <mergeCell ref="A78:B78"/>
    <mergeCell ref="A80:B80"/>
    <mergeCell ref="A81:B81"/>
    <mergeCell ref="A82:B82"/>
    <mergeCell ref="A83:B83"/>
    <mergeCell ref="A84:B84"/>
    <mergeCell ref="A39:B39"/>
    <mergeCell ref="A41:B41"/>
    <mergeCell ref="A76:B76"/>
    <mergeCell ref="A77:B77"/>
    <mergeCell ref="A79:B79"/>
    <mergeCell ref="A74:B74"/>
    <mergeCell ref="A75:B75"/>
    <mergeCell ref="A58:B58"/>
    <mergeCell ref="A59:B59"/>
    <mergeCell ref="A63:B63"/>
    <mergeCell ref="A64:B64"/>
    <mergeCell ref="A68:B68"/>
    <mergeCell ref="A71:B71"/>
    <mergeCell ref="A72:B72"/>
    <mergeCell ref="A54:B54"/>
    <mergeCell ref="A56:B56"/>
    <mergeCell ref="A32:B32"/>
    <mergeCell ref="A33:B33"/>
    <mergeCell ref="A34:B34"/>
    <mergeCell ref="A35:B35"/>
    <mergeCell ref="A38:B38"/>
    <mergeCell ref="A23:B23"/>
    <mergeCell ref="A24:B24"/>
    <mergeCell ref="A25:B25"/>
    <mergeCell ref="A30:B30"/>
    <mergeCell ref="A31:B31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1:B11"/>
    <mergeCell ref="C11:C12"/>
    <mergeCell ref="F11:F12"/>
    <mergeCell ref="G11:G12"/>
    <mergeCell ref="H11:H12"/>
    <mergeCell ref="A12:B12"/>
    <mergeCell ref="A98:B98"/>
    <mergeCell ref="A99:B99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52:B52"/>
    <mergeCell ref="A53:B53"/>
    <mergeCell ref="A57:B57"/>
    <mergeCell ref="A42:B42"/>
    <mergeCell ref="A43:B43"/>
    <mergeCell ref="A44:B44"/>
    <mergeCell ref="A45:B45"/>
    <mergeCell ref="A48:B48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opLeftCell="A142" workbookViewId="0">
      <selection activeCell="A2" sqref="A2:I150"/>
    </sheetView>
  </sheetViews>
  <sheetFormatPr defaultColWidth="14.42578125" defaultRowHeight="15" customHeight="1" x14ac:dyDescent="0.25"/>
  <cols>
    <col min="1" max="1" width="10.140625" customWidth="1"/>
    <col min="2" max="2" width="0.42578125" customWidth="1"/>
    <col min="3" max="3" width="8.7109375" hidden="1" customWidth="1"/>
    <col min="4" max="4" width="29" customWidth="1"/>
    <col min="5" max="5" width="7.42578125" customWidth="1"/>
    <col min="6" max="6" width="12.7109375" customWidth="1"/>
    <col min="7" max="7" width="12.5703125" customWidth="1"/>
    <col min="8" max="8" width="12.42578125" customWidth="1"/>
    <col min="9" max="9" width="13.140625" customWidth="1"/>
    <col min="10" max="10" width="7.42578125" customWidth="1"/>
    <col min="11" max="26" width="8.7109375" customWidth="1"/>
  </cols>
  <sheetData>
    <row r="1" spans="1:26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B2" s="37"/>
      <c r="C2" s="37"/>
      <c r="D2" s="37"/>
      <c r="E2" s="37"/>
      <c r="F2" s="37"/>
      <c r="G2" s="37"/>
      <c r="H2" s="39" t="s">
        <v>428</v>
      </c>
      <c r="I2" s="37"/>
      <c r="J2" s="3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E4" s="36" t="s">
        <v>1</v>
      </c>
      <c r="F4" s="37"/>
      <c r="G4" s="37"/>
      <c r="H4" s="37"/>
      <c r="I4" s="37"/>
      <c r="J4" s="3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D5" s="171" t="s">
        <v>445</v>
      </c>
      <c r="E5" s="171"/>
      <c r="F5" s="171"/>
      <c r="G5" s="171"/>
      <c r="H5" s="37"/>
      <c r="I5" s="37"/>
      <c r="J5" s="3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D6" s="80"/>
      <c r="E6" s="80" t="s">
        <v>447</v>
      </c>
      <c r="F6" s="80"/>
      <c r="G6" s="80"/>
      <c r="H6" s="37"/>
      <c r="I6" s="37"/>
      <c r="J6" s="3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D7" s="80"/>
      <c r="E7" s="63" t="s">
        <v>446</v>
      </c>
      <c r="F7" s="80"/>
      <c r="G7" s="80"/>
      <c r="H7" s="37"/>
      <c r="I7" s="37"/>
      <c r="J7" s="3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D8" s="80"/>
      <c r="E8" s="80" t="s">
        <v>170</v>
      </c>
      <c r="F8" s="80"/>
      <c r="G8" s="80"/>
      <c r="H8" s="37"/>
      <c r="I8" s="37"/>
      <c r="J8" s="3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E9" s="63"/>
      <c r="G9" s="37"/>
      <c r="H9" s="37"/>
      <c r="I9" s="37"/>
      <c r="J9" s="37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E10" s="37"/>
      <c r="F10" s="37"/>
      <c r="G10" s="37"/>
      <c r="H10" s="37"/>
      <c r="I10" s="37"/>
      <c r="J10" s="3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thickBot="1" x14ac:dyDescent="0.3">
      <c r="E11" s="38"/>
      <c r="F11" s="65"/>
      <c r="G11" s="65"/>
      <c r="H11" s="65"/>
      <c r="I11" s="65"/>
      <c r="J11" s="6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29" t="s">
        <v>5</v>
      </c>
      <c r="B12" s="130"/>
      <c r="C12" s="177" t="s">
        <v>6</v>
      </c>
      <c r="D12" s="130"/>
      <c r="E12" s="25" t="s">
        <v>7</v>
      </c>
      <c r="F12" s="18" t="s">
        <v>8</v>
      </c>
      <c r="G12" s="133" t="s">
        <v>9</v>
      </c>
      <c r="H12" s="133" t="s">
        <v>429</v>
      </c>
      <c r="I12" s="133" t="s">
        <v>11</v>
      </c>
      <c r="J12" s="17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36" t="s">
        <v>12</v>
      </c>
      <c r="B13" s="137"/>
      <c r="C13" s="156"/>
      <c r="D13" s="137"/>
      <c r="E13" s="6" t="s">
        <v>13</v>
      </c>
      <c r="F13" s="7" t="s">
        <v>14</v>
      </c>
      <c r="G13" s="132"/>
      <c r="H13" s="132"/>
      <c r="I13" s="132"/>
      <c r="J13" s="13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thickBot="1" x14ac:dyDescent="0.3">
      <c r="A14" s="140" t="s">
        <v>15</v>
      </c>
      <c r="B14" s="141"/>
      <c r="C14" s="140" t="s">
        <v>16</v>
      </c>
      <c r="D14" s="141"/>
      <c r="E14" s="20" t="s">
        <v>17</v>
      </c>
      <c r="F14" s="14" t="s">
        <v>18</v>
      </c>
      <c r="G14" s="7"/>
      <c r="H14" s="7"/>
      <c r="I14" s="7"/>
      <c r="J14" s="2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thickBot="1" x14ac:dyDescent="0.3">
      <c r="A15" s="175">
        <v>1</v>
      </c>
      <c r="B15" s="162"/>
      <c r="C15" s="176" t="s">
        <v>172</v>
      </c>
      <c r="D15" s="162"/>
      <c r="E15" s="86" t="s">
        <v>173</v>
      </c>
      <c r="F15" s="53">
        <v>40391248</v>
      </c>
      <c r="G15" s="54"/>
      <c r="H15" s="54">
        <f>SUM(I15-F15)</f>
        <v>8950774</v>
      </c>
      <c r="I15" s="54">
        <v>49342022</v>
      </c>
      <c r="J15" s="2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thickBot="1" x14ac:dyDescent="0.3">
      <c r="A16" s="175">
        <v>2</v>
      </c>
      <c r="B16" s="162"/>
      <c r="C16" s="176" t="s">
        <v>174</v>
      </c>
      <c r="D16" s="162"/>
      <c r="E16" s="86" t="s">
        <v>175</v>
      </c>
      <c r="F16" s="53"/>
      <c r="G16" s="54"/>
      <c r="H16" s="54"/>
      <c r="I16" s="54"/>
      <c r="J16" s="2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thickBot="1" x14ac:dyDescent="0.3">
      <c r="A17" s="175">
        <v>3</v>
      </c>
      <c r="B17" s="162"/>
      <c r="C17" s="176" t="s">
        <v>176</v>
      </c>
      <c r="D17" s="162"/>
      <c r="E17" s="86" t="s">
        <v>177</v>
      </c>
      <c r="F17" s="53"/>
      <c r="G17" s="54"/>
      <c r="H17" s="54"/>
      <c r="I17" s="54"/>
      <c r="J17" s="2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8.25" customHeight="1" thickBot="1" x14ac:dyDescent="0.3">
      <c r="A18" s="175">
        <v>4</v>
      </c>
      <c r="B18" s="162"/>
      <c r="C18" s="174" t="s">
        <v>178</v>
      </c>
      <c r="D18" s="162"/>
      <c r="E18" s="86" t="s">
        <v>179</v>
      </c>
      <c r="F18" s="53"/>
      <c r="G18" s="54"/>
      <c r="H18" s="54"/>
      <c r="I18" s="54"/>
      <c r="J18" s="2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thickBot="1" x14ac:dyDescent="0.3">
      <c r="A19" s="175">
        <v>5</v>
      </c>
      <c r="B19" s="162"/>
      <c r="C19" s="174" t="s">
        <v>180</v>
      </c>
      <c r="D19" s="162"/>
      <c r="E19" s="86" t="s">
        <v>181</v>
      </c>
      <c r="F19" s="53"/>
      <c r="G19" s="54"/>
      <c r="H19" s="54"/>
      <c r="I19" s="54"/>
      <c r="J19" s="2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thickBot="1" x14ac:dyDescent="0.3">
      <c r="A20" s="175">
        <v>6</v>
      </c>
      <c r="B20" s="162"/>
      <c r="C20" s="174" t="s">
        <v>182</v>
      </c>
      <c r="D20" s="162"/>
      <c r="E20" s="86" t="s">
        <v>183</v>
      </c>
      <c r="F20" s="53"/>
      <c r="G20" s="54"/>
      <c r="H20" s="54"/>
      <c r="I20" s="54"/>
      <c r="J20" s="2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thickBot="1" x14ac:dyDescent="0.3">
      <c r="A21" s="175">
        <v>7</v>
      </c>
      <c r="B21" s="162"/>
      <c r="C21" s="174" t="s">
        <v>184</v>
      </c>
      <c r="D21" s="162"/>
      <c r="E21" s="86" t="s">
        <v>185</v>
      </c>
      <c r="F21" s="53"/>
      <c r="G21" s="54"/>
      <c r="H21" s="54"/>
      <c r="I21" s="54"/>
      <c r="J21" s="2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 thickBot="1" x14ac:dyDescent="0.3">
      <c r="A22" s="175">
        <v>8</v>
      </c>
      <c r="B22" s="162"/>
      <c r="C22" s="174" t="s">
        <v>186</v>
      </c>
      <c r="D22" s="162"/>
      <c r="E22" s="86" t="s">
        <v>187</v>
      </c>
      <c r="F22" s="53"/>
      <c r="G22" s="54"/>
      <c r="H22" s="54"/>
      <c r="I22" s="54"/>
      <c r="J22" s="2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 customHeight="1" thickBot="1" x14ac:dyDescent="0.3">
      <c r="A23" s="175">
        <v>9</v>
      </c>
      <c r="B23" s="162"/>
      <c r="C23" s="174" t="s">
        <v>188</v>
      </c>
      <c r="D23" s="162"/>
      <c r="E23" s="86" t="s">
        <v>189</v>
      </c>
      <c r="F23" s="53"/>
      <c r="G23" s="54"/>
      <c r="H23" s="54"/>
      <c r="I23" s="54"/>
      <c r="J23" s="2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thickBot="1" x14ac:dyDescent="0.3">
      <c r="A24" s="175">
        <v>10</v>
      </c>
      <c r="B24" s="162"/>
      <c r="C24" s="174" t="s">
        <v>190</v>
      </c>
      <c r="D24" s="162"/>
      <c r="E24" s="86" t="s">
        <v>191</v>
      </c>
      <c r="F24" s="53"/>
      <c r="G24" s="54"/>
      <c r="H24" s="54"/>
      <c r="I24" s="54"/>
      <c r="J24" s="2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5" customHeight="1" thickBot="1" x14ac:dyDescent="0.3">
      <c r="A25" s="175">
        <v>11</v>
      </c>
      <c r="B25" s="162"/>
      <c r="C25" s="174" t="s">
        <v>192</v>
      </c>
      <c r="D25" s="162"/>
      <c r="E25" s="86" t="s">
        <v>193</v>
      </c>
      <c r="F25" s="53"/>
      <c r="G25" s="54"/>
      <c r="H25" s="54"/>
      <c r="I25" s="54"/>
      <c r="J25" s="2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Bot="1" x14ac:dyDescent="0.3">
      <c r="A26" s="175">
        <v>12</v>
      </c>
      <c r="B26" s="162"/>
      <c r="C26" s="174" t="s">
        <v>194</v>
      </c>
      <c r="D26" s="162"/>
      <c r="E26" s="86" t="s">
        <v>195</v>
      </c>
      <c r="F26" s="53"/>
      <c r="G26" s="54"/>
      <c r="H26" s="54"/>
      <c r="I26" s="54"/>
      <c r="J26" s="2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8.25" customHeight="1" thickBot="1" x14ac:dyDescent="0.3">
      <c r="A27" s="175">
        <v>13</v>
      </c>
      <c r="B27" s="162"/>
      <c r="C27" s="174" t="s">
        <v>196</v>
      </c>
      <c r="D27" s="162"/>
      <c r="E27" s="86" t="s">
        <v>197</v>
      </c>
      <c r="F27" s="53"/>
      <c r="G27" s="54"/>
      <c r="H27" s="54">
        <v>467488</v>
      </c>
      <c r="I27" s="54">
        <v>467488</v>
      </c>
      <c r="J27" s="2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8.25" customHeight="1" thickBot="1" x14ac:dyDescent="0.3">
      <c r="A28" s="175">
        <v>14</v>
      </c>
      <c r="B28" s="162"/>
      <c r="C28" s="174" t="s">
        <v>198</v>
      </c>
      <c r="D28" s="162"/>
      <c r="E28" s="86" t="s">
        <v>199</v>
      </c>
      <c r="F28" s="53">
        <v>40391248</v>
      </c>
      <c r="G28" s="54"/>
      <c r="H28" s="54">
        <f t="shared" ref="H28:I28" si="0">SUM(H15:H27)</f>
        <v>9418262</v>
      </c>
      <c r="I28" s="54">
        <f t="shared" si="0"/>
        <v>49809510</v>
      </c>
      <c r="J28" s="2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8.25" customHeight="1" thickBot="1" x14ac:dyDescent="0.3">
      <c r="A29" s="175">
        <v>15</v>
      </c>
      <c r="B29" s="162"/>
      <c r="C29" s="174" t="s">
        <v>200</v>
      </c>
      <c r="D29" s="162"/>
      <c r="E29" s="86" t="s">
        <v>201</v>
      </c>
      <c r="F29" s="53">
        <v>4568276</v>
      </c>
      <c r="G29" s="54">
        <v>268900</v>
      </c>
      <c r="H29" s="54">
        <v>-376874</v>
      </c>
      <c r="I29" s="54">
        <v>4460302</v>
      </c>
      <c r="J29" s="2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76.5" customHeight="1" thickBot="1" x14ac:dyDescent="0.3">
      <c r="A30" s="175">
        <v>16</v>
      </c>
      <c r="B30" s="162"/>
      <c r="C30" s="174" t="s">
        <v>202</v>
      </c>
      <c r="D30" s="162"/>
      <c r="E30" s="86" t="s">
        <v>203</v>
      </c>
      <c r="F30" s="53">
        <v>360000</v>
      </c>
      <c r="G30" s="54"/>
      <c r="H30" s="54"/>
      <c r="I30" s="54">
        <v>360000</v>
      </c>
      <c r="J30" s="2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thickBot="1" x14ac:dyDescent="0.3">
      <c r="A31" s="175">
        <v>17</v>
      </c>
      <c r="B31" s="162"/>
      <c r="C31" s="176" t="s">
        <v>204</v>
      </c>
      <c r="D31" s="162"/>
      <c r="E31" s="86" t="s">
        <v>205</v>
      </c>
      <c r="F31" s="53">
        <v>1200000</v>
      </c>
      <c r="G31" s="54"/>
      <c r="H31" s="54">
        <f>SUM(I31-F31)</f>
        <v>-310981</v>
      </c>
      <c r="I31" s="54">
        <v>889019</v>
      </c>
      <c r="J31" s="2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8.25" customHeight="1" thickBot="1" x14ac:dyDescent="0.3">
      <c r="A32" s="175">
        <v>18</v>
      </c>
      <c r="B32" s="162"/>
      <c r="C32" s="174" t="s">
        <v>206</v>
      </c>
      <c r="D32" s="162"/>
      <c r="E32" s="86" t="s">
        <v>207</v>
      </c>
      <c r="F32" s="53">
        <v>6128276</v>
      </c>
      <c r="G32" s="54">
        <v>268900</v>
      </c>
      <c r="H32" s="54">
        <f t="shared" ref="H32:I32" si="1">SUM(H29:H31)</f>
        <v>-687855</v>
      </c>
      <c r="I32" s="54">
        <f t="shared" si="1"/>
        <v>5709321</v>
      </c>
      <c r="J32" s="2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5.5" customHeight="1" thickBot="1" x14ac:dyDescent="0.3">
      <c r="A33" s="175">
        <v>19</v>
      </c>
      <c r="B33" s="162"/>
      <c r="C33" s="174" t="s">
        <v>208</v>
      </c>
      <c r="D33" s="162"/>
      <c r="E33" s="86" t="s">
        <v>209</v>
      </c>
      <c r="F33" s="55">
        <v>46519524</v>
      </c>
      <c r="G33" s="57">
        <v>268900</v>
      </c>
      <c r="H33" s="57">
        <f t="shared" ref="H33:I33" si="2">SUM(H28+H32)</f>
        <v>8730407</v>
      </c>
      <c r="I33" s="57">
        <f t="shared" si="2"/>
        <v>55518831</v>
      </c>
      <c r="J33" s="2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8.25" customHeight="1" thickBot="1" x14ac:dyDescent="0.3">
      <c r="A34" s="175">
        <v>20</v>
      </c>
      <c r="B34" s="162"/>
      <c r="C34" s="174" t="s">
        <v>210</v>
      </c>
      <c r="D34" s="162"/>
      <c r="E34" s="86" t="s">
        <v>211</v>
      </c>
      <c r="F34" s="55">
        <v>5529815</v>
      </c>
      <c r="G34" s="57"/>
      <c r="H34" s="57">
        <f t="shared" ref="H34:I34" si="3">SUM(H35:H38)</f>
        <v>1562343</v>
      </c>
      <c r="I34" s="57">
        <f t="shared" si="3"/>
        <v>7092158</v>
      </c>
      <c r="J34" s="2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thickBot="1" x14ac:dyDescent="0.3">
      <c r="A35" s="87"/>
      <c r="B35" s="163"/>
      <c r="C35" s="162"/>
      <c r="D35" s="88" t="s">
        <v>212</v>
      </c>
      <c r="E35" s="89"/>
      <c r="F35" s="58">
        <v>5483257</v>
      </c>
      <c r="G35" s="59"/>
      <c r="H35" s="59">
        <f t="shared" ref="H35:H36" si="4">SUM(I35-F35)</f>
        <v>1266664</v>
      </c>
      <c r="I35" s="59">
        <v>6749921</v>
      </c>
      <c r="J35" s="2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thickBot="1" x14ac:dyDescent="0.3">
      <c r="A36" s="87"/>
      <c r="B36" s="163"/>
      <c r="C36" s="162"/>
      <c r="D36" s="88" t="s">
        <v>213</v>
      </c>
      <c r="E36" s="89"/>
      <c r="F36" s="58">
        <v>22476</v>
      </c>
      <c r="G36" s="59"/>
      <c r="H36" s="59">
        <f t="shared" si="4"/>
        <v>136829</v>
      </c>
      <c r="I36" s="59">
        <v>159305</v>
      </c>
      <c r="J36" s="2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thickBot="1" x14ac:dyDescent="0.3">
      <c r="A37" s="87"/>
      <c r="B37" s="163"/>
      <c r="C37" s="162"/>
      <c r="D37" s="88" t="s">
        <v>214</v>
      </c>
      <c r="E37" s="89"/>
      <c r="F37" s="58"/>
      <c r="G37" s="59"/>
      <c r="H37" s="59">
        <f>SUM(I37-G37)</f>
        <v>64966</v>
      </c>
      <c r="I37" s="59">
        <v>64966</v>
      </c>
      <c r="J37" s="2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thickBot="1" x14ac:dyDescent="0.3">
      <c r="A38" s="87"/>
      <c r="B38" s="163"/>
      <c r="C38" s="162"/>
      <c r="D38" s="88" t="s">
        <v>394</v>
      </c>
      <c r="E38" s="89"/>
      <c r="F38" s="58">
        <v>24082</v>
      </c>
      <c r="G38" s="59"/>
      <c r="H38" s="59">
        <f>SUM(I38-F38)</f>
        <v>93884</v>
      </c>
      <c r="I38" s="59">
        <v>117966</v>
      </c>
      <c r="J38" s="2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5.5" customHeight="1" thickBot="1" x14ac:dyDescent="0.3">
      <c r="A39" s="172">
        <v>21</v>
      </c>
      <c r="B39" s="162"/>
      <c r="C39" s="173" t="s">
        <v>216</v>
      </c>
      <c r="D39" s="162"/>
      <c r="E39" s="90" t="s">
        <v>217</v>
      </c>
      <c r="F39" s="55">
        <v>132000</v>
      </c>
      <c r="G39" s="57"/>
      <c r="H39" s="57"/>
      <c r="I39" s="57">
        <v>132000</v>
      </c>
      <c r="J39" s="2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thickBot="1" x14ac:dyDescent="0.3">
      <c r="A40" s="87"/>
      <c r="B40" s="163"/>
      <c r="C40" s="162"/>
      <c r="D40" s="88" t="s">
        <v>218</v>
      </c>
      <c r="E40" s="89"/>
      <c r="F40" s="58"/>
      <c r="G40" s="91"/>
      <c r="H40" s="91"/>
      <c r="I40" s="59"/>
      <c r="J40" s="2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thickBot="1" x14ac:dyDescent="0.3">
      <c r="A41" s="87"/>
      <c r="B41" s="163"/>
      <c r="C41" s="162"/>
      <c r="D41" s="88" t="s">
        <v>219</v>
      </c>
      <c r="E41" s="89"/>
      <c r="F41" s="58">
        <v>132000</v>
      </c>
      <c r="G41" s="59"/>
      <c r="H41" s="59"/>
      <c r="I41" s="59">
        <v>132000</v>
      </c>
      <c r="J41" s="2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thickBot="1" x14ac:dyDescent="0.3">
      <c r="A42" s="87"/>
      <c r="B42" s="163"/>
      <c r="C42" s="162"/>
      <c r="D42" s="88" t="s">
        <v>220</v>
      </c>
      <c r="E42" s="89"/>
      <c r="F42" s="58"/>
      <c r="G42" s="59"/>
      <c r="H42" s="59"/>
      <c r="I42" s="59"/>
      <c r="J42" s="2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thickBot="1" x14ac:dyDescent="0.3">
      <c r="A43" s="87"/>
      <c r="B43" s="163"/>
      <c r="C43" s="162"/>
      <c r="D43" s="88" t="s">
        <v>221</v>
      </c>
      <c r="E43" s="89"/>
      <c r="F43" s="58"/>
      <c r="G43" s="59"/>
      <c r="H43" s="59"/>
      <c r="I43" s="59"/>
      <c r="J43" s="2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 thickBot="1" x14ac:dyDescent="0.3">
      <c r="A44" s="87"/>
      <c r="B44" s="163"/>
      <c r="C44" s="162"/>
      <c r="D44" s="88" t="s">
        <v>222</v>
      </c>
      <c r="E44" s="89"/>
      <c r="F44" s="58"/>
      <c r="G44" s="59"/>
      <c r="H44" s="59"/>
      <c r="I44" s="59"/>
      <c r="J44" s="2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5.25" customHeight="1" thickBot="1" x14ac:dyDescent="0.3">
      <c r="A45" s="87"/>
      <c r="B45" s="163"/>
      <c r="C45" s="162"/>
      <c r="D45" s="88" t="s">
        <v>223</v>
      </c>
      <c r="E45" s="89"/>
      <c r="F45" s="58"/>
      <c r="G45" s="59"/>
      <c r="H45" s="59"/>
      <c r="I45" s="59"/>
      <c r="J45" s="2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5.5" customHeight="1" thickBot="1" x14ac:dyDescent="0.3">
      <c r="A46" s="172">
        <v>22</v>
      </c>
      <c r="B46" s="162"/>
      <c r="C46" s="173" t="s">
        <v>224</v>
      </c>
      <c r="D46" s="162"/>
      <c r="E46" s="90" t="s">
        <v>225</v>
      </c>
      <c r="F46" s="55">
        <f>SUM(F47:F51)</f>
        <v>3330310</v>
      </c>
      <c r="G46" s="57">
        <v>1077000</v>
      </c>
      <c r="H46" s="57">
        <f t="shared" ref="H46:I46" si="5">SUM(H47:H51)</f>
        <v>1130099</v>
      </c>
      <c r="I46" s="57">
        <f t="shared" si="5"/>
        <v>5537409</v>
      </c>
      <c r="J46" s="2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thickBot="1" x14ac:dyDescent="0.3">
      <c r="A47" s="87"/>
      <c r="B47" s="163"/>
      <c r="C47" s="162"/>
      <c r="D47" s="88" t="s">
        <v>226</v>
      </c>
      <c r="E47" s="89"/>
      <c r="F47" s="58"/>
      <c r="G47" s="59"/>
      <c r="H47" s="59"/>
      <c r="I47" s="59"/>
      <c r="J47" s="2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thickBot="1" x14ac:dyDescent="0.3">
      <c r="A48" s="87"/>
      <c r="B48" s="163"/>
      <c r="C48" s="162"/>
      <c r="D48" s="88" t="s">
        <v>227</v>
      </c>
      <c r="E48" s="89"/>
      <c r="F48" s="58">
        <v>360000</v>
      </c>
      <c r="G48" s="59"/>
      <c r="H48" s="59">
        <f t="shared" ref="H48:H50" si="6">SUM(I48-F48)</f>
        <v>49542</v>
      </c>
      <c r="I48" s="59">
        <v>409542</v>
      </c>
      <c r="J48" s="2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thickBot="1" x14ac:dyDescent="0.3">
      <c r="A49" s="87"/>
      <c r="B49" s="163"/>
      <c r="C49" s="162"/>
      <c r="D49" s="88" t="s">
        <v>228</v>
      </c>
      <c r="E49" s="89"/>
      <c r="F49" s="58">
        <v>618950</v>
      </c>
      <c r="G49" s="59"/>
      <c r="H49" s="59">
        <f t="shared" si="6"/>
        <v>122924</v>
      </c>
      <c r="I49" s="59">
        <v>741874</v>
      </c>
      <c r="J49" s="2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thickBot="1" x14ac:dyDescent="0.3">
      <c r="A50" s="87"/>
      <c r="B50" s="163"/>
      <c r="C50" s="162"/>
      <c r="D50" s="88" t="s">
        <v>229</v>
      </c>
      <c r="E50" s="89"/>
      <c r="F50" s="58">
        <v>560340</v>
      </c>
      <c r="G50" s="59"/>
      <c r="H50" s="59">
        <f t="shared" si="6"/>
        <v>96486</v>
      </c>
      <c r="I50" s="59">
        <v>656826</v>
      </c>
      <c r="J50" s="2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6.25" thickBot="1" x14ac:dyDescent="0.3">
      <c r="A51" s="87"/>
      <c r="B51" s="163"/>
      <c r="C51" s="162"/>
      <c r="D51" s="88" t="s">
        <v>430</v>
      </c>
      <c r="E51" s="89"/>
      <c r="F51" s="58">
        <v>1791020</v>
      </c>
      <c r="G51" s="59">
        <v>1077000</v>
      </c>
      <c r="H51" s="59">
        <v>861147</v>
      </c>
      <c r="I51" s="59">
        <v>3729167</v>
      </c>
      <c r="J51" s="2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thickBot="1" x14ac:dyDescent="0.3">
      <c r="A52" s="172">
        <v>23</v>
      </c>
      <c r="B52" s="162"/>
      <c r="C52" s="173" t="s">
        <v>231</v>
      </c>
      <c r="D52" s="162"/>
      <c r="E52" s="90" t="s">
        <v>232</v>
      </c>
      <c r="F52" s="55">
        <v>140000</v>
      </c>
      <c r="G52" s="57"/>
      <c r="H52" s="57">
        <f>SUM(I52-F52)</f>
        <v>-14300</v>
      </c>
      <c r="I52" s="57">
        <v>125700</v>
      </c>
      <c r="J52" s="30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thickBot="1" x14ac:dyDescent="0.3">
      <c r="A53" s="87"/>
      <c r="B53" s="163"/>
      <c r="C53" s="162"/>
      <c r="D53" s="88" t="s">
        <v>233</v>
      </c>
      <c r="E53" s="89"/>
      <c r="F53" s="58"/>
      <c r="G53" s="59"/>
      <c r="H53" s="59"/>
      <c r="I53" s="59"/>
      <c r="J53" s="2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thickBot="1" x14ac:dyDescent="0.3">
      <c r="A54" s="87"/>
      <c r="B54" s="163"/>
      <c r="C54" s="162"/>
      <c r="D54" s="88" t="s">
        <v>234</v>
      </c>
      <c r="E54" s="89"/>
      <c r="F54" s="58">
        <v>140000</v>
      </c>
      <c r="G54" s="59"/>
      <c r="H54" s="59">
        <f>SUM(I54-F54)</f>
        <v>-14300</v>
      </c>
      <c r="I54" s="59">
        <v>125700</v>
      </c>
      <c r="J54" s="2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5.5" customHeight="1" thickBot="1" x14ac:dyDescent="0.3">
      <c r="A55" s="172">
        <v>24</v>
      </c>
      <c r="B55" s="162"/>
      <c r="C55" s="173" t="s">
        <v>235</v>
      </c>
      <c r="D55" s="162"/>
      <c r="E55" s="90" t="s">
        <v>236</v>
      </c>
      <c r="F55" s="55">
        <f>SUM(F39+F46+F52)</f>
        <v>3602310</v>
      </c>
      <c r="G55" s="57">
        <v>1077000</v>
      </c>
      <c r="H55" s="57">
        <f t="shared" ref="H55:I55" si="7">SUM(H39+H46+H52)</f>
        <v>1115799</v>
      </c>
      <c r="I55" s="57">
        <f t="shared" si="7"/>
        <v>5795109</v>
      </c>
      <c r="J55" s="3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8.25" customHeight="1" thickBot="1" x14ac:dyDescent="0.3">
      <c r="A56" s="175">
        <v>25</v>
      </c>
      <c r="B56" s="162"/>
      <c r="C56" s="174" t="s">
        <v>237</v>
      </c>
      <c r="D56" s="162"/>
      <c r="E56" s="86" t="s">
        <v>238</v>
      </c>
      <c r="F56" s="53">
        <v>285000</v>
      </c>
      <c r="G56" s="54"/>
      <c r="H56" s="54">
        <f>SUM(I56-F56)</f>
        <v>-127542</v>
      </c>
      <c r="I56" s="54">
        <v>157458</v>
      </c>
      <c r="J56" s="3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6.25" thickBot="1" x14ac:dyDescent="0.3">
      <c r="A57" s="87"/>
      <c r="B57" s="163"/>
      <c r="C57" s="162"/>
      <c r="D57" s="88" t="s">
        <v>239</v>
      </c>
      <c r="E57" s="89"/>
      <c r="F57" s="58"/>
      <c r="G57" s="59"/>
      <c r="H57" s="59"/>
      <c r="I57" s="59"/>
      <c r="J57" s="2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thickBot="1" x14ac:dyDescent="0.3">
      <c r="A58" s="87"/>
      <c r="B58" s="163"/>
      <c r="C58" s="162"/>
      <c r="D58" s="88" t="s">
        <v>240</v>
      </c>
      <c r="E58" s="89"/>
      <c r="F58" s="58"/>
      <c r="G58" s="59"/>
      <c r="H58" s="59"/>
      <c r="I58" s="59"/>
      <c r="J58" s="2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thickBot="1" x14ac:dyDescent="0.3">
      <c r="A59" s="87"/>
      <c r="B59" s="163"/>
      <c r="C59" s="162"/>
      <c r="D59" s="88" t="s">
        <v>241</v>
      </c>
      <c r="E59" s="89"/>
      <c r="F59" s="58">
        <v>285000</v>
      </c>
      <c r="G59" s="59"/>
      <c r="H59" s="59">
        <f>SUM(H56:H58)</f>
        <v>-127542</v>
      </c>
      <c r="I59" s="59">
        <v>157458</v>
      </c>
      <c r="J59" s="2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thickBot="1" x14ac:dyDescent="0.3">
      <c r="A60" s="87"/>
      <c r="B60" s="163"/>
      <c r="C60" s="162"/>
      <c r="D60" s="88" t="s">
        <v>242</v>
      </c>
      <c r="E60" s="89"/>
      <c r="F60" s="58"/>
      <c r="G60" s="59"/>
      <c r="H60" s="59"/>
      <c r="I60" s="59"/>
      <c r="J60" s="2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5.5" customHeight="1" thickBot="1" x14ac:dyDescent="0.3">
      <c r="A61" s="172">
        <v>26</v>
      </c>
      <c r="B61" s="162"/>
      <c r="C61" s="173" t="s">
        <v>243</v>
      </c>
      <c r="D61" s="162"/>
      <c r="E61" s="90" t="s">
        <v>244</v>
      </c>
      <c r="F61" s="55">
        <v>250000</v>
      </c>
      <c r="G61" s="57"/>
      <c r="H61" s="57">
        <f t="shared" ref="H61:H62" si="8">SUM(I61-F61)</f>
        <v>43531</v>
      </c>
      <c r="I61" s="57">
        <v>293531</v>
      </c>
      <c r="J61" s="3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thickBot="1" x14ac:dyDescent="0.3">
      <c r="A62" s="87"/>
      <c r="B62" s="163"/>
      <c r="C62" s="162"/>
      <c r="D62" s="88" t="s">
        <v>245</v>
      </c>
      <c r="E62" s="89"/>
      <c r="F62" s="58">
        <v>250000</v>
      </c>
      <c r="G62" s="59"/>
      <c r="H62" s="59">
        <f t="shared" si="8"/>
        <v>43531</v>
      </c>
      <c r="I62" s="59">
        <v>293531</v>
      </c>
      <c r="J62" s="2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8.25" customHeight="1" thickBot="1" x14ac:dyDescent="0.3">
      <c r="A63" s="172">
        <v>27</v>
      </c>
      <c r="B63" s="162"/>
      <c r="C63" s="173" t="s">
        <v>247</v>
      </c>
      <c r="D63" s="162"/>
      <c r="E63" s="90" t="s">
        <v>248</v>
      </c>
      <c r="F63" s="55">
        <v>535000</v>
      </c>
      <c r="G63" s="57"/>
      <c r="H63" s="57">
        <f t="shared" ref="H63:I63" si="9">SUM(H56+H61)</f>
        <v>-84011</v>
      </c>
      <c r="I63" s="57">
        <f t="shared" si="9"/>
        <v>450989</v>
      </c>
      <c r="J63" s="3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thickBot="1" x14ac:dyDescent="0.3">
      <c r="A64" s="172">
        <v>28</v>
      </c>
      <c r="B64" s="162"/>
      <c r="C64" s="173" t="s">
        <v>249</v>
      </c>
      <c r="D64" s="162"/>
      <c r="E64" s="90" t="s">
        <v>250</v>
      </c>
      <c r="F64" s="55">
        <v>2845000</v>
      </c>
      <c r="G64" s="57">
        <v>-786317</v>
      </c>
      <c r="H64" s="57">
        <f t="shared" ref="H64:I64" si="10">SUM(H65:H68)</f>
        <v>304637</v>
      </c>
      <c r="I64" s="57">
        <f t="shared" si="10"/>
        <v>2363320</v>
      </c>
      <c r="J64" s="3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thickBot="1" x14ac:dyDescent="0.3">
      <c r="A65" s="87"/>
      <c r="B65" s="163"/>
      <c r="C65" s="162"/>
      <c r="D65" s="88" t="s">
        <v>251</v>
      </c>
      <c r="E65" s="89"/>
      <c r="F65" s="58">
        <v>900000</v>
      </c>
      <c r="G65" s="59">
        <v>-300000</v>
      </c>
      <c r="H65" s="59">
        <v>438497</v>
      </c>
      <c r="I65" s="59">
        <v>1038497</v>
      </c>
      <c r="J65" s="2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thickBot="1" x14ac:dyDescent="0.3">
      <c r="A66" s="87"/>
      <c r="B66" s="163"/>
      <c r="C66" s="162"/>
      <c r="D66" s="88" t="s">
        <v>252</v>
      </c>
      <c r="E66" s="89"/>
      <c r="F66" s="58">
        <v>1100000</v>
      </c>
      <c r="G66" s="59">
        <v>-486317</v>
      </c>
      <c r="H66" s="59">
        <v>281980</v>
      </c>
      <c r="I66" s="59">
        <v>895663</v>
      </c>
      <c r="J66" s="2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thickBot="1" x14ac:dyDescent="0.3">
      <c r="A67" s="87"/>
      <c r="B67" s="163"/>
      <c r="C67" s="162"/>
      <c r="D67" s="88" t="s">
        <v>253</v>
      </c>
      <c r="E67" s="89"/>
      <c r="F67" s="58">
        <v>445000</v>
      </c>
      <c r="G67" s="59"/>
      <c r="H67" s="59">
        <f>SUM(I67-F67)</f>
        <v>-15840</v>
      </c>
      <c r="I67" s="59">
        <v>429160</v>
      </c>
      <c r="J67" s="2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thickBot="1" x14ac:dyDescent="0.3">
      <c r="A68" s="87"/>
      <c r="B68" s="163"/>
      <c r="C68" s="162"/>
      <c r="D68" s="88" t="s">
        <v>431</v>
      </c>
      <c r="E68" s="89"/>
      <c r="F68" s="58">
        <v>400000</v>
      </c>
      <c r="G68" s="59"/>
      <c r="H68" s="59">
        <v>-400000</v>
      </c>
      <c r="I68" s="59">
        <v>0</v>
      </c>
      <c r="J68" s="2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thickBot="1" x14ac:dyDescent="0.3">
      <c r="A69" s="172">
        <v>29</v>
      </c>
      <c r="B69" s="162"/>
      <c r="C69" s="173" t="s">
        <v>254</v>
      </c>
      <c r="D69" s="162"/>
      <c r="E69" s="90" t="s">
        <v>255</v>
      </c>
      <c r="F69" s="55"/>
      <c r="G69" s="57">
        <v>1135066</v>
      </c>
      <c r="H69" s="57">
        <v>-241225</v>
      </c>
      <c r="I69" s="57">
        <v>893841</v>
      </c>
      <c r="J69" s="2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thickBot="1" x14ac:dyDescent="0.3">
      <c r="A70" s="172">
        <v>30</v>
      </c>
      <c r="B70" s="162"/>
      <c r="C70" s="173" t="s">
        <v>256</v>
      </c>
      <c r="D70" s="162"/>
      <c r="E70" s="90" t="s">
        <v>257</v>
      </c>
      <c r="F70" s="55"/>
      <c r="G70" s="57"/>
      <c r="H70" s="57"/>
      <c r="I70" s="57"/>
      <c r="J70" s="2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8.25" customHeight="1" thickBot="1" x14ac:dyDescent="0.3">
      <c r="A71" s="172">
        <v>31</v>
      </c>
      <c r="B71" s="162"/>
      <c r="C71" s="173" t="s">
        <v>258</v>
      </c>
      <c r="D71" s="162"/>
      <c r="E71" s="90" t="s">
        <v>259</v>
      </c>
      <c r="F71" s="55">
        <v>500000</v>
      </c>
      <c r="G71" s="57"/>
      <c r="H71" s="57">
        <f>SUM(I71-F71)</f>
        <v>300639</v>
      </c>
      <c r="I71" s="57">
        <v>800639</v>
      </c>
      <c r="J71" s="2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5.5" customHeight="1" thickBot="1" x14ac:dyDescent="0.3">
      <c r="A72" s="172">
        <v>32</v>
      </c>
      <c r="B72" s="162"/>
      <c r="C72" s="178" t="s">
        <v>260</v>
      </c>
      <c r="D72" s="162"/>
      <c r="E72" s="90" t="s">
        <v>261</v>
      </c>
      <c r="F72" s="55"/>
      <c r="G72" s="57">
        <v>786317</v>
      </c>
      <c r="H72" s="57">
        <f>SUM(I72-G72)</f>
        <v>1376750</v>
      </c>
      <c r="I72" s="57">
        <v>2163067</v>
      </c>
      <c r="J72" s="2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thickBot="1" x14ac:dyDescent="0.3">
      <c r="A73" s="172">
        <v>33</v>
      </c>
      <c r="B73" s="162"/>
      <c r="C73" s="179" t="s">
        <v>262</v>
      </c>
      <c r="D73" s="162"/>
      <c r="E73" s="90" t="s">
        <v>263</v>
      </c>
      <c r="F73" s="55">
        <v>500000</v>
      </c>
      <c r="G73" s="54"/>
      <c r="H73" s="54">
        <v>-500000</v>
      </c>
      <c r="I73" s="57">
        <v>0</v>
      </c>
      <c r="J73" s="2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thickBot="1" x14ac:dyDescent="0.3">
      <c r="A74" s="87"/>
      <c r="B74" s="163"/>
      <c r="C74" s="162"/>
      <c r="D74" s="88" t="s">
        <v>264</v>
      </c>
      <c r="E74" s="89"/>
      <c r="F74" s="58"/>
      <c r="G74" s="59"/>
      <c r="H74" s="59"/>
      <c r="I74" s="59"/>
      <c r="J74" s="2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thickBot="1" x14ac:dyDescent="0.3">
      <c r="A75" s="87"/>
      <c r="B75" s="163"/>
      <c r="C75" s="162"/>
      <c r="D75" s="88" t="s">
        <v>265</v>
      </c>
      <c r="E75" s="89"/>
      <c r="F75" s="58"/>
      <c r="G75" s="59"/>
      <c r="H75" s="59"/>
      <c r="I75" s="59"/>
      <c r="J75" s="2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thickBot="1" x14ac:dyDescent="0.3">
      <c r="A76" s="87"/>
      <c r="B76" s="163"/>
      <c r="C76" s="162"/>
      <c r="D76" s="88" t="s">
        <v>266</v>
      </c>
      <c r="E76" s="89"/>
      <c r="F76" s="58"/>
      <c r="G76" s="59"/>
      <c r="H76" s="59"/>
      <c r="I76" s="59"/>
      <c r="J76" s="2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6.25" thickBot="1" x14ac:dyDescent="0.3">
      <c r="A77" s="87"/>
      <c r="B77" s="163"/>
      <c r="C77" s="162"/>
      <c r="D77" s="88" t="s">
        <v>267</v>
      </c>
      <c r="E77" s="89"/>
      <c r="F77" s="58">
        <v>500000</v>
      </c>
      <c r="G77" s="59"/>
      <c r="H77" s="59">
        <v>-500000</v>
      </c>
      <c r="I77" s="59">
        <v>0</v>
      </c>
      <c r="J77" s="2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thickBot="1" x14ac:dyDescent="0.3">
      <c r="A78" s="87"/>
      <c r="B78" s="163"/>
      <c r="C78" s="162"/>
      <c r="D78" s="88" t="s">
        <v>268</v>
      </c>
      <c r="E78" s="89"/>
      <c r="F78" s="58"/>
      <c r="G78" s="59"/>
      <c r="H78" s="59"/>
      <c r="I78" s="59"/>
      <c r="J78" s="2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thickBot="1" x14ac:dyDescent="0.3">
      <c r="A79" s="175">
        <v>34</v>
      </c>
      <c r="B79" s="162"/>
      <c r="C79" s="174" t="s">
        <v>269</v>
      </c>
      <c r="D79" s="162"/>
      <c r="E79" s="86" t="s">
        <v>270</v>
      </c>
      <c r="F79" s="53">
        <v>3093701</v>
      </c>
      <c r="G79" s="54"/>
      <c r="H79" s="54">
        <f t="shared" ref="H79:I79" si="11">SUM(H80:H84)</f>
        <v>-993934</v>
      </c>
      <c r="I79" s="54">
        <f t="shared" si="11"/>
        <v>2099767</v>
      </c>
      <c r="J79" s="2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thickBot="1" x14ac:dyDescent="0.3">
      <c r="A80" s="87"/>
      <c r="B80" s="163"/>
      <c r="C80" s="162"/>
      <c r="D80" s="88" t="s">
        <v>271</v>
      </c>
      <c r="E80" s="89"/>
      <c r="F80" s="58">
        <v>150000</v>
      </c>
      <c r="G80" s="59"/>
      <c r="H80" s="59">
        <f>SUM(I80-F80)</f>
        <v>-23992</v>
      </c>
      <c r="I80" s="59">
        <v>126008</v>
      </c>
      <c r="J80" s="2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thickBot="1" x14ac:dyDescent="0.3">
      <c r="A81" s="87"/>
      <c r="B81" s="163"/>
      <c r="C81" s="162"/>
      <c r="D81" s="88" t="s">
        <v>272</v>
      </c>
      <c r="E81" s="89"/>
      <c r="F81" s="58"/>
      <c r="G81" s="59"/>
      <c r="H81" s="59">
        <v>38798</v>
      </c>
      <c r="I81" s="59">
        <v>38798</v>
      </c>
      <c r="J81" s="2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6.25" thickBot="1" x14ac:dyDescent="0.3">
      <c r="A82" s="87"/>
      <c r="B82" s="163"/>
      <c r="C82" s="162"/>
      <c r="D82" s="88" t="s">
        <v>273</v>
      </c>
      <c r="E82" s="89"/>
      <c r="F82" s="58">
        <v>700000</v>
      </c>
      <c r="G82" s="59"/>
      <c r="H82" s="59">
        <v>27180</v>
      </c>
      <c r="I82" s="59">
        <v>727180</v>
      </c>
      <c r="J82" s="2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thickBot="1" x14ac:dyDescent="0.3">
      <c r="A83" s="87"/>
      <c r="B83" s="56"/>
      <c r="C83" s="56"/>
      <c r="D83" s="88" t="s">
        <v>397</v>
      </c>
      <c r="E83" s="89"/>
      <c r="F83" s="58">
        <v>300000</v>
      </c>
      <c r="G83" s="59"/>
      <c r="H83" s="59">
        <f t="shared" ref="H83:H84" si="12">SUM(I83-F83)</f>
        <v>-24346</v>
      </c>
      <c r="I83" s="59">
        <v>275654</v>
      </c>
      <c r="J83" s="23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thickBot="1" x14ac:dyDescent="0.3">
      <c r="A84" s="87"/>
      <c r="B84" s="163"/>
      <c r="C84" s="162"/>
      <c r="D84" s="88" t="s">
        <v>274</v>
      </c>
      <c r="E84" s="89"/>
      <c r="F84" s="58">
        <v>1943701</v>
      </c>
      <c r="G84" s="59"/>
      <c r="H84" s="59">
        <f t="shared" si="12"/>
        <v>-1011574</v>
      </c>
      <c r="I84" s="59">
        <v>932127</v>
      </c>
      <c r="J84" s="23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5.5" customHeight="1" thickBot="1" x14ac:dyDescent="0.3">
      <c r="A85" s="172">
        <v>35</v>
      </c>
      <c r="B85" s="162"/>
      <c r="C85" s="173" t="s">
        <v>275</v>
      </c>
      <c r="D85" s="162"/>
      <c r="E85" s="90" t="s">
        <v>276</v>
      </c>
      <c r="F85" s="55">
        <v>6938701</v>
      </c>
      <c r="G85" s="57">
        <v>1135066</v>
      </c>
      <c r="H85" s="57">
        <f>SUM(H64+H69+H71+H72+H73+H79)</f>
        <v>246867</v>
      </c>
      <c r="I85" s="57">
        <f>SUM(I64+I69+I71+I72+I79)</f>
        <v>8320634</v>
      </c>
      <c r="J85" s="2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thickBot="1" x14ac:dyDescent="0.3">
      <c r="A86" s="175">
        <v>36</v>
      </c>
      <c r="B86" s="162"/>
      <c r="C86" s="174" t="s">
        <v>277</v>
      </c>
      <c r="D86" s="162"/>
      <c r="E86" s="86" t="s">
        <v>278</v>
      </c>
      <c r="F86" s="53"/>
      <c r="G86" s="54"/>
      <c r="H86" s="54"/>
      <c r="I86" s="54"/>
      <c r="J86" s="2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5.5" customHeight="1" thickBot="1" x14ac:dyDescent="0.3">
      <c r="A87" s="175">
        <v>37</v>
      </c>
      <c r="B87" s="162"/>
      <c r="C87" s="174" t="s">
        <v>279</v>
      </c>
      <c r="D87" s="162"/>
      <c r="E87" s="86" t="s">
        <v>280</v>
      </c>
      <c r="F87" s="53"/>
      <c r="G87" s="54"/>
      <c r="H87" s="54"/>
      <c r="I87" s="54"/>
      <c r="J87" s="2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51" customHeight="1" thickBot="1" x14ac:dyDescent="0.3">
      <c r="A88" s="175">
        <v>38</v>
      </c>
      <c r="B88" s="162"/>
      <c r="C88" s="174" t="s">
        <v>281</v>
      </c>
      <c r="D88" s="162"/>
      <c r="E88" s="86" t="s">
        <v>282</v>
      </c>
      <c r="F88" s="53"/>
      <c r="G88" s="54"/>
      <c r="H88" s="54"/>
      <c r="I88" s="54"/>
      <c r="J88" s="2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51" customHeight="1" thickBot="1" x14ac:dyDescent="0.3">
      <c r="A89" s="175">
        <v>39</v>
      </c>
      <c r="B89" s="162"/>
      <c r="C89" s="174" t="s">
        <v>283</v>
      </c>
      <c r="D89" s="162"/>
      <c r="E89" s="86" t="s">
        <v>284</v>
      </c>
      <c r="F89" s="53">
        <v>2106299</v>
      </c>
      <c r="G89" s="54">
        <v>290790</v>
      </c>
      <c r="H89" s="54">
        <v>519809</v>
      </c>
      <c r="I89" s="54">
        <v>2916898</v>
      </c>
      <c r="J89" s="2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5.5" customHeight="1" thickBot="1" x14ac:dyDescent="0.3">
      <c r="A90" s="175">
        <v>40</v>
      </c>
      <c r="B90" s="162"/>
      <c r="C90" s="174" t="s">
        <v>285</v>
      </c>
      <c r="D90" s="162"/>
      <c r="E90" s="86" t="s">
        <v>286</v>
      </c>
      <c r="F90" s="53"/>
      <c r="G90" s="54"/>
      <c r="H90" s="54"/>
      <c r="I90" s="54"/>
      <c r="J90" s="2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thickBot="1" x14ac:dyDescent="0.3">
      <c r="A91" s="175">
        <v>41</v>
      </c>
      <c r="B91" s="162"/>
      <c r="C91" s="174" t="s">
        <v>287</v>
      </c>
      <c r="D91" s="162"/>
      <c r="E91" s="86" t="s">
        <v>288</v>
      </c>
      <c r="F91" s="53"/>
      <c r="G91" s="54"/>
      <c r="H91" s="54"/>
      <c r="I91" s="54"/>
      <c r="J91" s="2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5.5" customHeight="1" thickBot="1" x14ac:dyDescent="0.3">
      <c r="A92" s="175">
        <v>42</v>
      </c>
      <c r="B92" s="162"/>
      <c r="C92" s="174" t="s">
        <v>289</v>
      </c>
      <c r="D92" s="162"/>
      <c r="E92" s="86" t="s">
        <v>290</v>
      </c>
      <c r="F92" s="53"/>
      <c r="G92" s="54"/>
      <c r="H92" s="54"/>
      <c r="I92" s="54"/>
      <c r="J92" s="23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thickBot="1" x14ac:dyDescent="0.3">
      <c r="A93" s="175">
        <v>43</v>
      </c>
      <c r="B93" s="162"/>
      <c r="C93" s="174" t="s">
        <v>291</v>
      </c>
      <c r="D93" s="162"/>
      <c r="E93" s="86" t="s">
        <v>292</v>
      </c>
      <c r="F93" s="53"/>
      <c r="G93" s="54"/>
      <c r="H93" s="54">
        <v>4739</v>
      </c>
      <c r="I93" s="54">
        <v>4739</v>
      </c>
      <c r="J93" s="2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thickBot="1" x14ac:dyDescent="0.3">
      <c r="A94" s="87"/>
      <c r="B94" s="163"/>
      <c r="C94" s="162"/>
      <c r="D94" s="88" t="s">
        <v>397</v>
      </c>
      <c r="E94" s="89"/>
      <c r="F94" s="58"/>
      <c r="G94" s="59"/>
      <c r="H94" s="59"/>
      <c r="I94" s="59"/>
      <c r="J94" s="2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thickBot="1" x14ac:dyDescent="0.3">
      <c r="A95" s="87"/>
      <c r="B95" s="163"/>
      <c r="C95" s="162"/>
      <c r="D95" s="88" t="s">
        <v>398</v>
      </c>
      <c r="E95" s="89"/>
      <c r="F95" s="58"/>
      <c r="G95" s="59"/>
      <c r="H95" s="59"/>
      <c r="I95" s="59"/>
      <c r="J95" s="2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thickBot="1" x14ac:dyDescent="0.3">
      <c r="A96" s="87"/>
      <c r="B96" s="163"/>
      <c r="C96" s="162"/>
      <c r="D96" s="88" t="s">
        <v>294</v>
      </c>
      <c r="E96" s="89"/>
      <c r="F96" s="58"/>
      <c r="G96" s="59"/>
      <c r="H96" s="59"/>
      <c r="I96" s="59"/>
      <c r="J96" s="23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thickBot="1" x14ac:dyDescent="0.3">
      <c r="A97" s="87"/>
      <c r="B97" s="163"/>
      <c r="C97" s="162"/>
      <c r="D97" s="88" t="s">
        <v>295</v>
      </c>
      <c r="E97" s="89"/>
      <c r="F97" s="58"/>
      <c r="G97" s="59"/>
      <c r="H97" s="59"/>
      <c r="I97" s="59"/>
      <c r="J97" s="2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thickBot="1" x14ac:dyDescent="0.3">
      <c r="A98" s="87"/>
      <c r="B98" s="163"/>
      <c r="C98" s="162"/>
      <c r="D98" s="88" t="s">
        <v>296</v>
      </c>
      <c r="E98" s="89"/>
      <c r="F98" s="58"/>
      <c r="G98" s="59"/>
      <c r="H98" s="59"/>
      <c r="I98" s="59"/>
      <c r="J98" s="2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thickBot="1" x14ac:dyDescent="0.3">
      <c r="A99" s="87"/>
      <c r="B99" s="163"/>
      <c r="C99" s="162"/>
      <c r="D99" s="88" t="s">
        <v>297</v>
      </c>
      <c r="E99" s="89"/>
      <c r="F99" s="58"/>
      <c r="G99" s="59"/>
      <c r="H99" s="59">
        <v>4739</v>
      </c>
      <c r="I99" s="59">
        <v>4739</v>
      </c>
      <c r="J99" s="2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8.25" customHeight="1" thickBot="1" x14ac:dyDescent="0.3">
      <c r="A100" s="175">
        <v>44</v>
      </c>
      <c r="B100" s="162"/>
      <c r="C100" s="174" t="s">
        <v>298</v>
      </c>
      <c r="D100" s="162"/>
      <c r="E100" s="86" t="s">
        <v>299</v>
      </c>
      <c r="F100" s="53">
        <v>2106299</v>
      </c>
      <c r="G100" s="54">
        <v>290790</v>
      </c>
      <c r="H100" s="54">
        <f t="shared" ref="H100:I100" si="13">SUM(H89+H93)</f>
        <v>524548</v>
      </c>
      <c r="I100" s="54">
        <f t="shared" si="13"/>
        <v>2921637</v>
      </c>
      <c r="J100" s="2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5.5" customHeight="1" thickBot="1" x14ac:dyDescent="0.3">
      <c r="A101" s="172">
        <v>45</v>
      </c>
      <c r="B101" s="162"/>
      <c r="C101" s="173" t="s">
        <v>300</v>
      </c>
      <c r="D101" s="162"/>
      <c r="E101" s="90" t="s">
        <v>301</v>
      </c>
      <c r="F101" s="55">
        <f>SUM(F55+F63+F85+F100)</f>
        <v>13182310</v>
      </c>
      <c r="G101" s="57">
        <v>2502856</v>
      </c>
      <c r="H101" s="57">
        <f t="shared" ref="H101:I101" si="14">SUM(H55+H63+H85+H100)</f>
        <v>1803203</v>
      </c>
      <c r="I101" s="57">
        <f t="shared" si="14"/>
        <v>17488369</v>
      </c>
      <c r="J101" s="34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25.5" customHeight="1" thickBot="1" x14ac:dyDescent="0.3">
      <c r="A102" s="175">
        <v>46</v>
      </c>
      <c r="B102" s="162"/>
      <c r="C102" s="174" t="s">
        <v>302</v>
      </c>
      <c r="D102" s="162"/>
      <c r="E102" s="86" t="s">
        <v>303</v>
      </c>
      <c r="F102" s="53"/>
      <c r="G102" s="54"/>
      <c r="H102" s="54"/>
      <c r="I102" s="54"/>
      <c r="J102" s="2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thickBot="1" x14ac:dyDescent="0.3">
      <c r="A103" s="175">
        <v>47</v>
      </c>
      <c r="B103" s="162"/>
      <c r="C103" s="174" t="s">
        <v>304</v>
      </c>
      <c r="D103" s="162"/>
      <c r="E103" s="86" t="s">
        <v>305</v>
      </c>
      <c r="F103" s="53"/>
      <c r="G103" s="54"/>
      <c r="H103" s="54">
        <v>1544000</v>
      </c>
      <c r="I103" s="54">
        <v>1544000</v>
      </c>
      <c r="J103" s="2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5.5" customHeight="1" thickBot="1" x14ac:dyDescent="0.3">
      <c r="A104" s="175">
        <v>48</v>
      </c>
      <c r="B104" s="162"/>
      <c r="C104" s="180" t="s">
        <v>306</v>
      </c>
      <c r="D104" s="162"/>
      <c r="E104" s="86" t="s">
        <v>307</v>
      </c>
      <c r="F104" s="53"/>
      <c r="G104" s="54"/>
      <c r="H104" s="54"/>
      <c r="I104" s="54"/>
      <c r="J104" s="2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51" customHeight="1" thickBot="1" x14ac:dyDescent="0.3">
      <c r="A105" s="175">
        <v>49</v>
      </c>
      <c r="B105" s="162"/>
      <c r="C105" s="180" t="s">
        <v>308</v>
      </c>
      <c r="D105" s="162"/>
      <c r="E105" s="86" t="s">
        <v>309</v>
      </c>
      <c r="F105" s="53"/>
      <c r="G105" s="54"/>
      <c r="H105" s="54"/>
      <c r="I105" s="54"/>
      <c r="J105" s="2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8.25" customHeight="1" thickBot="1" x14ac:dyDescent="0.3">
      <c r="A106" s="175">
        <v>50</v>
      </c>
      <c r="B106" s="162"/>
      <c r="C106" s="180" t="s">
        <v>310</v>
      </c>
      <c r="D106" s="162"/>
      <c r="E106" s="86" t="s">
        <v>311</v>
      </c>
      <c r="F106" s="53"/>
      <c r="G106" s="54"/>
      <c r="H106" s="54"/>
      <c r="I106" s="54"/>
      <c r="J106" s="2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5.5" customHeight="1" thickBot="1" x14ac:dyDescent="0.3">
      <c r="A107" s="175">
        <v>51</v>
      </c>
      <c r="B107" s="162"/>
      <c r="C107" s="174" t="s">
        <v>312</v>
      </c>
      <c r="D107" s="162"/>
      <c r="E107" s="86" t="s">
        <v>313</v>
      </c>
      <c r="F107" s="92"/>
      <c r="G107" s="54"/>
      <c r="H107" s="54"/>
      <c r="I107" s="62"/>
      <c r="J107" s="2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5.5" customHeight="1" thickBot="1" x14ac:dyDescent="0.3">
      <c r="A108" s="175">
        <v>52</v>
      </c>
      <c r="B108" s="162"/>
      <c r="C108" s="174" t="s">
        <v>314</v>
      </c>
      <c r="D108" s="162"/>
      <c r="E108" s="86" t="s">
        <v>315</v>
      </c>
      <c r="F108" s="53">
        <v>150000</v>
      </c>
      <c r="G108" s="54"/>
      <c r="H108" s="54">
        <v>20000</v>
      </c>
      <c r="I108" s="54">
        <v>170000</v>
      </c>
      <c r="J108" s="2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5.5" customHeight="1" thickBot="1" x14ac:dyDescent="0.3">
      <c r="A109" s="175">
        <v>53</v>
      </c>
      <c r="B109" s="162"/>
      <c r="C109" s="174" t="s">
        <v>316</v>
      </c>
      <c r="D109" s="162"/>
      <c r="E109" s="86" t="s">
        <v>317</v>
      </c>
      <c r="F109" s="53" t="s">
        <v>399</v>
      </c>
      <c r="G109" s="54" t="s">
        <v>400</v>
      </c>
      <c r="H109" s="54">
        <v>-490451</v>
      </c>
      <c r="I109" s="54">
        <v>8815478</v>
      </c>
      <c r="J109" s="2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5.5" customHeight="1" thickBot="1" x14ac:dyDescent="0.3">
      <c r="A110" s="175">
        <v>54</v>
      </c>
      <c r="B110" s="162"/>
      <c r="C110" s="174" t="s">
        <v>318</v>
      </c>
      <c r="D110" s="162"/>
      <c r="E110" s="86" t="s">
        <v>319</v>
      </c>
      <c r="F110" s="55">
        <v>11958785</v>
      </c>
      <c r="G110" s="57">
        <v>-2502856</v>
      </c>
      <c r="H110" s="57">
        <f t="shared" ref="H110:I110" si="15">SUM(H103+H108+H109)</f>
        <v>1073549</v>
      </c>
      <c r="I110" s="57">
        <f t="shared" si="15"/>
        <v>10529478</v>
      </c>
      <c r="J110" s="2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5.5" customHeight="1" thickBot="1" x14ac:dyDescent="0.3">
      <c r="A111" s="175">
        <v>55</v>
      </c>
      <c r="B111" s="162"/>
      <c r="C111" s="174" t="s">
        <v>320</v>
      </c>
      <c r="D111" s="162"/>
      <c r="E111" s="86" t="s">
        <v>321</v>
      </c>
      <c r="F111" s="53"/>
      <c r="G111" s="54"/>
      <c r="H111" s="54"/>
      <c r="I111" s="54"/>
      <c r="J111" s="2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5.5" customHeight="1" thickBot="1" x14ac:dyDescent="0.3">
      <c r="A112" s="175">
        <v>56</v>
      </c>
      <c r="B112" s="162"/>
      <c r="C112" s="174" t="s">
        <v>322</v>
      </c>
      <c r="D112" s="162"/>
      <c r="E112" s="86" t="s">
        <v>323</v>
      </c>
      <c r="F112" s="53"/>
      <c r="G112" s="54"/>
      <c r="H112" s="54">
        <v>128850</v>
      </c>
      <c r="I112" s="54">
        <v>128850</v>
      </c>
      <c r="J112" s="2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76.5" customHeight="1" thickBot="1" x14ac:dyDescent="0.3">
      <c r="A113" s="175">
        <v>57</v>
      </c>
      <c r="B113" s="162"/>
      <c r="C113" s="174" t="s">
        <v>324</v>
      </c>
      <c r="D113" s="162"/>
      <c r="E113" s="86" t="s">
        <v>325</v>
      </c>
      <c r="F113" s="53"/>
      <c r="G113" s="54"/>
      <c r="H113" s="54"/>
      <c r="I113" s="54"/>
      <c r="J113" s="2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76.5" customHeight="1" thickBot="1" x14ac:dyDescent="0.3">
      <c r="A114" s="175">
        <v>58</v>
      </c>
      <c r="B114" s="162"/>
      <c r="C114" s="174" t="s">
        <v>326</v>
      </c>
      <c r="D114" s="162"/>
      <c r="E114" s="86" t="s">
        <v>327</v>
      </c>
      <c r="F114" s="53"/>
      <c r="G114" s="54"/>
      <c r="H114" s="54"/>
      <c r="I114" s="54"/>
      <c r="J114" s="2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76.5" customHeight="1" thickBot="1" x14ac:dyDescent="0.3">
      <c r="A115" s="175">
        <v>59</v>
      </c>
      <c r="B115" s="162"/>
      <c r="C115" s="174" t="s">
        <v>328</v>
      </c>
      <c r="D115" s="162"/>
      <c r="E115" s="86" t="s">
        <v>329</v>
      </c>
      <c r="F115" s="53"/>
      <c r="G115" s="54"/>
      <c r="H115" s="54"/>
      <c r="I115" s="54"/>
      <c r="J115" s="2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51" customHeight="1" thickBot="1" x14ac:dyDescent="0.3">
      <c r="A116" s="175">
        <v>60</v>
      </c>
      <c r="B116" s="162"/>
      <c r="C116" s="174" t="s">
        <v>330</v>
      </c>
      <c r="D116" s="162"/>
      <c r="E116" s="86" t="s">
        <v>331</v>
      </c>
      <c r="F116" s="53">
        <v>340000</v>
      </c>
      <c r="G116" s="54"/>
      <c r="H116" s="54">
        <v>117926</v>
      </c>
      <c r="I116" s="54">
        <v>457926</v>
      </c>
      <c r="J116" s="2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76.5" customHeight="1" thickBot="1" x14ac:dyDescent="0.3">
      <c r="A117" s="175">
        <v>61</v>
      </c>
      <c r="B117" s="162"/>
      <c r="C117" s="174" t="s">
        <v>332</v>
      </c>
      <c r="D117" s="162"/>
      <c r="E117" s="86" t="s">
        <v>333</v>
      </c>
      <c r="F117" s="53"/>
      <c r="G117" s="54"/>
      <c r="H117" s="54"/>
      <c r="I117" s="93"/>
      <c r="J117" s="2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76.5" customHeight="1" thickBot="1" x14ac:dyDescent="0.3">
      <c r="A118" s="175">
        <v>62</v>
      </c>
      <c r="B118" s="162"/>
      <c r="C118" s="174" t="s">
        <v>334</v>
      </c>
      <c r="D118" s="162"/>
      <c r="E118" s="86" t="s">
        <v>335</v>
      </c>
      <c r="F118" s="53"/>
      <c r="G118" s="54"/>
      <c r="H118" s="54">
        <v>660000</v>
      </c>
      <c r="I118" s="57">
        <v>660000</v>
      </c>
      <c r="J118" s="2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5.5" customHeight="1" thickBot="1" x14ac:dyDescent="0.3">
      <c r="A119" s="175">
        <v>63</v>
      </c>
      <c r="B119" s="162"/>
      <c r="C119" s="174" t="s">
        <v>336</v>
      </c>
      <c r="D119" s="162"/>
      <c r="E119" s="86" t="s">
        <v>337</v>
      </c>
      <c r="F119" s="53"/>
      <c r="G119" s="54"/>
      <c r="H119" s="54"/>
      <c r="I119" s="57"/>
      <c r="J119" s="2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thickBot="1" x14ac:dyDescent="0.3">
      <c r="A120" s="175">
        <v>64</v>
      </c>
      <c r="B120" s="162"/>
      <c r="C120" s="176" t="s">
        <v>338</v>
      </c>
      <c r="D120" s="162"/>
      <c r="E120" s="86" t="s">
        <v>339</v>
      </c>
      <c r="F120" s="53"/>
      <c r="G120" s="54"/>
      <c r="H120" s="54"/>
      <c r="I120" s="57"/>
      <c r="J120" s="2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51" customHeight="1" thickBot="1" x14ac:dyDescent="0.3">
      <c r="A121" s="175">
        <v>65</v>
      </c>
      <c r="B121" s="162"/>
      <c r="C121" s="174" t="s">
        <v>340</v>
      </c>
      <c r="D121" s="162"/>
      <c r="E121" s="86" t="s">
        <v>341</v>
      </c>
      <c r="F121" s="53">
        <v>330000</v>
      </c>
      <c r="G121" s="54"/>
      <c r="H121" s="54">
        <v>353550</v>
      </c>
      <c r="I121" s="57">
        <v>683550</v>
      </c>
      <c r="J121" s="2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thickBot="1" x14ac:dyDescent="0.3">
      <c r="A122" s="175">
        <v>66</v>
      </c>
      <c r="B122" s="162"/>
      <c r="C122" s="176" t="s">
        <v>342</v>
      </c>
      <c r="D122" s="162"/>
      <c r="E122" s="86" t="s">
        <v>343</v>
      </c>
      <c r="F122" s="53">
        <v>5384110</v>
      </c>
      <c r="G122" s="54"/>
      <c r="H122" s="54">
        <v>14436049</v>
      </c>
      <c r="I122" s="57">
        <f>SUM(F122:H122)</f>
        <v>19820159</v>
      </c>
      <c r="J122" s="2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5.5" customHeight="1" thickBot="1" x14ac:dyDescent="0.3">
      <c r="A123" s="172">
        <v>67</v>
      </c>
      <c r="B123" s="162"/>
      <c r="C123" s="173" t="s">
        <v>344</v>
      </c>
      <c r="D123" s="162"/>
      <c r="E123" s="90" t="s">
        <v>345</v>
      </c>
      <c r="F123" s="55">
        <v>6054110</v>
      </c>
      <c r="G123" s="57"/>
      <c r="H123" s="57">
        <f>SUM(H112+H116+H118+H121+H122)</f>
        <v>15696375</v>
      </c>
      <c r="I123" s="57">
        <f>SUM(I111:I122)</f>
        <v>21750485</v>
      </c>
      <c r="J123" s="2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thickBot="1" x14ac:dyDescent="0.3">
      <c r="A124" s="175">
        <v>68</v>
      </c>
      <c r="B124" s="162"/>
      <c r="C124" s="176" t="s">
        <v>346</v>
      </c>
      <c r="D124" s="162"/>
      <c r="E124" s="86" t="s">
        <v>347</v>
      </c>
      <c r="F124" s="53"/>
      <c r="G124" s="54"/>
      <c r="H124" s="54">
        <v>780000</v>
      </c>
      <c r="I124" s="54">
        <v>780000</v>
      </c>
      <c r="J124" s="2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thickBot="1" x14ac:dyDescent="0.3">
      <c r="A125" s="175">
        <v>69</v>
      </c>
      <c r="B125" s="162"/>
      <c r="C125" s="176" t="s">
        <v>348</v>
      </c>
      <c r="D125" s="162"/>
      <c r="E125" s="86" t="s">
        <v>349</v>
      </c>
      <c r="F125" s="53">
        <v>10430343</v>
      </c>
      <c r="G125" s="54"/>
      <c r="H125" s="54">
        <v>-8668352</v>
      </c>
      <c r="I125" s="57">
        <f>SUM(F125:H125)</f>
        <v>1761991</v>
      </c>
      <c r="J125" s="2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thickBot="1" x14ac:dyDescent="0.3">
      <c r="A126" s="175">
        <v>70</v>
      </c>
      <c r="B126" s="162"/>
      <c r="C126" s="176" t="s">
        <v>350</v>
      </c>
      <c r="D126" s="162"/>
      <c r="E126" s="86" t="s">
        <v>351</v>
      </c>
      <c r="F126" s="53"/>
      <c r="G126" s="54"/>
      <c r="H126" s="54"/>
      <c r="I126" s="57"/>
      <c r="J126" s="2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thickBot="1" x14ac:dyDescent="0.3">
      <c r="A127" s="175">
        <v>71</v>
      </c>
      <c r="B127" s="162"/>
      <c r="C127" s="176" t="s">
        <v>352</v>
      </c>
      <c r="D127" s="162"/>
      <c r="E127" s="86" t="s">
        <v>353</v>
      </c>
      <c r="F127" s="53"/>
      <c r="G127" s="54"/>
      <c r="H127" s="54">
        <v>8908961</v>
      </c>
      <c r="I127" s="57">
        <v>8908961</v>
      </c>
      <c r="J127" s="2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thickBot="1" x14ac:dyDescent="0.3">
      <c r="A128" s="175">
        <v>72</v>
      </c>
      <c r="B128" s="162"/>
      <c r="C128" s="176" t="s">
        <v>354</v>
      </c>
      <c r="D128" s="162"/>
      <c r="E128" s="86" t="s">
        <v>355</v>
      </c>
      <c r="F128" s="53"/>
      <c r="G128" s="54"/>
      <c r="H128" s="54"/>
      <c r="I128" s="57"/>
      <c r="J128" s="2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thickBot="1" x14ac:dyDescent="0.3">
      <c r="A129" s="175">
        <v>73</v>
      </c>
      <c r="B129" s="162"/>
      <c r="C129" s="176" t="s">
        <v>356</v>
      </c>
      <c r="D129" s="162"/>
      <c r="E129" s="86" t="s">
        <v>357</v>
      </c>
      <c r="F129" s="53"/>
      <c r="G129" s="54"/>
      <c r="H129" s="54"/>
      <c r="I129" s="56"/>
      <c r="J129" s="2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thickBot="1" x14ac:dyDescent="0.3">
      <c r="A130" s="175">
        <v>74</v>
      </c>
      <c r="B130" s="162"/>
      <c r="C130" s="176" t="s">
        <v>358</v>
      </c>
      <c r="D130" s="162"/>
      <c r="E130" s="86" t="s">
        <v>359</v>
      </c>
      <c r="F130" s="53">
        <v>2600193</v>
      </c>
      <c r="G130" s="54"/>
      <c r="H130" s="54">
        <v>113636</v>
      </c>
      <c r="I130" s="57">
        <v>2713829</v>
      </c>
      <c r="J130" s="2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thickBot="1" x14ac:dyDescent="0.3">
      <c r="A131" s="175">
        <v>75</v>
      </c>
      <c r="B131" s="162"/>
      <c r="C131" s="176" t="s">
        <v>360</v>
      </c>
      <c r="D131" s="162"/>
      <c r="E131" s="86" t="s">
        <v>361</v>
      </c>
      <c r="F131" s="53">
        <v>13030536</v>
      </c>
      <c r="G131" s="54"/>
      <c r="H131" s="54">
        <f>SUM(H124:H130)</f>
        <v>1134245</v>
      </c>
      <c r="I131" s="54">
        <f>SUM(I124:I130)</f>
        <v>14164781</v>
      </c>
      <c r="J131" s="2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thickBot="1" x14ac:dyDescent="0.3">
      <c r="A132" s="175">
        <v>76</v>
      </c>
      <c r="B132" s="162"/>
      <c r="C132" s="174" t="s">
        <v>362</v>
      </c>
      <c r="D132" s="162"/>
      <c r="E132" s="86" t="s">
        <v>363</v>
      </c>
      <c r="F132" s="53" t="s">
        <v>401</v>
      </c>
      <c r="G132" s="54"/>
      <c r="H132" s="54">
        <v>24995</v>
      </c>
      <c r="I132" s="54">
        <v>9998085</v>
      </c>
      <c r="J132" s="2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5.5" customHeight="1" thickBot="1" x14ac:dyDescent="0.3">
      <c r="A133" s="175">
        <v>77</v>
      </c>
      <c r="B133" s="162"/>
      <c r="C133" s="174" t="s">
        <v>364</v>
      </c>
      <c r="D133" s="162"/>
      <c r="E133" s="86" t="s">
        <v>365</v>
      </c>
      <c r="F133" s="53"/>
      <c r="G133" s="54"/>
      <c r="H133" s="54"/>
      <c r="I133" s="57"/>
      <c r="J133" s="2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5.5" customHeight="1" thickBot="1" x14ac:dyDescent="0.3">
      <c r="A134" s="175">
        <v>78</v>
      </c>
      <c r="B134" s="162"/>
      <c r="C134" s="174" t="s">
        <v>366</v>
      </c>
      <c r="D134" s="162"/>
      <c r="E134" s="86" t="s">
        <v>367</v>
      </c>
      <c r="F134" s="53"/>
      <c r="G134" s="54"/>
      <c r="H134" s="54"/>
      <c r="I134" s="57"/>
      <c r="J134" s="2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51" customHeight="1" thickBot="1" x14ac:dyDescent="0.3">
      <c r="A135" s="175">
        <v>79</v>
      </c>
      <c r="B135" s="162"/>
      <c r="C135" s="174" t="s">
        <v>368</v>
      </c>
      <c r="D135" s="162"/>
      <c r="E135" s="86" t="s">
        <v>369</v>
      </c>
      <c r="F135" s="53">
        <v>2692734</v>
      </c>
      <c r="G135" s="54"/>
      <c r="H135" s="54">
        <v>6749</v>
      </c>
      <c r="I135" s="54">
        <v>2699483</v>
      </c>
      <c r="J135" s="2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thickBot="1" x14ac:dyDescent="0.3">
      <c r="A136" s="172">
        <v>80</v>
      </c>
      <c r="B136" s="162"/>
      <c r="C136" s="173" t="s">
        <v>370</v>
      </c>
      <c r="D136" s="162"/>
      <c r="E136" s="90" t="s">
        <v>371</v>
      </c>
      <c r="F136" s="55">
        <v>12665824</v>
      </c>
      <c r="G136" s="57"/>
      <c r="H136" s="57">
        <f t="shared" ref="H136:I136" si="16">SUM(H132:H135)</f>
        <v>31744</v>
      </c>
      <c r="I136" s="57">
        <f t="shared" si="16"/>
        <v>12697568</v>
      </c>
      <c r="J136" s="2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76.5" customHeight="1" thickBot="1" x14ac:dyDescent="0.3">
      <c r="A137" s="175">
        <v>81</v>
      </c>
      <c r="B137" s="162"/>
      <c r="C137" s="174" t="s">
        <v>372</v>
      </c>
      <c r="D137" s="162"/>
      <c r="E137" s="86" t="s">
        <v>373</v>
      </c>
      <c r="F137" s="53"/>
      <c r="G137" s="54"/>
      <c r="H137" s="54"/>
      <c r="I137" s="54"/>
      <c r="J137" s="2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76.5" customHeight="1" thickBot="1" x14ac:dyDescent="0.3">
      <c r="A138" s="175">
        <v>82</v>
      </c>
      <c r="B138" s="162"/>
      <c r="C138" s="174" t="s">
        <v>374</v>
      </c>
      <c r="D138" s="162"/>
      <c r="E138" s="86" t="s">
        <v>375</v>
      </c>
      <c r="F138" s="53"/>
      <c r="G138" s="54"/>
      <c r="H138" s="54"/>
      <c r="I138" s="54"/>
      <c r="J138" s="2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76.5" customHeight="1" thickBot="1" x14ac:dyDescent="0.3">
      <c r="A139" s="175">
        <v>83</v>
      </c>
      <c r="B139" s="162"/>
      <c r="C139" s="174" t="s">
        <v>376</v>
      </c>
      <c r="D139" s="162"/>
      <c r="E139" s="86" t="s">
        <v>377</v>
      </c>
      <c r="F139" s="53"/>
      <c r="G139" s="54"/>
      <c r="H139" s="54"/>
      <c r="I139" s="54"/>
      <c r="J139" s="2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51" customHeight="1" thickBot="1" x14ac:dyDescent="0.3">
      <c r="A140" s="175">
        <v>84</v>
      </c>
      <c r="B140" s="162"/>
      <c r="C140" s="174" t="s">
        <v>378</v>
      </c>
      <c r="D140" s="162"/>
      <c r="E140" s="86" t="s">
        <v>379</v>
      </c>
      <c r="F140" s="53"/>
      <c r="G140" s="54"/>
      <c r="H140" s="54"/>
      <c r="I140" s="54"/>
      <c r="J140" s="2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76.5" customHeight="1" thickBot="1" x14ac:dyDescent="0.3">
      <c r="A141" s="175">
        <v>85</v>
      </c>
      <c r="B141" s="162"/>
      <c r="C141" s="174" t="s">
        <v>380</v>
      </c>
      <c r="D141" s="162"/>
      <c r="E141" s="86" t="s">
        <v>381</v>
      </c>
      <c r="F141" s="53"/>
      <c r="G141" s="54"/>
      <c r="H141" s="54"/>
      <c r="I141" s="54"/>
      <c r="J141" s="2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76.5" customHeight="1" thickBot="1" x14ac:dyDescent="0.3">
      <c r="A142" s="175">
        <v>86</v>
      </c>
      <c r="B142" s="162"/>
      <c r="C142" s="174" t="s">
        <v>382</v>
      </c>
      <c r="D142" s="162"/>
      <c r="E142" s="86" t="s">
        <v>383</v>
      </c>
      <c r="F142" s="53"/>
      <c r="G142" s="54"/>
      <c r="H142" s="54"/>
      <c r="I142" s="54"/>
      <c r="J142" s="2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thickBot="1" x14ac:dyDescent="0.3">
      <c r="A143" s="175">
        <v>87</v>
      </c>
      <c r="B143" s="162"/>
      <c r="C143" s="174" t="s">
        <v>384</v>
      </c>
      <c r="D143" s="162"/>
      <c r="E143" s="86" t="s">
        <v>385</v>
      </c>
      <c r="F143" s="53"/>
      <c r="G143" s="54"/>
      <c r="H143" s="54"/>
      <c r="I143" s="54"/>
      <c r="J143" s="2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51" customHeight="1" thickBot="1" x14ac:dyDescent="0.3">
      <c r="A144" s="175">
        <v>88</v>
      </c>
      <c r="B144" s="162"/>
      <c r="C144" s="174" t="s">
        <v>386</v>
      </c>
      <c r="D144" s="162"/>
      <c r="E144" s="86" t="s">
        <v>387</v>
      </c>
      <c r="F144" s="53"/>
      <c r="G144" s="54"/>
      <c r="H144" s="54"/>
      <c r="I144" s="54"/>
      <c r="J144" s="2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8.25" customHeight="1" thickBot="1" x14ac:dyDescent="0.3">
      <c r="A145" s="175">
        <v>89</v>
      </c>
      <c r="B145" s="162"/>
      <c r="C145" s="174" t="s">
        <v>388</v>
      </c>
      <c r="D145" s="162"/>
      <c r="E145" s="86" t="s">
        <v>389</v>
      </c>
      <c r="F145" s="53"/>
      <c r="G145" s="54"/>
      <c r="H145" s="54"/>
      <c r="I145" s="54"/>
      <c r="J145" s="2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thickBot="1" x14ac:dyDescent="0.3">
      <c r="A146" s="172">
        <v>90</v>
      </c>
      <c r="B146" s="162"/>
      <c r="C146" s="179" t="s">
        <v>390</v>
      </c>
      <c r="D146" s="162"/>
      <c r="E146" s="90" t="s">
        <v>391</v>
      </c>
      <c r="F146" s="55">
        <f>SUM(F33+F34+F101+F110+F123+F131+F136)</f>
        <v>108940904</v>
      </c>
      <c r="G146" s="57">
        <v>268900</v>
      </c>
      <c r="H146" s="57">
        <f>SUM(H33+H34+H101+H110+H123+H131+H136)</f>
        <v>30031866</v>
      </c>
      <c r="I146" s="57">
        <f>SUM(I33+I34+I101+I110+I123+I131+I136)</f>
        <v>139241670</v>
      </c>
      <c r="J146" s="2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thickBot="1" x14ac:dyDescent="0.3">
      <c r="A147" s="172">
        <v>91</v>
      </c>
      <c r="B147" s="162"/>
      <c r="C147" s="179" t="s">
        <v>432</v>
      </c>
      <c r="D147" s="162"/>
      <c r="E147" s="90" t="s">
        <v>433</v>
      </c>
      <c r="F147" s="55">
        <v>27742667</v>
      </c>
      <c r="G147" s="57">
        <v>-1760683</v>
      </c>
      <c r="H147" s="57">
        <f>SUM(H148:H149)</f>
        <v>3604586</v>
      </c>
      <c r="I147" s="57">
        <f>SUM(I148:I149)</f>
        <v>29586570</v>
      </c>
      <c r="J147" s="2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thickBot="1" x14ac:dyDescent="0.3">
      <c r="A148" s="175">
        <v>92</v>
      </c>
      <c r="B148" s="162"/>
      <c r="C148" s="176" t="s">
        <v>434</v>
      </c>
      <c r="D148" s="162"/>
      <c r="E148" s="86" t="s">
        <v>435</v>
      </c>
      <c r="F148" s="53">
        <v>27742667</v>
      </c>
      <c r="G148" s="54">
        <v>-1760683</v>
      </c>
      <c r="H148" s="54">
        <v>1822033</v>
      </c>
      <c r="I148" s="54">
        <v>27804017</v>
      </c>
      <c r="J148" s="2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thickBot="1" x14ac:dyDescent="0.3">
      <c r="A149" s="175">
        <v>93</v>
      </c>
      <c r="B149" s="162"/>
      <c r="C149" s="176" t="s">
        <v>436</v>
      </c>
      <c r="D149" s="162"/>
      <c r="E149" s="86"/>
      <c r="F149" s="53"/>
      <c r="G149" s="54"/>
      <c r="H149" s="54">
        <v>1782553</v>
      </c>
      <c r="I149" s="57">
        <v>1782553</v>
      </c>
      <c r="J149" s="2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thickBot="1" x14ac:dyDescent="0.3">
      <c r="A150" s="172">
        <v>94</v>
      </c>
      <c r="B150" s="162"/>
      <c r="C150" s="179" t="s">
        <v>437</v>
      </c>
      <c r="D150" s="162"/>
      <c r="E150" s="90"/>
      <c r="F150" s="55">
        <v>136683571</v>
      </c>
      <c r="G150" s="57">
        <v>-1491783</v>
      </c>
      <c r="H150" s="57">
        <f t="shared" ref="H150:I150" si="17">SUM(H146+H147)</f>
        <v>33636452</v>
      </c>
      <c r="I150" s="57">
        <f t="shared" si="17"/>
        <v>168828240</v>
      </c>
      <c r="J150" s="2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239">
    <mergeCell ref="C150:D15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8:D128"/>
    <mergeCell ref="C129:D129"/>
    <mergeCell ref="C121:D121"/>
    <mergeCell ref="C130:D130"/>
    <mergeCell ref="C131:D131"/>
    <mergeCell ref="C132:D132"/>
    <mergeCell ref="C133:D133"/>
    <mergeCell ref="C134:D134"/>
    <mergeCell ref="C135:D135"/>
    <mergeCell ref="C136:D136"/>
    <mergeCell ref="C147:D147"/>
    <mergeCell ref="C148:D148"/>
    <mergeCell ref="C149:D149"/>
    <mergeCell ref="C137:D137"/>
    <mergeCell ref="C138:D138"/>
    <mergeCell ref="C139:D139"/>
    <mergeCell ref="C140:D140"/>
    <mergeCell ref="C141:D141"/>
    <mergeCell ref="A14:B14"/>
    <mergeCell ref="C14:D14"/>
    <mergeCell ref="A15:B15"/>
    <mergeCell ref="C15:D15"/>
    <mergeCell ref="B38:C38"/>
    <mergeCell ref="A39:B39"/>
    <mergeCell ref="C39:D39"/>
    <mergeCell ref="C28:D28"/>
    <mergeCell ref="C21:D21"/>
    <mergeCell ref="C22:D22"/>
    <mergeCell ref="C23:D23"/>
    <mergeCell ref="C24:D24"/>
    <mergeCell ref="C25:D25"/>
    <mergeCell ref="A70:B70"/>
    <mergeCell ref="A71:B71"/>
    <mergeCell ref="A72:B72"/>
    <mergeCell ref="A73:B73"/>
    <mergeCell ref="A85:B85"/>
    <mergeCell ref="A86:B86"/>
    <mergeCell ref="C142:D142"/>
    <mergeCell ref="C143:D143"/>
    <mergeCell ref="C144:D144"/>
    <mergeCell ref="C145:D145"/>
    <mergeCell ref="C146:D146"/>
    <mergeCell ref="C93:D93"/>
    <mergeCell ref="C100:D100"/>
    <mergeCell ref="C101:D101"/>
    <mergeCell ref="C102:D102"/>
    <mergeCell ref="B96:C96"/>
    <mergeCell ref="B97:C97"/>
    <mergeCell ref="B98:C98"/>
    <mergeCell ref="A119:B119"/>
    <mergeCell ref="A120:B120"/>
    <mergeCell ref="A121:B121"/>
    <mergeCell ref="C122:D122"/>
    <mergeCell ref="C123:D123"/>
    <mergeCell ref="C124:D124"/>
    <mergeCell ref="C125:D125"/>
    <mergeCell ref="C126:D126"/>
    <mergeCell ref="C127:D127"/>
    <mergeCell ref="C103:D103"/>
    <mergeCell ref="C104:D104"/>
    <mergeCell ref="C105:D105"/>
    <mergeCell ref="A32:B32"/>
    <mergeCell ref="C32:D32"/>
    <mergeCell ref="A33:B33"/>
    <mergeCell ref="C33:D33"/>
    <mergeCell ref="A34:B34"/>
    <mergeCell ref="C34:D34"/>
    <mergeCell ref="B35:C35"/>
    <mergeCell ref="B36:C36"/>
    <mergeCell ref="B37:C37"/>
    <mergeCell ref="B77:C77"/>
    <mergeCell ref="B78:C78"/>
    <mergeCell ref="A140:B140"/>
    <mergeCell ref="A145:B145"/>
    <mergeCell ref="A146:B146"/>
    <mergeCell ref="A147:B147"/>
    <mergeCell ref="A148:B148"/>
    <mergeCell ref="A141:B141"/>
    <mergeCell ref="A149:B149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13:B113"/>
    <mergeCell ref="A114:B114"/>
    <mergeCell ref="A115:B115"/>
    <mergeCell ref="A116:B116"/>
    <mergeCell ref="A117:B117"/>
    <mergeCell ref="A118:B118"/>
    <mergeCell ref="A150:B150"/>
    <mergeCell ref="A142:B142"/>
    <mergeCell ref="A143:B143"/>
    <mergeCell ref="A144:B144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C106:D106"/>
    <mergeCell ref="C107:D107"/>
    <mergeCell ref="C108:D108"/>
    <mergeCell ref="C109:D109"/>
    <mergeCell ref="C110:D110"/>
    <mergeCell ref="C87:D87"/>
    <mergeCell ref="A64:B64"/>
    <mergeCell ref="C64:D64"/>
    <mergeCell ref="B65:C65"/>
    <mergeCell ref="B66:C66"/>
    <mergeCell ref="B67:C67"/>
    <mergeCell ref="B68:C68"/>
    <mergeCell ref="B74:C74"/>
    <mergeCell ref="B75:C75"/>
    <mergeCell ref="B76:C76"/>
    <mergeCell ref="B82:C82"/>
    <mergeCell ref="B84:C84"/>
    <mergeCell ref="A87:B87"/>
    <mergeCell ref="A79:B79"/>
    <mergeCell ref="C79:D79"/>
    <mergeCell ref="B80:C80"/>
    <mergeCell ref="B81:C81"/>
    <mergeCell ref="C85:D85"/>
    <mergeCell ref="C86:D86"/>
    <mergeCell ref="A111:B111"/>
    <mergeCell ref="A112:B112"/>
    <mergeCell ref="B40:C40"/>
    <mergeCell ref="B41:C41"/>
    <mergeCell ref="B54:C54"/>
    <mergeCell ref="A55:B55"/>
    <mergeCell ref="C55:D55"/>
    <mergeCell ref="A56:B56"/>
    <mergeCell ref="C56:D56"/>
    <mergeCell ref="A63:B63"/>
    <mergeCell ref="C63:D63"/>
    <mergeCell ref="B57:C57"/>
    <mergeCell ref="B58:C58"/>
    <mergeCell ref="B59:C59"/>
    <mergeCell ref="B60:C60"/>
    <mergeCell ref="A61:B61"/>
    <mergeCell ref="C61:D61"/>
    <mergeCell ref="B62:C62"/>
    <mergeCell ref="C69:D69"/>
    <mergeCell ref="C70:D70"/>
    <mergeCell ref="C71:D71"/>
    <mergeCell ref="C72:D72"/>
    <mergeCell ref="C73:D73"/>
    <mergeCell ref="A69:B6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88:B88"/>
    <mergeCell ref="A89:B89"/>
    <mergeCell ref="A90:B90"/>
    <mergeCell ref="B99:C99"/>
    <mergeCell ref="A100:B100"/>
    <mergeCell ref="A101:B101"/>
    <mergeCell ref="C88:D88"/>
    <mergeCell ref="C89:D89"/>
    <mergeCell ref="C90:D90"/>
    <mergeCell ref="A91:B91"/>
    <mergeCell ref="A92:B92"/>
    <mergeCell ref="A93:B93"/>
    <mergeCell ref="C92:D92"/>
    <mergeCell ref="B94:C94"/>
    <mergeCell ref="B95:C95"/>
    <mergeCell ref="C91:D91"/>
    <mergeCell ref="B47:C47"/>
    <mergeCell ref="B48:C48"/>
    <mergeCell ref="B49:C49"/>
    <mergeCell ref="B50:C50"/>
    <mergeCell ref="B51:C51"/>
    <mergeCell ref="A52:B52"/>
    <mergeCell ref="C52:D52"/>
    <mergeCell ref="B53:C53"/>
    <mergeCell ref="A12:B12"/>
    <mergeCell ref="C12:D13"/>
    <mergeCell ref="B42:C42"/>
    <mergeCell ref="B43:C43"/>
    <mergeCell ref="A25:B25"/>
    <mergeCell ref="A26:B26"/>
    <mergeCell ref="A16:B16"/>
    <mergeCell ref="C16:D16"/>
    <mergeCell ref="A20:B20"/>
    <mergeCell ref="A21:B21"/>
    <mergeCell ref="A22:B22"/>
    <mergeCell ref="A23:B23"/>
    <mergeCell ref="A24:B24"/>
    <mergeCell ref="A18:B18"/>
    <mergeCell ref="C18:D18"/>
    <mergeCell ref="A19:B19"/>
    <mergeCell ref="G12:G13"/>
    <mergeCell ref="H12:H13"/>
    <mergeCell ref="I12:I13"/>
    <mergeCell ref="J12:J13"/>
    <mergeCell ref="A13:B13"/>
    <mergeCell ref="D5:G5"/>
    <mergeCell ref="B44:C44"/>
    <mergeCell ref="B45:C45"/>
    <mergeCell ref="A46:B46"/>
    <mergeCell ref="C46:D46"/>
    <mergeCell ref="C29:D29"/>
    <mergeCell ref="A27:B27"/>
    <mergeCell ref="A28:B28"/>
    <mergeCell ref="A29:B29"/>
    <mergeCell ref="A30:B30"/>
    <mergeCell ref="C30:D30"/>
    <mergeCell ref="A31:B31"/>
    <mergeCell ref="C31:D31"/>
    <mergeCell ref="A17:B17"/>
    <mergeCell ref="C17:D17"/>
    <mergeCell ref="C19:D19"/>
    <mergeCell ref="C26:D26"/>
    <mergeCell ref="C27:D27"/>
    <mergeCell ref="C20:D2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91" workbookViewId="0">
      <selection activeCell="A3" sqref="A3:H101"/>
    </sheetView>
  </sheetViews>
  <sheetFormatPr defaultColWidth="14.42578125" defaultRowHeight="15" customHeight="1" x14ac:dyDescent="0.25"/>
  <cols>
    <col min="1" max="1" width="6" customWidth="1"/>
    <col min="2" max="2" width="8.7109375" hidden="1" customWidth="1"/>
    <col min="3" max="3" width="29.140625" customWidth="1"/>
    <col min="4" max="4" width="7.42578125" customWidth="1"/>
    <col min="5" max="5" width="13.140625" customWidth="1"/>
    <col min="6" max="6" width="13" customWidth="1"/>
    <col min="7" max="7" width="12.28515625" customWidth="1"/>
    <col min="8" max="8" width="13.28515625" customWidth="1"/>
    <col min="9" max="26" width="8.7109375" customWidth="1"/>
  </cols>
  <sheetData>
    <row r="1" spans="1:26" ht="15.75" x14ac:dyDescent="0.25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"/>
      <c r="B3" s="1"/>
      <c r="C3" s="1"/>
      <c r="D3" s="29" t="s">
        <v>438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"/>
      <c r="B5" s="1"/>
      <c r="C5" s="1"/>
      <c r="D5" s="3" t="s">
        <v>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"/>
      <c r="B6" s="1"/>
      <c r="C6" s="1"/>
      <c r="D6" s="3" t="s">
        <v>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"/>
      <c r="B7" s="1"/>
      <c r="C7" s="1"/>
      <c r="D7" s="66" t="s">
        <v>169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"/>
      <c r="B8" s="1"/>
      <c r="C8" s="1"/>
      <c r="D8" s="3" t="s">
        <v>4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29" t="s">
        <v>5</v>
      </c>
      <c r="B9" s="130"/>
      <c r="C9" s="131" t="s">
        <v>6</v>
      </c>
      <c r="D9" s="4" t="s">
        <v>7</v>
      </c>
      <c r="E9" s="5" t="s">
        <v>8</v>
      </c>
      <c r="F9" s="133" t="s">
        <v>9</v>
      </c>
      <c r="G9" s="133" t="s">
        <v>429</v>
      </c>
      <c r="H9" s="133" t="s">
        <v>11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36" t="s">
        <v>12</v>
      </c>
      <c r="B10" s="137"/>
      <c r="C10" s="132"/>
      <c r="D10" s="6" t="s">
        <v>13</v>
      </c>
      <c r="E10" s="7" t="s">
        <v>14</v>
      </c>
      <c r="F10" s="132"/>
      <c r="G10" s="132"/>
      <c r="H10" s="13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47" t="s">
        <v>15</v>
      </c>
      <c r="B11" s="141"/>
      <c r="C11" s="8" t="s">
        <v>16</v>
      </c>
      <c r="D11" s="9" t="s">
        <v>17</v>
      </c>
      <c r="E11" s="10" t="s">
        <v>18</v>
      </c>
      <c r="F11" s="7" t="s">
        <v>19</v>
      </c>
      <c r="G11" s="7"/>
      <c r="H11" s="7" t="s">
        <v>20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8.25" x14ac:dyDescent="0.25">
      <c r="A12" s="122">
        <v>1</v>
      </c>
      <c r="B12" s="123"/>
      <c r="C12" s="67" t="s">
        <v>21</v>
      </c>
      <c r="D12" s="68" t="s">
        <v>22</v>
      </c>
      <c r="E12" s="44">
        <v>11008432</v>
      </c>
      <c r="F12" s="45"/>
      <c r="G12" s="45">
        <f>SUM(H12-E12)</f>
        <v>1000000</v>
      </c>
      <c r="H12" s="45">
        <v>12008432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8.25" x14ac:dyDescent="0.25">
      <c r="A13" s="122">
        <v>2</v>
      </c>
      <c r="B13" s="123"/>
      <c r="C13" s="67" t="s">
        <v>23</v>
      </c>
      <c r="D13" s="68" t="s">
        <v>24</v>
      </c>
      <c r="E13" s="44">
        <v>17693600</v>
      </c>
      <c r="F13" s="45">
        <v>-919843</v>
      </c>
      <c r="G13" s="45">
        <v>394234</v>
      </c>
      <c r="H13" s="45">
        <v>17167991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1" x14ac:dyDescent="0.25">
      <c r="A14" s="122">
        <v>3</v>
      </c>
      <c r="B14" s="123"/>
      <c r="C14" s="67" t="s">
        <v>25</v>
      </c>
      <c r="D14" s="68" t="s">
        <v>26</v>
      </c>
      <c r="E14" s="44">
        <v>20636067</v>
      </c>
      <c r="F14" s="45">
        <v>-840840</v>
      </c>
      <c r="G14" s="45">
        <v>-509220</v>
      </c>
      <c r="H14" s="45">
        <v>19286007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8.25" x14ac:dyDescent="0.25">
      <c r="A15" s="122">
        <v>4</v>
      </c>
      <c r="B15" s="123"/>
      <c r="C15" s="67" t="s">
        <v>27</v>
      </c>
      <c r="D15" s="68" t="s">
        <v>28</v>
      </c>
      <c r="E15" s="44">
        <v>1200000</v>
      </c>
      <c r="F15" s="45"/>
      <c r="G15" s="45"/>
      <c r="H15" s="45">
        <v>1200000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x14ac:dyDescent="0.25">
      <c r="A16" s="122">
        <v>5</v>
      </c>
      <c r="B16" s="123"/>
      <c r="C16" s="67" t="s">
        <v>29</v>
      </c>
      <c r="D16" s="68" t="s">
        <v>30</v>
      </c>
      <c r="E16" s="44"/>
      <c r="F16" s="45">
        <v>268900</v>
      </c>
      <c r="G16" s="45">
        <v>1804330</v>
      </c>
      <c r="H16" s="45">
        <v>2073230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x14ac:dyDescent="0.25">
      <c r="A17" s="122">
        <v>6</v>
      </c>
      <c r="B17" s="123"/>
      <c r="C17" s="67" t="s">
        <v>31</v>
      </c>
      <c r="D17" s="68" t="s">
        <v>32</v>
      </c>
      <c r="E17" s="44"/>
      <c r="F17" s="45"/>
      <c r="G17" s="45"/>
      <c r="H17" s="4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5" x14ac:dyDescent="0.25">
      <c r="A18" s="122">
        <v>7</v>
      </c>
      <c r="B18" s="123"/>
      <c r="C18" s="67" t="s">
        <v>33</v>
      </c>
      <c r="D18" s="68" t="s">
        <v>34</v>
      </c>
      <c r="E18" s="48">
        <v>50538099</v>
      </c>
      <c r="F18" s="47">
        <v>-1491783</v>
      </c>
      <c r="G18" s="47">
        <f t="shared" ref="G18:H18" si="0">SUM(G12:G17)</f>
        <v>2689344</v>
      </c>
      <c r="H18" s="47">
        <f t="shared" si="0"/>
        <v>51735660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x14ac:dyDescent="0.25">
      <c r="A19" s="122">
        <v>8</v>
      </c>
      <c r="B19" s="123"/>
      <c r="C19" s="67" t="s">
        <v>35</v>
      </c>
      <c r="D19" s="68" t="s">
        <v>36</v>
      </c>
      <c r="E19" s="44"/>
      <c r="F19" s="45"/>
      <c r="G19" s="45"/>
      <c r="H19" s="4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51" x14ac:dyDescent="0.25">
      <c r="A20" s="122">
        <v>9</v>
      </c>
      <c r="B20" s="123"/>
      <c r="C20" s="67" t="s">
        <v>37</v>
      </c>
      <c r="D20" s="68" t="s">
        <v>38</v>
      </c>
      <c r="E20" s="44"/>
      <c r="F20" s="45"/>
      <c r="G20" s="45"/>
      <c r="H20" s="4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1" x14ac:dyDescent="0.25">
      <c r="A21" s="122">
        <v>10</v>
      </c>
      <c r="B21" s="123"/>
      <c r="C21" s="67" t="s">
        <v>39</v>
      </c>
      <c r="D21" s="68" t="s">
        <v>40</v>
      </c>
      <c r="E21" s="44"/>
      <c r="F21" s="45"/>
      <c r="G21" s="45"/>
      <c r="H21" s="4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51" x14ac:dyDescent="0.25">
      <c r="A22" s="122">
        <v>11</v>
      </c>
      <c r="B22" s="123"/>
      <c r="C22" s="67" t="s">
        <v>41</v>
      </c>
      <c r="D22" s="68" t="s">
        <v>42</v>
      </c>
      <c r="E22" s="44"/>
      <c r="F22" s="45"/>
      <c r="G22" s="45"/>
      <c r="H22" s="4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8.25" x14ac:dyDescent="0.25">
      <c r="A23" s="122">
        <v>12</v>
      </c>
      <c r="B23" s="123"/>
      <c r="C23" s="67" t="s">
        <v>43</v>
      </c>
      <c r="D23" s="68" t="s">
        <v>44</v>
      </c>
      <c r="E23" s="48">
        <v>40432016</v>
      </c>
      <c r="F23" s="47"/>
      <c r="G23" s="47">
        <f t="shared" ref="G23:H23" si="1">SUM(G24:G28)</f>
        <v>25180457</v>
      </c>
      <c r="H23" s="47">
        <f t="shared" si="1"/>
        <v>65612473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5" x14ac:dyDescent="0.25">
      <c r="A24" s="102"/>
      <c r="B24" s="101"/>
      <c r="C24" s="67" t="s">
        <v>45</v>
      </c>
      <c r="D24" s="68"/>
      <c r="E24" s="48"/>
      <c r="F24" s="47"/>
      <c r="G24" s="47">
        <v>1544000</v>
      </c>
      <c r="H24" s="47">
        <v>1544000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02"/>
      <c r="B25" s="101"/>
      <c r="C25" s="69" t="s">
        <v>46</v>
      </c>
      <c r="D25" s="70"/>
      <c r="E25" s="44">
        <v>37986318</v>
      </c>
      <c r="F25" s="47"/>
      <c r="G25" s="47">
        <v>23078588</v>
      </c>
      <c r="H25" s="45">
        <v>61064906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02"/>
      <c r="B26" s="101"/>
      <c r="C26" s="69" t="s">
        <v>439</v>
      </c>
      <c r="D26" s="70"/>
      <c r="E26" s="44"/>
      <c r="F26" s="47"/>
      <c r="G26" s="47">
        <v>803335</v>
      </c>
      <c r="H26" s="45">
        <v>803335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02"/>
      <c r="B27" s="101"/>
      <c r="C27" s="69" t="s">
        <v>48</v>
      </c>
      <c r="D27" s="70"/>
      <c r="E27" s="44"/>
      <c r="F27" s="47"/>
      <c r="G27" s="47"/>
      <c r="H27" s="4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5.5" x14ac:dyDescent="0.25">
      <c r="A28" s="102"/>
      <c r="B28" s="101"/>
      <c r="C28" s="69" t="s">
        <v>49</v>
      </c>
      <c r="D28" s="70"/>
      <c r="E28" s="44">
        <v>2445698</v>
      </c>
      <c r="F28" s="47"/>
      <c r="G28" s="47">
        <f>SUM(H28-E28)</f>
        <v>-245466</v>
      </c>
      <c r="H28" s="45">
        <v>2200232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8.25" x14ac:dyDescent="0.25">
      <c r="A29" s="122">
        <v>13</v>
      </c>
      <c r="B29" s="123"/>
      <c r="C29" s="67" t="s">
        <v>50</v>
      </c>
      <c r="D29" s="68" t="s">
        <v>51</v>
      </c>
      <c r="E29" s="48">
        <f>SUM(E18+E23)</f>
        <v>90970115</v>
      </c>
      <c r="F29" s="47">
        <v>-1491783</v>
      </c>
      <c r="G29" s="47">
        <f t="shared" ref="G29:H29" si="2">SUM(G18+G23)</f>
        <v>27869801</v>
      </c>
      <c r="H29" s="47">
        <f t="shared" si="2"/>
        <v>117348133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5.5" x14ac:dyDescent="0.25">
      <c r="A30" s="122">
        <v>14</v>
      </c>
      <c r="B30" s="123"/>
      <c r="C30" s="67" t="s">
        <v>52</v>
      </c>
      <c r="D30" s="68" t="s">
        <v>53</v>
      </c>
      <c r="E30" s="48"/>
      <c r="F30" s="47"/>
      <c r="G30" s="47">
        <v>1249500</v>
      </c>
      <c r="H30" s="47">
        <v>1249500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1" x14ac:dyDescent="0.25">
      <c r="A31" s="122">
        <v>15</v>
      </c>
      <c r="B31" s="123"/>
      <c r="C31" s="67" t="s">
        <v>54</v>
      </c>
      <c r="D31" s="68" t="s">
        <v>55</v>
      </c>
      <c r="E31" s="44"/>
      <c r="F31" s="45"/>
      <c r="G31" s="45"/>
      <c r="H31" s="4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51" x14ac:dyDescent="0.25">
      <c r="A32" s="122">
        <v>16</v>
      </c>
      <c r="B32" s="123"/>
      <c r="C32" s="67" t="s">
        <v>56</v>
      </c>
      <c r="D32" s="68" t="s">
        <v>57</v>
      </c>
      <c r="E32" s="44"/>
      <c r="F32" s="45"/>
      <c r="G32" s="45"/>
      <c r="H32" s="4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51" x14ac:dyDescent="0.25">
      <c r="A33" s="122">
        <v>17</v>
      </c>
      <c r="B33" s="123"/>
      <c r="C33" s="67" t="s">
        <v>58</v>
      </c>
      <c r="D33" s="68" t="s">
        <v>59</v>
      </c>
      <c r="E33" s="44"/>
      <c r="F33" s="45"/>
      <c r="G33" s="45"/>
      <c r="H33" s="4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8.25" x14ac:dyDescent="0.25">
      <c r="A34" s="122">
        <v>18</v>
      </c>
      <c r="B34" s="123"/>
      <c r="C34" s="67" t="s">
        <v>60</v>
      </c>
      <c r="D34" s="68" t="s">
        <v>61</v>
      </c>
      <c r="E34" s="44"/>
      <c r="F34" s="45"/>
      <c r="G34" s="45"/>
      <c r="H34" s="4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5.5" x14ac:dyDescent="0.25">
      <c r="A35" s="102"/>
      <c r="B35" s="101"/>
      <c r="C35" s="71" t="s">
        <v>405</v>
      </c>
      <c r="D35" s="72"/>
      <c r="E35" s="44"/>
      <c r="F35" s="45"/>
      <c r="G35" s="45"/>
      <c r="H35" s="4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5.5" x14ac:dyDescent="0.25">
      <c r="A36" s="102"/>
      <c r="B36" s="101"/>
      <c r="C36" s="71" t="s">
        <v>406</v>
      </c>
      <c r="D36" s="73"/>
      <c r="E36" s="44"/>
      <c r="F36" s="45"/>
      <c r="G36" s="45"/>
      <c r="H36" s="4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8.25" x14ac:dyDescent="0.25">
      <c r="A37" s="124">
        <v>19</v>
      </c>
      <c r="B37" s="123"/>
      <c r="C37" s="74" t="s">
        <v>64</v>
      </c>
      <c r="D37" s="75" t="s">
        <v>65</v>
      </c>
      <c r="E37" s="44"/>
      <c r="F37" s="45"/>
      <c r="G37" s="45"/>
      <c r="H37" s="4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5.5" x14ac:dyDescent="0.25">
      <c r="A38" s="122">
        <v>20</v>
      </c>
      <c r="B38" s="123"/>
      <c r="C38" s="67" t="s">
        <v>66</v>
      </c>
      <c r="D38" s="68" t="s">
        <v>67</v>
      </c>
      <c r="E38" s="44"/>
      <c r="F38" s="45"/>
      <c r="G38" s="45"/>
      <c r="H38" s="4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8.25" x14ac:dyDescent="0.25">
      <c r="A39" s="102"/>
      <c r="B39" s="101"/>
      <c r="C39" s="71" t="s">
        <v>407</v>
      </c>
      <c r="D39" s="72"/>
      <c r="E39" s="44"/>
      <c r="F39" s="45"/>
      <c r="G39" s="45"/>
      <c r="H39" s="4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22">
        <v>21</v>
      </c>
      <c r="B40" s="123"/>
      <c r="C40" s="67" t="s">
        <v>408</v>
      </c>
      <c r="D40" s="68" t="s">
        <v>70</v>
      </c>
      <c r="E40" s="78"/>
      <c r="F40" s="45"/>
      <c r="G40" s="45"/>
      <c r="H40" s="4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24">
        <v>22</v>
      </c>
      <c r="B41" s="123"/>
      <c r="C41" s="74" t="s">
        <v>71</v>
      </c>
      <c r="D41" s="75" t="s">
        <v>72</v>
      </c>
      <c r="E41" s="44"/>
      <c r="F41" s="45"/>
      <c r="G41" s="45"/>
      <c r="H41" s="7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5.5" x14ac:dyDescent="0.25">
      <c r="A42" s="122">
        <v>23</v>
      </c>
      <c r="B42" s="123"/>
      <c r="C42" s="67" t="s">
        <v>73</v>
      </c>
      <c r="D42" s="68" t="s">
        <v>74</v>
      </c>
      <c r="E42" s="44"/>
      <c r="F42" s="45"/>
      <c r="G42" s="45"/>
      <c r="H42" s="7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5.5" x14ac:dyDescent="0.25">
      <c r="A43" s="122">
        <v>24</v>
      </c>
      <c r="B43" s="123"/>
      <c r="C43" s="67" t="s">
        <v>75</v>
      </c>
      <c r="D43" s="68" t="s">
        <v>76</v>
      </c>
      <c r="E43" s="44"/>
      <c r="F43" s="45"/>
      <c r="G43" s="45"/>
      <c r="H43" s="4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22">
        <v>25</v>
      </c>
      <c r="B44" s="123"/>
      <c r="C44" s="67" t="s">
        <v>409</v>
      </c>
      <c r="D44" s="68" t="s">
        <v>78</v>
      </c>
      <c r="E44" s="48">
        <v>600000</v>
      </c>
      <c r="F44" s="47"/>
      <c r="G44" s="47">
        <v>227976</v>
      </c>
      <c r="H44" s="47">
        <v>827976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02"/>
      <c r="B45" s="101"/>
      <c r="C45" s="71" t="s">
        <v>410</v>
      </c>
      <c r="D45" s="72"/>
      <c r="E45" s="78"/>
      <c r="F45" s="76"/>
      <c r="G45" s="76"/>
      <c r="H45" s="7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5.5" x14ac:dyDescent="0.25">
      <c r="A46" s="102"/>
      <c r="B46" s="101"/>
      <c r="C46" s="71" t="s">
        <v>411</v>
      </c>
      <c r="D46" s="73"/>
      <c r="E46" s="78" t="s">
        <v>440</v>
      </c>
      <c r="F46" s="76"/>
      <c r="G46" s="76">
        <v>227976</v>
      </c>
      <c r="H46" s="76">
        <v>827976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22">
        <v>26</v>
      </c>
      <c r="B47" s="123"/>
      <c r="C47" s="67" t="s">
        <v>412</v>
      </c>
      <c r="D47" s="68" t="s">
        <v>82</v>
      </c>
      <c r="E47" s="79"/>
      <c r="F47" s="47"/>
      <c r="G47" s="47"/>
      <c r="H47" s="7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02"/>
      <c r="B48" s="101"/>
      <c r="C48" s="71" t="s">
        <v>83</v>
      </c>
      <c r="D48" s="72"/>
      <c r="E48" s="78"/>
      <c r="F48" s="76"/>
      <c r="G48" s="76"/>
      <c r="H48" s="7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5.5" x14ac:dyDescent="0.25">
      <c r="A49" s="102"/>
      <c r="B49" s="101"/>
      <c r="C49" s="71" t="s">
        <v>413</v>
      </c>
      <c r="D49" s="73"/>
      <c r="E49" s="78"/>
      <c r="F49" s="76"/>
      <c r="G49" s="76"/>
      <c r="H49" s="7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5.5" x14ac:dyDescent="0.25">
      <c r="A50" s="102"/>
      <c r="B50" s="101"/>
      <c r="C50" s="71" t="s">
        <v>414</v>
      </c>
      <c r="D50" s="73"/>
      <c r="E50" s="78"/>
      <c r="F50" s="76"/>
      <c r="G50" s="76"/>
      <c r="H50" s="7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22">
        <v>27</v>
      </c>
      <c r="B51" s="123"/>
      <c r="C51" s="67" t="s">
        <v>415</v>
      </c>
      <c r="D51" s="68" t="s">
        <v>87</v>
      </c>
      <c r="E51" s="79"/>
      <c r="F51" s="47"/>
      <c r="G51" s="47"/>
      <c r="H51" s="7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5.5" x14ac:dyDescent="0.25">
      <c r="A52" s="122">
        <v>28</v>
      </c>
      <c r="B52" s="123"/>
      <c r="C52" s="67" t="s">
        <v>416</v>
      </c>
      <c r="D52" s="68" t="s">
        <v>89</v>
      </c>
      <c r="E52" s="44"/>
      <c r="F52" s="45"/>
      <c r="G52" s="45"/>
      <c r="H52" s="4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22">
        <v>29</v>
      </c>
      <c r="B53" s="123"/>
      <c r="C53" s="67" t="s">
        <v>90</v>
      </c>
      <c r="D53" s="68" t="s">
        <v>91</v>
      </c>
      <c r="E53" s="79">
        <v>1000000</v>
      </c>
      <c r="F53" s="47"/>
      <c r="G53" s="47">
        <v>494257</v>
      </c>
      <c r="H53" s="47">
        <v>1494257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51" x14ac:dyDescent="0.25">
      <c r="A54" s="102"/>
      <c r="B54" s="101"/>
      <c r="C54" s="71" t="s">
        <v>92</v>
      </c>
      <c r="D54" s="72"/>
      <c r="E54" s="78">
        <v>1000000</v>
      </c>
      <c r="F54" s="47"/>
      <c r="G54" s="47">
        <v>494257</v>
      </c>
      <c r="H54" s="76">
        <v>1494257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5.5" x14ac:dyDescent="0.25">
      <c r="A55" s="122">
        <v>30</v>
      </c>
      <c r="B55" s="123"/>
      <c r="C55" s="67" t="s">
        <v>417</v>
      </c>
      <c r="D55" s="68" t="s">
        <v>94</v>
      </c>
      <c r="E55" s="79"/>
      <c r="F55" s="47"/>
      <c r="G55" s="47"/>
      <c r="H55" s="4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05"/>
      <c r="B56" s="101"/>
      <c r="C56" s="71" t="s">
        <v>95</v>
      </c>
      <c r="D56" s="72"/>
      <c r="E56" s="78"/>
      <c r="F56" s="45"/>
      <c r="G56" s="45"/>
      <c r="H56" s="7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39"/>
      <c r="B57" s="123"/>
      <c r="C57" s="74"/>
      <c r="D57" s="75"/>
      <c r="E57" s="78"/>
      <c r="F57" s="45"/>
      <c r="G57" s="45"/>
      <c r="H57" s="4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5.5" x14ac:dyDescent="0.25">
      <c r="A58" s="124">
        <v>31</v>
      </c>
      <c r="B58" s="123"/>
      <c r="C58" s="74" t="s">
        <v>418</v>
      </c>
      <c r="D58" s="75" t="s">
        <v>97</v>
      </c>
      <c r="E58" s="78">
        <v>1000000</v>
      </c>
      <c r="F58" s="45"/>
      <c r="G58" s="45">
        <f t="shared" ref="G58:H58" si="3">SUM(G53)</f>
        <v>494257</v>
      </c>
      <c r="H58" s="45">
        <f t="shared" si="3"/>
        <v>1494257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22">
        <v>32</v>
      </c>
      <c r="B59" s="123"/>
      <c r="C59" s="67" t="s">
        <v>419</v>
      </c>
      <c r="D59" s="68" t="s">
        <v>99</v>
      </c>
      <c r="E59" s="48">
        <v>50000</v>
      </c>
      <c r="F59" s="47"/>
      <c r="G59" s="47">
        <f>SUM(H59-E59)</f>
        <v>160062</v>
      </c>
      <c r="H59" s="47">
        <v>210062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02"/>
      <c r="B60" s="101"/>
      <c r="C60" s="71" t="s">
        <v>100</v>
      </c>
      <c r="D60" s="72"/>
      <c r="E60" s="78"/>
      <c r="F60" s="45"/>
      <c r="G60" s="45"/>
      <c r="H60" s="7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5.5" x14ac:dyDescent="0.25">
      <c r="A61" s="102"/>
      <c r="B61" s="101"/>
      <c r="C61" s="71" t="s">
        <v>420</v>
      </c>
      <c r="D61" s="73"/>
      <c r="E61" s="78"/>
      <c r="F61" s="47"/>
      <c r="G61" s="47"/>
      <c r="H61" s="7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02"/>
      <c r="B62" s="101"/>
      <c r="C62" s="71" t="s">
        <v>421</v>
      </c>
      <c r="D62" s="73"/>
      <c r="E62" s="78">
        <v>50000</v>
      </c>
      <c r="F62" s="47"/>
      <c r="G62" s="47">
        <v>160062</v>
      </c>
      <c r="H62" s="76">
        <v>210062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5.5" x14ac:dyDescent="0.25">
      <c r="A63" s="124">
        <v>33</v>
      </c>
      <c r="B63" s="123"/>
      <c r="C63" s="74" t="s">
        <v>103</v>
      </c>
      <c r="D63" s="75" t="s">
        <v>104</v>
      </c>
      <c r="E63" s="79">
        <v>1650000</v>
      </c>
      <c r="F63" s="47"/>
      <c r="G63" s="47">
        <f>SUM(G44+G58+G62)</f>
        <v>882295</v>
      </c>
      <c r="H63" s="45">
        <f>SUM(H44+H58+H59)</f>
        <v>2532295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22">
        <v>34</v>
      </c>
      <c r="B64" s="123"/>
      <c r="C64" s="67" t="s">
        <v>105</v>
      </c>
      <c r="D64" s="68" t="s">
        <v>106</v>
      </c>
      <c r="E64" s="48"/>
      <c r="F64" s="47"/>
      <c r="G64" s="47"/>
      <c r="H64" s="4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02"/>
      <c r="B65" s="101"/>
      <c r="C65" s="67" t="s">
        <v>105</v>
      </c>
      <c r="D65" s="72"/>
      <c r="E65" s="78"/>
      <c r="F65" s="47"/>
      <c r="G65" s="47"/>
      <c r="H65" s="7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02"/>
      <c r="B66" s="101"/>
      <c r="C66" s="71" t="s">
        <v>107</v>
      </c>
      <c r="D66" s="72"/>
      <c r="E66" s="78"/>
      <c r="F66" s="47"/>
      <c r="G66" s="47"/>
      <c r="H66" s="7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02"/>
      <c r="B67" s="101"/>
      <c r="C67" s="71" t="s">
        <v>422</v>
      </c>
      <c r="D67" s="73"/>
      <c r="E67" s="78"/>
      <c r="F67" s="45"/>
      <c r="G67" s="45"/>
      <c r="H67" s="7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02"/>
      <c r="B68" s="101"/>
      <c r="C68" s="71" t="s">
        <v>423</v>
      </c>
      <c r="D68" s="73"/>
      <c r="E68" s="78"/>
      <c r="F68" s="47"/>
      <c r="G68" s="47"/>
      <c r="H68" s="7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22">
        <v>35</v>
      </c>
      <c r="B69" s="123"/>
      <c r="C69" s="67" t="s">
        <v>110</v>
      </c>
      <c r="D69" s="68" t="s">
        <v>111</v>
      </c>
      <c r="E69" s="79">
        <v>1045000</v>
      </c>
      <c r="F69" s="47"/>
      <c r="G69" s="47">
        <v>-365008</v>
      </c>
      <c r="H69" s="47">
        <v>679992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5.5" x14ac:dyDescent="0.25">
      <c r="A70" s="102"/>
      <c r="B70" s="101"/>
      <c r="C70" s="71" t="s">
        <v>112</v>
      </c>
      <c r="D70" s="72"/>
      <c r="E70" s="78">
        <v>1045000</v>
      </c>
      <c r="F70" s="47"/>
      <c r="G70" s="47">
        <v>-365008</v>
      </c>
      <c r="H70" s="45">
        <v>679992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02"/>
      <c r="B71" s="101"/>
      <c r="C71" s="71" t="s">
        <v>113</v>
      </c>
      <c r="D71" s="73"/>
      <c r="E71" s="78"/>
      <c r="F71" s="47"/>
      <c r="G71" s="47"/>
      <c r="H71" s="7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5.5" x14ac:dyDescent="0.25">
      <c r="A72" s="122">
        <v>36</v>
      </c>
      <c r="B72" s="123"/>
      <c r="C72" s="67" t="s">
        <v>114</v>
      </c>
      <c r="D72" s="68" t="s">
        <v>115</v>
      </c>
      <c r="E72" s="79">
        <v>750000</v>
      </c>
      <c r="F72" s="47"/>
      <c r="G72" s="47">
        <v>1357280</v>
      </c>
      <c r="H72" s="47">
        <v>2107280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22">
        <v>37</v>
      </c>
      <c r="B73" s="123"/>
      <c r="C73" s="67" t="s">
        <v>116</v>
      </c>
      <c r="D73" s="68" t="s">
        <v>117</v>
      </c>
      <c r="E73" s="79"/>
      <c r="F73" s="47"/>
      <c r="G73" s="47">
        <v>10000</v>
      </c>
      <c r="H73" s="47">
        <v>10000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8.25" x14ac:dyDescent="0.25">
      <c r="A74" s="102"/>
      <c r="B74" s="101"/>
      <c r="C74" s="71" t="s">
        <v>118</v>
      </c>
      <c r="D74" s="72"/>
      <c r="E74" s="79"/>
      <c r="F74" s="47"/>
      <c r="G74" s="47"/>
      <c r="H74" s="7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22">
        <v>38</v>
      </c>
      <c r="B75" s="123"/>
      <c r="C75" s="67" t="s">
        <v>119</v>
      </c>
      <c r="D75" s="68" t="s">
        <v>120</v>
      </c>
      <c r="E75" s="78"/>
      <c r="F75" s="45"/>
      <c r="G75" s="45"/>
      <c r="H75" s="4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5.5" x14ac:dyDescent="0.25">
      <c r="A76" s="122">
        <v>39</v>
      </c>
      <c r="B76" s="123"/>
      <c r="C76" s="67" t="s">
        <v>121</v>
      </c>
      <c r="D76" s="68" t="s">
        <v>122</v>
      </c>
      <c r="E76" s="48"/>
      <c r="F76" s="47"/>
      <c r="G76" s="47"/>
      <c r="H76" s="4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5.5" x14ac:dyDescent="0.25">
      <c r="A77" s="122">
        <v>40</v>
      </c>
      <c r="B77" s="123"/>
      <c r="C77" s="67" t="s">
        <v>123</v>
      </c>
      <c r="D77" s="68" t="s">
        <v>124</v>
      </c>
      <c r="E77" s="79"/>
      <c r="F77" s="47"/>
      <c r="G77" s="47"/>
      <c r="H77" s="4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22">
        <v>41</v>
      </c>
      <c r="B78" s="123"/>
      <c r="C78" s="67" t="s">
        <v>125</v>
      </c>
      <c r="D78" s="68" t="s">
        <v>126</v>
      </c>
      <c r="E78" s="48">
        <v>100000</v>
      </c>
      <c r="F78" s="47"/>
      <c r="G78" s="47">
        <v>-37637</v>
      </c>
      <c r="H78" s="47">
        <v>62363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5.5" x14ac:dyDescent="0.25">
      <c r="A79" s="122">
        <v>42</v>
      </c>
      <c r="B79" s="123"/>
      <c r="C79" s="67" t="s">
        <v>127</v>
      </c>
      <c r="D79" s="68" t="s">
        <v>128</v>
      </c>
      <c r="E79" s="44"/>
      <c r="F79" s="45"/>
      <c r="G79" s="45"/>
      <c r="H79" s="4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22">
        <v>43</v>
      </c>
      <c r="B80" s="123"/>
      <c r="C80" s="67" t="s">
        <v>129</v>
      </c>
      <c r="D80" s="68" t="s">
        <v>130</v>
      </c>
      <c r="E80" s="48">
        <v>35000</v>
      </c>
      <c r="F80" s="47"/>
      <c r="G80" s="47">
        <v>6276</v>
      </c>
      <c r="H80" s="47">
        <v>41276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24">
        <v>44</v>
      </c>
      <c r="B81" s="123"/>
      <c r="C81" s="74" t="s">
        <v>131</v>
      </c>
      <c r="D81" s="75" t="s">
        <v>132</v>
      </c>
      <c r="E81" s="44">
        <v>1930000</v>
      </c>
      <c r="F81" s="45"/>
      <c r="G81" s="45">
        <f t="shared" ref="G81:H81" si="4">SUM(G69+G72+G73+G78+G80)</f>
        <v>970911</v>
      </c>
      <c r="H81" s="45">
        <f t="shared" si="4"/>
        <v>2900911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5.5" x14ac:dyDescent="0.25">
      <c r="A82" s="122">
        <v>45</v>
      </c>
      <c r="B82" s="123"/>
      <c r="C82" s="67" t="s">
        <v>133</v>
      </c>
      <c r="D82" s="68" t="s">
        <v>134</v>
      </c>
      <c r="E82" s="44"/>
      <c r="F82" s="45"/>
      <c r="G82" s="45"/>
      <c r="H82" s="4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22">
        <v>46</v>
      </c>
      <c r="B83" s="123"/>
      <c r="C83" s="67" t="s">
        <v>135</v>
      </c>
      <c r="D83" s="68" t="s">
        <v>136</v>
      </c>
      <c r="E83" s="44"/>
      <c r="F83" s="45"/>
      <c r="G83" s="45"/>
      <c r="H83" s="4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5.5" x14ac:dyDescent="0.25">
      <c r="A84" s="122">
        <v>47</v>
      </c>
      <c r="B84" s="123"/>
      <c r="C84" s="67" t="s">
        <v>137</v>
      </c>
      <c r="D84" s="68" t="s">
        <v>138</v>
      </c>
      <c r="E84" s="44"/>
      <c r="F84" s="45"/>
      <c r="G84" s="45">
        <v>304000</v>
      </c>
      <c r="H84" s="45">
        <v>304000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22">
        <v>48</v>
      </c>
      <c r="B85" s="123"/>
      <c r="C85" s="67" t="s">
        <v>139</v>
      </c>
      <c r="D85" s="68" t="s">
        <v>140</v>
      </c>
      <c r="E85" s="44"/>
      <c r="F85" s="45"/>
      <c r="G85" s="45"/>
      <c r="H85" s="4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8.25" x14ac:dyDescent="0.25">
      <c r="A86" s="122">
        <v>49</v>
      </c>
      <c r="B86" s="123"/>
      <c r="C86" s="67" t="s">
        <v>141</v>
      </c>
      <c r="D86" s="68" t="s">
        <v>142</v>
      </c>
      <c r="E86" s="44"/>
      <c r="F86" s="45"/>
      <c r="G86" s="45"/>
      <c r="H86" s="4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5.5" x14ac:dyDescent="0.25">
      <c r="A87" s="122">
        <v>50</v>
      </c>
      <c r="B87" s="123"/>
      <c r="C87" s="67" t="s">
        <v>143</v>
      </c>
      <c r="D87" s="68" t="s">
        <v>144</v>
      </c>
      <c r="E87" s="48"/>
      <c r="F87" s="47"/>
      <c r="G87" s="47">
        <v>304000</v>
      </c>
      <c r="H87" s="47">
        <v>304000</v>
      </c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51" x14ac:dyDescent="0.25">
      <c r="A88" s="122">
        <v>51</v>
      </c>
      <c r="B88" s="123"/>
      <c r="C88" s="67" t="s">
        <v>145</v>
      </c>
      <c r="D88" s="68" t="s">
        <v>146</v>
      </c>
      <c r="E88" s="44"/>
      <c r="F88" s="45"/>
      <c r="G88" s="45"/>
      <c r="H88" s="4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51" x14ac:dyDescent="0.25">
      <c r="A89" s="122">
        <v>52</v>
      </c>
      <c r="B89" s="123"/>
      <c r="C89" s="67" t="s">
        <v>147</v>
      </c>
      <c r="D89" s="68" t="s">
        <v>148</v>
      </c>
      <c r="E89" s="44"/>
      <c r="F89" s="45"/>
      <c r="G89" s="45">
        <v>527392</v>
      </c>
      <c r="H89" s="45">
        <v>527392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5.5" x14ac:dyDescent="0.25">
      <c r="A90" s="122">
        <v>53</v>
      </c>
      <c r="B90" s="123"/>
      <c r="C90" s="67" t="s">
        <v>149</v>
      </c>
      <c r="D90" s="68" t="s">
        <v>150</v>
      </c>
      <c r="E90" s="44"/>
      <c r="F90" s="45"/>
      <c r="G90" s="45"/>
      <c r="H90" s="4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5.5" x14ac:dyDescent="0.25">
      <c r="A91" s="122">
        <v>54</v>
      </c>
      <c r="B91" s="123"/>
      <c r="C91" s="67" t="s">
        <v>151</v>
      </c>
      <c r="D91" s="68" t="s">
        <v>152</v>
      </c>
      <c r="E91" s="48"/>
      <c r="F91" s="47"/>
      <c r="G91" s="47">
        <v>527392</v>
      </c>
      <c r="H91" s="47">
        <v>527392</v>
      </c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51" x14ac:dyDescent="0.25">
      <c r="A92" s="122">
        <v>55</v>
      </c>
      <c r="B92" s="123"/>
      <c r="C92" s="67" t="s">
        <v>153</v>
      </c>
      <c r="D92" s="68" t="s">
        <v>154</v>
      </c>
      <c r="E92" s="44"/>
      <c r="F92" s="45"/>
      <c r="G92" s="45"/>
      <c r="H92" s="4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51" x14ac:dyDescent="0.25">
      <c r="A93" s="122">
        <v>56</v>
      </c>
      <c r="B93" s="123"/>
      <c r="C93" s="67" t="s">
        <v>155</v>
      </c>
      <c r="D93" s="68" t="s">
        <v>156</v>
      </c>
      <c r="E93" s="44"/>
      <c r="F93" s="45"/>
      <c r="G93" s="45"/>
      <c r="H93" s="4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5.5" x14ac:dyDescent="0.25">
      <c r="A94" s="122">
        <v>57</v>
      </c>
      <c r="B94" s="123"/>
      <c r="C94" s="67" t="s">
        <v>157</v>
      </c>
      <c r="D94" s="68" t="s">
        <v>158</v>
      </c>
      <c r="E94" s="44"/>
      <c r="F94" s="45"/>
      <c r="G94" s="45"/>
      <c r="H94" s="4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8.25" x14ac:dyDescent="0.25">
      <c r="A95" s="122">
        <v>58</v>
      </c>
      <c r="B95" s="123"/>
      <c r="C95" s="74" t="s">
        <v>441</v>
      </c>
      <c r="D95" s="68" t="s">
        <v>442</v>
      </c>
      <c r="E95" s="44"/>
      <c r="F95" s="45"/>
      <c r="G95" s="45">
        <v>50000</v>
      </c>
      <c r="H95" s="45">
        <v>50000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5.5" x14ac:dyDescent="0.25">
      <c r="A96" s="122">
        <v>59</v>
      </c>
      <c r="B96" s="123"/>
      <c r="C96" s="67" t="s">
        <v>159</v>
      </c>
      <c r="D96" s="68" t="s">
        <v>160</v>
      </c>
      <c r="E96" s="48"/>
      <c r="F96" s="47"/>
      <c r="G96" s="47">
        <v>50000</v>
      </c>
      <c r="H96" s="47">
        <v>50000</v>
      </c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25.5" x14ac:dyDescent="0.25">
      <c r="A97" s="122">
        <v>60</v>
      </c>
      <c r="B97" s="123"/>
      <c r="C97" s="67" t="s">
        <v>161</v>
      </c>
      <c r="D97" s="68" t="s">
        <v>162</v>
      </c>
      <c r="E97" s="48">
        <v>94550115</v>
      </c>
      <c r="F97" s="49">
        <v>-1491783</v>
      </c>
      <c r="G97" s="49">
        <f>SUM(G29+G30+G63+G81+G87+G91+G95)</f>
        <v>31853899</v>
      </c>
      <c r="H97" s="49">
        <f>SUM(H29+H37+H30+H63+H81+H87+H91+H95)</f>
        <v>124912231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22">
        <v>61</v>
      </c>
      <c r="B98" s="123"/>
      <c r="C98" s="67" t="s">
        <v>165</v>
      </c>
      <c r="D98" s="68" t="s">
        <v>164</v>
      </c>
      <c r="E98" s="48">
        <v>42133456</v>
      </c>
      <c r="F98" s="47"/>
      <c r="G98" s="47">
        <f t="shared" ref="G98:H98" si="5">SUM(G99:G100)</f>
        <v>3211061</v>
      </c>
      <c r="H98" s="47">
        <f t="shared" si="5"/>
        <v>45344517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5.5" x14ac:dyDescent="0.25">
      <c r="A99" s="124">
        <v>62</v>
      </c>
      <c r="B99" s="123"/>
      <c r="C99" s="74" t="s">
        <v>163</v>
      </c>
      <c r="D99" s="75" t="s">
        <v>425</v>
      </c>
      <c r="E99" s="44">
        <v>42133456</v>
      </c>
      <c r="F99" s="47"/>
      <c r="G99" s="47">
        <f>SUM(H99-E99)</f>
        <v>1552137</v>
      </c>
      <c r="H99" s="47">
        <v>43685593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5.5" x14ac:dyDescent="0.25">
      <c r="A100" s="124">
        <v>63</v>
      </c>
      <c r="B100" s="123"/>
      <c r="C100" s="74" t="s">
        <v>443</v>
      </c>
      <c r="D100" s="75" t="s">
        <v>444</v>
      </c>
      <c r="E100" s="44"/>
      <c r="F100" s="45"/>
      <c r="G100" s="45">
        <v>1658924</v>
      </c>
      <c r="H100" s="45">
        <v>1658924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22">
        <v>64</v>
      </c>
      <c r="B101" s="123"/>
      <c r="C101" s="67" t="s">
        <v>427</v>
      </c>
      <c r="D101" s="68" t="s">
        <v>166</v>
      </c>
      <c r="E101" s="48">
        <v>136683571</v>
      </c>
      <c r="F101" s="47">
        <v>-1491783</v>
      </c>
      <c r="G101" s="47">
        <f t="shared" ref="G101:H101" si="6">SUM(G97+G98)</f>
        <v>35064960</v>
      </c>
      <c r="H101" s="47">
        <f t="shared" si="6"/>
        <v>170256748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2">
    <mergeCell ref="A82:B82"/>
    <mergeCell ref="A83:B83"/>
    <mergeCell ref="A84:B84"/>
    <mergeCell ref="A85:B85"/>
    <mergeCell ref="A78:B78"/>
    <mergeCell ref="A29:B29"/>
    <mergeCell ref="A30:B30"/>
    <mergeCell ref="A79:B79"/>
    <mergeCell ref="A80:B80"/>
    <mergeCell ref="A81:B81"/>
    <mergeCell ref="A76:B76"/>
    <mergeCell ref="A77:B77"/>
    <mergeCell ref="A59:B59"/>
    <mergeCell ref="A63:B63"/>
    <mergeCell ref="A64:B64"/>
    <mergeCell ref="A69:B69"/>
    <mergeCell ref="A72:B72"/>
    <mergeCell ref="A73:B73"/>
    <mergeCell ref="A75:B75"/>
    <mergeCell ref="A57:B57"/>
    <mergeCell ref="A58:B58"/>
    <mergeCell ref="G9:G10"/>
    <mergeCell ref="H9:H10"/>
    <mergeCell ref="A10:B10"/>
    <mergeCell ref="A11:B11"/>
    <mergeCell ref="A12:B12"/>
    <mergeCell ref="A91:B91"/>
    <mergeCell ref="A92:B92"/>
    <mergeCell ref="A9:B9"/>
    <mergeCell ref="C9:C10"/>
    <mergeCell ref="F9:F10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86:B86"/>
    <mergeCell ref="A87:B87"/>
    <mergeCell ref="A88:B88"/>
    <mergeCell ref="A89:B89"/>
    <mergeCell ref="A90:B90"/>
    <mergeCell ref="A100:B100"/>
    <mergeCell ref="A101:B101"/>
    <mergeCell ref="A93:B93"/>
    <mergeCell ref="A94:B94"/>
    <mergeCell ref="A95:B95"/>
    <mergeCell ref="A96:B96"/>
    <mergeCell ref="A97:B97"/>
    <mergeCell ref="A98:B98"/>
    <mergeCell ref="A99:B99"/>
    <mergeCell ref="A53:B53"/>
    <mergeCell ref="A55:B55"/>
    <mergeCell ref="A41:B41"/>
    <mergeCell ref="A42:B42"/>
    <mergeCell ref="A31:B31"/>
    <mergeCell ref="A32:B32"/>
    <mergeCell ref="A33:B33"/>
    <mergeCell ref="A34:B34"/>
    <mergeCell ref="A37:B37"/>
    <mergeCell ref="A38:B38"/>
    <mergeCell ref="A40:B40"/>
    <mergeCell ref="A43:B43"/>
    <mergeCell ref="A44:B44"/>
    <mergeCell ref="A47:B47"/>
    <mergeCell ref="A51:B51"/>
    <mergeCell ref="A52:B5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Kiadások_önkormányzati_szinten</vt:lpstr>
      <vt:lpstr>Bevételek_önkormányzati_szinten</vt:lpstr>
      <vt:lpstr>T.mogyorósi_Tündérkert Ó.Kiadás</vt:lpstr>
      <vt:lpstr>T_mogyorósi_Tündérkert_ÓBevétel</vt:lpstr>
      <vt:lpstr>Önkormányzat_Kiadás</vt:lpstr>
      <vt:lpstr>Önkormányzat_bevétel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2018-03-02T09:49:47Z</cp:lastPrinted>
  <dcterms:created xsi:type="dcterms:W3CDTF">2018-02-28T19:21:23Z</dcterms:created>
  <dcterms:modified xsi:type="dcterms:W3CDTF">2018-03-21T15:18:44Z</dcterms:modified>
</cp:coreProperties>
</file>