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885" windowWidth="12120" windowHeight="1135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<sst xmlns="http://schemas.openxmlformats.org/spreadsheetml/2006/main" count="105" uniqueCount="88">
  <si>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</si>
  <si>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</si>
  <si>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</si>
  <si>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</si>
  <si>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</si>
  <si>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</si>
  <si>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</si>
  <si>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</si>
  <si>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</si>
  <si>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</si>
  <si>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</si>
  <si>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</si>
  <si>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</si>
  <si>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</si>
  <si>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</si>
  <si>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</si>
  <si>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</si>
  <si>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</si>
  <si>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</si>
  <si>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</si>
  <si>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</si>
  <si>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</si>
  <si>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</si>
  <si>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</si>
  <si>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</si>
  <si>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</si>
  <si>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</si>
  <si>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</si>
  <si>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</si>
  <si>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7.számú melléklet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</si>
  <si>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</si>
  <si>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</si>
  <si>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</si>
  <si>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</si>
  <si>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</si>
  <si>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</si>
  <si>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</si>
  <si>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</si>
  <si>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</si>
  <si>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</si>
  <si>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</si>
  <si>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</si>
  <si>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2017.</t>
  </si>
  <si>
    <t>2017.évi előirányzat</t>
  </si>
  <si>
    <t>Károlyi kert felújíása (mozgássérült játszótér, játszóvár, gyepszőnyed)</t>
  </si>
  <si>
    <t>Kémények és kapcsolódó fűtés felújítása</t>
  </si>
  <si>
    <t>BLESZ felújításai</t>
  </si>
  <si>
    <t>Áthúzódó kötelezettségek</t>
  </si>
  <si>
    <t>7 db lakás felújítása</t>
  </si>
  <si>
    <t>Múzeum krt 21. zárópárkány veszélytelenítése és állagmegóvó helyreállítás</t>
  </si>
  <si>
    <t>Báthori u. 5. Th tetőtér 24427/0/A/33 hrsz nyílászárók cseréje</t>
  </si>
  <si>
    <t>Kémények felújítása</t>
  </si>
  <si>
    <t>Diák és felnőtt üdülő felújítása</t>
  </si>
  <si>
    <t>Magyar u. 25 fszt 4., kémény bélelés /tulajdonosi kötelezettség/</t>
  </si>
  <si>
    <t>Magyar u. 25 fszt. 3 kémény bélelés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</si>
  <si>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</si>
  <si>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</si>
  <si>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Bp. V. Irányi u. 7. 2/8a. lakás rendeltetésszerű állapotba hozatalának költsége</t>
  </si>
  <si>
    <t>Múzeum krt. 21. műelék lakóépület II és III. em. feletti födémek részleges cseréje</t>
  </si>
  <si>
    <t>Társasházak felújítása</t>
  </si>
  <si>
    <t>Karátson Gábor lakásmúzeum</t>
  </si>
  <si>
    <t>Bástya u. 1- 11. telek vételár és kapcsolódó költségek</t>
  </si>
  <si>
    <t>Szervita tér felszinének rendezése</t>
  </si>
  <si>
    <t>Városház utca és körny.burkolatrekonstrukció tervezés és műszaki lebonyolítás</t>
  </si>
  <si>
    <t>Mérleg u.9. felvonó kialakítása</t>
  </si>
  <si>
    <t>Bárczy István utca megújítása projekt tervezési és műszaki lebonyolítási munkái</t>
  </si>
  <si>
    <t>Mérleg u. 9. "Belvárosi Közösségi Tér" intézmény kialakítása</t>
  </si>
  <si>
    <t>Városház utca és környéke megújítása I. ütem kivitelezési és műszaki ellenőri feladatok</t>
  </si>
  <si>
    <t>Önkormányzat tulajdonában lévő lakás és nem lakás célú ingatlanokban vízmérők és elektromos mérőhelyek kialakítása</t>
  </si>
  <si>
    <t>Bank utca megújítása a Podmaniczky tér és a Sas utca között projekt tervezése és műszaki lebonyolítása</t>
  </si>
  <si>
    <t>Belvárosi Sportközpont kialakítása projekt tervezése és tervezésének bonyolítása</t>
  </si>
  <si>
    <t>Hercegprímás utca megújítása az Arany János utca és Bank utca között projekt kivitelezése és műszaki ellenőrzése</t>
  </si>
  <si>
    <t>Podmaniczky Frigyes tér megújítása projekt tervezése és műszaki lebonyolítása</t>
  </si>
  <si>
    <t>1 db új mikrobusz beszerzés</t>
  </si>
  <si>
    <t>Kálvin tér 5 sz. 17-18-19 sz.  albetétek földgáz hálózat szétválasztás Tulajdonosi kötelezettség</t>
  </si>
  <si>
    <t>Kálvin tér 5 sz. 17-18 albetétek villamos hálózat szétválasztás Tulajdonosi kötelezettség</t>
  </si>
  <si>
    <t xml:space="preserve">Szép utca 5 IV. em. 3 fűtés kiépítése Tulajdonosi kötelezettség alapján </t>
  </si>
  <si>
    <t>Településfejlesztési Koncepció és Megalapozó Vizsgálat, Integrált Városfejlesztési Stratégia, Örökségvédelmi Hatástanulmány elkészítése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</si>
  <si>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</si>
  <si>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</si>
  <si>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</si>
  <si>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</si>
  <si>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</si>
  <si>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</si>
  <si>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</si>
  <si>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</si>
  <si>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Lakás vásárlás</t>
  </si>
  <si>
    <t>Beruházáshoz kapcsolódó tulajdonszerzés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</si>
</sst>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25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42" fillId="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0"/>
  <sheetViews>
    <sheetView zoomScale="80" zoomScaleNormal="80" zoomScalePageLayoutView="0" workbookViewId="0" topLeftCell="A1">
      <selection activeCell="G23" sqref="G23"/>
    </sheetView>
  </sheetViews>
  <sheetFormatPr defaultColWidth="9.00390625" defaultRowHeight="12.75"/>
  <cols>
    <col min="1" max="1" width="6.875" style="1" customWidth="1"/>
    <col min="2" max="2" width="85.25390625" style="2" customWidth="1"/>
    <col min="3" max="3" width="14.00390625" style="3" customWidth="1"/>
    <col min="4" max="16384" width="9.125" style="2" customWidth="1"/>
  </cols>
  <sheetData>
    <row r="1" ht="12.75">
      <c r="C1" s="5" t="s">
        <v>27</v>
      </c>
    </row>
    <row r="3" spans="2:3" ht="12.75">
      <c r="B3" s="64" t="s">
        <v>3</v>
      </c>
      <c r="C3" s="64"/>
    </row>
    <row r="4" spans="2:3" ht="12.75">
      <c r="B4" s="64" t="s">
        <v>42</v>
      </c>
      <c r="C4" s="64"/>
    </row>
    <row r="5" spans="2:3" ht="12.75">
      <c r="B5" s="4"/>
      <c r="C5" s="4"/>
    </row>
    <row r="6" ht="13.5" thickBot="1">
      <c r="C6" s="5" t="s">
        <v>28</v>
      </c>
    </row>
    <row r="7" spans="2:3" ht="30" customHeight="1" thickBot="1">
      <c r="B7" s="28" t="s">
        <v>0</v>
      </c>
      <c r="C7" s="26" t="s">
        <v>43</v>
      </c>
    </row>
    <row r="8" spans="2:3" ht="12.75" customHeight="1" thickBot="1">
      <c r="B8" s="11" t="s">
        <v>47</v>
      </c>
      <c r="C8" s="26"/>
    </row>
    <row r="9" spans="2:3" ht="12.75">
      <c r="B9" s="45" t="s">
        <v>59</v>
      </c>
      <c r="C9" s="29">
        <f>11829+7720</f>
        <v>19549</v>
      </c>
    </row>
    <row r="10" spans="2:3" ht="12.75">
      <c r="B10" s="7" t="s">
        <v>35</v>
      </c>
      <c r="C10" s="30">
        <f>23+5149</f>
        <v>5172</v>
      </c>
    </row>
    <row r="11" spans="2:3" ht="12.75">
      <c r="B11" s="7" t="s">
        <v>48</v>
      </c>
      <c r="C11" s="30">
        <v>7469</v>
      </c>
    </row>
    <row r="12" spans="2:3" ht="12.75">
      <c r="B12" s="46" t="s">
        <v>49</v>
      </c>
      <c r="C12" s="30">
        <v>1405</v>
      </c>
    </row>
    <row r="13" spans="2:3" ht="12.75">
      <c r="B13" s="46" t="s">
        <v>50</v>
      </c>
      <c r="C13" s="30">
        <v>2163</v>
      </c>
    </row>
    <row r="14" spans="2:3" ht="12.75">
      <c r="B14" s="47" t="s">
        <v>51</v>
      </c>
      <c r="C14" s="30">
        <v>13550</v>
      </c>
    </row>
    <row r="15" spans="2:3" ht="12.75">
      <c r="B15" s="47" t="s">
        <v>52</v>
      </c>
      <c r="C15" s="30">
        <v>8200</v>
      </c>
    </row>
    <row r="16" spans="2:3" ht="12.75">
      <c r="B16" s="46" t="s">
        <v>53</v>
      </c>
      <c r="C16" s="30">
        <v>1160</v>
      </c>
    </row>
    <row r="17" spans="2:3" ht="12.75">
      <c r="B17" s="46" t="s">
        <v>54</v>
      </c>
      <c r="C17" s="30">
        <v>1240</v>
      </c>
    </row>
    <row r="18" spans="2:3" ht="12.75">
      <c r="B18" s="46" t="s">
        <v>55</v>
      </c>
      <c r="C18" s="30">
        <v>1088</v>
      </c>
    </row>
    <row r="19" spans="2:3" ht="12.75">
      <c r="B19" s="46" t="s">
        <v>56</v>
      </c>
      <c r="C19" s="30">
        <v>719</v>
      </c>
    </row>
    <row r="20" spans="2:3" ht="12.75">
      <c r="B20" s="47" t="s">
        <v>57</v>
      </c>
      <c r="C20" s="30">
        <v>7914</v>
      </c>
    </row>
    <row r="21" spans="2:3" ht="12.75">
      <c r="B21" s="48" t="s">
        <v>58</v>
      </c>
      <c r="C21" s="30">
        <v>17010</v>
      </c>
    </row>
    <row r="22" spans="2:3" ht="13.5" thickBot="1">
      <c r="B22" s="49" t="s">
        <v>60</v>
      </c>
      <c r="C22" s="30">
        <v>17316</v>
      </c>
    </row>
    <row r="23" spans="2:3" ht="13.5" thickBot="1">
      <c r="B23" s="31" t="s">
        <v>85</v>
      </c>
      <c r="C23" s="32">
        <f>SUM(C9:C22)</f>
        <v>103955</v>
      </c>
    </row>
    <row r="24" spans="2:3" ht="12.75">
      <c r="B24" s="7" t="s">
        <v>35</v>
      </c>
      <c r="C24" s="6">
        <v>40000</v>
      </c>
    </row>
    <row r="25" spans="2:3" ht="12.75">
      <c r="B25" s="34" t="s">
        <v>41</v>
      </c>
      <c r="C25" s="8">
        <v>5000</v>
      </c>
    </row>
    <row r="26" spans="2:3" ht="12.75">
      <c r="B26" s="34" t="s">
        <v>45</v>
      </c>
      <c r="C26" s="8">
        <f>40000+25081</f>
        <v>65081</v>
      </c>
    </row>
    <row r="27" spans="2:5" ht="12.75">
      <c r="B27" s="34" t="s">
        <v>46</v>
      </c>
      <c r="C27" s="8">
        <v>49286</v>
      </c>
      <c r="E27" s="3"/>
    </row>
    <row r="28" spans="2:3" ht="13.5" thickBot="1">
      <c r="B28" s="34" t="s">
        <v>44</v>
      </c>
      <c r="C28" s="8">
        <v>15113</v>
      </c>
    </row>
    <row r="29" spans="2:3" ht="13.5" thickBot="1">
      <c r="B29" s="11" t="s">
        <v>18</v>
      </c>
      <c r="C29" s="12">
        <f>SUM(C24:C28)</f>
        <v>174480</v>
      </c>
    </row>
    <row r="30" spans="2:5" ht="13.5" thickBot="1">
      <c r="B30" s="11" t="s">
        <v>21</v>
      </c>
      <c r="C30" s="12">
        <f>+C23+C29</f>
        <v>278435</v>
      </c>
      <c r="E30" s="3"/>
    </row>
  </sheetData>
  <sheetProtection/>
  <mergeCells count="2">
    <mergeCell ref="B3:C3"/>
    <mergeCell ref="B4:C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zoomScale="80" zoomScaleNormal="80" zoomScalePageLayoutView="0" workbookViewId="0" topLeftCell="A22">
      <selection activeCell="G25" sqref="G25:G40"/>
    </sheetView>
  </sheetViews>
  <sheetFormatPr defaultColWidth="9.00390625" defaultRowHeight="12.75"/>
  <cols>
    <col min="1" max="1" width="9.125" style="2" customWidth="1"/>
    <col min="2" max="2" width="5.75390625" style="2" customWidth="1"/>
    <col min="3" max="3" width="79.75390625" style="2" customWidth="1"/>
    <col min="4" max="4" width="14.25390625" style="3" customWidth="1"/>
    <col min="5" max="6" width="9.125" style="2" customWidth="1"/>
    <col min="7" max="8" width="9.875" style="2" bestFit="1" customWidth="1"/>
    <col min="9" max="16384" width="9.125" style="2" customWidth="1"/>
  </cols>
  <sheetData>
    <row r="1" ht="12.75">
      <c r="D1" s="5" t="s">
        <v>29</v>
      </c>
    </row>
    <row r="2" ht="6.75" customHeight="1"/>
    <row r="3" spans="2:4" ht="12.75">
      <c r="B3" s="64" t="s">
        <v>4</v>
      </c>
      <c r="C3" s="64"/>
      <c r="D3" s="64"/>
    </row>
    <row r="4" spans="2:4" ht="12.75">
      <c r="B4" s="64">
        <v>2017</v>
      </c>
      <c r="C4" s="64"/>
      <c r="D4" s="64"/>
    </row>
    <row r="5" ht="13.5" thickBot="1">
      <c r="D5" s="5" t="s">
        <v>28</v>
      </c>
    </row>
    <row r="6" spans="2:4" ht="26.25" thickBot="1">
      <c r="B6" s="65" t="s">
        <v>0</v>
      </c>
      <c r="C6" s="66"/>
      <c r="D6" s="26" t="s">
        <v>43</v>
      </c>
    </row>
    <row r="7" spans="2:4" ht="13.5" thickBot="1">
      <c r="B7" s="27"/>
      <c r="C7" s="22" t="s">
        <v>47</v>
      </c>
      <c r="D7" s="26"/>
    </row>
    <row r="8" spans="2:4" ht="12.75">
      <c r="B8" s="27"/>
      <c r="C8" s="54" t="s">
        <v>61</v>
      </c>
      <c r="D8" s="29">
        <v>400421</v>
      </c>
    </row>
    <row r="9" spans="2:4" ht="12.75">
      <c r="B9" s="27"/>
      <c r="C9" s="50" t="s">
        <v>62</v>
      </c>
      <c r="D9" s="30">
        <v>5486</v>
      </c>
    </row>
    <row r="10" spans="2:4" ht="12.75">
      <c r="B10" s="27"/>
      <c r="C10" s="47" t="s">
        <v>63</v>
      </c>
      <c r="D10" s="30">
        <f>6147+5593</f>
        <v>11740</v>
      </c>
    </row>
    <row r="11" spans="2:4" ht="12.75">
      <c r="B11" s="27"/>
      <c r="C11" s="51" t="s">
        <v>67</v>
      </c>
      <c r="D11" s="30">
        <v>2633</v>
      </c>
    </row>
    <row r="12" spans="2:4" ht="12.75">
      <c r="B12" s="27"/>
      <c r="C12" s="47" t="s">
        <v>64</v>
      </c>
      <c r="D12" s="30">
        <v>9227</v>
      </c>
    </row>
    <row r="13" spans="2:4" ht="12.75">
      <c r="B13" s="27"/>
      <c r="C13" s="50" t="s">
        <v>65</v>
      </c>
      <c r="D13" s="30">
        <f>2471+1431</f>
        <v>3902</v>
      </c>
    </row>
    <row r="14" spans="2:4" ht="25.5">
      <c r="B14" s="27"/>
      <c r="C14" s="52" t="s">
        <v>68</v>
      </c>
      <c r="D14" s="30">
        <v>9405</v>
      </c>
    </row>
    <row r="15" spans="2:4" ht="12.75">
      <c r="B15" s="27"/>
      <c r="C15" s="47" t="s">
        <v>69</v>
      </c>
      <c r="D15" s="30">
        <f>1862+1095</f>
        <v>2957</v>
      </c>
    </row>
    <row r="16" spans="2:4" ht="12.75">
      <c r="B16" s="27"/>
      <c r="C16" s="47" t="s">
        <v>70</v>
      </c>
      <c r="D16" s="30">
        <f>19005+96520+1564</f>
        <v>117089</v>
      </c>
    </row>
    <row r="17" spans="2:4" ht="12.75">
      <c r="B17" s="27"/>
      <c r="C17" s="47" t="s">
        <v>71</v>
      </c>
      <c r="D17" s="30">
        <f>126919+478</f>
        <v>127397</v>
      </c>
    </row>
    <row r="18" spans="2:4" ht="12.75">
      <c r="B18" s="27"/>
      <c r="C18" s="48" t="s">
        <v>72</v>
      </c>
      <c r="D18" s="30">
        <v>19799</v>
      </c>
    </row>
    <row r="19" spans="2:4" ht="12.75">
      <c r="B19" s="27"/>
      <c r="C19" s="48" t="s">
        <v>73</v>
      </c>
      <c r="D19" s="30">
        <v>8656</v>
      </c>
    </row>
    <row r="20" spans="2:4" ht="12.75">
      <c r="B20" s="27"/>
      <c r="C20" s="47" t="s">
        <v>74</v>
      </c>
      <c r="D20" s="30">
        <v>3912</v>
      </c>
    </row>
    <row r="21" spans="2:4" ht="12.75">
      <c r="B21" s="27"/>
      <c r="C21" s="47" t="s">
        <v>75</v>
      </c>
      <c r="D21" s="30">
        <v>784</v>
      </c>
    </row>
    <row r="22" spans="2:4" ht="12.75">
      <c r="B22" s="27"/>
      <c r="C22" s="50" t="s">
        <v>66</v>
      </c>
      <c r="D22" s="30">
        <f>246+3305+3223+61072</f>
        <v>67846</v>
      </c>
    </row>
    <row r="23" spans="2:4" ht="12.75">
      <c r="B23" s="27"/>
      <c r="C23" s="48" t="s">
        <v>76</v>
      </c>
      <c r="D23" s="30">
        <v>3283</v>
      </c>
    </row>
    <row r="24" spans="2:4" ht="25.5">
      <c r="B24" s="27"/>
      <c r="C24" s="53" t="s">
        <v>77</v>
      </c>
      <c r="D24" s="30">
        <f>5906+4636+4801</f>
        <v>15343</v>
      </c>
    </row>
    <row r="25" spans="2:4" ht="12.75">
      <c r="B25" s="27"/>
      <c r="C25" s="8" t="s">
        <v>40</v>
      </c>
      <c r="D25" s="30">
        <v>12932</v>
      </c>
    </row>
    <row r="26" spans="2:7" ht="13.5" thickBot="1">
      <c r="B26" s="27"/>
      <c r="C26" s="50" t="s">
        <v>36</v>
      </c>
      <c r="D26" s="30">
        <v>3480</v>
      </c>
      <c r="F26" s="3"/>
      <c r="G26" s="3"/>
    </row>
    <row r="27" spans="2:4" ht="13.5" thickBot="1">
      <c r="B27" s="27"/>
      <c r="C27" s="31" t="s">
        <v>85</v>
      </c>
      <c r="D27" s="32">
        <f>SUM(D8:D26)</f>
        <v>826292</v>
      </c>
    </row>
    <row r="28" spans="2:4" ht="12.75">
      <c r="B28" s="13"/>
      <c r="C28" s="7" t="s">
        <v>30</v>
      </c>
      <c r="D28" s="8">
        <v>13105</v>
      </c>
    </row>
    <row r="29" spans="2:4" ht="12.75">
      <c r="B29" s="13"/>
      <c r="C29" s="8" t="s">
        <v>37</v>
      </c>
      <c r="D29" s="8">
        <v>100000</v>
      </c>
    </row>
    <row r="30" spans="2:6" ht="12.75">
      <c r="B30" s="13"/>
      <c r="C30" s="8" t="s">
        <v>36</v>
      </c>
      <c r="D30" s="8">
        <v>10000</v>
      </c>
      <c r="F30" s="3"/>
    </row>
    <row r="31" spans="2:6" ht="12.75">
      <c r="B31" s="13"/>
      <c r="C31" s="8" t="s">
        <v>40</v>
      </c>
      <c r="D31" s="8">
        <v>51955</v>
      </c>
      <c r="F31" s="3"/>
    </row>
    <row r="32" spans="2:6" ht="12.75">
      <c r="B32" s="13"/>
      <c r="C32" s="8" t="s">
        <v>39</v>
      </c>
      <c r="D32" s="8">
        <v>20000</v>
      </c>
      <c r="F32" s="3"/>
    </row>
    <row r="33" spans="2:4" ht="12.75">
      <c r="B33" s="13"/>
      <c r="C33" s="8" t="s">
        <v>86</v>
      </c>
      <c r="D33" s="8">
        <v>40000</v>
      </c>
    </row>
    <row r="34" spans="2:4" ht="12.75">
      <c r="B34" s="13"/>
      <c r="C34" s="14" t="s">
        <v>87</v>
      </c>
      <c r="D34" s="14">
        <v>150000</v>
      </c>
    </row>
    <row r="35" spans="2:4" ht="13.5" thickBot="1">
      <c r="B35" s="13"/>
      <c r="C35" s="20" t="s">
        <v>61</v>
      </c>
      <c r="D35" s="20">
        <v>150000</v>
      </c>
    </row>
    <row r="36" spans="2:6" s="16" customFormat="1" ht="13.5" thickBot="1">
      <c r="B36" s="15"/>
      <c r="C36" s="11" t="s">
        <v>18</v>
      </c>
      <c r="D36" s="17">
        <f>SUM(D28:D35)</f>
        <v>535060</v>
      </c>
      <c r="F36" s="10"/>
    </row>
    <row r="37" spans="2:8" ht="13.5" thickBot="1">
      <c r="B37" s="11" t="s">
        <v>5</v>
      </c>
      <c r="C37" s="11" t="s">
        <v>19</v>
      </c>
      <c r="D37" s="17">
        <f>D27+D36</f>
        <v>1361352</v>
      </c>
      <c r="G37" s="3"/>
      <c r="H37" s="3"/>
    </row>
    <row r="38" spans="2:8" ht="13.5" thickBot="1">
      <c r="B38" s="58"/>
      <c r="C38" s="23" t="s">
        <v>47</v>
      </c>
      <c r="D38" s="55"/>
      <c r="H38" s="3"/>
    </row>
    <row r="39" spans="2:4" ht="15.75" customHeight="1">
      <c r="B39" s="63"/>
      <c r="C39" s="60" t="s">
        <v>78</v>
      </c>
      <c r="D39" s="41">
        <f>295295+190589</f>
        <v>485884</v>
      </c>
    </row>
    <row r="40" spans="2:4" ht="16.5" customHeight="1">
      <c r="B40" s="63"/>
      <c r="C40" s="61" t="s">
        <v>79</v>
      </c>
      <c r="D40" s="42">
        <f>3628+7381</f>
        <v>11009</v>
      </c>
    </row>
    <row r="41" spans="2:4" ht="12.75">
      <c r="B41" s="63"/>
      <c r="C41" s="61" t="s">
        <v>78</v>
      </c>
      <c r="D41" s="42"/>
    </row>
    <row r="42" spans="2:4" ht="12.75">
      <c r="B42" s="63"/>
      <c r="C42" s="61" t="s">
        <v>80</v>
      </c>
      <c r="D42" s="42">
        <f>621+1341</f>
        <v>1962</v>
      </c>
    </row>
    <row r="43" spans="2:4" ht="12.75">
      <c r="B43" s="63"/>
      <c r="C43" s="61" t="s">
        <v>81</v>
      </c>
      <c r="D43" s="42">
        <f>369+2500</f>
        <v>2869</v>
      </c>
    </row>
    <row r="44" spans="2:4" ht="12.75">
      <c r="B44" s="63"/>
      <c r="C44" s="61" t="s">
        <v>82</v>
      </c>
      <c r="D44" s="42">
        <v>17928</v>
      </c>
    </row>
    <row r="45" spans="2:4" ht="13.5" thickBot="1">
      <c r="B45" s="63"/>
      <c r="C45" s="62" t="s">
        <v>83</v>
      </c>
      <c r="D45" s="43">
        <v>21503</v>
      </c>
    </row>
    <row r="46" spans="2:4" ht="13.5" thickBot="1">
      <c r="B46" s="63"/>
      <c r="C46" s="56" t="s">
        <v>85</v>
      </c>
      <c r="D46" s="33">
        <f>SUM(D39:D45)</f>
        <v>541155</v>
      </c>
    </row>
    <row r="47" spans="2:4" ht="12.75">
      <c r="B47" s="19"/>
      <c r="C47" s="37" t="s">
        <v>1</v>
      </c>
      <c r="D47" s="25">
        <v>200000</v>
      </c>
    </row>
    <row r="48" spans="2:4" ht="12.75">
      <c r="B48" s="19"/>
      <c r="C48" s="38" t="s">
        <v>6</v>
      </c>
      <c r="D48" s="8">
        <v>29750</v>
      </c>
    </row>
    <row r="49" spans="2:4" ht="12.75">
      <c r="B49" s="19"/>
      <c r="C49" s="38" t="s">
        <v>9</v>
      </c>
      <c r="D49" s="8">
        <v>10000</v>
      </c>
    </row>
    <row r="50" spans="2:4" ht="12.75">
      <c r="B50" s="19"/>
      <c r="C50" s="38" t="s">
        <v>10</v>
      </c>
      <c r="D50" s="8">
        <v>35000</v>
      </c>
    </row>
    <row r="51" spans="2:4" ht="12.75">
      <c r="B51" s="19"/>
      <c r="C51" s="38" t="s">
        <v>1</v>
      </c>
      <c r="D51" s="8"/>
    </row>
    <row r="52" spans="2:4" ht="12.75">
      <c r="B52" s="19"/>
      <c r="C52" s="38" t="s">
        <v>31</v>
      </c>
      <c r="D52" s="8">
        <v>2000</v>
      </c>
    </row>
    <row r="53" spans="2:4" ht="12.75">
      <c r="B53" s="19"/>
      <c r="C53" s="38" t="s">
        <v>32</v>
      </c>
      <c r="D53" s="8">
        <v>4000</v>
      </c>
    </row>
    <row r="54" spans="2:4" ht="12.75">
      <c r="B54" s="19"/>
      <c r="C54" s="39" t="s">
        <v>22</v>
      </c>
      <c r="D54" s="14">
        <v>40000</v>
      </c>
    </row>
    <row r="55" spans="2:4" ht="12.75">
      <c r="B55" s="19"/>
      <c r="C55" s="39" t="s">
        <v>34</v>
      </c>
      <c r="D55" s="14">
        <v>2000</v>
      </c>
    </row>
    <row r="56" spans="2:4" ht="13.5" thickBot="1">
      <c r="B56" s="19"/>
      <c r="C56" s="57" t="s">
        <v>38</v>
      </c>
      <c r="D56" s="20">
        <v>25000</v>
      </c>
    </row>
    <row r="57" spans="2:4" ht="13.5" thickBot="1">
      <c r="B57" s="21"/>
      <c r="C57" s="23" t="s">
        <v>17</v>
      </c>
      <c r="D57" s="17">
        <f>SUM(D47:D56)</f>
        <v>347750</v>
      </c>
    </row>
    <row r="58" spans="2:4" ht="13.5" thickBot="1">
      <c r="B58" s="9" t="s">
        <v>11</v>
      </c>
      <c r="C58" s="40" t="s">
        <v>20</v>
      </c>
      <c r="D58" s="17">
        <f>D46+D57</f>
        <v>888905</v>
      </c>
    </row>
    <row r="59" spans="2:4" ht="13.5" thickBot="1">
      <c r="B59" s="58"/>
      <c r="C59" s="23" t="s">
        <v>47</v>
      </c>
      <c r="D59" s="17"/>
    </row>
    <row r="60" spans="2:4" ht="13.5" thickBot="1">
      <c r="B60" s="59"/>
      <c r="C60" s="1" t="s">
        <v>84</v>
      </c>
      <c r="D60" s="35">
        <v>5000</v>
      </c>
    </row>
    <row r="61" spans="2:4" ht="13.5" thickBot="1">
      <c r="B61" s="59"/>
      <c r="C61" s="56" t="s">
        <v>85</v>
      </c>
      <c r="D61" s="44">
        <f>SUM(D60)</f>
        <v>5000</v>
      </c>
    </row>
    <row r="62" spans="2:4" ht="12.75">
      <c r="B62" s="19"/>
      <c r="C62" s="39" t="s">
        <v>2</v>
      </c>
      <c r="D62" s="35">
        <v>10000</v>
      </c>
    </row>
    <row r="63" spans="2:4" ht="13.5" thickBot="1">
      <c r="B63" s="19"/>
      <c r="C63" s="57" t="s">
        <v>26</v>
      </c>
      <c r="D63" s="20"/>
    </row>
    <row r="64" spans="2:4" ht="13.5" thickBot="1">
      <c r="B64" s="21"/>
      <c r="C64" s="23" t="s">
        <v>18</v>
      </c>
      <c r="D64" s="36">
        <f>SUM(D62:D63)</f>
        <v>10000</v>
      </c>
    </row>
    <row r="65" spans="2:4" ht="13.5" thickBot="1">
      <c r="B65" s="11" t="s">
        <v>12</v>
      </c>
      <c r="C65" s="22" t="s">
        <v>16</v>
      </c>
      <c r="D65" s="17">
        <f>+D61+D64</f>
        <v>15000</v>
      </c>
    </row>
    <row r="66" spans="2:4" ht="13.5" thickBot="1">
      <c r="B66" s="11"/>
      <c r="C66" s="40" t="s">
        <v>23</v>
      </c>
      <c r="D66" s="35">
        <v>4423583</v>
      </c>
    </row>
    <row r="67" spans="2:4" ht="13.5" thickBot="1">
      <c r="B67" s="11" t="s">
        <v>24</v>
      </c>
      <c r="C67" s="22" t="s">
        <v>25</v>
      </c>
      <c r="D67" s="17">
        <f>SUM(D66)</f>
        <v>4423583</v>
      </c>
    </row>
    <row r="68" spans="2:4" ht="13.5" thickBot="1">
      <c r="B68" s="11" t="s">
        <v>7</v>
      </c>
      <c r="C68" s="23" t="s">
        <v>33</v>
      </c>
      <c r="D68" s="17">
        <f>SUM(D58,D65,D67)</f>
        <v>5327488</v>
      </c>
    </row>
    <row r="69" spans="2:4" ht="13.5" thickBot="1">
      <c r="B69" s="18"/>
      <c r="C69" s="24" t="s">
        <v>13</v>
      </c>
      <c r="D69" s="35"/>
    </row>
    <row r="70" spans="2:4" ht="13.5" thickBot="1">
      <c r="B70" s="11" t="s">
        <v>8</v>
      </c>
      <c r="C70" s="23" t="s">
        <v>14</v>
      </c>
      <c r="D70" s="12">
        <f>SUM(D69)</f>
        <v>0</v>
      </c>
    </row>
    <row r="71" spans="2:4" ht="13.5" thickBot="1">
      <c r="B71" s="22" t="s">
        <v>15</v>
      </c>
      <c r="C71" s="23"/>
      <c r="D71" s="12">
        <f>SUM(D70,D68,D37)</f>
        <v>6688840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</sheetData>
  <sheetProtection/>
  <mergeCells count="3">
    <mergeCell ref="B6:C6"/>
    <mergeCell ref="B4:D4"/>
    <mergeCell ref="B3:D3"/>
  </mergeCells>
  <printOptions horizontalCentered="1"/>
  <pageMargins left="0" right="0" top="0" bottom="0.35433070866141736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2017-01-13T06:59:48Z</cp:lastPrinted>
  <dcterms:created xsi:type="dcterms:W3CDTF">1997-01-17T14:02:09Z</dcterms:created>
  <dcterms:modified xsi:type="dcterms:W3CDTF">2017-01-13T08:55:03Z</dcterms:modified>
  <cp:category/>
  <cp:version/>
  <cp:contentType/>
  <cp:contentStatus/>
</cp:coreProperties>
</file>