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13" activeTab="16"/>
  </bookViews>
  <sheets>
    <sheet name="ÖSSZEFÜGGÉSEK" sheetId="1" r:id="rId1"/>
    <sheet name="1.mell." sheetId="2" r:id="rId2"/>
    <sheet name="2.mel." sheetId="3" r:id="rId3"/>
    <sheet name="3.mel." sheetId="4" r:id="rId4"/>
    <sheet name="4.mell." sheetId="5" r:id="rId5"/>
    <sheet name="5.mell." sheetId="6" r:id="rId6"/>
    <sheet name="6.sz.mell." sheetId="7" r:id="rId7"/>
    <sheet name="ELLENŐRZÉS-1.sz.2.1.sz.2.2.sz." sheetId="8" r:id="rId8"/>
    <sheet name="1.tájékoztató" sheetId="9" r:id="rId9"/>
    <sheet name="2. tájékoztató tábla" sheetId="10" r:id="rId10"/>
    <sheet name="3. tájékoztató tábla" sheetId="11" r:id="rId11"/>
    <sheet name="4. tájékoztató tábla" sheetId="12" r:id="rId12"/>
    <sheet name="5. tájékoztató tábla" sheetId="13" r:id="rId13"/>
    <sheet name="6. tájékoztató tábla" sheetId="14" r:id="rId14"/>
    <sheet name="7.1. tájékoztató tábla" sheetId="15" r:id="rId15"/>
    <sheet name="7.2. tájékoztató tábla" sheetId="16" r:id="rId16"/>
    <sheet name="7.3. tájékoztató tábla" sheetId="17" r:id="rId17"/>
    <sheet name="7.4. tájékoztató tábla" sheetId="18" r:id="rId18"/>
    <sheet name="8. tájékoztató tábla" sheetId="19" r:id="rId19"/>
    <sheet name="9. tájékoztató tábla" sheetId="20" r:id="rId20"/>
    <sheet name="Munka1" sheetId="21" r:id="rId21"/>
    <sheet name="Munka2" sheetId="22" r:id="rId22"/>
  </sheets>
  <definedNames>
    <definedName name="_ftn1" localSheetId="16">'7.3. tájékoztató tábla'!$A$27</definedName>
    <definedName name="_ftnref1" localSheetId="16">'7.3. tájékoztató tábla'!$A$18</definedName>
    <definedName name="_xlnm.Print_Titles" localSheetId="14">'7.1. tájékoztató tábla'!$2:$6</definedName>
    <definedName name="_xlnm.Print_Area" localSheetId="1">'1.mell.'!$A$1:$E$146</definedName>
    <definedName name="_xlnm.Print_Area" localSheetId="8">'1.tájékoztató'!$A$1:$E$145</definedName>
    <definedName name="_xlnm.Print_Area" localSheetId="2">'2.mel.'!$A$1:$J$32</definedName>
    <definedName name="_xlnm.Print_Area" localSheetId="4">'4.mell.'!$A$1:$E$146</definedName>
    <definedName name="_xlnm.Print_Area" localSheetId="5">'5.mell.'!$A$1:$E$146</definedName>
    <definedName name="_xlnm.Print_Area" localSheetId="6">'6.sz.mell.'!$A$1:$E$146</definedName>
  </definedNames>
  <calcPr fullCalcOnLoad="1"/>
</workbook>
</file>

<file path=xl/sharedStrings.xml><?xml version="1.0" encoding="utf-8"?>
<sst xmlns="http://schemas.openxmlformats.org/spreadsheetml/2006/main" count="2320" uniqueCount="664">
  <si>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</si>
  <si>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</si>
  <si>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</si>
  <si>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</si>
  <si>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</si>
  <si>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</si>
  <si>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</si>
  <si>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</si>
  <si>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</si>
  <si>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</si>
  <si>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</si>
  <si>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</si>
  <si>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</si>
  <si>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</si>
  <si>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</si>
  <si>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</si>
  <si>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</si>
  <si>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</si>
  <si>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</si>
  <si>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</si>
  <si>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</si>
  <si>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</si>
  <si>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</si>
  <si>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</si>
  <si>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</si>
  <si>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</si>
  <si>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</si>
  <si>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</si>
  <si>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</si>
  <si>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</si>
  <si>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</si>
  <si>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</si>
  <si>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</si>
  <si>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</si>
  <si>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</si>
  <si>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Összesen: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</si>
  <si>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</si>
  <si>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</si>
  <si>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</si>
  <si>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</si>
  <si>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</si>
  <si>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</si>
  <si>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</si>
  <si>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</si>
  <si>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</si>
  <si>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</si>
  <si>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</si>
  <si>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</si>
  <si>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</si>
  <si>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</si>
  <si>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</si>
  <si>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</si>
  <si>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</si>
  <si>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</si>
  <si>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</si>
  <si>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</si>
  <si>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</si>
  <si>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</si>
  <si>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</si>
  <si>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</si>
  <si>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</si>
  <si>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</si>
  <si>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</si>
  <si>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</si>
  <si>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</si>
  <si>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</si>
  <si>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</si>
  <si>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</si>
  <si>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</si>
  <si>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</si>
  <si>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</si>
  <si>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</si>
  <si>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</si>
  <si>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</si>
  <si>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</si>
  <si>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</si>
  <si>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</si>
  <si>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</si>
  <si>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</si>
  <si>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</si>
  <si>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</si>
  <si>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</si>
  <si>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</si>
  <si>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</si>
  <si>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</si>
  <si>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</si>
  <si>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</si>
  <si>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</si>
  <si>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</si>
  <si>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</si>
  <si>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</si>
  <si>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</si>
  <si>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</si>
  <si>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</si>
  <si>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</si>
  <si>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</si>
  <si>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</si>
  <si>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</si>
  <si>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</si>
  <si>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</si>
  <si>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</si>
  <si>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</si>
  <si>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</si>
  <si>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</si>
  <si>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</si>
  <si>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</si>
  <si>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</si>
  <si>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</si>
  <si>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</si>
  <si>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</si>
  <si>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</si>
  <si>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</si>
  <si>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</si>
  <si>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</si>
  <si>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</si>
  <si>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</si>
  <si>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</si>
  <si>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</si>
  <si>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</si>
  <si>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</si>
  <si>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</si>
  <si>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</si>
  <si>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</si>
  <si>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</si>
  <si>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</si>
  <si>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</si>
  <si>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</si>
  <si>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</si>
  <si>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</si>
  <si>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</si>
  <si>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</si>
  <si>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</si>
  <si>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</si>
  <si>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</si>
  <si>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</si>
  <si>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</si>
  <si>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</si>
  <si>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</si>
  <si>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</si>
  <si>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</si>
  <si>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</si>
  <si>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</si>
  <si>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</si>
  <si>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</si>
  <si>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</si>
  <si>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</si>
  <si>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</si>
  <si>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</si>
  <si>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</si>
  <si>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</si>
  <si>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</si>
  <si>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</si>
  <si>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</si>
  <si>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</si>
  <si>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</si>
  <si>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</si>
  <si>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</si>
  <si>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</si>
  <si>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</si>
  <si>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</si>
  <si>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</si>
  <si>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</si>
  <si>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</si>
  <si>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</si>
  <si>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</si>
  <si>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</si>
  <si>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</si>
  <si>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</si>
  <si>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</si>
  <si>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</si>
  <si>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</si>
  <si>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</si>
  <si>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</si>
  <si>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</si>
  <si>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</si>
  <si>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</si>
  <si>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</si>
  <si>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</si>
  <si>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</si>
  <si>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</si>
  <si>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</si>
  <si>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</si>
  <si>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</si>
  <si>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</si>
  <si>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</si>
  <si>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</si>
  <si>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</si>
  <si>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</si>
  <si>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</si>
  <si>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</si>
  <si>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</si>
  <si>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</si>
  <si>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</si>
  <si>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</si>
  <si>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</si>
  <si>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</si>
  <si>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</si>
  <si>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</si>
  <si>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</si>
  <si>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</si>
  <si>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</si>
  <si>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</si>
  <si>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</si>
  <si>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</si>
  <si>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</si>
  <si>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</si>
  <si>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</si>
  <si>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</si>
  <si>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</si>
  <si>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</si>
  <si>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</si>
  <si>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</si>
  <si>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</si>
  <si>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</si>
  <si>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</si>
  <si>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</si>
  <si>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</si>
  <si>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</si>
  <si>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</si>
  <si>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</si>
  <si>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</si>
  <si>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</si>
  <si>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</si>
  <si>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</si>
  <si>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</si>
  <si>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</si>
  <si>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</si>
  <si>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</si>
  <si>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</si>
  <si>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</si>
  <si>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</si>
  <si>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</si>
  <si>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</si>
  <si>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</si>
  <si>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</si>
  <si>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</si>
  <si>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</si>
  <si>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</si>
  <si>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</si>
  <si>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</si>
  <si>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</si>
  <si>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</si>
  <si>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</si>
  <si>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</si>
  <si>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</si>
  <si>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</si>
  <si>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</si>
  <si>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</si>
  <si>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</si>
  <si>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</si>
  <si>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</si>
  <si>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</si>
  <si>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</si>
  <si>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</si>
  <si>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</si>
  <si>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</si>
  <si>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</si>
  <si>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</si>
  <si>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</si>
  <si>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</si>
  <si>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</si>
  <si>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</si>
  <si>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</si>
  <si>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</si>
  <si>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</si>
  <si>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</si>
  <si>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</si>
  <si>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</si>
  <si>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</si>
  <si>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</si>
  <si>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</si>
  <si>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</si>
  <si>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</si>
  <si>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</si>
  <si>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</si>
  <si>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</si>
  <si>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</si>
  <si>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</si>
  <si>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</si>
  <si>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</si>
  <si>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</si>
  <si>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</si>
  <si>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</si>
  <si>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</si>
  <si>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</si>
  <si>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</si>
  <si>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</si>
  <si>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</si>
  <si>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</si>
  <si>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</si>
  <si>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</si>
  <si>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</si>
  <si>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</si>
  <si>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</si>
  <si>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</si>
  <si>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</si>
  <si>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</si>
  <si>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</si>
  <si>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</si>
  <si>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</si>
  <si>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</si>
  <si>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</si>
  <si>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</si>
  <si>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</si>
  <si>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</si>
  <si>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</si>
  <si>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</si>
  <si>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</si>
  <si>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</si>
  <si>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</si>
  <si>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</si>
  <si>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</si>
  <si>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</si>
  <si>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</si>
  <si>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</si>
  <si>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</si>
  <si>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</si>
  <si>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</si>
  <si>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</si>
  <si>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</si>
  <si>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</si>
  <si>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</si>
  <si>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</si>
  <si>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</si>
  <si>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</si>
  <si>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</si>
  <si>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</si>
  <si>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</si>
  <si>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</si>
  <si>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</si>
  <si>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</si>
  <si>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</si>
  <si>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</si>
  <si>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</si>
  <si>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</si>
  <si>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</si>
  <si>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</si>
  <si>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</si>
  <si>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</si>
  <si>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</si>
  <si>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</si>
  <si>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</si>
  <si>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</si>
  <si>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</si>
  <si>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</si>
  <si>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</si>
  <si>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</si>
  <si>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</si>
  <si>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</si>
  <si>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</si>
  <si>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</si>
  <si>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</si>
  <si>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</si>
  <si>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</si>
  <si>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</si>
  <si>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</si>
  <si>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</si>
  <si>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</si>
  <si>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</si>
  <si>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</si>
  <si>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</si>
  <si>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</si>
  <si>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</si>
  <si>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</si>
  <si>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</si>
  <si>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</si>
  <si>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</si>
  <si>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</si>
  <si>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</si>
  <si>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</si>
  <si>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</si>
  <si>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</si>
  <si>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</si>
  <si>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</si>
  <si>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</si>
  <si>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</si>
  <si>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</si>
  <si>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</si>
  <si>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</si>
  <si>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</si>
  <si>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</si>
  <si>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</si>
  <si>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</si>
  <si>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</si>
  <si>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</si>
  <si>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</si>
  <si>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</si>
  <si>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</si>
  <si>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</si>
  <si>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</si>
  <si>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</si>
  <si>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</si>
  <si>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</si>
  <si>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</si>
  <si>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</si>
  <si>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</si>
  <si>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</si>
  <si>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</si>
  <si>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</si>
  <si>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</si>
  <si>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</si>
  <si>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</si>
  <si>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</si>
  <si>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</si>
  <si>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</si>
  <si>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</si>
  <si>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</si>
  <si>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</si>
  <si>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</si>
  <si>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</si>
  <si>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</si>
  <si>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</si>
  <si>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</si>
  <si>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</si>
  <si>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</si>
  <si>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</si>
  <si>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</si>
  <si>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</si>
  <si>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</si>
  <si>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</si>
  <si>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</si>
  <si>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</si>
  <si>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</si>
  <si>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</si>
  <si>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</si>
  <si>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</si>
  <si>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</si>
  <si>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</si>
  <si>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</si>
  <si>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</si>
  <si>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</si>
  <si>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</si>
  <si>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</si>
  <si>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</si>
  <si>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</si>
  <si>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</si>
  <si>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</si>
  <si>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</si>
  <si>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</si>
  <si>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</si>
  <si>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</si>
  <si>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</si>
  <si>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</si>
  <si>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</si>
  <si>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</si>
  <si>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</si>
  <si>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</si>
  <si>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</si>
  <si>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</si>
  <si>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</si>
  <si>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</si>
  <si>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</si>
  <si>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</si>
  <si>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</si>
  <si>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</si>
  <si>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</si>
  <si>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</si>
  <si>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</si>
  <si>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</si>
  <si>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</si>
  <si>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</si>
  <si>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</si>
  <si>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</si>
  <si>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</si>
  <si>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</si>
  <si>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</si>
  <si>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</si>
  <si>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</si>
  <si>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</si>
  <si>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</si>
  <si>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</si>
  <si>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</si>
  <si>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</si>
  <si>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</si>
  <si>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</si>
  <si>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</si>
  <si>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</si>
  <si>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</si>
  <si>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</si>
  <si>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</si>
  <si>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</si>
  <si>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</si>
  <si>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</si>
  <si>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</si>
  <si>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</si>
  <si>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</si>
  <si>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</si>
  <si>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</si>
  <si>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</si>
  <si>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</si>
  <si>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</si>
  <si>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</si>
  <si>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</si>
  <si>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</si>
  <si>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</si>
  <si>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</si>
  <si>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</si>
  <si>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</si>
  <si>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</si>
  <si>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</si>
  <si>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</si>
  <si>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</si>
  <si>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</si>
  <si>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</si>
  <si>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</si>
  <si>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</si>
  <si>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</si>
  <si>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</si>
  <si>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</si>
  <si>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</si>
  <si>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</si>
  <si>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</si>
  <si>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</si>
  <si>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</si>
  <si>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Külföldi finanszírozás kiadásai (8.1. + … + 8.4.)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</si>
  <si>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</si>
  <si>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</si>
  <si>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</si>
  <si>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</si>
  <si>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</si>
  <si>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</si>
  <si>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</si>
  <si>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</si>
  <si>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</si>
  <si>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</si>
  <si>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</si>
  <si>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</si>
  <si>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</si>
  <si>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</si>
  <si>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</si>
  <si>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</si>
  <si>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</si>
  <si>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</si>
  <si>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</si>
  <si>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</si>
  <si>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</si>
  <si>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</si>
  <si>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</si>
  <si>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</si>
  <si>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</si>
  <si>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</si>
  <si>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</si>
  <si>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</si>
  <si>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</si>
  <si>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</si>
  <si>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</si>
  <si>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</si>
  <si>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</si>
  <si>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</si>
  <si>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</si>
  <si>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</si>
  <si>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</si>
  <si>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</si>
  <si>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</si>
  <si>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</si>
  <si>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</si>
  <si>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</si>
  <si>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</si>
  <si>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</si>
  <si>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</si>
  <si>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</si>
  <si>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</si>
  <si>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</si>
  <si>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</si>
  <si>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</si>
  <si>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</si>
  <si>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</si>
  <si>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</si>
  <si>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</si>
  <si>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</si>
  <si>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</si>
  <si>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</si>
  <si>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</si>
  <si>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</si>
  <si>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</si>
  <si>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</si>
  <si>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</si>
  <si>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</si>
  <si>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</si>
  <si>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</si>
  <si>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</si>
  <si>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</si>
  <si>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</si>
  <si>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</si>
  <si>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</si>
  <si>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</si>
  <si>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</si>
  <si>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</si>
  <si>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</si>
  <si>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</si>
  <si>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</si>
  <si>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</si>
  <si>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</si>
  <si>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</si>
  <si>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</si>
  <si>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</si>
  <si>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</si>
  <si>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</si>
  <si>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</si>
  <si>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</si>
  <si>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</si>
  <si>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</si>
  <si>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</si>
  <si>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</si>
  <si>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</si>
  <si>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</si>
  <si>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</si>
  <si>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</si>
  <si>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</si>
  <si>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</si>
  <si>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</si>
  <si>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</si>
  <si>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</si>
  <si>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</si>
  <si>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</si>
  <si>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</si>
  <si>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</si>
  <si>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</si>
  <si>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</si>
  <si>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</si>
  <si>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</si>
  <si>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</si>
  <si>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</si>
  <si>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</si>
  <si>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</si>
  <si>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</si>
  <si>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</si>
  <si>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</si>
  <si>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</si>
  <si>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</si>
  <si>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</si>
  <si>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</si>
  <si>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</si>
  <si>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</si>
  <si>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</si>
  <si>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</si>
  <si>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</si>
  <si>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</si>
  <si>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</si>
  <si>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</si>
  <si>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</si>
  <si>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</si>
  <si>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</si>
  <si>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Polgárőrség</t>
  </si>
  <si>
    <t>működés</t>
  </si>
  <si>
    <t>Sportegyesület</t>
  </si>
  <si>
    <t>Roma Helyi Nmezetiségi Önkormányzat</t>
  </si>
  <si>
    <t>NEMLEGES!</t>
  </si>
  <si>
    <t>Tűzoltóság</t>
  </si>
  <si>
    <t>Támogatás</t>
  </si>
  <si>
    <t>Szatmár Leader Egyesület</t>
  </si>
  <si>
    <t xml:space="preserve">támogatás  </t>
  </si>
  <si>
    <t>tagi hozzájárulás</t>
  </si>
  <si>
    <t>Orvosi ügyeleti díj</t>
  </si>
  <si>
    <t>Óvodai hozzájárulás</t>
  </si>
  <si>
    <t>Többcélú Kistrségi Társulás</t>
  </si>
  <si>
    <t>Szennyvíz tamogatás beruházás megelőlegező hitele</t>
  </si>
  <si>
    <t>Tiszementi Regionális Vízművek Zrt.</t>
  </si>
  <si>
    <t>Államháztartási megelőlegezések visszafizetése ÁH belülre</t>
  </si>
  <si>
    <t>2015.évi</t>
  </si>
  <si>
    <t>2015.</t>
  </si>
  <si>
    <t>Hitel, kölcsön állomány december 31.-én</t>
  </si>
  <si>
    <t>2016.</t>
  </si>
  <si>
    <t>2017.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</si>
</sst>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78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2" borderId="0" applyNumberFormat="0" applyBorder="0" applyAlignment="0" applyProtection="0"/>
    <xf numFmtId="0" fontId="62" fillId="5" borderId="0" applyNumberFormat="0" applyBorder="0" applyAlignment="0" applyProtection="0"/>
    <xf numFmtId="0" fontId="62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6" borderId="0" applyNumberFormat="0" applyBorder="0" applyAlignment="0" applyProtection="0"/>
    <xf numFmtId="0" fontId="62" fillId="9" borderId="0" applyNumberFormat="0" applyBorder="0" applyAlignment="0" applyProtection="0"/>
    <xf numFmtId="0" fontId="62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8" borderId="0" applyNumberFormat="0" applyBorder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3" borderId="0" applyNumberFormat="0" applyBorder="0" applyAlignment="0" applyProtection="0"/>
    <xf numFmtId="0" fontId="64" fillId="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65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14" borderId="7" applyNumberFormat="0" applyFont="0" applyAlignment="0" applyProtection="0"/>
    <xf numFmtId="0" fontId="63" fillId="10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2" borderId="0" applyNumberFormat="0" applyBorder="0" applyAlignment="0" applyProtection="0"/>
    <xf numFmtId="0" fontId="75" fillId="23" borderId="0" applyNumberFormat="0" applyBorder="0" applyAlignment="0" applyProtection="0"/>
    <xf numFmtId="0" fontId="76" fillId="21" borderId="1" applyNumberFormat="0" applyAlignment="0" applyProtection="0"/>
    <xf numFmtId="9" fontId="0" fillId="0" borderId="0" applyFont="0" applyFill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2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164" fontId="12" fillId="0" borderId="10" xfId="0" applyNumberFormat="1" applyFont="1" applyFill="1" applyBorder="1" applyAlignment="1" applyProtection="1">
      <alignment vertical="center"/>
      <protection locked="0"/>
    </xf>
    <xf numFmtId="164" fontId="12" fillId="0" borderId="13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14" xfId="0" applyNumberFormat="1" applyFont="1" applyFill="1" applyBorder="1" applyAlignment="1" applyProtection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164" fontId="11" fillId="0" borderId="16" xfId="0" applyNumberFormat="1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vertical="center" wrapText="1"/>
      <protection/>
    </xf>
    <xf numFmtId="164" fontId="11" fillId="0" borderId="15" xfId="0" applyNumberFormat="1" applyFont="1" applyFill="1" applyBorder="1" applyAlignment="1" applyProtection="1">
      <alignment vertical="center"/>
      <protection/>
    </xf>
    <xf numFmtId="164" fontId="11" fillId="0" borderId="17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18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19" xfId="60" applyNumberFormat="1" applyFont="1" applyFill="1" applyBorder="1" applyAlignment="1" applyProtection="1">
      <alignment vertical="center"/>
      <protection/>
    </xf>
    <xf numFmtId="164" fontId="20" fillId="0" borderId="19" xfId="60" applyNumberFormat="1" applyFont="1" applyFill="1" applyBorder="1" applyAlignment="1" applyProtection="1">
      <alignment/>
      <protection/>
    </xf>
    <xf numFmtId="0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21" xfId="60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vertical="center" wrapTex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Border="1" applyAlignment="1" applyProtection="1">
      <alignment horizontal="right" vertical="center" wrapText="1" indent="1"/>
      <protection/>
    </xf>
    <xf numFmtId="164" fontId="1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horizontal="right" vertical="center"/>
      <protection locked="0"/>
    </xf>
    <xf numFmtId="164" fontId="4" fillId="0" borderId="27" xfId="0" applyNumberFormat="1" applyFont="1" applyFill="1" applyBorder="1" applyAlignment="1" applyProtection="1">
      <alignment horizontal="centerContinuous" vertical="center"/>
      <protection/>
    </xf>
    <xf numFmtId="164" fontId="4" fillId="0" borderId="28" xfId="0" applyNumberFormat="1" applyFont="1" applyFill="1" applyBorder="1" applyAlignment="1" applyProtection="1">
      <alignment horizontal="centerContinuous" vertical="center"/>
      <protection/>
    </xf>
    <xf numFmtId="164" fontId="4" fillId="0" borderId="29" xfId="0" applyNumberFormat="1" applyFont="1" applyFill="1" applyBorder="1" applyAlignment="1" applyProtection="1">
      <alignment horizontal="centerContinuous" vertical="center"/>
      <protection/>
    </xf>
    <xf numFmtId="164" fontId="19" fillId="0" borderId="0" xfId="0" applyNumberFormat="1" applyFont="1" applyFill="1" applyAlignment="1">
      <alignment vertical="center"/>
    </xf>
    <xf numFmtId="164" fontId="4" fillId="0" borderId="30" xfId="0" applyNumberFormat="1" applyFont="1" applyFill="1" applyBorder="1" applyAlignment="1" applyProtection="1">
      <alignment horizontal="center" vertical="center"/>
      <protection/>
    </xf>
    <xf numFmtId="164" fontId="4" fillId="0" borderId="31" xfId="0" applyNumberFormat="1" applyFont="1" applyFill="1" applyBorder="1" applyAlignment="1" applyProtection="1">
      <alignment horizontal="center" vertical="center"/>
      <protection/>
    </xf>
    <xf numFmtId="164" fontId="4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11" fillId="0" borderId="15" xfId="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>
      <alignment horizontal="center" vertical="center" wrapText="1"/>
    </xf>
    <xf numFmtId="164" fontId="11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" fillId="24" borderId="23" xfId="0" applyNumberFormat="1" applyFont="1" applyFill="1" applyBorder="1" applyAlignment="1" applyProtection="1">
      <alignment horizontal="center" vertical="center" wrapText="1"/>
      <protection/>
    </xf>
    <xf numFmtId="164" fontId="11" fillId="0" borderId="23" xfId="0" applyNumberFormat="1" applyFont="1" applyFill="1" applyBorder="1" applyAlignment="1" applyProtection="1">
      <alignment vertical="center" wrapText="1"/>
      <protection/>
    </xf>
    <xf numFmtId="164" fontId="11" fillId="0" borderId="27" xfId="0" applyNumberFormat="1" applyFont="1" applyFill="1" applyBorder="1" applyAlignment="1" applyProtection="1">
      <alignment vertical="center" wrapText="1"/>
      <protection/>
    </xf>
    <xf numFmtId="164" fontId="11" fillId="0" borderId="33" xfId="0" applyNumberFormat="1" applyFont="1" applyFill="1" applyBorder="1" applyAlignment="1" applyProtection="1">
      <alignment vertical="center" wrapText="1"/>
      <protection/>
    </xf>
    <xf numFmtId="164" fontId="1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4" xfId="0" applyNumberFormat="1" applyFont="1" applyFill="1" applyBorder="1" applyAlignment="1" applyProtection="1">
      <alignment vertical="center" wrapText="1"/>
      <protection/>
    </xf>
    <xf numFmtId="164" fontId="11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1" fillId="24" borderId="10" xfId="0" applyNumberFormat="1" applyFont="1" applyFill="1" applyBorder="1" applyAlignment="1" applyProtection="1">
      <alignment horizontal="center" vertical="center" wrapText="1"/>
      <protection/>
    </xf>
    <xf numFmtId="164" fontId="11" fillId="0" borderId="10" xfId="0" applyNumberFormat="1" applyFont="1" applyFill="1" applyBorder="1" applyAlignment="1" applyProtection="1">
      <alignment vertical="center" wrapText="1"/>
      <protection/>
    </xf>
    <xf numFmtId="164" fontId="11" fillId="0" borderId="22" xfId="0" applyNumberFormat="1" applyFont="1" applyFill="1" applyBorder="1" applyAlignment="1" applyProtection="1">
      <alignment vertical="center" wrapText="1"/>
      <protection/>
    </xf>
    <xf numFmtId="164" fontId="11" fillId="0" borderId="34" xfId="0" applyNumberFormat="1" applyFont="1" applyFill="1" applyBorder="1" applyAlignment="1" applyProtection="1">
      <alignment vertical="center" wrapText="1"/>
      <protection/>
    </xf>
    <xf numFmtId="164" fontId="11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1" fillId="24" borderId="13" xfId="0" applyNumberFormat="1" applyFont="1" applyFill="1" applyBorder="1" applyAlignment="1" applyProtection="1">
      <alignment horizontal="center" vertical="center" wrapText="1"/>
      <protection/>
    </xf>
    <xf numFmtId="164" fontId="11" fillId="0" borderId="18" xfId="0" applyNumberFormat="1" applyFont="1" applyFill="1" applyBorder="1" applyAlignment="1" applyProtection="1">
      <alignment vertical="center" wrapText="1"/>
      <protection/>
    </xf>
    <xf numFmtId="164" fontId="11" fillId="0" borderId="36" xfId="0" applyNumberFormat="1" applyFont="1" applyFill="1" applyBorder="1" applyAlignment="1" applyProtection="1">
      <alignment vertical="center" wrapText="1"/>
      <protection/>
    </xf>
    <xf numFmtId="1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 locked="0"/>
    </xf>
    <xf numFmtId="164" fontId="12" fillId="0" borderId="36" xfId="0" applyNumberFormat="1" applyFont="1" applyFill="1" applyBorder="1" applyAlignment="1" applyProtection="1">
      <alignment vertical="center" wrapText="1"/>
      <protection locked="0"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2" fillId="24" borderId="37" xfId="0" applyNumberFormat="1" applyFont="1" applyFill="1" applyBorder="1" applyAlignment="1" applyProtection="1">
      <alignment vertical="center" wrapText="1"/>
      <protection/>
    </xf>
    <xf numFmtId="164" fontId="11" fillId="0" borderId="15" xfId="0" applyNumberFormat="1" applyFont="1" applyFill="1" applyBorder="1" applyAlignment="1" applyProtection="1">
      <alignment vertical="center" wrapText="1"/>
      <protection/>
    </xf>
    <xf numFmtId="164" fontId="11" fillId="0" borderId="37" xfId="0" applyNumberFormat="1" applyFont="1" applyFill="1" applyBorder="1" applyAlignment="1" applyProtection="1">
      <alignment vertical="center" wrapText="1"/>
      <protection/>
    </xf>
    <xf numFmtId="164" fontId="11" fillId="0" borderId="26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right" vertical="center" wrapText="1" indent="1"/>
    </xf>
    <xf numFmtId="164" fontId="11" fillId="0" borderId="26" xfId="0" applyNumberFormat="1" applyFont="1" applyFill="1" applyBorder="1" applyAlignment="1">
      <alignment horizontal="left" vertical="center" wrapText="1" indent="1"/>
    </xf>
    <xf numFmtId="164" fontId="0" fillId="24" borderId="26" xfId="0" applyNumberFormat="1" applyFont="1" applyFill="1" applyBorder="1" applyAlignment="1">
      <alignment horizontal="left" vertical="center" wrapText="1" indent="2"/>
    </xf>
    <xf numFmtId="164" fontId="0" fillId="24" borderId="39" xfId="0" applyNumberFormat="1" applyFont="1" applyFill="1" applyBorder="1" applyAlignment="1">
      <alignment horizontal="left" vertical="center" wrapText="1" indent="2"/>
    </xf>
    <xf numFmtId="164" fontId="11" fillId="0" borderId="14" xfId="0" applyNumberFormat="1" applyFont="1" applyFill="1" applyBorder="1" applyAlignment="1">
      <alignment vertical="center" wrapText="1"/>
    </xf>
    <xf numFmtId="164" fontId="11" fillId="0" borderId="15" xfId="0" applyNumberFormat="1" applyFont="1" applyFill="1" applyBorder="1" applyAlignment="1">
      <alignment vertical="center" wrapText="1"/>
    </xf>
    <xf numFmtId="164" fontId="11" fillId="0" borderId="17" xfId="0" applyNumberFormat="1" applyFont="1" applyFill="1" applyBorder="1" applyAlignment="1">
      <alignment vertical="center" wrapText="1"/>
    </xf>
    <xf numFmtId="164" fontId="11" fillId="0" borderId="11" xfId="0" applyNumberFormat="1" applyFont="1" applyFill="1" applyBorder="1" applyAlignment="1">
      <alignment horizontal="right" vertical="center" wrapText="1" indent="1"/>
    </xf>
    <xf numFmtId="164" fontId="12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4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vertical="center" wrapText="1"/>
      <protection locked="0"/>
    </xf>
    <xf numFmtId="164" fontId="0" fillId="24" borderId="26" xfId="0" applyNumberFormat="1" applyFont="1" applyFill="1" applyBorder="1" applyAlignment="1">
      <alignment horizontal="right" vertical="center" wrapText="1" indent="2"/>
    </xf>
    <xf numFmtId="164" fontId="0" fillId="24" borderId="39" xfId="0" applyNumberFormat="1" applyFont="1" applyFill="1" applyBorder="1" applyAlignment="1">
      <alignment horizontal="right" vertical="center" wrapText="1" indent="2"/>
    </xf>
    <xf numFmtId="0" fontId="4" fillId="0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vertical="center"/>
      <protection locked="0"/>
    </xf>
    <xf numFmtId="164" fontId="11" fillId="0" borderId="22" xfId="0" applyNumberFormat="1" applyFont="1" applyFill="1" applyBorder="1" applyAlignment="1" applyProtection="1">
      <alignment vertical="center"/>
      <protection/>
    </xf>
    <xf numFmtId="164" fontId="12" fillId="0" borderId="40" xfId="0" applyNumberFormat="1" applyFont="1" applyFill="1" applyBorder="1" applyAlignment="1" applyProtection="1">
      <alignment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vertical="center" wrapText="1"/>
      <protection/>
    </xf>
    <xf numFmtId="0" fontId="12" fillId="0" borderId="20" xfId="0" applyFont="1" applyFill="1" applyBorder="1" applyAlignment="1" applyProtection="1">
      <alignment vertical="center" wrapText="1"/>
      <protection locked="0"/>
    </xf>
    <xf numFmtId="164" fontId="12" fillId="0" borderId="20" xfId="0" applyNumberFormat="1" applyFont="1" applyFill="1" applyBorder="1" applyAlignment="1" applyProtection="1">
      <alignment vertical="center"/>
      <protection locked="0"/>
    </xf>
    <xf numFmtId="164" fontId="12" fillId="0" borderId="31" xfId="0" applyNumberFormat="1" applyFont="1" applyFill="1" applyBorder="1" applyAlignment="1" applyProtection="1">
      <alignment vertical="center"/>
      <protection locked="0"/>
    </xf>
    <xf numFmtId="164" fontId="11" fillId="0" borderId="37" xfId="0" applyNumberFormat="1" applyFont="1" applyFill="1" applyBorder="1" applyAlignment="1" applyProtection="1">
      <alignment vertical="center"/>
      <protection/>
    </xf>
    <xf numFmtId="164" fontId="11" fillId="0" borderId="21" xfId="0" applyNumberFormat="1" applyFont="1" applyFill="1" applyBorder="1" applyAlignment="1" applyProtection="1">
      <alignment vertical="center"/>
      <protection/>
    </xf>
    <xf numFmtId="164" fontId="4" fillId="0" borderId="15" xfId="0" applyNumberFormat="1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 applyProtection="1">
      <alignment horizontal="right" vertical="center" wrapText="1" indent="1"/>
      <protection/>
    </xf>
    <xf numFmtId="0" fontId="16" fillId="0" borderId="43" xfId="0" applyFont="1" applyFill="1" applyBorder="1" applyAlignment="1" applyProtection="1">
      <alignment horizontal="left" vertical="center" wrapText="1" indent="1"/>
      <protection locked="0"/>
    </xf>
    <xf numFmtId="164" fontId="12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2"/>
      <protection locked="0"/>
    </xf>
    <xf numFmtId="0" fontId="12" fillId="0" borderId="11" xfId="0" applyFont="1" applyFill="1" applyBorder="1" applyAlignment="1" applyProtection="1">
      <alignment horizontal="right" vertical="center" wrapText="1" indent="1"/>
      <protection/>
    </xf>
    <xf numFmtId="0" fontId="16" fillId="0" borderId="45" xfId="0" applyFont="1" applyFill="1" applyBorder="1" applyAlignment="1" applyProtection="1">
      <alignment horizontal="lef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12" fillId="0" borderId="11" xfId="0" applyFont="1" applyFill="1" applyBorder="1" applyAlignment="1">
      <alignment horizontal="right" vertical="center" wrapText="1" indent="1"/>
    </xf>
    <xf numFmtId="0" fontId="16" fillId="0" borderId="45" xfId="0" applyFont="1" applyFill="1" applyBorder="1" applyAlignment="1" applyProtection="1">
      <alignment horizontal="left" vertical="center" wrapText="1" indent="8"/>
      <protection locked="0"/>
    </xf>
    <xf numFmtId="0" fontId="12" fillId="0" borderId="41" xfId="0" applyFont="1" applyFill="1" applyBorder="1" applyAlignment="1">
      <alignment horizontal="right" vertical="center" wrapText="1" indent="1"/>
    </xf>
    <xf numFmtId="164" fontId="12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right" vertical="center" indent="1"/>
    </xf>
    <xf numFmtId="0" fontId="12" fillId="0" borderId="23" xfId="0" applyFont="1" applyFill="1" applyBorder="1" applyAlignment="1" applyProtection="1">
      <alignment horizontal="left" vertical="center" indent="1"/>
      <protection locked="0"/>
    </xf>
    <xf numFmtId="3" fontId="12" fillId="0" borderId="27" xfId="0" applyNumberFormat="1" applyFont="1" applyFill="1" applyBorder="1" applyAlignment="1" applyProtection="1">
      <alignment horizontal="right" vertical="center"/>
      <protection locked="0"/>
    </xf>
    <xf numFmtId="3" fontId="12" fillId="0" borderId="50" xfId="0" applyNumberFormat="1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>
      <alignment horizontal="right" vertical="center" indent="1"/>
    </xf>
    <xf numFmtId="0" fontId="12" fillId="0" borderId="10" xfId="0" applyFont="1" applyFill="1" applyBorder="1" applyAlignment="1" applyProtection="1">
      <alignment horizontal="left" vertical="center" indent="1"/>
      <protection locked="0"/>
    </xf>
    <xf numFmtId="3" fontId="12" fillId="0" borderId="22" xfId="0" applyNumberFormat="1" applyFont="1" applyFill="1" applyBorder="1" applyAlignment="1" applyProtection="1">
      <alignment horizontal="right" vertical="center"/>
      <protection locked="0"/>
    </xf>
    <xf numFmtId="3" fontId="12" fillId="0" borderId="16" xfId="0" applyNumberFormat="1" applyFont="1" applyFill="1" applyBorder="1" applyAlignment="1" applyProtection="1">
      <alignment horizontal="right" vertical="center"/>
      <protection locked="0"/>
    </xf>
    <xf numFmtId="0" fontId="12" fillId="0" borderId="12" xfId="0" applyFont="1" applyFill="1" applyBorder="1" applyAlignment="1">
      <alignment horizontal="right" vertical="center" indent="1"/>
    </xf>
    <xf numFmtId="0" fontId="12" fillId="0" borderId="13" xfId="0" applyFont="1" applyFill="1" applyBorder="1" applyAlignment="1" applyProtection="1">
      <alignment horizontal="left" vertical="center" indent="1"/>
      <protection locked="0"/>
    </xf>
    <xf numFmtId="3" fontId="12" fillId="0" borderId="40" xfId="0" applyNumberFormat="1" applyFont="1" applyFill="1" applyBorder="1" applyAlignment="1" applyProtection="1">
      <alignment horizontal="right" vertical="center"/>
      <protection locked="0"/>
    </xf>
    <xf numFmtId="3" fontId="12" fillId="0" borderId="51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1" fillId="0" borderId="15" xfId="0" applyNumberFormat="1" applyFont="1" applyFill="1" applyBorder="1" applyAlignment="1">
      <alignment vertical="center" wrapText="1"/>
    </xf>
    <xf numFmtId="164" fontId="11" fillId="0" borderId="17" xfId="0" applyNumberFormat="1" applyFont="1" applyFill="1" applyBorder="1" applyAlignment="1">
      <alignment vertical="center" wrapText="1"/>
    </xf>
    <xf numFmtId="0" fontId="26" fillId="0" borderId="0" xfId="62" applyFill="1">
      <alignment/>
      <protection/>
    </xf>
    <xf numFmtId="172" fontId="16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6" xfId="62" applyNumberFormat="1" applyFont="1" applyFill="1" applyBorder="1" applyAlignment="1" applyProtection="1">
      <alignment horizontal="right" vertical="center" wrapText="1"/>
      <protection locked="0"/>
    </xf>
    <xf numFmtId="172" fontId="25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62" applyFont="1" applyFill="1">
      <alignment/>
      <protection/>
    </xf>
    <xf numFmtId="0" fontId="26" fillId="0" borderId="0" xfId="62" applyFont="1" applyFill="1">
      <alignment/>
      <protection/>
    </xf>
    <xf numFmtId="3" fontId="26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1" fillId="0" borderId="41" xfId="61" applyNumberFormat="1" applyFont="1" applyFill="1" applyBorder="1" applyAlignment="1" applyProtection="1">
      <alignment horizontal="center" vertical="center" wrapText="1"/>
      <protection/>
    </xf>
    <xf numFmtId="49" fontId="11" fillId="0" borderId="20" xfId="61" applyNumberFormat="1" applyFont="1" applyFill="1" applyBorder="1" applyAlignment="1" applyProtection="1">
      <alignment horizontal="center" vertical="center"/>
      <protection/>
    </xf>
    <xf numFmtId="49" fontId="11" fillId="0" borderId="21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2" fillId="0" borderId="24" xfId="61" applyNumberFormat="1" applyFont="1" applyFill="1" applyBorder="1" applyAlignment="1" applyProtection="1">
      <alignment horizontal="center" vertical="center"/>
      <protection/>
    </xf>
    <xf numFmtId="174" fontId="12" fillId="0" borderId="44" xfId="61" applyNumberFormat="1" applyFont="1" applyFill="1" applyBorder="1" applyAlignment="1" applyProtection="1">
      <alignment vertical="center"/>
      <protection locked="0"/>
    </xf>
    <xf numFmtId="173" fontId="12" fillId="0" borderId="10" xfId="61" applyNumberFormat="1" applyFont="1" applyFill="1" applyBorder="1" applyAlignment="1" applyProtection="1">
      <alignment horizontal="center" vertical="center"/>
      <protection/>
    </xf>
    <xf numFmtId="174" fontId="12" fillId="0" borderId="16" xfId="61" applyNumberFormat="1" applyFont="1" applyFill="1" applyBorder="1" applyAlignment="1" applyProtection="1">
      <alignment vertical="center"/>
      <protection locked="0"/>
    </xf>
    <xf numFmtId="174" fontId="11" fillId="0" borderId="16" xfId="61" applyNumberFormat="1" applyFont="1" applyFill="1" applyBorder="1" applyAlignment="1" applyProtection="1">
      <alignment vertical="center"/>
      <protection/>
    </xf>
    <xf numFmtId="0" fontId="11" fillId="0" borderId="41" xfId="61" applyFont="1" applyFill="1" applyBorder="1" applyAlignment="1" applyProtection="1">
      <alignment horizontal="left" vertical="center" wrapText="1"/>
      <protection/>
    </xf>
    <xf numFmtId="173" fontId="12" fillId="0" borderId="20" xfId="61" applyNumberFormat="1" applyFont="1" applyFill="1" applyBorder="1" applyAlignment="1" applyProtection="1">
      <alignment horizontal="center" vertical="center"/>
      <protection/>
    </xf>
    <xf numFmtId="174" fontId="11" fillId="0" borderId="21" xfId="61" applyNumberFormat="1" applyFont="1" applyFill="1" applyBorder="1" applyAlignment="1" applyProtection="1">
      <alignment vertical="center"/>
      <protection/>
    </xf>
    <xf numFmtId="0" fontId="26" fillId="0" borderId="0" xfId="62" applyFont="1" applyFill="1" applyAlignment="1">
      <alignment/>
      <protection/>
    </xf>
    <xf numFmtId="0" fontId="10" fillId="0" borderId="0" xfId="61" applyFont="1" applyFill="1" applyAlignment="1" applyProtection="1">
      <alignment horizontal="center" vertical="center"/>
      <protection/>
    </xf>
    <xf numFmtId="0" fontId="15" fillId="0" borderId="14" xfId="62" applyFont="1" applyFill="1" applyBorder="1" applyAlignment="1">
      <alignment horizontal="center" vertical="center"/>
      <protection/>
    </xf>
    <xf numFmtId="0" fontId="15" fillId="0" borderId="15" xfId="62" applyFont="1" applyFill="1" applyBorder="1" applyAlignment="1">
      <alignment horizontal="center" vertical="center" wrapText="1"/>
      <protection/>
    </xf>
    <xf numFmtId="0" fontId="15" fillId="0" borderId="17" xfId="62" applyFont="1" applyFill="1" applyBorder="1" applyAlignment="1">
      <alignment horizontal="center" vertical="center" wrapText="1"/>
      <protection/>
    </xf>
    <xf numFmtId="0" fontId="16" fillId="0" borderId="42" xfId="62" applyFont="1" applyFill="1" applyBorder="1" applyAlignment="1" applyProtection="1">
      <alignment horizontal="left" indent="1"/>
      <protection locked="0"/>
    </xf>
    <xf numFmtId="0" fontId="16" fillId="0" borderId="24" xfId="62" applyFont="1" applyFill="1" applyBorder="1" applyAlignment="1">
      <alignment horizontal="right" indent="1"/>
      <protection/>
    </xf>
    <xf numFmtId="3" fontId="16" fillId="0" borderId="24" xfId="62" applyNumberFormat="1" applyFont="1" applyFill="1" applyBorder="1" applyProtection="1">
      <alignment/>
      <protection locked="0"/>
    </xf>
    <xf numFmtId="3" fontId="16" fillId="0" borderId="44" xfId="62" applyNumberFormat="1" applyFont="1" applyFill="1" applyBorder="1" applyProtection="1">
      <alignment/>
      <protection locked="0"/>
    </xf>
    <xf numFmtId="0" fontId="16" fillId="0" borderId="11" xfId="62" applyFont="1" applyFill="1" applyBorder="1" applyAlignment="1" applyProtection="1">
      <alignment horizontal="left" indent="1"/>
      <protection locked="0"/>
    </xf>
    <xf numFmtId="0" fontId="16" fillId="0" borderId="10" xfId="62" applyFont="1" applyFill="1" applyBorder="1" applyAlignment="1">
      <alignment horizontal="right" indent="1"/>
      <protection/>
    </xf>
    <xf numFmtId="3" fontId="16" fillId="0" borderId="10" xfId="62" applyNumberFormat="1" applyFont="1" applyFill="1" applyBorder="1" applyProtection="1">
      <alignment/>
      <protection locked="0"/>
    </xf>
    <xf numFmtId="3" fontId="16" fillId="0" borderId="16" xfId="62" applyNumberFormat="1" applyFont="1" applyFill="1" applyBorder="1" applyProtection="1">
      <alignment/>
      <protection locked="0"/>
    </xf>
    <xf numFmtId="0" fontId="16" fillId="0" borderId="11" xfId="62" applyFont="1" applyFill="1" applyBorder="1" applyProtection="1">
      <alignment/>
      <protection locked="0"/>
    </xf>
    <xf numFmtId="0" fontId="16" fillId="0" borderId="12" xfId="62" applyFont="1" applyFill="1" applyBorder="1" applyProtection="1">
      <alignment/>
      <protection locked="0"/>
    </xf>
    <xf numFmtId="0" fontId="16" fillId="0" borderId="13" xfId="62" applyFont="1" applyFill="1" applyBorder="1" applyAlignment="1">
      <alignment horizontal="right" indent="1"/>
      <protection/>
    </xf>
    <xf numFmtId="3" fontId="16" fillId="0" borderId="13" xfId="62" applyNumberFormat="1" applyFont="1" applyFill="1" applyBorder="1" applyProtection="1">
      <alignment/>
      <protection locked="0"/>
    </xf>
    <xf numFmtId="3" fontId="16" fillId="0" borderId="51" xfId="62" applyNumberFormat="1" applyFont="1" applyFill="1" applyBorder="1" applyProtection="1">
      <alignment/>
      <protection locked="0"/>
    </xf>
    <xf numFmtId="3" fontId="16" fillId="0" borderId="52" xfId="62" applyNumberFormat="1" applyFont="1" applyFill="1" applyBorder="1">
      <alignment/>
      <protection/>
    </xf>
    <xf numFmtId="0" fontId="31" fillId="0" borderId="0" xfId="62" applyFont="1" applyFill="1">
      <alignment/>
      <protection/>
    </xf>
    <xf numFmtId="0" fontId="32" fillId="0" borderId="14" xfId="62" applyFont="1" applyFill="1" applyBorder="1" applyAlignment="1">
      <alignment horizontal="center" vertical="center"/>
      <protection/>
    </xf>
    <xf numFmtId="0" fontId="32" fillId="0" borderId="15" xfId="62" applyFont="1" applyFill="1" applyBorder="1" applyAlignment="1">
      <alignment horizontal="center" vertical="center" wrapText="1"/>
      <protection/>
    </xf>
    <xf numFmtId="0" fontId="32" fillId="0" borderId="17" xfId="62" applyFont="1" applyFill="1" applyBorder="1" applyAlignment="1">
      <alignment horizontal="center" vertical="center" wrapText="1"/>
      <protection/>
    </xf>
    <xf numFmtId="0" fontId="16" fillId="0" borderId="41" xfId="62" applyFont="1" applyFill="1" applyBorder="1" applyAlignment="1" applyProtection="1">
      <alignment horizontal="left" indent="1"/>
      <protection locked="0"/>
    </xf>
    <xf numFmtId="0" fontId="16" fillId="0" borderId="20" xfId="62" applyFont="1" applyFill="1" applyBorder="1" applyAlignment="1">
      <alignment horizontal="right" indent="1"/>
      <protection/>
    </xf>
    <xf numFmtId="3" fontId="16" fillId="0" borderId="20" xfId="62" applyNumberFormat="1" applyFont="1" applyFill="1" applyBorder="1" applyProtection="1">
      <alignment/>
      <protection locked="0"/>
    </xf>
    <xf numFmtId="3" fontId="16" fillId="0" borderId="21" xfId="62" applyNumberFormat="1" applyFont="1" applyFill="1" applyBorder="1" applyProtection="1">
      <alignment/>
      <protection locked="0"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2" xfId="0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left" vertical="center" wrapText="1" indent="1"/>
      <protection locked="0"/>
    </xf>
    <xf numFmtId="175" fontId="4" fillId="0" borderId="44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indent="5"/>
    </xf>
    <xf numFmtId="175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indent="1"/>
    </xf>
    <xf numFmtId="175" fontId="10" fillId="0" borderId="51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left" vertical="center" wrapText="1" indent="1"/>
      <protection locked="0"/>
    </xf>
    <xf numFmtId="175" fontId="4" fillId="0" borderId="50" xfId="0" applyNumberFormat="1" applyFont="1" applyFill="1" applyBorder="1" applyAlignment="1" applyProtection="1">
      <alignment horizontal="right" vertical="center"/>
      <protection/>
    </xf>
    <xf numFmtId="0" fontId="0" fillId="0" borderId="41" xfId="0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 indent="5"/>
    </xf>
    <xf numFmtId="175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11" fillId="0" borderId="14" xfId="0" applyFont="1" applyFill="1" applyBorder="1" applyAlignment="1">
      <alignment horizontal="right" vertical="center" wrapText="1" indent="1"/>
    </xf>
    <xf numFmtId="0" fontId="11" fillId="0" borderId="15" xfId="0" applyFont="1" applyFill="1" applyBorder="1" applyAlignment="1">
      <alignment vertical="center" wrapText="1"/>
    </xf>
    <xf numFmtId="164" fontId="11" fillId="0" borderId="15" xfId="0" applyNumberFormat="1" applyFont="1" applyFill="1" applyBorder="1" applyAlignment="1">
      <alignment horizontal="right" vertical="center" wrapText="1" indent="2"/>
    </xf>
    <xf numFmtId="164" fontId="11" fillId="0" borderId="17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5" fillId="0" borderId="0" xfId="0" applyFont="1" applyAlignment="1" applyProtection="1">
      <alignment horizontal="right"/>
      <protection/>
    </xf>
    <xf numFmtId="0" fontId="36" fillId="0" borderId="0" xfId="0" applyFont="1" applyAlignment="1" applyProtection="1">
      <alignment horizontal="center"/>
      <protection/>
    </xf>
    <xf numFmtId="0" fontId="37" fillId="0" borderId="14" xfId="0" applyFont="1" applyBorder="1" applyAlignment="1" applyProtection="1">
      <alignment horizontal="center" vertical="center" wrapText="1"/>
      <protection/>
    </xf>
    <xf numFmtId="0" fontId="36" fillId="0" borderId="15" xfId="0" applyFont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horizontal="center" vertical="center" wrapText="1"/>
      <protection/>
    </xf>
    <xf numFmtId="0" fontId="36" fillId="0" borderId="42" xfId="0" applyFont="1" applyBorder="1" applyAlignment="1" applyProtection="1">
      <alignment horizontal="center" vertical="top" wrapText="1"/>
      <protection/>
    </xf>
    <xf numFmtId="0" fontId="36" fillId="0" borderId="11" xfId="0" applyFont="1" applyBorder="1" applyAlignment="1" applyProtection="1">
      <alignment horizontal="center" vertical="top" wrapText="1"/>
      <protection/>
    </xf>
    <xf numFmtId="0" fontId="36" fillId="0" borderId="12" xfId="0" applyFont="1" applyBorder="1" applyAlignment="1" applyProtection="1">
      <alignment horizontal="center" vertical="top" wrapText="1"/>
      <protection/>
    </xf>
    <xf numFmtId="0" fontId="36" fillId="25" borderId="15" xfId="0" applyFont="1" applyFill="1" applyBorder="1" applyAlignment="1" applyProtection="1">
      <alignment horizontal="center" vertical="top" wrapText="1"/>
      <protection/>
    </xf>
    <xf numFmtId="0" fontId="38" fillId="0" borderId="24" xfId="0" applyFont="1" applyBorder="1" applyAlignment="1" applyProtection="1">
      <alignment horizontal="left" vertical="top" wrapText="1"/>
      <protection locked="0"/>
    </xf>
    <xf numFmtId="0" fontId="38" fillId="0" borderId="10" xfId="0" applyFont="1" applyBorder="1" applyAlignment="1" applyProtection="1">
      <alignment horizontal="left" vertical="top" wrapText="1"/>
      <protection locked="0"/>
    </xf>
    <xf numFmtId="0" fontId="38" fillId="0" borderId="13" xfId="0" applyFont="1" applyBorder="1" applyAlignment="1" applyProtection="1">
      <alignment horizontal="left" vertical="top" wrapText="1"/>
      <protection locked="0"/>
    </xf>
    <xf numFmtId="9" fontId="38" fillId="0" borderId="24" xfId="69" applyFont="1" applyBorder="1" applyAlignment="1" applyProtection="1">
      <alignment horizontal="center" vertical="center" wrapText="1"/>
      <protection locked="0"/>
    </xf>
    <xf numFmtId="9" fontId="38" fillId="0" borderId="10" xfId="69" applyFont="1" applyBorder="1" applyAlignment="1" applyProtection="1">
      <alignment horizontal="center" vertical="center" wrapText="1"/>
      <protection locked="0"/>
    </xf>
    <xf numFmtId="9" fontId="38" fillId="0" borderId="13" xfId="69" applyFont="1" applyBorder="1" applyAlignment="1" applyProtection="1">
      <alignment horizontal="center" vertical="center" wrapText="1"/>
      <protection locked="0"/>
    </xf>
    <xf numFmtId="166" fontId="38" fillId="0" borderId="24" xfId="40" applyNumberFormat="1" applyFont="1" applyBorder="1" applyAlignment="1" applyProtection="1">
      <alignment horizontal="center" vertical="center" wrapText="1"/>
      <protection locked="0"/>
    </xf>
    <xf numFmtId="166" fontId="38" fillId="0" borderId="10" xfId="40" applyNumberFormat="1" applyFont="1" applyBorder="1" applyAlignment="1" applyProtection="1">
      <alignment horizontal="center" vertical="center" wrapText="1"/>
      <protection locked="0"/>
    </xf>
    <xf numFmtId="166" fontId="38" fillId="0" borderId="13" xfId="40" applyNumberFormat="1" applyFont="1" applyBorder="1" applyAlignment="1" applyProtection="1">
      <alignment horizontal="center" vertical="center" wrapText="1"/>
      <protection locked="0"/>
    </xf>
    <xf numFmtId="166" fontId="38" fillId="0" borderId="15" xfId="40" applyNumberFormat="1" applyFont="1" applyBorder="1" applyAlignment="1" applyProtection="1">
      <alignment horizontal="center" vertical="center" wrapText="1"/>
      <protection/>
    </xf>
    <xf numFmtId="166" fontId="38" fillId="0" borderId="44" xfId="40" applyNumberFormat="1" applyFont="1" applyBorder="1" applyAlignment="1" applyProtection="1">
      <alignment horizontal="center" vertical="top" wrapText="1"/>
      <protection locked="0"/>
    </xf>
    <xf numFmtId="166" fontId="38" fillId="0" borderId="16" xfId="40" applyNumberFormat="1" applyFont="1" applyBorder="1" applyAlignment="1" applyProtection="1">
      <alignment horizontal="center" vertical="top" wrapText="1"/>
      <protection locked="0"/>
    </xf>
    <xf numFmtId="166" fontId="38" fillId="0" borderId="51" xfId="40" applyNumberFormat="1" applyFont="1" applyBorder="1" applyAlignment="1" applyProtection="1">
      <alignment horizontal="center" vertical="top" wrapText="1"/>
      <protection locked="0"/>
    </xf>
    <xf numFmtId="166" fontId="38" fillId="0" borderId="17" xfId="40" applyNumberFormat="1" applyFont="1" applyBorder="1" applyAlignment="1" applyProtection="1">
      <alignment horizontal="center" vertical="top" wrapText="1"/>
      <protection/>
    </xf>
    <xf numFmtId="0" fontId="20" fillId="0" borderId="47" xfId="61" applyFont="1" applyFill="1" applyBorder="1" applyAlignment="1" applyProtection="1">
      <alignment horizontal="center" vertical="center" textRotation="90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164" fontId="4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5" xfId="0" applyFont="1" applyBorder="1" applyAlignment="1" applyProtection="1">
      <alignment vertical="center" wrapText="1"/>
      <protection/>
    </xf>
    <xf numFmtId="164" fontId="12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0" applyFont="1" applyBorder="1" applyAlignment="1" applyProtection="1">
      <alignment vertical="center" wrapText="1"/>
      <protection/>
    </xf>
    <xf numFmtId="0" fontId="17" fillId="0" borderId="54" xfId="0" applyFont="1" applyBorder="1" applyAlignment="1" applyProtection="1">
      <alignment vertical="center" wrapText="1"/>
      <protection/>
    </xf>
    <xf numFmtId="164" fontId="15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5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55" xfId="0" applyNumberFormat="1" applyFont="1" applyBorder="1" applyAlignment="1" applyProtection="1">
      <alignment horizontal="right" vertical="center" wrapText="1" indent="1"/>
      <protection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6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18" xfId="60" applyFont="1" applyFill="1" applyBorder="1" applyAlignment="1" applyProtection="1">
      <alignment horizontal="left" vertical="center" wrapText="1" indent="1"/>
      <protection/>
    </xf>
    <xf numFmtId="0" fontId="12" fillId="0" borderId="10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45" xfId="60" applyFont="1" applyFill="1" applyBorder="1" applyAlignment="1" applyProtection="1">
      <alignment horizontal="left" vertical="center" wrapText="1" indent="1"/>
      <protection/>
    </xf>
    <xf numFmtId="0" fontId="12" fillId="0" borderId="13" xfId="60" applyFont="1" applyFill="1" applyBorder="1" applyAlignment="1" applyProtection="1">
      <alignment horizontal="left" vertical="center" wrapText="1" indent="1"/>
      <protection/>
    </xf>
    <xf numFmtId="49" fontId="12" fillId="0" borderId="35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11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42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32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41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60" applyFont="1" applyFill="1" applyBorder="1" applyAlignment="1" applyProtection="1">
      <alignment horizontal="left" vertical="center" wrapText="1" indent="1"/>
      <protection/>
    </xf>
    <xf numFmtId="0" fontId="11" fillId="0" borderId="14" xfId="60" applyFont="1" applyFill="1" applyBorder="1" applyAlignment="1" applyProtection="1">
      <alignment horizontal="left" vertical="center" wrapText="1" indent="1"/>
      <protection/>
    </xf>
    <xf numFmtId="0" fontId="11" fillId="0" borderId="15" xfId="60" applyFont="1" applyFill="1" applyBorder="1" applyAlignment="1" applyProtection="1">
      <alignment horizontal="left" vertical="center" wrapText="1" indent="1"/>
      <protection/>
    </xf>
    <xf numFmtId="0" fontId="11" fillId="0" borderId="46" xfId="60" applyFont="1" applyFill="1" applyBorder="1" applyAlignment="1" applyProtection="1">
      <alignment horizontal="left" vertical="center" wrapText="1" indent="1"/>
      <protection/>
    </xf>
    <xf numFmtId="0" fontId="11" fillId="0" borderId="15" xfId="60" applyFont="1" applyFill="1" applyBorder="1" applyAlignment="1" applyProtection="1">
      <alignment vertical="center" wrapText="1"/>
      <protection/>
    </xf>
    <xf numFmtId="0" fontId="11" fillId="0" borderId="47" xfId="60" applyFont="1" applyFill="1" applyBorder="1" applyAlignment="1" applyProtection="1">
      <alignment vertical="center" wrapText="1"/>
      <protection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0" fontId="11" fillId="0" borderId="15" xfId="60" applyFont="1" applyFill="1" applyBorder="1" applyAlignment="1" applyProtection="1">
      <alignment horizontal="center" vertical="center" wrapText="1"/>
      <protection/>
    </xf>
    <xf numFmtId="0" fontId="11" fillId="0" borderId="17" xfId="60" applyFont="1" applyFill="1" applyBorder="1" applyAlignment="1" applyProtection="1">
      <alignment horizontal="center" vertical="center" wrapText="1"/>
      <protection/>
    </xf>
    <xf numFmtId="0" fontId="11" fillId="0" borderId="15" xfId="60" applyFont="1" applyFill="1" applyBorder="1" applyAlignment="1" applyProtection="1">
      <alignment horizontal="left" vertical="center" wrapText="1" indent="1"/>
      <protection/>
    </xf>
    <xf numFmtId="0" fontId="2" fillId="0" borderId="19" xfId="0" applyFont="1" applyFill="1" applyBorder="1" applyAlignment="1" applyProtection="1">
      <alignment horizontal="right"/>
      <protection/>
    </xf>
    <xf numFmtId="164" fontId="20" fillId="0" borderId="19" xfId="60" applyNumberFormat="1" applyFont="1" applyFill="1" applyBorder="1" applyAlignment="1" applyProtection="1">
      <alignment horizontal="left" vertical="center"/>
      <protection/>
    </xf>
    <xf numFmtId="0" fontId="12" fillId="0" borderId="10" xfId="60" applyFont="1" applyFill="1" applyBorder="1" applyAlignment="1" applyProtection="1">
      <alignment horizontal="left" indent="6"/>
      <protection/>
    </xf>
    <xf numFmtId="0" fontId="12" fillId="0" borderId="10" xfId="60" applyFont="1" applyFill="1" applyBorder="1" applyAlignment="1" applyProtection="1">
      <alignment horizontal="left" vertical="center" wrapText="1" indent="6"/>
      <protection/>
    </xf>
    <xf numFmtId="0" fontId="12" fillId="0" borderId="13" xfId="60" applyFont="1" applyFill="1" applyBorder="1" applyAlignment="1" applyProtection="1">
      <alignment horizontal="left" vertical="center" wrapText="1" indent="6"/>
      <protection/>
    </xf>
    <xf numFmtId="0" fontId="12" fillId="0" borderId="20" xfId="60" applyFont="1" applyFill="1" applyBorder="1" applyAlignment="1" applyProtection="1">
      <alignment horizontal="left" vertical="center" wrapText="1" indent="6"/>
      <protection/>
    </xf>
    <xf numFmtId="164" fontId="11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6" fillId="0" borderId="13" xfId="0" applyFont="1" applyBorder="1" applyAlignment="1" applyProtection="1">
      <alignment horizontal="left" vertical="center" wrapText="1" indent="1"/>
      <protection/>
    </xf>
    <xf numFmtId="0" fontId="17" fillId="0" borderId="59" xfId="0" applyFont="1" applyBorder="1" applyAlignment="1" applyProtection="1">
      <alignment horizontal="left" vertical="center" wrapText="1" indent="1"/>
      <protection/>
    </xf>
    <xf numFmtId="164" fontId="11" fillId="0" borderId="17" xfId="60" applyNumberFormat="1" applyFont="1" applyFill="1" applyBorder="1" applyAlignment="1" applyProtection="1">
      <alignment horizontal="right" vertical="center" wrapText="1" indent="1"/>
      <protection/>
    </xf>
    <xf numFmtId="0" fontId="2" fillId="0" borderId="19" xfId="0" applyFont="1" applyFill="1" applyBorder="1" applyAlignment="1" applyProtection="1">
      <alignment horizontal="right" vertical="center"/>
      <protection/>
    </xf>
    <xf numFmtId="0" fontId="15" fillId="0" borderId="54" xfId="0" applyFont="1" applyBorder="1" applyAlignment="1" applyProtection="1">
      <alignment horizontal="left" vertical="center" wrapText="1" indent="1"/>
      <protection/>
    </xf>
    <xf numFmtId="0" fontId="6" fillId="0" borderId="0" xfId="60" applyFont="1" applyFill="1" applyProtection="1">
      <alignment/>
      <protection/>
    </xf>
    <xf numFmtId="0" fontId="6" fillId="0" borderId="0" xfId="60" applyFont="1" applyFill="1" applyAlignment="1" applyProtection="1">
      <alignment horizontal="right" vertical="center" indent="1"/>
      <protection/>
    </xf>
    <xf numFmtId="164" fontId="11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1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6"/>
      <protection/>
    </xf>
    <xf numFmtId="0" fontId="6" fillId="0" borderId="0" xfId="60" applyFill="1" applyProtection="1">
      <alignment/>
      <protection/>
    </xf>
    <xf numFmtId="0" fontId="12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24" xfId="0" applyFont="1" applyBorder="1" applyAlignment="1" applyProtection="1">
      <alignment horizontal="left" wrapText="1" indent="1"/>
      <protection/>
    </xf>
    <xf numFmtId="0" fontId="16" fillId="0" borderId="10" xfId="0" applyFont="1" applyBorder="1" applyAlignment="1" applyProtection="1">
      <alignment horizontal="left" wrapText="1" indent="1"/>
      <protection/>
    </xf>
    <xf numFmtId="0" fontId="16" fillId="0" borderId="13" xfId="0" applyFont="1" applyBorder="1" applyAlignment="1" applyProtection="1">
      <alignment horizontal="left" wrapText="1" indent="1"/>
      <protection/>
    </xf>
    <xf numFmtId="0" fontId="16" fillId="0" borderId="42" xfId="0" applyFont="1" applyBorder="1" applyAlignment="1" applyProtection="1">
      <alignment wrapText="1"/>
      <protection/>
    </xf>
    <xf numFmtId="0" fontId="16" fillId="0" borderId="11" xfId="0" applyFont="1" applyBorder="1" applyAlignment="1" applyProtection="1">
      <alignment wrapText="1"/>
      <protection/>
    </xf>
    <xf numFmtId="0" fontId="6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3" fillId="0" borderId="0" xfId="60" applyFont="1" applyFill="1" applyProtection="1">
      <alignment/>
      <protection/>
    </xf>
    <xf numFmtId="164" fontId="11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4" xfId="60" applyNumberFormat="1" applyFont="1" applyFill="1" applyBorder="1" applyAlignment="1" applyProtection="1">
      <alignment horizontal="right" vertical="center" wrapText="1" indent="1"/>
      <protection/>
    </xf>
    <xf numFmtId="0" fontId="11" fillId="0" borderId="55" xfId="60" applyFont="1" applyFill="1" applyBorder="1" applyAlignment="1" applyProtection="1">
      <alignment horizontal="center" vertical="center" wrapText="1"/>
      <protection/>
    </xf>
    <xf numFmtId="164" fontId="12" fillId="0" borderId="24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vertical="center" wrapText="1"/>
      <protection/>
    </xf>
    <xf numFmtId="0" fontId="16" fillId="0" borderId="12" xfId="0" applyFont="1" applyBorder="1" applyAlignment="1" applyProtection="1">
      <alignment vertical="center" wrapText="1"/>
      <protection/>
    </xf>
    <xf numFmtId="0" fontId="17" fillId="0" borderId="59" xfId="0" applyFont="1" applyBorder="1" applyAlignment="1" applyProtection="1">
      <alignment vertical="center" wrapText="1"/>
      <protection/>
    </xf>
    <xf numFmtId="164" fontId="11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60" applyFill="1" applyAlignment="1" applyProtection="1">
      <alignment horizontal="left" vertical="center" indent="1"/>
      <protection/>
    </xf>
    <xf numFmtId="164" fontId="4" fillId="0" borderId="39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2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64" fontId="11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11" fillId="0" borderId="26" xfId="0" applyNumberFormat="1" applyFont="1" applyFill="1" applyBorder="1" applyAlignment="1" applyProtection="1">
      <alignment horizontal="center" vertical="center" wrapText="1"/>
      <protection/>
    </xf>
    <xf numFmtId="164" fontId="11" fillId="0" borderId="14" xfId="0" applyNumberFormat="1" applyFont="1" applyFill="1" applyBorder="1" applyAlignment="1" applyProtection="1">
      <alignment horizontal="center" vertical="center" wrapText="1"/>
      <protection/>
    </xf>
    <xf numFmtId="164" fontId="11" fillId="0" borderId="15" xfId="0" applyNumberFormat="1" applyFont="1" applyFill="1" applyBorder="1" applyAlignment="1" applyProtection="1">
      <alignment horizontal="center" vertical="center" wrapText="1"/>
      <protection/>
    </xf>
    <xf numFmtId="164" fontId="11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2" xfId="0" applyNumberFormat="1" applyFill="1" applyBorder="1" applyAlignment="1" applyProtection="1">
      <alignment horizontal="lef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2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2" fillId="0" borderId="11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1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3" fontId="10" fillId="0" borderId="0" xfId="0" applyNumberFormat="1" applyFont="1" applyFill="1" applyAlignment="1" applyProtection="1">
      <alignment horizontal="right" indent="1"/>
      <protection/>
    </xf>
    <xf numFmtId="0" fontId="10" fillId="0" borderId="0" xfId="0" applyFont="1" applyFill="1" applyAlignment="1" applyProtection="1">
      <alignment horizontal="right" indent="1"/>
      <protection/>
    </xf>
    <xf numFmtId="3" fontId="4" fillId="0" borderId="0" xfId="0" applyNumberFormat="1" applyFont="1" applyFill="1" applyAlignment="1" applyProtection="1">
      <alignment horizontal="right" indent="1"/>
      <protection/>
    </xf>
    <xf numFmtId="0" fontId="19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60" applyFont="1" applyFill="1" applyBorder="1" applyAlignment="1" applyProtection="1">
      <alignment horizontal="left" vertical="center" wrapText="1"/>
      <protection/>
    </xf>
    <xf numFmtId="164" fontId="11" fillId="0" borderId="38" xfId="0" applyNumberFormat="1" applyFont="1" applyFill="1" applyBorder="1" applyAlignment="1" applyProtection="1">
      <alignment horizontal="center" vertical="center" wrapText="1"/>
      <protection/>
    </xf>
    <xf numFmtId="164" fontId="11" fillId="0" borderId="37" xfId="0" applyNumberFormat="1" applyFont="1" applyFill="1" applyBorder="1" applyAlignment="1" applyProtection="1">
      <alignment horizontal="center" vertical="center" wrapText="1"/>
      <protection/>
    </xf>
    <xf numFmtId="164" fontId="11" fillId="0" borderId="62" xfId="0" applyNumberFormat="1" applyFont="1" applyFill="1" applyBorder="1" applyAlignment="1" applyProtection="1">
      <alignment horizontal="center" vertical="center" wrapText="1"/>
      <protection/>
    </xf>
    <xf numFmtId="0" fontId="16" fillId="0" borderId="42" xfId="0" applyFont="1" applyBorder="1" applyAlignment="1" applyProtection="1">
      <alignment vertical="center" wrapText="1"/>
      <protection/>
    </xf>
    <xf numFmtId="0" fontId="16" fillId="0" borderId="11" xfId="0" applyFont="1" applyBorder="1" applyAlignment="1" applyProtection="1">
      <alignment vertical="center" wrapText="1"/>
      <protection/>
    </xf>
    <xf numFmtId="0" fontId="11" fillId="0" borderId="15" xfId="60" applyFont="1" applyFill="1" applyBorder="1" applyAlignment="1" applyProtection="1">
      <alignment horizontal="left" vertical="center" wrapText="1"/>
      <protection/>
    </xf>
    <xf numFmtId="0" fontId="16" fillId="0" borderId="24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6" fillId="0" borderId="13" xfId="0" applyFont="1" applyBorder="1" applyAlignment="1" applyProtection="1">
      <alignment horizontal="left" vertical="center" wrapText="1"/>
      <protection/>
    </xf>
    <xf numFmtId="0" fontId="17" fillId="0" borderId="15" xfId="0" applyFont="1" applyBorder="1" applyAlignment="1" applyProtection="1">
      <alignment horizontal="left" vertical="center" wrapTex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2" fillId="0" borderId="10" xfId="60" applyFont="1" applyFill="1" applyBorder="1" applyAlignment="1" applyProtection="1">
      <alignment horizontal="left" vertical="center" wrapText="1"/>
      <protection/>
    </xf>
    <xf numFmtId="0" fontId="12" fillId="0" borderId="45" xfId="60" applyFont="1" applyFill="1" applyBorder="1" applyAlignment="1" applyProtection="1">
      <alignment horizontal="left" vertical="center" wrapText="1"/>
      <protection/>
    </xf>
    <xf numFmtId="0" fontId="12" fillId="0" borderId="0" xfId="60" applyFont="1" applyFill="1" applyBorder="1" applyAlignment="1" applyProtection="1">
      <alignment horizontal="left" vertical="center" wrapText="1"/>
      <protection/>
    </xf>
    <xf numFmtId="0" fontId="12" fillId="0" borderId="10" xfId="60" applyFont="1" applyFill="1" applyBorder="1" applyAlignment="1" applyProtection="1">
      <alignment horizontal="left" vertical="center"/>
      <protection/>
    </xf>
    <xf numFmtId="0" fontId="12" fillId="0" borderId="13" xfId="60" applyFont="1" applyFill="1" applyBorder="1" applyAlignment="1" applyProtection="1">
      <alignment horizontal="left" vertical="center" wrapText="1"/>
      <protection/>
    </xf>
    <xf numFmtId="0" fontId="12" fillId="0" borderId="20" xfId="60" applyFont="1" applyFill="1" applyBorder="1" applyAlignment="1" applyProtection="1">
      <alignment horizontal="left" vertical="center" wrapText="1"/>
      <protection/>
    </xf>
    <xf numFmtId="0" fontId="12" fillId="0" borderId="24" xfId="60" applyFont="1" applyFill="1" applyBorder="1" applyAlignment="1" applyProtection="1">
      <alignment horizontal="left" vertical="center" wrapText="1"/>
      <protection/>
    </xf>
    <xf numFmtId="0" fontId="12" fillId="0" borderId="18" xfId="60" applyFont="1" applyFill="1" applyBorder="1" applyAlignment="1" applyProtection="1">
      <alignment horizontal="left" vertical="center" wrapText="1"/>
      <protection/>
    </xf>
    <xf numFmtId="0" fontId="15" fillId="0" borderId="54" xfId="0" applyFont="1" applyBorder="1" applyAlignment="1" applyProtection="1">
      <alignment horizontal="left" vertical="center" wrapText="1"/>
      <protection/>
    </xf>
    <xf numFmtId="0" fontId="26" fillId="0" borderId="0" xfId="62" applyFill="1" applyProtection="1">
      <alignment/>
      <protection/>
    </xf>
    <xf numFmtId="0" fontId="40" fillId="0" borderId="0" xfId="62" applyFont="1" applyFill="1" applyProtection="1">
      <alignment/>
      <protection/>
    </xf>
    <xf numFmtId="0" fontId="25" fillId="0" borderId="41" xfId="62" applyFont="1" applyFill="1" applyBorder="1" applyAlignment="1" applyProtection="1">
      <alignment horizontal="center" vertical="center" wrapText="1"/>
      <protection/>
    </xf>
    <xf numFmtId="0" fontId="25" fillId="0" borderId="20" xfId="62" applyFont="1" applyFill="1" applyBorder="1" applyAlignment="1" applyProtection="1">
      <alignment horizontal="center" vertical="center" wrapText="1"/>
      <protection/>
    </xf>
    <xf numFmtId="0" fontId="25" fillId="0" borderId="21" xfId="62" applyFont="1" applyFill="1" applyBorder="1" applyAlignment="1" applyProtection="1">
      <alignment horizontal="center" vertical="center" wrapText="1"/>
      <protection/>
    </xf>
    <xf numFmtId="0" fontId="26" fillId="0" borderId="0" xfId="62" applyFill="1" applyAlignment="1" applyProtection="1">
      <alignment horizontal="center" vertical="center"/>
      <protection/>
    </xf>
    <xf numFmtId="0" fontId="17" fillId="0" borderId="32" xfId="62" applyFont="1" applyFill="1" applyBorder="1" applyAlignment="1" applyProtection="1">
      <alignment vertical="center" wrapText="1"/>
      <protection/>
    </xf>
    <xf numFmtId="173" fontId="12" fillId="0" borderId="23" xfId="61" applyNumberFormat="1" applyFont="1" applyFill="1" applyBorder="1" applyAlignment="1" applyProtection="1">
      <alignment horizontal="center" vertical="center"/>
      <protection/>
    </xf>
    <xf numFmtId="172" fontId="17" fillId="0" borderId="23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50" xfId="62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62" applyFill="1" applyAlignment="1" applyProtection="1">
      <alignment vertical="center"/>
      <protection/>
    </xf>
    <xf numFmtId="0" fontId="17" fillId="0" borderId="11" xfId="62" applyFont="1" applyFill="1" applyBorder="1" applyAlignment="1" applyProtection="1">
      <alignment vertical="center" wrapText="1"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6" xfId="62" applyNumberFormat="1" applyFont="1" applyFill="1" applyBorder="1" applyAlignment="1" applyProtection="1">
      <alignment horizontal="right" vertical="center" wrapText="1"/>
      <protection/>
    </xf>
    <xf numFmtId="0" fontId="24" fillId="0" borderId="11" xfId="62" applyFont="1" applyFill="1" applyBorder="1" applyAlignment="1" applyProtection="1">
      <alignment horizontal="left" vertical="center" wrapText="1" indent="1"/>
      <protection/>
    </xf>
    <xf numFmtId="172" fontId="25" fillId="0" borderId="16" xfId="62" applyNumberFormat="1" applyFont="1" applyFill="1" applyBorder="1" applyAlignment="1" applyProtection="1">
      <alignment horizontal="right" vertical="center" wrapText="1"/>
      <protection locked="0"/>
    </xf>
    <xf numFmtId="172" fontId="16" fillId="0" borderId="10" xfId="62" applyNumberFormat="1" applyFont="1" applyFill="1" applyBorder="1" applyAlignment="1" applyProtection="1">
      <alignment horizontal="right" vertical="center" wrapText="1"/>
      <protection/>
    </xf>
    <xf numFmtId="172" fontId="16" fillId="0" borderId="16" xfId="62" applyNumberFormat="1" applyFont="1" applyFill="1" applyBorder="1" applyAlignment="1" applyProtection="1">
      <alignment horizontal="right" vertical="center" wrapText="1"/>
      <protection/>
    </xf>
    <xf numFmtId="0" fontId="17" fillId="0" borderId="41" xfId="62" applyFont="1" applyFill="1" applyBorder="1" applyAlignment="1" applyProtection="1">
      <alignment vertical="center" wrapText="1"/>
      <protection/>
    </xf>
    <xf numFmtId="172" fontId="17" fillId="0" borderId="20" xfId="62" applyNumberFormat="1" applyFont="1" applyFill="1" applyBorder="1" applyAlignment="1" applyProtection="1">
      <alignment horizontal="right" vertical="center" wrapText="1"/>
      <protection/>
    </xf>
    <xf numFmtId="172" fontId="17" fillId="0" borderId="21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6" fillId="0" borderId="0" xfId="62" applyNumberFormat="1" applyFont="1" applyFill="1" applyProtection="1">
      <alignment/>
      <protection/>
    </xf>
    <xf numFmtId="3" fontId="26" fillId="0" borderId="0" xfId="62" applyNumberFormat="1" applyFont="1" applyFill="1" applyAlignment="1" applyProtection="1">
      <alignment horizontal="center"/>
      <protection/>
    </xf>
    <xf numFmtId="0" fontId="26" fillId="0" borderId="0" xfId="62" applyFont="1" applyFill="1" applyProtection="1">
      <alignment/>
      <protection/>
    </xf>
    <xf numFmtId="0" fontId="26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1" fillId="0" borderId="16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6" fillId="0" borderId="0" xfId="62" applyFont="1" applyFill="1" applyAlignment="1" applyProtection="1">
      <alignment/>
      <protection/>
    </xf>
    <xf numFmtId="0" fontId="15" fillId="0" borderId="46" xfId="62" applyFont="1" applyFill="1" applyBorder="1" applyAlignment="1">
      <alignment horizontal="center" vertical="center"/>
      <protection/>
    </xf>
    <xf numFmtId="0" fontId="15" fillId="0" borderId="47" xfId="62" applyFont="1" applyFill="1" applyBorder="1" applyAlignment="1">
      <alignment horizontal="center" vertical="center" wrapText="1"/>
      <protection/>
    </xf>
    <xf numFmtId="0" fontId="15" fillId="0" borderId="49" xfId="62" applyFont="1" applyFill="1" applyBorder="1" applyAlignment="1">
      <alignment horizontal="center" vertical="center" wrapText="1"/>
      <protection/>
    </xf>
    <xf numFmtId="0" fontId="16" fillId="0" borderId="42" xfId="62" applyFont="1" applyFill="1" applyBorder="1" applyProtection="1">
      <alignment/>
      <protection locked="0"/>
    </xf>
    <xf numFmtId="0" fontId="17" fillId="0" borderId="14" xfId="62" applyFont="1" applyFill="1" applyBorder="1" applyProtection="1">
      <alignment/>
      <protection locked="0"/>
    </xf>
    <xf numFmtId="0" fontId="16" fillId="0" borderId="15" xfId="62" applyFont="1" applyFill="1" applyBorder="1" applyAlignment="1">
      <alignment horizontal="right" indent="1"/>
      <protection/>
    </xf>
    <xf numFmtId="3" fontId="16" fillId="0" borderId="15" xfId="62" applyNumberFormat="1" applyFont="1" applyFill="1" applyBorder="1" applyProtection="1">
      <alignment/>
      <protection locked="0"/>
    </xf>
    <xf numFmtId="174" fontId="11" fillId="0" borderId="17" xfId="61" applyNumberFormat="1" applyFont="1" applyFill="1" applyBorder="1" applyAlignment="1" applyProtection="1">
      <alignment vertical="center"/>
      <protection/>
    </xf>
    <xf numFmtId="0" fontId="41" fillId="0" borderId="0" xfId="62" applyFont="1" applyFill="1">
      <alignment/>
      <protection/>
    </xf>
    <xf numFmtId="0" fontId="32" fillId="0" borderId="46" xfId="62" applyFont="1" applyFill="1" applyBorder="1" applyAlignment="1">
      <alignment horizontal="center" vertical="center"/>
      <protection/>
    </xf>
    <xf numFmtId="0" fontId="32" fillId="0" borderId="47" xfId="62" applyFont="1" applyFill="1" applyBorder="1" applyAlignment="1">
      <alignment horizontal="center" vertical="center" wrapText="1"/>
      <protection/>
    </xf>
    <xf numFmtId="0" fontId="32" fillId="0" borderId="49" xfId="62" applyFont="1" applyFill="1" applyBorder="1" applyAlignment="1">
      <alignment horizontal="center" vertical="center" wrapText="1"/>
      <protection/>
    </xf>
    <xf numFmtId="0" fontId="16" fillId="0" borderId="12" xfId="62" applyFont="1" applyFill="1" applyBorder="1" applyAlignment="1" applyProtection="1">
      <alignment horizontal="left" indent="1"/>
      <protection locked="0"/>
    </xf>
    <xf numFmtId="0" fontId="17" fillId="0" borderId="37" xfId="62" applyNumberFormat="1" applyFont="1" applyFill="1" applyBorder="1">
      <alignment/>
      <protection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7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60" applyFont="1" applyFill="1" applyAlignment="1" applyProtection="1">
      <alignment horizontal="center"/>
      <protection/>
    </xf>
    <xf numFmtId="164" fontId="3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32" xfId="60" applyFont="1" applyFill="1" applyBorder="1" applyAlignment="1" applyProtection="1">
      <alignment horizontal="center" vertical="center" wrapText="1"/>
      <protection/>
    </xf>
    <xf numFmtId="0" fontId="4" fillId="0" borderId="41" xfId="60" applyFont="1" applyFill="1" applyBorder="1" applyAlignment="1" applyProtection="1">
      <alignment horizontal="center" vertical="center" wrapText="1"/>
      <protection/>
    </xf>
    <xf numFmtId="0" fontId="4" fillId="0" borderId="23" xfId="60" applyFont="1" applyFill="1" applyBorder="1" applyAlignment="1" applyProtection="1">
      <alignment horizontal="center" vertical="center" wrapText="1"/>
      <protection/>
    </xf>
    <xf numFmtId="0" fontId="4" fillId="0" borderId="20" xfId="60" applyFont="1" applyFill="1" applyBorder="1" applyAlignment="1" applyProtection="1">
      <alignment horizontal="center" vertical="center" wrapText="1"/>
      <protection/>
    </xf>
    <xf numFmtId="164" fontId="4" fillId="0" borderId="23" xfId="60" applyNumberFormat="1" applyFont="1" applyFill="1" applyBorder="1" applyAlignment="1" applyProtection="1">
      <alignment horizontal="center" vertical="center"/>
      <protection/>
    </xf>
    <xf numFmtId="164" fontId="4" fillId="0" borderId="50" xfId="60" applyNumberFormat="1" applyFont="1" applyFill="1" applyBorder="1" applyAlignment="1" applyProtection="1">
      <alignment horizontal="center" vertical="center"/>
      <protection/>
    </xf>
    <xf numFmtId="164" fontId="4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64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33" xfId="0" applyNumberFormat="1" applyFont="1" applyFill="1" applyBorder="1" applyAlignment="1" applyProtection="1">
      <alignment horizontal="center" vertical="center" wrapText="1"/>
      <protection/>
    </xf>
    <xf numFmtId="164" fontId="4" fillId="0" borderId="65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 locked="0"/>
    </xf>
    <xf numFmtId="0" fontId="4" fillId="0" borderId="47" xfId="60" applyFont="1" applyFill="1" applyBorder="1" applyAlignment="1" applyProtection="1">
      <alignment horizontal="center" vertical="center" wrapText="1"/>
      <protection/>
    </xf>
    <xf numFmtId="0" fontId="4" fillId="0" borderId="54" xfId="60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>
      <alignment horizontal="center" textRotation="180" wrapText="1"/>
    </xf>
    <xf numFmtId="164" fontId="4" fillId="0" borderId="46" xfId="0" applyNumberFormat="1" applyFont="1" applyFill="1" applyBorder="1" applyAlignment="1" applyProtection="1">
      <alignment horizontal="center" vertical="center" wrapText="1"/>
      <protection/>
    </xf>
    <xf numFmtId="164" fontId="4" fillId="0" borderId="59" xfId="0" applyNumberFormat="1" applyFont="1" applyFill="1" applyBorder="1" applyAlignment="1" applyProtection="1">
      <alignment horizontal="center" vertical="center" wrapText="1"/>
      <protection/>
    </xf>
    <xf numFmtId="164" fontId="4" fillId="0" borderId="47" xfId="0" applyNumberFormat="1" applyFont="1" applyFill="1" applyBorder="1" applyAlignment="1" applyProtection="1">
      <alignment horizontal="center" vertical="center" wrapText="1"/>
      <protection/>
    </xf>
    <xf numFmtId="164" fontId="4" fillId="0" borderId="54" xfId="0" applyNumberFormat="1" applyFont="1" applyFill="1" applyBorder="1" applyAlignment="1" applyProtection="1">
      <alignment horizontal="center" vertical="center"/>
      <protection/>
    </xf>
    <xf numFmtId="164" fontId="4" fillId="0" borderId="54" xfId="0" applyNumberFormat="1" applyFont="1" applyFill="1" applyBorder="1" applyAlignment="1" applyProtection="1">
      <alignment horizontal="center" vertical="center" wrapText="1"/>
      <protection/>
    </xf>
    <xf numFmtId="164" fontId="4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64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textRotation="180" wrapText="1"/>
    </xf>
    <xf numFmtId="164" fontId="4" fillId="0" borderId="56" xfId="0" applyNumberFormat="1" applyFont="1" applyFill="1" applyBorder="1" applyAlignment="1">
      <alignment horizontal="center" vertical="center" wrapText="1"/>
    </xf>
    <xf numFmtId="164" fontId="4" fillId="0" borderId="66" xfId="0" applyNumberFormat="1" applyFont="1" applyFill="1" applyBorder="1" applyAlignment="1">
      <alignment horizontal="center" vertical="center" wrapText="1"/>
    </xf>
    <xf numFmtId="164" fontId="4" fillId="0" borderId="63" xfId="0" applyNumberFormat="1" applyFont="1" applyFill="1" applyBorder="1" applyAlignment="1">
      <alignment horizontal="center" vertical="center" wrapText="1"/>
    </xf>
    <xf numFmtId="164" fontId="4" fillId="0" borderId="64" xfId="0" applyNumberFormat="1" applyFont="1" applyFill="1" applyBorder="1" applyAlignment="1">
      <alignment horizontal="center" vertical="center" wrapText="1"/>
    </xf>
    <xf numFmtId="164" fontId="4" fillId="0" borderId="63" xfId="0" applyNumberFormat="1" applyFont="1" applyFill="1" applyBorder="1" applyAlignment="1">
      <alignment horizontal="center" vertical="center"/>
    </xf>
    <xf numFmtId="164" fontId="4" fillId="0" borderId="64" xfId="0" applyNumberFormat="1" applyFont="1" applyFill="1" applyBorder="1" applyAlignment="1">
      <alignment horizontal="center" vertical="center"/>
    </xf>
    <xf numFmtId="164" fontId="4" fillId="0" borderId="67" xfId="0" applyNumberFormat="1" applyFont="1" applyFill="1" applyBorder="1" applyAlignment="1">
      <alignment horizontal="center" vertical="center" wrapText="1"/>
    </xf>
    <xf numFmtId="164" fontId="4" fillId="0" borderId="68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4" fillId="0" borderId="69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 applyProtection="1">
      <alignment horizontal="left" vertical="center"/>
      <protection/>
    </xf>
    <xf numFmtId="0" fontId="11" fillId="0" borderId="39" xfId="0" applyFont="1" applyFill="1" applyBorder="1" applyAlignment="1" applyProtection="1">
      <alignment horizontal="left" vertical="center"/>
      <protection/>
    </xf>
    <xf numFmtId="0" fontId="4" fillId="0" borderId="67" xfId="0" applyFont="1" applyFill="1" applyBorder="1" applyAlignment="1" applyProtection="1">
      <alignment horizontal="left" vertical="center" wrapText="1"/>
      <protection/>
    </xf>
    <xf numFmtId="0" fontId="4" fillId="0" borderId="70" xfId="0" applyFont="1" applyFill="1" applyBorder="1" applyAlignment="1" applyProtection="1">
      <alignment horizontal="left" vertical="center" wrapText="1"/>
      <protection/>
    </xf>
    <xf numFmtId="0" fontId="4" fillId="0" borderId="56" xfId="0" applyFont="1" applyFill="1" applyBorder="1" applyAlignment="1" applyProtection="1">
      <alignment horizontal="left" vertical="center" wrapText="1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right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justify" vertical="center" wrapText="1"/>
    </xf>
    <xf numFmtId="0" fontId="4" fillId="0" borderId="38" xfId="0" applyFont="1" applyFill="1" applyBorder="1" applyAlignment="1">
      <alignment horizontal="left" vertical="center" indent="2"/>
    </xf>
    <xf numFmtId="0" fontId="4" fillId="0" borderId="39" xfId="0" applyFont="1" applyFill="1" applyBorder="1" applyAlignment="1">
      <alignment horizontal="left" vertical="center" indent="2"/>
    </xf>
    <xf numFmtId="0" fontId="26" fillId="0" borderId="0" xfId="62" applyFont="1" applyFill="1" applyAlignment="1" applyProtection="1">
      <alignment horizontal="left"/>
      <protection/>
    </xf>
    <xf numFmtId="0" fontId="28" fillId="0" borderId="0" xfId="62" applyFont="1" applyFill="1" applyAlignment="1" applyProtection="1">
      <alignment horizontal="center" vertical="center" wrapText="1"/>
      <protection/>
    </xf>
    <xf numFmtId="0" fontId="28" fillId="0" borderId="0" xfId="62" applyFont="1" applyFill="1" applyAlignment="1" applyProtection="1">
      <alignment horizontal="center" vertical="center"/>
      <protection/>
    </xf>
    <xf numFmtId="0" fontId="29" fillId="0" borderId="0" xfId="62" applyFont="1" applyFill="1" applyBorder="1" applyAlignment="1" applyProtection="1">
      <alignment horizontal="right"/>
      <protection/>
    </xf>
    <xf numFmtId="0" fontId="30" fillId="0" borderId="46" xfId="62" applyFont="1" applyFill="1" applyBorder="1" applyAlignment="1" applyProtection="1">
      <alignment horizontal="center" vertical="center" wrapText="1"/>
      <protection/>
    </xf>
    <xf numFmtId="0" fontId="30" fillId="0" borderId="35" xfId="62" applyFont="1" applyFill="1" applyBorder="1" applyAlignment="1" applyProtection="1">
      <alignment horizontal="center" vertical="center" wrapText="1"/>
      <protection/>
    </xf>
    <xf numFmtId="0" fontId="30" fillId="0" borderId="42" xfId="62" applyFont="1" applyFill="1" applyBorder="1" applyAlignment="1" applyProtection="1">
      <alignment horizontal="center" vertical="center" wrapText="1"/>
      <protection/>
    </xf>
    <xf numFmtId="0" fontId="20" fillId="0" borderId="47" xfId="61" applyFont="1" applyFill="1" applyBorder="1" applyAlignment="1" applyProtection="1">
      <alignment horizontal="center" vertical="center" textRotation="90"/>
      <protection/>
    </xf>
    <xf numFmtId="0" fontId="20" fillId="0" borderId="18" xfId="61" applyFont="1" applyFill="1" applyBorder="1" applyAlignment="1" applyProtection="1">
      <alignment horizontal="center" vertical="center" textRotation="90"/>
      <protection/>
    </xf>
    <xf numFmtId="0" fontId="20" fillId="0" borderId="24" xfId="61" applyFont="1" applyFill="1" applyBorder="1" applyAlignment="1" applyProtection="1">
      <alignment horizontal="center" vertical="center" textRotation="90"/>
      <protection/>
    </xf>
    <xf numFmtId="0" fontId="29" fillId="0" borderId="23" xfId="62" applyFont="1" applyFill="1" applyBorder="1" applyAlignment="1" applyProtection="1">
      <alignment horizontal="center" vertical="center" wrapText="1"/>
      <protection/>
    </xf>
    <xf numFmtId="0" fontId="29" fillId="0" borderId="10" xfId="62" applyFont="1" applyFill="1" applyBorder="1" applyAlignment="1" applyProtection="1">
      <alignment horizontal="center" vertical="center" wrapText="1"/>
      <protection/>
    </xf>
    <xf numFmtId="0" fontId="29" fillId="0" borderId="49" xfId="62" applyFont="1" applyFill="1" applyBorder="1" applyAlignment="1" applyProtection="1">
      <alignment horizontal="center" vertical="center" wrapText="1"/>
      <protection/>
    </xf>
    <xf numFmtId="0" fontId="29" fillId="0" borderId="44" xfId="62" applyFont="1" applyFill="1" applyBorder="1" applyAlignment="1" applyProtection="1">
      <alignment horizontal="center" vertical="center" wrapText="1"/>
      <protection/>
    </xf>
    <xf numFmtId="0" fontId="29" fillId="0" borderId="10" xfId="62" applyFont="1" applyFill="1" applyBorder="1" applyAlignment="1" applyProtection="1">
      <alignment horizontal="center" wrapText="1"/>
      <protection/>
    </xf>
    <xf numFmtId="0" fontId="29" fillId="0" borderId="16" xfId="62" applyFont="1" applyFill="1" applyBorder="1" applyAlignment="1" applyProtection="1">
      <alignment horizontal="center" wrapText="1"/>
      <protection/>
    </xf>
    <xf numFmtId="0" fontId="26" fillId="0" borderId="0" xfId="62" applyFont="1" applyFill="1" applyAlignment="1" applyProtection="1">
      <alignment horizontal="center"/>
      <protection/>
    </xf>
    <xf numFmtId="0" fontId="1" fillId="0" borderId="0" xfId="61" applyFont="1" applyFill="1" applyAlignment="1" applyProtection="1">
      <alignment horizontal="center" vertical="center" wrapText="1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20" fillId="0" borderId="0" xfId="61" applyFont="1" applyFill="1" applyBorder="1" applyAlignment="1" applyProtection="1">
      <alignment horizontal="right" vertical="center"/>
      <protection/>
    </xf>
    <xf numFmtId="0" fontId="3" fillId="0" borderId="32" xfId="61" applyFont="1" applyFill="1" applyBorder="1" applyAlignment="1" applyProtection="1">
      <alignment horizontal="center" vertical="center" wrapText="1"/>
      <protection/>
    </xf>
    <xf numFmtId="0" fontId="3" fillId="0" borderId="11" xfId="61" applyFont="1" applyFill="1" applyBorder="1" applyAlignment="1" applyProtection="1">
      <alignment horizontal="center" vertical="center" wrapText="1"/>
      <protection/>
    </xf>
    <xf numFmtId="0" fontId="20" fillId="0" borderId="23" xfId="61" applyFont="1" applyFill="1" applyBorder="1" applyAlignment="1" applyProtection="1">
      <alignment horizontal="center" vertical="center" textRotation="90"/>
      <protection/>
    </xf>
    <xf numFmtId="0" fontId="20" fillId="0" borderId="10" xfId="61" applyFont="1" applyFill="1" applyBorder="1" applyAlignment="1" applyProtection="1">
      <alignment horizontal="center" vertical="center" textRotation="90"/>
      <protection/>
    </xf>
    <xf numFmtId="0" fontId="2" fillId="0" borderId="50" xfId="61" applyFont="1" applyFill="1" applyBorder="1" applyAlignment="1" applyProtection="1">
      <alignment horizontal="center" vertical="center" wrapText="1"/>
      <protection/>
    </xf>
    <xf numFmtId="0" fontId="2" fillId="0" borderId="16" xfId="61" applyFont="1" applyFill="1" applyBorder="1" applyAlignment="1" applyProtection="1">
      <alignment horizontal="center" vertical="center"/>
      <protection/>
    </xf>
    <xf numFmtId="0" fontId="28" fillId="0" borderId="0" xfId="62" applyFont="1" applyFill="1" applyAlignment="1">
      <alignment horizontal="center" vertical="center" wrapText="1"/>
      <protection/>
    </xf>
    <xf numFmtId="0" fontId="28" fillId="0" borderId="0" xfId="62" applyFont="1" applyFill="1" applyAlignment="1">
      <alignment horizontal="center" vertical="center"/>
      <protection/>
    </xf>
    <xf numFmtId="0" fontId="15" fillId="0" borderId="38" xfId="62" applyFont="1" applyFill="1" applyBorder="1" applyAlignment="1">
      <alignment horizontal="left"/>
      <protection/>
    </xf>
    <xf numFmtId="0" fontId="15" fillId="0" borderId="39" xfId="62" applyFont="1" applyFill="1" applyBorder="1" applyAlignment="1">
      <alignment horizontal="left"/>
      <protection/>
    </xf>
    <xf numFmtId="3" fontId="26" fillId="0" borderId="0" xfId="62" applyNumberFormat="1" applyFont="1" applyFill="1" applyAlignment="1">
      <alignment horizontal="center"/>
      <protection/>
    </xf>
    <xf numFmtId="0" fontId="28" fillId="0" borderId="0" xfId="62" applyFont="1" applyFill="1" applyAlignment="1">
      <alignment horizontal="center" wrapText="1"/>
      <protection/>
    </xf>
    <xf numFmtId="0" fontId="28" fillId="0" borderId="0" xfId="62" applyFont="1" applyFill="1" applyAlignment="1">
      <alignment horizontal="center"/>
      <protection/>
    </xf>
    <xf numFmtId="0" fontId="15" fillId="0" borderId="38" xfId="62" applyFont="1" applyFill="1" applyBorder="1" applyAlignment="1">
      <alignment horizontal="left" indent="1"/>
      <protection/>
    </xf>
    <xf numFmtId="0" fontId="15" fillId="0" borderId="39" xfId="62" applyFont="1" applyFill="1" applyBorder="1" applyAlignment="1">
      <alignment horizontal="left" indent="1"/>
      <protection/>
    </xf>
    <xf numFmtId="0" fontId="39" fillId="0" borderId="0" xfId="0" applyFont="1" applyAlignment="1" applyProtection="1">
      <alignment horizontal="center" vertical="center" wrapText="1"/>
      <protection locked="0"/>
    </xf>
    <xf numFmtId="0" fontId="36" fillId="0" borderId="14" xfId="0" applyFont="1" applyBorder="1" applyAlignment="1" applyProtection="1">
      <alignment wrapText="1"/>
      <protection/>
    </xf>
    <xf numFmtId="0" fontId="36" fillId="0" borderId="15" xfId="0" applyFont="1" applyBorder="1" applyAlignment="1" applyProtection="1">
      <alignment wrapText="1"/>
      <protection/>
    </xf>
    <xf numFmtId="0" fontId="9" fillId="0" borderId="0" xfId="0" applyFont="1" applyAlignment="1" applyProtection="1">
      <alignment horizontal="center" textRotation="180"/>
      <protection/>
    </xf>
    <xf numFmtId="0" fontId="19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A43" sqref="A43"/>
    </sheetView>
  </sheetViews>
  <sheetFormatPr defaultColWidth="9.00390625" defaultRowHeight="12.75"/>
  <cols>
    <col min="1" max="1" width="46.375" style="239" customWidth="1"/>
    <col min="2" max="2" width="66.125" style="239" customWidth="1"/>
    <col min="3" max="16384" width="9.375" style="239" customWidth="1"/>
  </cols>
  <sheetData>
    <row r="1" ht="18.75">
      <c r="A1" s="410" t="s">
        <v>79</v>
      </c>
    </row>
    <row r="3" spans="1:2" ht="12.75">
      <c r="A3" s="411"/>
      <c r="B3" s="411"/>
    </row>
    <row r="4" spans="1:2" ht="15.75">
      <c r="A4" s="385" t="s">
        <v>477</v>
      </c>
      <c r="B4" s="412"/>
    </row>
    <row r="5" spans="1:2" s="413" customFormat="1" ht="12.75">
      <c r="A5" s="411"/>
      <c r="B5" s="411"/>
    </row>
    <row r="6" spans="1:2" ht="12.75">
      <c r="A6" s="411" t="s">
        <v>481</v>
      </c>
      <c r="B6" s="411" t="s">
        <v>482</v>
      </c>
    </row>
    <row r="7" spans="1:2" ht="12.75">
      <c r="A7" s="411" t="s">
        <v>483</v>
      </c>
      <c r="B7" s="411" t="s">
        <v>484</v>
      </c>
    </row>
    <row r="8" spans="1:2" ht="12.75">
      <c r="A8" s="411" t="s">
        <v>485</v>
      </c>
      <c r="B8" s="411" t="s">
        <v>486</v>
      </c>
    </row>
    <row r="9" spans="1:2" ht="12.75">
      <c r="A9" s="411"/>
      <c r="B9" s="411"/>
    </row>
    <row r="10" spans="1:2" ht="15.75">
      <c r="A10" s="385" t="str">
        <f>+CONCATENATE(LEFT(A4,4),". évi módosított előirányzat BEVÉTELEK")</f>
        <v>2014. évi módosított előirányzat BEVÉTELEK</v>
      </c>
      <c r="B10" s="412"/>
    </row>
    <row r="11" spans="1:2" ht="12.75">
      <c r="A11" s="411"/>
      <c r="B11" s="411"/>
    </row>
    <row r="12" spans="1:2" s="413" customFormat="1" ht="12.75">
      <c r="A12" s="411" t="s">
        <v>487</v>
      </c>
      <c r="B12" s="411" t="s">
        <v>493</v>
      </c>
    </row>
    <row r="13" spans="1:2" ht="12.75">
      <c r="A13" s="411" t="s">
        <v>488</v>
      </c>
      <c r="B13" s="411" t="s">
        <v>494</v>
      </c>
    </row>
    <row r="14" spans="1:2" ht="12.75">
      <c r="A14" s="411" t="s">
        <v>489</v>
      </c>
      <c r="B14" s="411" t="s">
        <v>495</v>
      </c>
    </row>
    <row r="15" spans="1:2" ht="12.75">
      <c r="A15" s="411"/>
      <c r="B15" s="411"/>
    </row>
    <row r="16" spans="1:2" ht="14.25">
      <c r="A16" s="414" t="str">
        <f>+CONCATENATE(LEFT(A4,4),". évi teljesítés BEVÉTELEK")</f>
        <v>2014. évi teljesítés BEVÉTELEK</v>
      </c>
      <c r="B16" s="412"/>
    </row>
    <row r="17" spans="1:2" ht="12.75">
      <c r="A17" s="411"/>
      <c r="B17" s="411"/>
    </row>
    <row r="18" spans="1:2" ht="12.75">
      <c r="A18" s="411" t="s">
        <v>490</v>
      </c>
      <c r="B18" s="411" t="s">
        <v>496</v>
      </c>
    </row>
    <row r="19" spans="1:2" ht="12.75">
      <c r="A19" s="411" t="s">
        <v>491</v>
      </c>
      <c r="B19" s="411" t="s">
        <v>497</v>
      </c>
    </row>
    <row r="20" spans="1:2" ht="12.75">
      <c r="A20" s="411" t="s">
        <v>492</v>
      </c>
      <c r="B20" s="411" t="s">
        <v>498</v>
      </c>
    </row>
    <row r="21" spans="1:2" ht="12.75">
      <c r="A21" s="411"/>
      <c r="B21" s="411"/>
    </row>
    <row r="22" spans="1:2" ht="15.75">
      <c r="A22" s="385" t="str">
        <f>+CONCATENATE(LEFT(A4,4),". évi eredeti előirányzat KIADÁSOK")</f>
        <v>2014. évi eredeti előirányzat KIADÁSOK</v>
      </c>
      <c r="B22" s="412"/>
    </row>
    <row r="23" spans="1:2" ht="12.75">
      <c r="A23" s="411"/>
      <c r="B23" s="411"/>
    </row>
    <row r="24" spans="1:2" ht="12.75">
      <c r="A24" s="411" t="s">
        <v>499</v>
      </c>
      <c r="B24" s="411" t="s">
        <v>505</v>
      </c>
    </row>
    <row r="25" spans="1:2" ht="12.75">
      <c r="A25" s="411" t="s">
        <v>478</v>
      </c>
      <c r="B25" s="411" t="s">
        <v>506</v>
      </c>
    </row>
    <row r="26" spans="1:2" ht="12.75">
      <c r="A26" s="411" t="s">
        <v>500</v>
      </c>
      <c r="B26" s="411" t="s">
        <v>507</v>
      </c>
    </row>
    <row r="27" spans="1:2" ht="12.75">
      <c r="A27" s="411"/>
      <c r="B27" s="411"/>
    </row>
    <row r="28" spans="1:2" ht="15.75">
      <c r="A28" s="385" t="str">
        <f>+CONCATENATE(LEFT(A4,4),". évi módosított előirányzat KIADÁSOK")</f>
        <v>2014. évi módosított előirányzat KIADÁSOK</v>
      </c>
      <c r="B28" s="412"/>
    </row>
    <row r="29" spans="1:2" ht="12.75">
      <c r="A29" s="411"/>
      <c r="B29" s="411"/>
    </row>
    <row r="30" spans="1:2" ht="12.75">
      <c r="A30" s="411" t="s">
        <v>501</v>
      </c>
      <c r="B30" s="411" t="s">
        <v>512</v>
      </c>
    </row>
    <row r="31" spans="1:2" ht="12.75">
      <c r="A31" s="411" t="s">
        <v>479</v>
      </c>
      <c r="B31" s="411" t="s">
        <v>509</v>
      </c>
    </row>
    <row r="32" spans="1:2" ht="12.75">
      <c r="A32" s="411" t="s">
        <v>502</v>
      </c>
      <c r="B32" s="411" t="s">
        <v>508</v>
      </c>
    </row>
    <row r="33" spans="1:2" ht="12.75">
      <c r="A33" s="411"/>
      <c r="B33" s="411"/>
    </row>
    <row r="34" spans="1:2" ht="15.75">
      <c r="A34" s="415" t="str">
        <f>+CONCATENATE(LEFT(A4,4),". évi teljesítés KIADÁSOK")</f>
        <v>2014. évi teljesítés KIADÁSOK</v>
      </c>
      <c r="B34" s="412"/>
    </row>
    <row r="35" spans="1:2" ht="12.75">
      <c r="A35" s="411"/>
      <c r="B35" s="411"/>
    </row>
    <row r="36" spans="1:2" ht="12.75">
      <c r="A36" s="411" t="s">
        <v>503</v>
      </c>
      <c r="B36" s="411" t="s">
        <v>513</v>
      </c>
    </row>
    <row r="37" spans="1:2" ht="12.75">
      <c r="A37" s="411" t="s">
        <v>480</v>
      </c>
      <c r="B37" s="411" t="s">
        <v>511</v>
      </c>
    </row>
    <row r="38" spans="1:2" ht="12.75">
      <c r="A38" s="411" t="s">
        <v>504</v>
      </c>
      <c r="B38" s="411" t="s">
        <v>510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view="pageLayout" zoomScale="85" zoomScalePageLayoutView="85" workbookViewId="0" topLeftCell="A4">
      <selection activeCell="K19" sqref="K19"/>
    </sheetView>
  </sheetViews>
  <sheetFormatPr defaultColWidth="9.00390625" defaultRowHeight="12.75"/>
  <cols>
    <col min="1" max="1" width="6.875" style="4" customWidth="1"/>
    <col min="2" max="2" width="32.375" style="3" customWidth="1"/>
    <col min="3" max="3" width="17.00390625" style="3" customWidth="1"/>
    <col min="4" max="9" width="12.875" style="3" customWidth="1"/>
    <col min="10" max="10" width="13.875" style="3" customWidth="1"/>
    <col min="11" max="11" width="4.00390625" style="3" customWidth="1"/>
    <col min="12" max="16384" width="9.375" style="3" customWidth="1"/>
  </cols>
  <sheetData>
    <row r="1" spans="1:11" ht="14.25" thickBot="1">
      <c r="A1" s="41"/>
      <c r="B1" s="42"/>
      <c r="C1" s="42"/>
      <c r="D1" s="42"/>
      <c r="E1" s="42"/>
      <c r="F1" s="42"/>
      <c r="G1" s="42"/>
      <c r="H1" s="42"/>
      <c r="I1" s="42"/>
      <c r="J1" s="43" t="s">
        <v>40</v>
      </c>
      <c r="K1" s="506" t="str">
        <f>+CONCATENATE("2. tájékoztató tábla a 4/",LEFT(ÖSSZEFÜGGÉSEK!A4,4)+1,". (V.26) önkormányzati rendelethez")</f>
        <v>2. tájékoztató tábla a 4/2015. (V.26) önkormányzati rendelethez</v>
      </c>
    </row>
    <row r="2" spans="1:11" s="47" customFormat="1" ht="26.25" customHeight="1">
      <c r="A2" s="507" t="s">
        <v>43</v>
      </c>
      <c r="B2" s="509" t="s">
        <v>148</v>
      </c>
      <c r="C2" s="509" t="s">
        <v>149</v>
      </c>
      <c r="D2" s="509" t="s">
        <v>150</v>
      </c>
      <c r="E2" s="509" t="str">
        <f>+CONCATENATE(LEFT(ÖSSZEFÜGGÉSEK!A4,4),". évi teljesítés")</f>
        <v>2014. évi teljesítés</v>
      </c>
      <c r="F2" s="44" t="s">
        <v>151</v>
      </c>
      <c r="G2" s="45"/>
      <c r="H2" s="45"/>
      <c r="I2" s="46"/>
      <c r="J2" s="512" t="s">
        <v>152</v>
      </c>
      <c r="K2" s="506"/>
    </row>
    <row r="3" spans="1:11" s="51" customFormat="1" ht="32.25" customHeight="1" thickBot="1">
      <c r="A3" s="508"/>
      <c r="B3" s="510"/>
      <c r="C3" s="510"/>
      <c r="D3" s="511"/>
      <c r="E3" s="511"/>
      <c r="F3" s="48" t="str">
        <f>+CONCATENATE(LEFT(ÖSSZEFÜGGÉSEK!A4,4)+1,".")</f>
        <v>2015.</v>
      </c>
      <c r="G3" s="49" t="str">
        <f>+CONCATENATE(LEFT(ÖSSZEFÜGGÉSEK!A4,4)+2,".")</f>
        <v>2016.</v>
      </c>
      <c r="H3" s="49" t="str">
        <f>+CONCATENATE(LEFT(ÖSSZEFÜGGÉSEK!A4,4)+3,".")</f>
        <v>2017.</v>
      </c>
      <c r="I3" s="50" t="str">
        <f>+CONCATENATE(LEFT(ÖSSZEFÜGGÉSEK!A4,4)+3,". után")</f>
        <v>2017. után</v>
      </c>
      <c r="J3" s="513"/>
      <c r="K3" s="506"/>
    </row>
    <row r="4" spans="1:11" s="53" customFormat="1" ht="13.5" customHeight="1" thickBot="1">
      <c r="A4" s="423" t="s">
        <v>386</v>
      </c>
      <c r="B4" s="52" t="s">
        <v>527</v>
      </c>
      <c r="C4" s="424" t="s">
        <v>388</v>
      </c>
      <c r="D4" s="424" t="s">
        <v>389</v>
      </c>
      <c r="E4" s="424" t="s">
        <v>390</v>
      </c>
      <c r="F4" s="424" t="s">
        <v>467</v>
      </c>
      <c r="G4" s="424" t="s">
        <v>468</v>
      </c>
      <c r="H4" s="424" t="s">
        <v>469</v>
      </c>
      <c r="I4" s="424" t="s">
        <v>470</v>
      </c>
      <c r="J4" s="425" t="s">
        <v>608</v>
      </c>
      <c r="K4" s="506"/>
    </row>
    <row r="5" spans="1:11" ht="33.75" customHeight="1">
      <c r="A5" s="54" t="s">
        <v>3</v>
      </c>
      <c r="B5" s="55" t="s">
        <v>153</v>
      </c>
      <c r="C5" s="56"/>
      <c r="D5" s="57">
        <f aca="true" t="shared" si="0" ref="D5:I5">SUM(D6:D7)</f>
        <v>0</v>
      </c>
      <c r="E5" s="57">
        <f t="shared" si="0"/>
        <v>0</v>
      </c>
      <c r="F5" s="57">
        <f t="shared" si="0"/>
        <v>0</v>
      </c>
      <c r="G5" s="57">
        <f t="shared" si="0"/>
        <v>0</v>
      </c>
      <c r="H5" s="57">
        <f t="shared" si="0"/>
        <v>0</v>
      </c>
      <c r="I5" s="58">
        <f t="shared" si="0"/>
        <v>0</v>
      </c>
      <c r="J5" s="59">
        <f aca="true" t="shared" si="1" ref="J5:J17">SUM(F5:I5)</f>
        <v>0</v>
      </c>
      <c r="K5" s="506"/>
    </row>
    <row r="6" spans="1:11" ht="21" customHeight="1">
      <c r="A6" s="60" t="s">
        <v>4</v>
      </c>
      <c r="B6" s="61" t="s">
        <v>154</v>
      </c>
      <c r="C6" s="62"/>
      <c r="D6" s="2"/>
      <c r="E6" s="2"/>
      <c r="F6" s="2"/>
      <c r="G6" s="2"/>
      <c r="H6" s="2"/>
      <c r="I6" s="31"/>
      <c r="J6" s="63">
        <f t="shared" si="1"/>
        <v>0</v>
      </c>
      <c r="K6" s="506"/>
    </row>
    <row r="7" spans="1:11" ht="21" customHeight="1">
      <c r="A7" s="60" t="s">
        <v>5</v>
      </c>
      <c r="B7" s="61" t="s">
        <v>154</v>
      </c>
      <c r="C7" s="62"/>
      <c r="D7" s="2"/>
      <c r="E7" s="2"/>
      <c r="F7" s="2"/>
      <c r="G7" s="2"/>
      <c r="H7" s="2"/>
      <c r="I7" s="31"/>
      <c r="J7" s="63">
        <f t="shared" si="1"/>
        <v>0</v>
      </c>
      <c r="K7" s="506"/>
    </row>
    <row r="8" spans="1:11" ht="36" customHeight="1">
      <c r="A8" s="60" t="s">
        <v>6</v>
      </c>
      <c r="B8" s="64" t="s">
        <v>155</v>
      </c>
      <c r="C8" s="65"/>
      <c r="D8" s="66">
        <f aca="true" t="shared" si="2" ref="D8:I8">SUM(D9:D10)</f>
        <v>0</v>
      </c>
      <c r="E8" s="66">
        <f t="shared" si="2"/>
        <v>0</v>
      </c>
      <c r="F8" s="66">
        <f t="shared" si="2"/>
        <v>0</v>
      </c>
      <c r="G8" s="66">
        <f t="shared" si="2"/>
        <v>0</v>
      </c>
      <c r="H8" s="66">
        <f t="shared" si="2"/>
        <v>0</v>
      </c>
      <c r="I8" s="67">
        <f t="shared" si="2"/>
        <v>0</v>
      </c>
      <c r="J8" s="68">
        <f t="shared" si="1"/>
        <v>0</v>
      </c>
      <c r="K8" s="506"/>
    </row>
    <row r="9" spans="1:11" ht="21" customHeight="1">
      <c r="A9" s="60" t="s">
        <v>7</v>
      </c>
      <c r="B9" s="61" t="s">
        <v>154</v>
      </c>
      <c r="C9" s="62"/>
      <c r="D9" s="2"/>
      <c r="E9" s="2"/>
      <c r="F9" s="2"/>
      <c r="G9" s="2"/>
      <c r="H9" s="2"/>
      <c r="I9" s="31"/>
      <c r="J9" s="63">
        <f t="shared" si="1"/>
        <v>0</v>
      </c>
      <c r="K9" s="506"/>
    </row>
    <row r="10" spans="1:11" ht="18" customHeight="1">
      <c r="A10" s="60" t="s">
        <v>8</v>
      </c>
      <c r="B10" s="61" t="s">
        <v>154</v>
      </c>
      <c r="C10" s="62"/>
      <c r="D10" s="2"/>
      <c r="E10" s="2"/>
      <c r="F10" s="2"/>
      <c r="G10" s="2"/>
      <c r="H10" s="2"/>
      <c r="I10" s="31"/>
      <c r="J10" s="63">
        <f t="shared" si="1"/>
        <v>0</v>
      </c>
      <c r="K10" s="506"/>
    </row>
    <row r="11" spans="1:11" ht="21" customHeight="1">
      <c r="A11" s="60" t="s">
        <v>9</v>
      </c>
      <c r="B11" s="69" t="s">
        <v>156</v>
      </c>
      <c r="C11" s="65"/>
      <c r="D11" s="66">
        <f aca="true" t="shared" si="3" ref="D11:I11">SUM(D12:D12)</f>
        <v>0</v>
      </c>
      <c r="E11" s="66">
        <f t="shared" si="3"/>
        <v>0</v>
      </c>
      <c r="F11" s="66">
        <f t="shared" si="3"/>
        <v>0</v>
      </c>
      <c r="G11" s="66">
        <f t="shared" si="3"/>
        <v>0</v>
      </c>
      <c r="H11" s="66">
        <f t="shared" si="3"/>
        <v>0</v>
      </c>
      <c r="I11" s="67">
        <f t="shared" si="3"/>
        <v>0</v>
      </c>
      <c r="J11" s="68">
        <f t="shared" si="1"/>
        <v>0</v>
      </c>
      <c r="K11" s="506"/>
    </row>
    <row r="12" spans="1:11" ht="21" customHeight="1">
      <c r="A12" s="60" t="s">
        <v>10</v>
      </c>
      <c r="B12" s="61" t="s">
        <v>656</v>
      </c>
      <c r="C12" s="62"/>
      <c r="D12" s="2"/>
      <c r="E12" s="2">
        <v>0</v>
      </c>
      <c r="F12" s="2"/>
      <c r="G12" s="2"/>
      <c r="H12" s="2"/>
      <c r="I12" s="31"/>
      <c r="J12" s="63">
        <f t="shared" si="1"/>
        <v>0</v>
      </c>
      <c r="K12" s="506"/>
    </row>
    <row r="13" spans="1:11" ht="21" customHeight="1">
      <c r="A13" s="60" t="s">
        <v>11</v>
      </c>
      <c r="B13" s="69" t="s">
        <v>157</v>
      </c>
      <c r="C13" s="65"/>
      <c r="D13" s="66">
        <f aca="true" t="shared" si="4" ref="D13:I13">SUM(D14:D14)</f>
        <v>0</v>
      </c>
      <c r="E13" s="66">
        <f t="shared" si="4"/>
        <v>0</v>
      </c>
      <c r="F13" s="66">
        <f t="shared" si="4"/>
        <v>0</v>
      </c>
      <c r="G13" s="66">
        <f t="shared" si="4"/>
        <v>0</v>
      </c>
      <c r="H13" s="66">
        <f t="shared" si="4"/>
        <v>0</v>
      </c>
      <c r="I13" s="67">
        <f t="shared" si="4"/>
        <v>0</v>
      </c>
      <c r="J13" s="68">
        <f t="shared" si="1"/>
        <v>0</v>
      </c>
      <c r="K13" s="506"/>
    </row>
    <row r="14" spans="1:11" ht="21" customHeight="1">
      <c r="A14" s="60" t="s">
        <v>12</v>
      </c>
      <c r="B14" s="61" t="s">
        <v>154</v>
      </c>
      <c r="C14" s="62"/>
      <c r="D14" s="2"/>
      <c r="E14" s="2"/>
      <c r="F14" s="2"/>
      <c r="G14" s="2"/>
      <c r="H14" s="2"/>
      <c r="I14" s="31"/>
      <c r="J14" s="63">
        <f t="shared" si="1"/>
        <v>0</v>
      </c>
      <c r="K14" s="506"/>
    </row>
    <row r="15" spans="1:11" ht="21" customHeight="1">
      <c r="A15" s="70" t="s">
        <v>13</v>
      </c>
      <c r="B15" s="71" t="s">
        <v>158</v>
      </c>
      <c r="C15" s="72"/>
      <c r="D15" s="73">
        <f aca="true" t="shared" si="5" ref="D15:I15">SUM(D16:D17)</f>
        <v>0</v>
      </c>
      <c r="E15" s="73">
        <f t="shared" si="5"/>
        <v>0</v>
      </c>
      <c r="F15" s="73">
        <f t="shared" si="5"/>
        <v>0</v>
      </c>
      <c r="G15" s="73">
        <f t="shared" si="5"/>
        <v>0</v>
      </c>
      <c r="H15" s="73">
        <f t="shared" si="5"/>
        <v>0</v>
      </c>
      <c r="I15" s="74">
        <f t="shared" si="5"/>
        <v>0</v>
      </c>
      <c r="J15" s="68">
        <f t="shared" si="1"/>
        <v>0</v>
      </c>
      <c r="K15" s="506"/>
    </row>
    <row r="16" spans="1:11" ht="21" customHeight="1">
      <c r="A16" s="70" t="s">
        <v>14</v>
      </c>
      <c r="B16" s="61" t="s">
        <v>154</v>
      </c>
      <c r="C16" s="62"/>
      <c r="D16" s="2"/>
      <c r="E16" s="2"/>
      <c r="F16" s="2"/>
      <c r="G16" s="2"/>
      <c r="H16" s="2"/>
      <c r="I16" s="31"/>
      <c r="J16" s="63">
        <f t="shared" si="1"/>
        <v>0</v>
      </c>
      <c r="K16" s="506"/>
    </row>
    <row r="17" spans="1:11" ht="21" customHeight="1" thickBot="1">
      <c r="A17" s="70" t="s">
        <v>15</v>
      </c>
      <c r="B17" s="61" t="s">
        <v>154</v>
      </c>
      <c r="C17" s="75"/>
      <c r="D17" s="76"/>
      <c r="E17" s="76"/>
      <c r="F17" s="76"/>
      <c r="G17" s="76"/>
      <c r="H17" s="76"/>
      <c r="I17" s="77"/>
      <c r="J17" s="63">
        <f t="shared" si="1"/>
        <v>0</v>
      </c>
      <c r="K17" s="506"/>
    </row>
    <row r="18" spans="1:11" ht="21" customHeight="1" thickBot="1">
      <c r="A18" s="78" t="s">
        <v>16</v>
      </c>
      <c r="B18" s="79" t="s">
        <v>159</v>
      </c>
      <c r="C18" s="80"/>
      <c r="D18" s="81">
        <f aca="true" t="shared" si="6" ref="D18:J18">D5+D8+D11+D13+D15</f>
        <v>0</v>
      </c>
      <c r="E18" s="81">
        <f t="shared" si="6"/>
        <v>0</v>
      </c>
      <c r="F18" s="81">
        <f t="shared" si="6"/>
        <v>0</v>
      </c>
      <c r="G18" s="81">
        <f t="shared" si="6"/>
        <v>0</v>
      </c>
      <c r="H18" s="81">
        <f t="shared" si="6"/>
        <v>0</v>
      </c>
      <c r="I18" s="82">
        <f t="shared" si="6"/>
        <v>0</v>
      </c>
      <c r="J18" s="83">
        <f t="shared" si="6"/>
        <v>0</v>
      </c>
      <c r="K18" s="506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view="pageLayout" zoomScale="85" zoomScalePageLayoutView="85" workbookViewId="0" topLeftCell="A31">
      <selection activeCell="I20" sqref="I20"/>
    </sheetView>
  </sheetViews>
  <sheetFormatPr defaultColWidth="9.00390625" defaultRowHeight="12.75"/>
  <cols>
    <col min="1" max="1" width="6.875" style="4" customWidth="1"/>
    <col min="2" max="2" width="50.375" style="3" customWidth="1"/>
    <col min="3" max="5" width="12.875" style="3" customWidth="1"/>
    <col min="6" max="6" width="13.875" style="3" customWidth="1"/>
    <col min="7" max="7" width="15.50390625" style="3" customWidth="1"/>
    <col min="8" max="8" width="16.875" style="3" customWidth="1"/>
    <col min="9" max="9" width="5.625" style="3" customWidth="1"/>
    <col min="10" max="16384" width="9.375" style="3" customWidth="1"/>
  </cols>
  <sheetData>
    <row r="1" spans="1:9" s="9" customFormat="1" ht="15.75" thickBot="1">
      <c r="A1" s="84"/>
      <c r="B1" s="9" t="s">
        <v>647</v>
      </c>
      <c r="H1" s="85" t="s">
        <v>40</v>
      </c>
      <c r="I1" s="514" t="str">
        <f>+CONCATENATE("3. tájékoztató tábla a 4/",LEFT(ÖSSZEFÜGGÉSEK!A4,4)+1,". (V.26) önkormányzati rendelethez")</f>
        <v>3. tájékoztató tábla a 4/2015. (V.26) önkormányzati rendelethez</v>
      </c>
    </row>
    <row r="2" spans="1:9" s="47" customFormat="1" ht="26.25" customHeight="1">
      <c r="A2" s="517" t="s">
        <v>43</v>
      </c>
      <c r="B2" s="519" t="s">
        <v>160</v>
      </c>
      <c r="C2" s="517" t="s">
        <v>161</v>
      </c>
      <c r="D2" s="517" t="s">
        <v>162</v>
      </c>
      <c r="E2" s="521" t="s">
        <v>661</v>
      </c>
      <c r="F2" s="523" t="s">
        <v>163</v>
      </c>
      <c r="G2" s="524"/>
      <c r="H2" s="515" t="str">
        <f>+CONCATENATE(LEFT(ÖSSZEFÜGGÉSEK!A4,4)+2,". után")</f>
        <v>2016. után</v>
      </c>
      <c r="I2" s="514"/>
    </row>
    <row r="3" spans="1:9" s="51" customFormat="1" ht="40.5" customHeight="1" thickBot="1">
      <c r="A3" s="518"/>
      <c r="B3" s="520"/>
      <c r="C3" s="520"/>
      <c r="D3" s="518"/>
      <c r="E3" s="522"/>
      <c r="F3" s="86" t="s">
        <v>662</v>
      </c>
      <c r="G3" s="87" t="s">
        <v>663</v>
      </c>
      <c r="H3" s="516"/>
      <c r="I3" s="514"/>
    </row>
    <row r="4" spans="1:9" s="91" customFormat="1" ht="12.75" customHeight="1" thickBot="1">
      <c r="A4" s="88" t="s">
        <v>386</v>
      </c>
      <c r="B4" s="40" t="s">
        <v>387</v>
      </c>
      <c r="C4" s="40" t="s">
        <v>388</v>
      </c>
      <c r="D4" s="89" t="s">
        <v>389</v>
      </c>
      <c r="E4" s="88" t="s">
        <v>390</v>
      </c>
      <c r="F4" s="89" t="s">
        <v>467</v>
      </c>
      <c r="G4" s="89" t="s">
        <v>468</v>
      </c>
      <c r="H4" s="90" t="s">
        <v>469</v>
      </c>
      <c r="I4" s="514"/>
    </row>
    <row r="5" spans="1:9" ht="22.5" customHeight="1" thickBot="1">
      <c r="A5" s="92" t="s">
        <v>3</v>
      </c>
      <c r="B5" s="93" t="s">
        <v>164</v>
      </c>
      <c r="C5" s="94"/>
      <c r="D5" s="95"/>
      <c r="E5" s="96">
        <f>SUM(E6:E11)</f>
        <v>0</v>
      </c>
      <c r="F5" s="97">
        <f>SUM(F6:F11)</f>
        <v>0</v>
      </c>
      <c r="G5" s="97">
        <f>SUM(G6:G11)</f>
        <v>0</v>
      </c>
      <c r="H5" s="98">
        <f>SUM(H6:H11)</f>
        <v>0</v>
      </c>
      <c r="I5" s="514"/>
    </row>
    <row r="6" spans="1:9" ht="22.5" customHeight="1">
      <c r="A6" s="99" t="s">
        <v>4</v>
      </c>
      <c r="B6" s="100" t="s">
        <v>154</v>
      </c>
      <c r="C6" s="101">
        <v>2015</v>
      </c>
      <c r="D6" s="102">
        <v>2015</v>
      </c>
      <c r="E6" s="103">
        <v>0</v>
      </c>
      <c r="F6" s="2"/>
      <c r="G6" s="2"/>
      <c r="H6" s="104"/>
      <c r="I6" s="514"/>
    </row>
    <row r="7" spans="1:9" ht="22.5" customHeight="1">
      <c r="A7" s="99" t="s">
        <v>5</v>
      </c>
      <c r="B7" s="100" t="s">
        <v>154</v>
      </c>
      <c r="C7" s="101"/>
      <c r="D7" s="102"/>
      <c r="E7" s="103"/>
      <c r="F7" s="2"/>
      <c r="G7" s="2"/>
      <c r="H7" s="104"/>
      <c r="I7" s="514"/>
    </row>
    <row r="8" spans="1:9" ht="22.5" customHeight="1">
      <c r="A8" s="99" t="s">
        <v>6</v>
      </c>
      <c r="B8" s="100" t="s">
        <v>154</v>
      </c>
      <c r="C8" s="101"/>
      <c r="D8" s="102"/>
      <c r="E8" s="103"/>
      <c r="F8" s="2"/>
      <c r="G8" s="2"/>
      <c r="H8" s="104"/>
      <c r="I8" s="514"/>
    </row>
    <row r="9" spans="1:9" ht="22.5" customHeight="1">
      <c r="A9" s="99" t="s">
        <v>7</v>
      </c>
      <c r="B9" s="100" t="s">
        <v>154</v>
      </c>
      <c r="C9" s="101"/>
      <c r="D9" s="102"/>
      <c r="E9" s="103"/>
      <c r="F9" s="2"/>
      <c r="G9" s="2"/>
      <c r="H9" s="104"/>
      <c r="I9" s="514"/>
    </row>
    <row r="10" spans="1:9" ht="22.5" customHeight="1">
      <c r="A10" s="99" t="s">
        <v>8</v>
      </c>
      <c r="B10" s="100" t="s">
        <v>154</v>
      </c>
      <c r="C10" s="101"/>
      <c r="D10" s="102"/>
      <c r="E10" s="103"/>
      <c r="F10" s="2"/>
      <c r="G10" s="2"/>
      <c r="H10" s="104"/>
      <c r="I10" s="514"/>
    </row>
    <row r="11" spans="1:9" ht="22.5" customHeight="1" thickBot="1">
      <c r="A11" s="99" t="s">
        <v>9</v>
      </c>
      <c r="B11" s="100" t="s">
        <v>154</v>
      </c>
      <c r="C11" s="101"/>
      <c r="D11" s="102"/>
      <c r="E11" s="103"/>
      <c r="F11" s="2"/>
      <c r="G11" s="2"/>
      <c r="H11" s="104"/>
      <c r="I11" s="514"/>
    </row>
    <row r="12" spans="1:9" ht="22.5" customHeight="1" thickBot="1">
      <c r="A12" s="92" t="s">
        <v>10</v>
      </c>
      <c r="B12" s="93" t="s">
        <v>165</v>
      </c>
      <c r="C12" s="105"/>
      <c r="D12" s="106"/>
      <c r="E12" s="96">
        <f>SUM(E13:E18)</f>
        <v>0</v>
      </c>
      <c r="F12" s="97">
        <f>SUM(F13:F18)</f>
        <v>0</v>
      </c>
      <c r="G12" s="97">
        <f>SUM(G13:G18)</f>
        <v>0</v>
      </c>
      <c r="H12" s="98">
        <f>SUM(H13:H18)</f>
        <v>0</v>
      </c>
      <c r="I12" s="514"/>
    </row>
    <row r="13" spans="1:9" ht="22.5" customHeight="1">
      <c r="A13" s="99" t="s">
        <v>11</v>
      </c>
      <c r="B13" s="100" t="s">
        <v>154</v>
      </c>
      <c r="C13" s="101"/>
      <c r="D13" s="102"/>
      <c r="E13" s="103"/>
      <c r="F13" s="2"/>
      <c r="G13" s="2"/>
      <c r="H13" s="104"/>
      <c r="I13" s="514"/>
    </row>
    <row r="14" spans="1:9" ht="22.5" customHeight="1">
      <c r="A14" s="99" t="s">
        <v>12</v>
      </c>
      <c r="B14" s="100" t="s">
        <v>154</v>
      </c>
      <c r="C14" s="101"/>
      <c r="D14" s="102"/>
      <c r="E14" s="103"/>
      <c r="F14" s="2"/>
      <c r="G14" s="2"/>
      <c r="H14" s="104"/>
      <c r="I14" s="514"/>
    </row>
    <row r="15" spans="1:9" ht="22.5" customHeight="1">
      <c r="A15" s="99" t="s">
        <v>13</v>
      </c>
      <c r="B15" s="100" t="s">
        <v>154</v>
      </c>
      <c r="C15" s="101"/>
      <c r="D15" s="102"/>
      <c r="E15" s="103"/>
      <c r="F15" s="2"/>
      <c r="G15" s="2"/>
      <c r="H15" s="104"/>
      <c r="I15" s="514"/>
    </row>
    <row r="16" spans="1:9" ht="22.5" customHeight="1">
      <c r="A16" s="99" t="s">
        <v>14</v>
      </c>
      <c r="B16" s="100" t="s">
        <v>154</v>
      </c>
      <c r="C16" s="101"/>
      <c r="D16" s="102"/>
      <c r="E16" s="103"/>
      <c r="F16" s="2"/>
      <c r="G16" s="2"/>
      <c r="H16" s="104"/>
      <c r="I16" s="514"/>
    </row>
    <row r="17" spans="1:9" ht="22.5" customHeight="1">
      <c r="A17" s="99" t="s">
        <v>15</v>
      </c>
      <c r="B17" s="100" t="s">
        <v>154</v>
      </c>
      <c r="C17" s="101"/>
      <c r="D17" s="102"/>
      <c r="E17" s="103"/>
      <c r="F17" s="2"/>
      <c r="G17" s="2"/>
      <c r="H17" s="104"/>
      <c r="I17" s="514"/>
    </row>
    <row r="18" spans="1:9" ht="22.5" customHeight="1" thickBot="1">
      <c r="A18" s="99" t="s">
        <v>16</v>
      </c>
      <c r="B18" s="100" t="s">
        <v>154</v>
      </c>
      <c r="C18" s="101"/>
      <c r="D18" s="102"/>
      <c r="E18" s="103"/>
      <c r="F18" s="2"/>
      <c r="G18" s="2"/>
      <c r="H18" s="104"/>
      <c r="I18" s="514"/>
    </row>
    <row r="19" spans="1:9" ht="22.5" customHeight="1" thickBot="1">
      <c r="A19" s="92" t="s">
        <v>17</v>
      </c>
      <c r="B19" s="93" t="s">
        <v>609</v>
      </c>
      <c r="C19" s="94"/>
      <c r="D19" s="95"/>
      <c r="E19" s="96">
        <f>E5+E12</f>
        <v>0</v>
      </c>
      <c r="F19" s="97">
        <f>F5+F12</f>
        <v>0</v>
      </c>
      <c r="G19" s="97">
        <f>G5+G12</f>
        <v>0</v>
      </c>
      <c r="H19" s="98">
        <f>H5+H12</f>
        <v>0</v>
      </c>
      <c r="I19" s="514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28">
      <selection activeCell="G7" sqref="G7"/>
    </sheetView>
  </sheetViews>
  <sheetFormatPr defaultColWidth="9.00390625" defaultRowHeight="12.75"/>
  <cols>
    <col min="1" max="1" width="5.50390625" style="6" customWidth="1"/>
    <col min="2" max="2" width="36.875" style="6" customWidth="1"/>
    <col min="3" max="8" width="13.875" style="6" customWidth="1"/>
    <col min="9" max="9" width="15.125" style="6" customWidth="1"/>
    <col min="10" max="10" width="5.00390625" style="6" customWidth="1"/>
    <col min="11" max="16384" width="9.375" style="6" customWidth="1"/>
  </cols>
  <sheetData>
    <row r="1" spans="1:10" ht="34.5" customHeight="1">
      <c r="A1" s="543" t="str">
        <f>+CONCATENATE("Adósság állomány alakulása lejárat, eszközök, bel- és külföldi hitelezők szerinti bontásban 2015.december 31-én")</f>
        <v>Adósság állomány alakulása lejárat, eszközök, bel- és külföldi hitelezők szerinti bontásban 2015.december 31-én</v>
      </c>
      <c r="B1" s="544"/>
      <c r="C1" s="544"/>
      <c r="D1" s="544"/>
      <c r="E1" s="544"/>
      <c r="F1" s="544"/>
      <c r="G1" s="544"/>
      <c r="H1" s="544"/>
      <c r="I1" s="544"/>
      <c r="J1" s="514" t="str">
        <f>+CONCATENATE("4. tájékoztató tábla a 4/",LEFT(ÖSSZEFÜGGÉSEK!A4,4)+1,". (V.26.) önkormányzati rendelethez")</f>
        <v>4. tájékoztató tábla a 4/2015. (V.26.) önkormányzati rendelethez</v>
      </c>
    </row>
    <row r="2" spans="8:10" ht="14.25" thickBot="1">
      <c r="H2" s="545" t="s">
        <v>166</v>
      </c>
      <c r="I2" s="545"/>
      <c r="J2" s="514"/>
    </row>
    <row r="3" spans="1:10" ht="13.5" thickBot="1">
      <c r="A3" s="546" t="s">
        <v>1</v>
      </c>
      <c r="B3" s="525" t="s">
        <v>167</v>
      </c>
      <c r="C3" s="527" t="s">
        <v>168</v>
      </c>
      <c r="D3" s="529" t="s">
        <v>169</v>
      </c>
      <c r="E3" s="530"/>
      <c r="F3" s="530"/>
      <c r="G3" s="530"/>
      <c r="H3" s="530"/>
      <c r="I3" s="531" t="s">
        <v>170</v>
      </c>
      <c r="J3" s="514"/>
    </row>
    <row r="4" spans="1:10" s="10" customFormat="1" ht="42" customHeight="1" thickBot="1">
      <c r="A4" s="547"/>
      <c r="B4" s="526"/>
      <c r="C4" s="528"/>
      <c r="D4" s="107" t="s">
        <v>171</v>
      </c>
      <c r="E4" s="107" t="s">
        <v>172</v>
      </c>
      <c r="F4" s="107" t="s">
        <v>173</v>
      </c>
      <c r="G4" s="108" t="s">
        <v>174</v>
      </c>
      <c r="H4" s="108" t="s">
        <v>175</v>
      </c>
      <c r="I4" s="532"/>
      <c r="J4" s="514"/>
    </row>
    <row r="5" spans="1:10" s="10" customFormat="1" ht="12" customHeight="1" thickBot="1">
      <c r="A5" s="421" t="s">
        <v>386</v>
      </c>
      <c r="B5" s="109" t="s">
        <v>387</v>
      </c>
      <c r="C5" s="109" t="s">
        <v>388</v>
      </c>
      <c r="D5" s="109" t="s">
        <v>389</v>
      </c>
      <c r="E5" s="109" t="s">
        <v>390</v>
      </c>
      <c r="F5" s="109" t="s">
        <v>467</v>
      </c>
      <c r="G5" s="109" t="s">
        <v>468</v>
      </c>
      <c r="H5" s="109" t="s">
        <v>528</v>
      </c>
      <c r="I5" s="110" t="s">
        <v>529</v>
      </c>
      <c r="J5" s="514"/>
    </row>
    <row r="6" spans="1:10" s="10" customFormat="1" ht="18" customHeight="1">
      <c r="A6" s="533" t="s">
        <v>176</v>
      </c>
      <c r="B6" s="534"/>
      <c r="C6" s="534"/>
      <c r="D6" s="534"/>
      <c r="E6" s="534"/>
      <c r="F6" s="534"/>
      <c r="G6" s="534"/>
      <c r="H6" s="534"/>
      <c r="I6" s="535"/>
      <c r="J6" s="514"/>
    </row>
    <row r="7" spans="1:10" ht="15.75" customHeight="1">
      <c r="A7" s="19" t="s">
        <v>3</v>
      </c>
      <c r="B7" s="18" t="s">
        <v>177</v>
      </c>
      <c r="C7" s="12"/>
      <c r="D7" s="12"/>
      <c r="E7" s="12"/>
      <c r="F7" s="12"/>
      <c r="G7" s="112"/>
      <c r="H7" s="113">
        <f aca="true" t="shared" si="0" ref="H7:H13">SUM(D7:G7)</f>
        <v>0</v>
      </c>
      <c r="I7" s="20">
        <f aca="true" t="shared" si="1" ref="I7:I13">C7+H7</f>
        <v>0</v>
      </c>
      <c r="J7" s="514"/>
    </row>
    <row r="8" spans="1:10" ht="22.5">
      <c r="A8" s="19" t="s">
        <v>4</v>
      </c>
      <c r="B8" s="18" t="s">
        <v>115</v>
      </c>
      <c r="C8" s="12"/>
      <c r="D8" s="12"/>
      <c r="E8" s="12"/>
      <c r="F8" s="12"/>
      <c r="G8" s="112"/>
      <c r="H8" s="113">
        <f t="shared" si="0"/>
        <v>0</v>
      </c>
      <c r="I8" s="20">
        <f t="shared" si="1"/>
        <v>0</v>
      </c>
      <c r="J8" s="514"/>
    </row>
    <row r="9" spans="1:10" ht="22.5">
      <c r="A9" s="19" t="s">
        <v>5</v>
      </c>
      <c r="B9" s="18" t="s">
        <v>116</v>
      </c>
      <c r="C9" s="12"/>
      <c r="D9" s="12"/>
      <c r="E9" s="12"/>
      <c r="F9" s="12"/>
      <c r="G9" s="112"/>
      <c r="H9" s="113">
        <f t="shared" si="0"/>
        <v>0</v>
      </c>
      <c r="I9" s="20">
        <f t="shared" si="1"/>
        <v>0</v>
      </c>
      <c r="J9" s="514"/>
    </row>
    <row r="10" spans="1:10" ht="15.75" customHeight="1">
      <c r="A10" s="19" t="s">
        <v>6</v>
      </c>
      <c r="B10" s="18" t="s">
        <v>117</v>
      </c>
      <c r="C10" s="12"/>
      <c r="D10" s="12"/>
      <c r="E10" s="12"/>
      <c r="F10" s="12"/>
      <c r="G10" s="112"/>
      <c r="H10" s="113">
        <f t="shared" si="0"/>
        <v>0</v>
      </c>
      <c r="I10" s="20">
        <f t="shared" si="1"/>
        <v>0</v>
      </c>
      <c r="J10" s="514"/>
    </row>
    <row r="11" spans="1:10" ht="22.5">
      <c r="A11" s="19" t="s">
        <v>7</v>
      </c>
      <c r="B11" s="18" t="s">
        <v>118</v>
      </c>
      <c r="C11" s="12"/>
      <c r="D11" s="12"/>
      <c r="E11" s="12"/>
      <c r="F11" s="12"/>
      <c r="G11" s="112"/>
      <c r="H11" s="113">
        <f t="shared" si="0"/>
        <v>0</v>
      </c>
      <c r="I11" s="20">
        <f t="shared" si="1"/>
        <v>0</v>
      </c>
      <c r="J11" s="514"/>
    </row>
    <row r="12" spans="1:10" ht="15.75" customHeight="1">
      <c r="A12" s="21" t="s">
        <v>8</v>
      </c>
      <c r="B12" s="22" t="s">
        <v>178</v>
      </c>
      <c r="C12" s="13"/>
      <c r="D12" s="13"/>
      <c r="E12" s="13"/>
      <c r="F12" s="13"/>
      <c r="G12" s="114"/>
      <c r="H12" s="113">
        <f t="shared" si="0"/>
        <v>0</v>
      </c>
      <c r="I12" s="20">
        <f t="shared" si="1"/>
        <v>0</v>
      </c>
      <c r="J12" s="514"/>
    </row>
    <row r="13" spans="1:10" ht="15.75" customHeight="1" thickBot="1">
      <c r="A13" s="115" t="s">
        <v>9</v>
      </c>
      <c r="B13" s="116" t="s">
        <v>179</v>
      </c>
      <c r="C13" s="118"/>
      <c r="D13" s="118">
        <v>1894</v>
      </c>
      <c r="E13" s="118"/>
      <c r="F13" s="118"/>
      <c r="G13" s="119"/>
      <c r="H13" s="113">
        <f t="shared" si="0"/>
        <v>1894</v>
      </c>
      <c r="I13" s="20">
        <f t="shared" si="1"/>
        <v>1894</v>
      </c>
      <c r="J13" s="514"/>
    </row>
    <row r="14" spans="1:10" s="14" customFormat="1" ht="18" customHeight="1" thickBot="1">
      <c r="A14" s="536" t="s">
        <v>180</v>
      </c>
      <c r="B14" s="537"/>
      <c r="C14" s="23">
        <f aca="true" t="shared" si="2" ref="C14:I14">SUM(C7:C13)</f>
        <v>0</v>
      </c>
      <c r="D14" s="23">
        <f>SUM(D7:D13)</f>
        <v>1894</v>
      </c>
      <c r="E14" s="23">
        <f t="shared" si="2"/>
        <v>0</v>
      </c>
      <c r="F14" s="23">
        <f t="shared" si="2"/>
        <v>0</v>
      </c>
      <c r="G14" s="120">
        <f t="shared" si="2"/>
        <v>0</v>
      </c>
      <c r="H14" s="120">
        <f t="shared" si="2"/>
        <v>1894</v>
      </c>
      <c r="I14" s="24">
        <f t="shared" si="2"/>
        <v>1894</v>
      </c>
      <c r="J14" s="514"/>
    </row>
    <row r="15" spans="1:10" s="11" customFormat="1" ht="18" customHeight="1">
      <c r="A15" s="538" t="s">
        <v>181</v>
      </c>
      <c r="B15" s="539"/>
      <c r="C15" s="539"/>
      <c r="D15" s="539"/>
      <c r="E15" s="539"/>
      <c r="F15" s="539"/>
      <c r="G15" s="539"/>
      <c r="H15" s="539"/>
      <c r="I15" s="540"/>
      <c r="J15" s="514"/>
    </row>
    <row r="16" spans="1:10" s="11" customFormat="1" ht="12.75">
      <c r="A16" s="19" t="s">
        <v>3</v>
      </c>
      <c r="B16" s="18" t="s">
        <v>182</v>
      </c>
      <c r="C16" s="12"/>
      <c r="D16" s="12"/>
      <c r="E16" s="12"/>
      <c r="F16" s="12"/>
      <c r="G16" s="112"/>
      <c r="H16" s="113">
        <f>SUM(D16:G16)</f>
        <v>0</v>
      </c>
      <c r="I16" s="20">
        <f>C16+H16</f>
        <v>0</v>
      </c>
      <c r="J16" s="514"/>
    </row>
    <row r="17" spans="1:10" ht="13.5" thickBot="1">
      <c r="A17" s="115" t="s">
        <v>4</v>
      </c>
      <c r="B17" s="116" t="s">
        <v>179</v>
      </c>
      <c r="C17" s="118"/>
      <c r="D17" s="118"/>
      <c r="E17" s="118"/>
      <c r="F17" s="118"/>
      <c r="G17" s="119"/>
      <c r="H17" s="113">
        <f>SUM(D17:G17)</f>
        <v>0</v>
      </c>
      <c r="I17" s="121">
        <f>C17+H17</f>
        <v>0</v>
      </c>
      <c r="J17" s="514"/>
    </row>
    <row r="18" spans="1:10" ht="15.75" customHeight="1" thickBot="1">
      <c r="A18" s="536" t="s">
        <v>183</v>
      </c>
      <c r="B18" s="537"/>
      <c r="C18" s="23">
        <f aca="true" t="shared" si="3" ref="C18:I18">SUM(C16:C17)</f>
        <v>0</v>
      </c>
      <c r="D18" s="23">
        <f t="shared" si="3"/>
        <v>0</v>
      </c>
      <c r="E18" s="23">
        <f t="shared" si="3"/>
        <v>0</v>
      </c>
      <c r="F18" s="23">
        <f t="shared" si="3"/>
        <v>0</v>
      </c>
      <c r="G18" s="120">
        <f t="shared" si="3"/>
        <v>0</v>
      </c>
      <c r="H18" s="120">
        <f t="shared" si="3"/>
        <v>0</v>
      </c>
      <c r="I18" s="24">
        <f t="shared" si="3"/>
        <v>0</v>
      </c>
      <c r="J18" s="514"/>
    </row>
    <row r="19" spans="1:10" ht="18" customHeight="1" thickBot="1">
      <c r="A19" s="541" t="s">
        <v>184</v>
      </c>
      <c r="B19" s="542"/>
      <c r="C19" s="122">
        <f aca="true" t="shared" si="4" ref="C19:I19">C14+C18</f>
        <v>0</v>
      </c>
      <c r="D19" s="122">
        <f t="shared" si="4"/>
        <v>1894</v>
      </c>
      <c r="E19" s="122">
        <f t="shared" si="4"/>
        <v>0</v>
      </c>
      <c r="F19" s="122">
        <f t="shared" si="4"/>
        <v>0</v>
      </c>
      <c r="G19" s="122">
        <f t="shared" si="4"/>
        <v>0</v>
      </c>
      <c r="H19" s="122">
        <f t="shared" si="4"/>
        <v>1894</v>
      </c>
      <c r="I19" s="24">
        <f t="shared" si="4"/>
        <v>1894</v>
      </c>
      <c r="J19" s="514"/>
    </row>
  </sheetData>
  <sheetProtection/>
  <mergeCells count="13"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workbookViewId="0" topLeftCell="A25">
      <selection activeCell="D7" sqref="D7"/>
    </sheetView>
  </sheetViews>
  <sheetFormatPr defaultColWidth="9.00390625" defaultRowHeight="12.75"/>
  <cols>
    <col min="1" max="1" width="5.875" style="142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9" customFormat="1" ht="15.75" thickBot="1">
      <c r="A1" s="84"/>
      <c r="D1" s="85" t="s">
        <v>40</v>
      </c>
    </row>
    <row r="2" spans="1:4" s="10" customFormat="1" ht="48" customHeight="1" thickBot="1">
      <c r="A2" s="123" t="s">
        <v>1</v>
      </c>
      <c r="B2" s="107" t="s">
        <v>2</v>
      </c>
      <c r="C2" s="107" t="s">
        <v>185</v>
      </c>
      <c r="D2" s="124" t="s">
        <v>186</v>
      </c>
    </row>
    <row r="3" spans="1:4" s="10" customFormat="1" ht="13.5" customHeight="1" thickBot="1">
      <c r="A3" s="125" t="s">
        <v>386</v>
      </c>
      <c r="B3" s="126" t="s">
        <v>387</v>
      </c>
      <c r="C3" s="126" t="s">
        <v>388</v>
      </c>
      <c r="D3" s="127" t="s">
        <v>389</v>
      </c>
    </row>
    <row r="4" spans="1:4" ht="18" customHeight="1">
      <c r="A4" s="128" t="s">
        <v>3</v>
      </c>
      <c r="B4" s="129" t="s">
        <v>187</v>
      </c>
      <c r="C4" s="130"/>
      <c r="D4" s="131"/>
    </row>
    <row r="5" spans="1:4" ht="18" customHeight="1">
      <c r="A5" s="132" t="s">
        <v>4</v>
      </c>
      <c r="B5" s="133" t="s">
        <v>188</v>
      </c>
      <c r="C5" s="134"/>
      <c r="D5" s="135"/>
    </row>
    <row r="6" spans="1:4" ht="18" customHeight="1">
      <c r="A6" s="132" t="s">
        <v>5</v>
      </c>
      <c r="B6" s="133" t="s">
        <v>189</v>
      </c>
      <c r="C6" s="134"/>
      <c r="D6" s="135"/>
    </row>
    <row r="7" spans="1:4" ht="18" customHeight="1">
      <c r="A7" s="132" t="s">
        <v>6</v>
      </c>
      <c r="B7" s="133" t="s">
        <v>190</v>
      </c>
      <c r="C7" s="134"/>
      <c r="D7" s="135"/>
    </row>
    <row r="8" spans="1:4" ht="18" customHeight="1">
      <c r="A8" s="136" t="s">
        <v>7</v>
      </c>
      <c r="B8" s="133" t="s">
        <v>191</v>
      </c>
      <c r="C8" s="134"/>
      <c r="D8" s="135"/>
    </row>
    <row r="9" spans="1:4" ht="18" customHeight="1">
      <c r="A9" s="132" t="s">
        <v>8</v>
      </c>
      <c r="B9" s="133" t="s">
        <v>192</v>
      </c>
      <c r="C9" s="134"/>
      <c r="D9" s="135"/>
    </row>
    <row r="10" spans="1:4" ht="18" customHeight="1">
      <c r="A10" s="136" t="s">
        <v>9</v>
      </c>
      <c r="B10" s="137" t="s">
        <v>193</v>
      </c>
      <c r="C10" s="134"/>
      <c r="D10" s="135"/>
    </row>
    <row r="11" spans="1:4" ht="18" customHeight="1">
      <c r="A11" s="136" t="s">
        <v>10</v>
      </c>
      <c r="B11" s="137" t="s">
        <v>194</v>
      </c>
      <c r="C11" s="134"/>
      <c r="D11" s="135"/>
    </row>
    <row r="12" spans="1:4" ht="18" customHeight="1">
      <c r="A12" s="132" t="s">
        <v>11</v>
      </c>
      <c r="B12" s="137" t="s">
        <v>195</v>
      </c>
      <c r="C12" s="134"/>
      <c r="D12" s="135"/>
    </row>
    <row r="13" spans="1:4" ht="18" customHeight="1">
      <c r="A13" s="136" t="s">
        <v>12</v>
      </c>
      <c r="B13" s="137" t="s">
        <v>196</v>
      </c>
      <c r="C13" s="134"/>
      <c r="D13" s="135"/>
    </row>
    <row r="14" spans="1:4" ht="22.5">
      <c r="A14" s="132" t="s">
        <v>13</v>
      </c>
      <c r="B14" s="137" t="s">
        <v>197</v>
      </c>
      <c r="C14" s="134"/>
      <c r="D14" s="135"/>
    </row>
    <row r="15" spans="1:4" ht="18" customHeight="1">
      <c r="A15" s="136" t="s">
        <v>14</v>
      </c>
      <c r="B15" s="133" t="s">
        <v>198</v>
      </c>
      <c r="C15" s="134"/>
      <c r="D15" s="135"/>
    </row>
    <row r="16" spans="1:4" ht="18" customHeight="1">
      <c r="A16" s="132" t="s">
        <v>15</v>
      </c>
      <c r="B16" s="133" t="s">
        <v>199</v>
      </c>
      <c r="C16" s="487">
        <v>20</v>
      </c>
      <c r="D16" s="382">
        <v>20</v>
      </c>
    </row>
    <row r="17" spans="1:4" ht="18" customHeight="1">
      <c r="A17" s="136" t="s">
        <v>16</v>
      </c>
      <c r="B17" s="133" t="s">
        <v>200</v>
      </c>
      <c r="C17" s="134"/>
      <c r="D17" s="135"/>
    </row>
    <row r="18" spans="1:4" ht="18" customHeight="1">
      <c r="A18" s="132" t="s">
        <v>17</v>
      </c>
      <c r="B18" s="133" t="s">
        <v>201</v>
      </c>
      <c r="C18" s="134"/>
      <c r="D18" s="135"/>
    </row>
    <row r="19" spans="1:4" ht="18" customHeight="1">
      <c r="A19" s="136" t="s">
        <v>18</v>
      </c>
      <c r="B19" s="133" t="s">
        <v>202</v>
      </c>
      <c r="C19" s="134"/>
      <c r="D19" s="135"/>
    </row>
    <row r="20" spans="1:4" ht="18" customHeight="1">
      <c r="A20" s="132" t="s">
        <v>19</v>
      </c>
      <c r="B20" s="111"/>
      <c r="C20" s="134"/>
      <c r="D20" s="135"/>
    </row>
    <row r="21" spans="1:4" ht="18" customHeight="1">
      <c r="A21" s="136" t="s">
        <v>20</v>
      </c>
      <c r="B21" s="111"/>
      <c r="C21" s="134"/>
      <c r="D21" s="135"/>
    </row>
    <row r="22" spans="1:4" ht="18" customHeight="1">
      <c r="A22" s="132" t="s">
        <v>21</v>
      </c>
      <c r="B22" s="111"/>
      <c r="C22" s="134"/>
      <c r="D22" s="135"/>
    </row>
    <row r="23" spans="1:4" ht="18" customHeight="1">
      <c r="A23" s="136" t="s">
        <v>22</v>
      </c>
      <c r="B23" s="111"/>
      <c r="C23" s="134"/>
      <c r="D23" s="135"/>
    </row>
    <row r="24" spans="1:4" ht="18" customHeight="1">
      <c r="A24" s="132" t="s">
        <v>23</v>
      </c>
      <c r="B24" s="111"/>
      <c r="C24" s="134"/>
      <c r="D24" s="135"/>
    </row>
    <row r="25" spans="1:4" ht="18" customHeight="1">
      <c r="A25" s="136" t="s">
        <v>24</v>
      </c>
      <c r="B25" s="111"/>
      <c r="C25" s="134"/>
      <c r="D25" s="135"/>
    </row>
    <row r="26" spans="1:4" ht="18" customHeight="1">
      <c r="A26" s="132" t="s">
        <v>25</v>
      </c>
      <c r="B26" s="111"/>
      <c r="C26" s="134"/>
      <c r="D26" s="135"/>
    </row>
    <row r="27" spans="1:4" ht="18" customHeight="1">
      <c r="A27" s="136" t="s">
        <v>26</v>
      </c>
      <c r="B27" s="111"/>
      <c r="C27" s="134"/>
      <c r="D27" s="135"/>
    </row>
    <row r="28" spans="1:4" ht="18" customHeight="1" thickBot="1">
      <c r="A28" s="138" t="s">
        <v>27</v>
      </c>
      <c r="B28" s="117"/>
      <c r="C28" s="139"/>
      <c r="D28" s="140"/>
    </row>
    <row r="29" spans="1:4" ht="18" customHeight="1" thickBot="1">
      <c r="A29" s="235" t="s">
        <v>28</v>
      </c>
      <c r="B29" s="236" t="s">
        <v>35</v>
      </c>
      <c r="C29" s="237">
        <f>+C4+C5+C6+C7+C8+C15+C16+C17+C18+C19+C20+C21+C22+C23+C24+C25+C26+C27+C28</f>
        <v>20</v>
      </c>
      <c r="D29" s="238">
        <f>+D4+D5+D6+D7+D8+D15+D16+D17+D18+D19+D20+D21+D22+D23+D24+D25+D26+D27+D28</f>
        <v>20</v>
      </c>
    </row>
    <row r="30" spans="1:4" ht="25.5" customHeight="1">
      <c r="A30" s="141"/>
      <c r="B30" s="548" t="s">
        <v>203</v>
      </c>
      <c r="C30" s="548"/>
      <c r="D30" s="548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4/2016. (V.26.)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workbookViewId="0" topLeftCell="A4">
      <selection activeCell="C11" sqref="C11"/>
    </sheetView>
  </sheetViews>
  <sheetFormatPr defaultColWidth="9.00390625" defaultRowHeight="12.75"/>
  <cols>
    <col min="1" max="1" width="6.625" style="6" customWidth="1"/>
    <col min="2" max="2" width="32.875" style="6" customWidth="1"/>
    <col min="3" max="3" width="20.875" style="6" customWidth="1"/>
    <col min="4" max="5" width="12.875" style="6" customWidth="1"/>
    <col min="6" max="16384" width="9.375" style="6" customWidth="1"/>
  </cols>
  <sheetData>
    <row r="1" spans="3:5" ht="14.25" thickBot="1">
      <c r="C1" s="143"/>
      <c r="D1" s="143"/>
      <c r="E1" s="143" t="s">
        <v>166</v>
      </c>
    </row>
    <row r="2" spans="1:5" ht="42.75" customHeight="1" thickBot="1">
      <c r="A2" s="144" t="s">
        <v>43</v>
      </c>
      <c r="B2" s="145" t="s">
        <v>204</v>
      </c>
      <c r="C2" s="145" t="s">
        <v>205</v>
      </c>
      <c r="D2" s="146" t="s">
        <v>206</v>
      </c>
      <c r="E2" s="147" t="s">
        <v>207</v>
      </c>
    </row>
    <row r="3" spans="1:5" ht="15.75" customHeight="1">
      <c r="A3" s="148" t="s">
        <v>3</v>
      </c>
      <c r="B3" s="149" t="s">
        <v>643</v>
      </c>
      <c r="C3" s="149" t="s">
        <v>644</v>
      </c>
      <c r="D3" s="150">
        <v>300</v>
      </c>
      <c r="E3" s="151">
        <v>60</v>
      </c>
    </row>
    <row r="4" spans="1:5" ht="15.75" customHeight="1">
      <c r="A4" s="152" t="s">
        <v>4</v>
      </c>
      <c r="B4" s="153" t="s">
        <v>645</v>
      </c>
      <c r="C4" s="153" t="s">
        <v>644</v>
      </c>
      <c r="D4" s="154">
        <v>900</v>
      </c>
      <c r="E4" s="155">
        <v>930</v>
      </c>
    </row>
    <row r="5" spans="1:5" ht="15.75" customHeight="1">
      <c r="A5" s="152" t="s">
        <v>5</v>
      </c>
      <c r="B5" s="153" t="s">
        <v>646</v>
      </c>
      <c r="C5" s="153" t="s">
        <v>644</v>
      </c>
      <c r="D5" s="154">
        <v>300</v>
      </c>
      <c r="E5" s="155">
        <v>0</v>
      </c>
    </row>
    <row r="6" spans="1:5" ht="15.75" customHeight="1">
      <c r="A6" s="152" t="s">
        <v>6</v>
      </c>
      <c r="B6" s="153" t="s">
        <v>648</v>
      </c>
      <c r="C6" s="153" t="s">
        <v>649</v>
      </c>
      <c r="D6" s="154">
        <v>130</v>
      </c>
      <c r="E6" s="155">
        <v>0</v>
      </c>
    </row>
    <row r="7" spans="1:5" ht="15.75" customHeight="1">
      <c r="A7" s="152" t="s">
        <v>7</v>
      </c>
      <c r="B7" s="153" t="s">
        <v>650</v>
      </c>
      <c r="C7" s="153" t="s">
        <v>652</v>
      </c>
      <c r="D7" s="154">
        <v>36</v>
      </c>
      <c r="E7" s="155">
        <v>0</v>
      </c>
    </row>
    <row r="8" spans="1:5" ht="15.75" customHeight="1">
      <c r="A8" s="152" t="s">
        <v>8</v>
      </c>
      <c r="B8" s="153" t="s">
        <v>653</v>
      </c>
      <c r="C8" s="153" t="s">
        <v>652</v>
      </c>
      <c r="D8" s="154">
        <v>1031</v>
      </c>
      <c r="E8" s="155">
        <v>0</v>
      </c>
    </row>
    <row r="9" spans="1:5" ht="15.75" customHeight="1">
      <c r="A9" s="152" t="s">
        <v>9</v>
      </c>
      <c r="B9" s="153" t="s">
        <v>654</v>
      </c>
      <c r="C9" s="153" t="s">
        <v>651</v>
      </c>
      <c r="D9" s="154">
        <v>1000</v>
      </c>
      <c r="E9" s="155">
        <v>0</v>
      </c>
    </row>
    <row r="10" spans="1:5" ht="15.75" customHeight="1">
      <c r="A10" s="152" t="s">
        <v>10</v>
      </c>
      <c r="B10" s="153" t="s">
        <v>655</v>
      </c>
      <c r="C10" s="153" t="s">
        <v>652</v>
      </c>
      <c r="D10" s="154">
        <v>87</v>
      </c>
      <c r="E10" s="155">
        <v>0</v>
      </c>
    </row>
    <row r="11" spans="1:5" ht="15.75" customHeight="1">
      <c r="A11" s="152" t="s">
        <v>11</v>
      </c>
      <c r="B11" s="153"/>
      <c r="C11" s="153"/>
      <c r="D11" s="154"/>
      <c r="E11" s="155"/>
    </row>
    <row r="12" spans="1:5" ht="15.75" customHeight="1">
      <c r="A12" s="152" t="s">
        <v>12</v>
      </c>
      <c r="B12" s="153"/>
      <c r="C12" s="153"/>
      <c r="D12" s="154"/>
      <c r="E12" s="155"/>
    </row>
    <row r="13" spans="1:5" ht="15.75" customHeight="1">
      <c r="A13" s="152" t="s">
        <v>13</v>
      </c>
      <c r="B13" s="153"/>
      <c r="C13" s="153"/>
      <c r="D13" s="154"/>
      <c r="E13" s="155"/>
    </row>
    <row r="14" spans="1:5" ht="15.75" customHeight="1">
      <c r="A14" s="152" t="s">
        <v>14</v>
      </c>
      <c r="B14" s="153"/>
      <c r="C14" s="153"/>
      <c r="D14" s="154"/>
      <c r="E14" s="155"/>
    </row>
    <row r="15" spans="1:5" ht="15.75" customHeight="1">
      <c r="A15" s="152" t="s">
        <v>15</v>
      </c>
      <c r="B15" s="153"/>
      <c r="C15" s="153"/>
      <c r="D15" s="154"/>
      <c r="E15" s="155"/>
    </row>
    <row r="16" spans="1:5" ht="15.75" customHeight="1">
      <c r="A16" s="152" t="s">
        <v>16</v>
      </c>
      <c r="B16" s="153"/>
      <c r="C16" s="153"/>
      <c r="D16" s="154"/>
      <c r="E16" s="155"/>
    </row>
    <row r="17" spans="1:5" ht="15.75" customHeight="1">
      <c r="A17" s="152" t="s">
        <v>17</v>
      </c>
      <c r="B17" s="153"/>
      <c r="C17" s="153"/>
      <c r="D17" s="154"/>
      <c r="E17" s="155"/>
    </row>
    <row r="18" spans="1:5" ht="15.75" customHeight="1">
      <c r="A18" s="152" t="s">
        <v>18</v>
      </c>
      <c r="B18" s="153"/>
      <c r="C18" s="153"/>
      <c r="D18" s="154"/>
      <c r="E18" s="155"/>
    </row>
    <row r="19" spans="1:5" ht="15.75" customHeight="1">
      <c r="A19" s="152" t="s">
        <v>19</v>
      </c>
      <c r="B19" s="153"/>
      <c r="C19" s="153"/>
      <c r="D19" s="154"/>
      <c r="E19" s="155"/>
    </row>
    <row r="20" spans="1:5" ht="15.75" customHeight="1">
      <c r="A20" s="152" t="s">
        <v>20</v>
      </c>
      <c r="B20" s="153"/>
      <c r="C20" s="153"/>
      <c r="D20" s="154"/>
      <c r="E20" s="155"/>
    </row>
    <row r="21" spans="1:5" ht="15.75" customHeight="1">
      <c r="A21" s="152" t="s">
        <v>21</v>
      </c>
      <c r="B21" s="153"/>
      <c r="C21" s="153"/>
      <c r="D21" s="154"/>
      <c r="E21" s="155"/>
    </row>
    <row r="22" spans="1:5" ht="15.75" customHeight="1">
      <c r="A22" s="152" t="s">
        <v>22</v>
      </c>
      <c r="B22" s="153"/>
      <c r="C22" s="153"/>
      <c r="D22" s="154"/>
      <c r="E22" s="155"/>
    </row>
    <row r="23" spans="1:5" ht="15.75" customHeight="1">
      <c r="A23" s="152" t="s">
        <v>23</v>
      </c>
      <c r="B23" s="153"/>
      <c r="C23" s="153"/>
      <c r="D23" s="154"/>
      <c r="E23" s="155"/>
    </row>
    <row r="24" spans="1:5" ht="15.75" customHeight="1">
      <c r="A24" s="152" t="s">
        <v>24</v>
      </c>
      <c r="B24" s="153"/>
      <c r="C24" s="153"/>
      <c r="D24" s="154"/>
      <c r="E24" s="155"/>
    </row>
    <row r="25" spans="1:5" ht="15.75" customHeight="1">
      <c r="A25" s="152" t="s">
        <v>25</v>
      </c>
      <c r="B25" s="153"/>
      <c r="C25" s="153"/>
      <c r="D25" s="154"/>
      <c r="E25" s="155"/>
    </row>
    <row r="26" spans="1:5" ht="15.75" customHeight="1">
      <c r="A26" s="152" t="s">
        <v>26</v>
      </c>
      <c r="B26" s="153"/>
      <c r="C26" s="153"/>
      <c r="D26" s="154"/>
      <c r="E26" s="155"/>
    </row>
    <row r="27" spans="1:5" ht="15.75" customHeight="1">
      <c r="A27" s="152" t="s">
        <v>27</v>
      </c>
      <c r="B27" s="153"/>
      <c r="C27" s="153"/>
      <c r="D27" s="154"/>
      <c r="E27" s="155"/>
    </row>
    <row r="28" spans="1:5" ht="15.75" customHeight="1">
      <c r="A28" s="152" t="s">
        <v>28</v>
      </c>
      <c r="B28" s="153"/>
      <c r="C28" s="153"/>
      <c r="D28" s="154"/>
      <c r="E28" s="155"/>
    </row>
    <row r="29" spans="1:5" ht="15.75" customHeight="1">
      <c r="A29" s="152" t="s">
        <v>29</v>
      </c>
      <c r="B29" s="153"/>
      <c r="C29" s="153"/>
      <c r="D29" s="154"/>
      <c r="E29" s="155"/>
    </row>
    <row r="30" spans="1:5" ht="15.75" customHeight="1">
      <c r="A30" s="152" t="s">
        <v>30</v>
      </c>
      <c r="B30" s="153"/>
      <c r="C30" s="153"/>
      <c r="D30" s="154"/>
      <c r="E30" s="155"/>
    </row>
    <row r="31" spans="1:5" ht="15.75" customHeight="1">
      <c r="A31" s="152" t="s">
        <v>31</v>
      </c>
      <c r="B31" s="153"/>
      <c r="C31" s="153"/>
      <c r="D31" s="154"/>
      <c r="E31" s="155"/>
    </row>
    <row r="32" spans="1:5" ht="15.75" customHeight="1">
      <c r="A32" s="152" t="s">
        <v>74</v>
      </c>
      <c r="B32" s="153"/>
      <c r="C32" s="153"/>
      <c r="D32" s="154"/>
      <c r="E32" s="155"/>
    </row>
    <row r="33" spans="1:5" ht="15.75" customHeight="1">
      <c r="A33" s="152" t="s">
        <v>147</v>
      </c>
      <c r="B33" s="153"/>
      <c r="C33" s="153"/>
      <c r="D33" s="154"/>
      <c r="E33" s="155"/>
    </row>
    <row r="34" spans="1:5" ht="15.75" customHeight="1">
      <c r="A34" s="152" t="s">
        <v>208</v>
      </c>
      <c r="B34" s="153"/>
      <c r="C34" s="153"/>
      <c r="D34" s="154"/>
      <c r="E34" s="155"/>
    </row>
    <row r="35" spans="1:5" ht="15.75" customHeight="1" thickBot="1">
      <c r="A35" s="156" t="s">
        <v>209</v>
      </c>
      <c r="B35" s="157"/>
      <c r="C35" s="157"/>
      <c r="D35" s="158"/>
      <c r="E35" s="159"/>
    </row>
    <row r="36" spans="1:5" ht="15.75" customHeight="1" thickBot="1">
      <c r="A36" s="549" t="s">
        <v>35</v>
      </c>
      <c r="B36" s="550"/>
      <c r="C36" s="160"/>
      <c r="D36" s="161">
        <f>SUM(D3:D35)</f>
        <v>3784</v>
      </c>
      <c r="E36" s="162">
        <f>SUM(E3:E35)</f>
        <v>990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2015. évi céljelleggel juttatott támogatások felhasználásáról&amp;R&amp;"Times New Roman CE,Félkövér dőlt"&amp;11 6. tájékoztató tábla a 6/2016. (V.26.)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zoomScaleSheetLayoutView="120" workbookViewId="0" topLeftCell="A1">
      <selection activeCell="C2" sqref="C2:E2"/>
    </sheetView>
  </sheetViews>
  <sheetFormatPr defaultColWidth="12.00390625" defaultRowHeight="12.75"/>
  <cols>
    <col min="1" max="1" width="67.125" style="443" customWidth="1"/>
    <col min="2" max="2" width="6.125" style="444" customWidth="1"/>
    <col min="3" max="4" width="12.125" style="443" customWidth="1"/>
    <col min="5" max="5" width="12.125" style="468" customWidth="1"/>
    <col min="6" max="16384" width="12.00390625" style="443" customWidth="1"/>
  </cols>
  <sheetData>
    <row r="1" spans="1:5" ht="49.5" customHeight="1">
      <c r="A1" s="552" t="str">
        <f>+CONCATENATE("VAGYONKIMUTATÁS",CHAR(10),"a könyvviteli mérlegben értékkel szereplő eszközökről 2015.")</f>
        <v>VAGYONKIMUTATÁS
a könyvviteli mérlegben értékkel szereplő eszközökről 2015.</v>
      </c>
      <c r="B1" s="553"/>
      <c r="C1" s="553"/>
      <c r="D1" s="553"/>
      <c r="E1" s="553"/>
    </row>
    <row r="2" spans="3:5" ht="16.5" thickBot="1">
      <c r="C2" s="554" t="s">
        <v>210</v>
      </c>
      <c r="D2" s="554"/>
      <c r="E2" s="554"/>
    </row>
    <row r="3" spans="1:5" ht="15.75" customHeight="1">
      <c r="A3" s="555" t="s">
        <v>211</v>
      </c>
      <c r="B3" s="558" t="s">
        <v>212</v>
      </c>
      <c r="C3" s="561" t="s">
        <v>213</v>
      </c>
      <c r="D3" s="561" t="s">
        <v>214</v>
      </c>
      <c r="E3" s="563" t="s">
        <v>215</v>
      </c>
    </row>
    <row r="4" spans="1:5" ht="11.25" customHeight="1">
      <c r="A4" s="556"/>
      <c r="B4" s="559"/>
      <c r="C4" s="562"/>
      <c r="D4" s="562"/>
      <c r="E4" s="564"/>
    </row>
    <row r="5" spans="1:5" ht="15.75">
      <c r="A5" s="557"/>
      <c r="B5" s="560"/>
      <c r="C5" s="565" t="s">
        <v>216</v>
      </c>
      <c r="D5" s="565"/>
      <c r="E5" s="566"/>
    </row>
    <row r="6" spans="1:5" s="448" customFormat="1" ht="16.5" thickBot="1">
      <c r="A6" s="445" t="s">
        <v>592</v>
      </c>
      <c r="B6" s="446" t="s">
        <v>387</v>
      </c>
      <c r="C6" s="446" t="s">
        <v>388</v>
      </c>
      <c r="D6" s="446" t="s">
        <v>389</v>
      </c>
      <c r="E6" s="447" t="s">
        <v>390</v>
      </c>
    </row>
    <row r="7" spans="1:5" s="453" customFormat="1" ht="15.75">
      <c r="A7" s="449" t="s">
        <v>530</v>
      </c>
      <c r="B7" s="450" t="s">
        <v>217</v>
      </c>
      <c r="C7" s="451">
        <v>25524</v>
      </c>
      <c r="D7" s="451">
        <v>12874</v>
      </c>
      <c r="E7" s="452"/>
    </row>
    <row r="8" spans="1:5" s="453" customFormat="1" ht="15.75">
      <c r="A8" s="454" t="s">
        <v>531</v>
      </c>
      <c r="B8" s="178" t="s">
        <v>218</v>
      </c>
      <c r="C8" s="455">
        <f>+C9+C14+C19+C24+C29</f>
        <v>790052</v>
      </c>
      <c r="D8" s="455">
        <f>+D9+D14+D19+D24+D29</f>
        <v>741812</v>
      </c>
      <c r="E8" s="456">
        <f>+E9+E14+E19+E24+E29</f>
        <v>0</v>
      </c>
    </row>
    <row r="9" spans="1:5" s="453" customFormat="1" ht="15.75">
      <c r="A9" s="454" t="s">
        <v>532</v>
      </c>
      <c r="B9" s="178" t="s">
        <v>219</v>
      </c>
      <c r="C9" s="455">
        <f>+C10+C11+C12+C13</f>
        <v>427643</v>
      </c>
      <c r="D9" s="455">
        <f>+D10+D11+D12+D13</f>
        <v>368691</v>
      </c>
      <c r="E9" s="456">
        <f>+E10+E11+E12+E13</f>
        <v>0</v>
      </c>
    </row>
    <row r="10" spans="1:5" s="453" customFormat="1" ht="15.75">
      <c r="A10" s="457" t="s">
        <v>533</v>
      </c>
      <c r="B10" s="178" t="s">
        <v>220</v>
      </c>
      <c r="C10" s="166">
        <v>427643</v>
      </c>
      <c r="D10" s="166">
        <v>368691</v>
      </c>
      <c r="E10" s="458"/>
    </row>
    <row r="11" spans="1:5" s="453" customFormat="1" ht="26.25" customHeight="1">
      <c r="A11" s="457" t="s">
        <v>534</v>
      </c>
      <c r="B11" s="178" t="s">
        <v>221</v>
      </c>
      <c r="C11" s="164"/>
      <c r="D11" s="164"/>
      <c r="E11" s="165"/>
    </row>
    <row r="12" spans="1:5" s="453" customFormat="1" ht="22.5">
      <c r="A12" s="457" t="s">
        <v>535</v>
      </c>
      <c r="B12" s="178" t="s">
        <v>222</v>
      </c>
      <c r="C12" s="164"/>
      <c r="D12" s="164"/>
      <c r="E12" s="165"/>
    </row>
    <row r="13" spans="1:5" s="453" customFormat="1" ht="15.75">
      <c r="A13" s="457" t="s">
        <v>536</v>
      </c>
      <c r="B13" s="178" t="s">
        <v>223</v>
      </c>
      <c r="C13" s="164"/>
      <c r="D13" s="164"/>
      <c r="E13" s="165"/>
    </row>
    <row r="14" spans="1:5" s="453" customFormat="1" ht="15.75">
      <c r="A14" s="454" t="s">
        <v>537</v>
      </c>
      <c r="B14" s="178" t="s">
        <v>224</v>
      </c>
      <c r="C14" s="459">
        <f>+C15+C16+C17+C18</f>
        <v>45223</v>
      </c>
      <c r="D14" s="459">
        <f>+D15+D16+D17+D18</f>
        <v>35533</v>
      </c>
      <c r="E14" s="460">
        <f>+E15+E16+E17+E18</f>
        <v>0</v>
      </c>
    </row>
    <row r="15" spans="1:5" s="453" customFormat="1" ht="15.75">
      <c r="A15" s="457" t="s">
        <v>538</v>
      </c>
      <c r="B15" s="178" t="s">
        <v>225</v>
      </c>
      <c r="C15" s="164">
        <v>45223</v>
      </c>
      <c r="D15" s="164">
        <v>35533</v>
      </c>
      <c r="E15" s="165"/>
    </row>
    <row r="16" spans="1:5" s="453" customFormat="1" ht="22.5">
      <c r="A16" s="457" t="s">
        <v>539</v>
      </c>
      <c r="B16" s="178" t="s">
        <v>12</v>
      </c>
      <c r="C16" s="164"/>
      <c r="D16" s="164"/>
      <c r="E16" s="165"/>
    </row>
    <row r="17" spans="1:5" s="453" customFormat="1" ht="15.75">
      <c r="A17" s="457" t="s">
        <v>540</v>
      </c>
      <c r="B17" s="178" t="s">
        <v>13</v>
      </c>
      <c r="C17" s="164"/>
      <c r="D17" s="164"/>
      <c r="E17" s="165"/>
    </row>
    <row r="18" spans="1:5" s="453" customFormat="1" ht="15.75">
      <c r="A18" s="457" t="s">
        <v>541</v>
      </c>
      <c r="B18" s="178" t="s">
        <v>14</v>
      </c>
      <c r="C18" s="164"/>
      <c r="D18" s="164"/>
      <c r="E18" s="165"/>
    </row>
    <row r="19" spans="1:5" s="453" customFormat="1" ht="15.75">
      <c r="A19" s="454" t="s">
        <v>542</v>
      </c>
      <c r="B19" s="178" t="s">
        <v>15</v>
      </c>
      <c r="C19" s="459">
        <f>+C20+C21+C22+C23</f>
        <v>0</v>
      </c>
      <c r="D19" s="459">
        <f>+D20+D21+D22+D23</f>
        <v>0</v>
      </c>
      <c r="E19" s="460">
        <f>+E20+E21+E22+E23</f>
        <v>0</v>
      </c>
    </row>
    <row r="20" spans="1:5" s="453" customFormat="1" ht="15.75">
      <c r="A20" s="457" t="s">
        <v>543</v>
      </c>
      <c r="B20" s="178" t="s">
        <v>16</v>
      </c>
      <c r="C20" s="164"/>
      <c r="D20" s="164"/>
      <c r="E20" s="165"/>
    </row>
    <row r="21" spans="1:5" s="453" customFormat="1" ht="15.75">
      <c r="A21" s="457" t="s">
        <v>544</v>
      </c>
      <c r="B21" s="178" t="s">
        <v>17</v>
      </c>
      <c r="C21" s="164"/>
      <c r="D21" s="164"/>
      <c r="E21" s="165"/>
    </row>
    <row r="22" spans="1:5" s="453" customFormat="1" ht="15.75">
      <c r="A22" s="457" t="s">
        <v>545</v>
      </c>
      <c r="B22" s="178" t="s">
        <v>18</v>
      </c>
      <c r="C22" s="164"/>
      <c r="D22" s="164"/>
      <c r="E22" s="165"/>
    </row>
    <row r="23" spans="1:5" s="453" customFormat="1" ht="15.75">
      <c r="A23" s="457" t="s">
        <v>546</v>
      </c>
      <c r="B23" s="178" t="s">
        <v>19</v>
      </c>
      <c r="C23" s="164"/>
      <c r="D23" s="164"/>
      <c r="E23" s="165"/>
    </row>
    <row r="24" spans="1:5" s="453" customFormat="1" ht="15.75">
      <c r="A24" s="454" t="s">
        <v>547</v>
      </c>
      <c r="B24" s="178" t="s">
        <v>20</v>
      </c>
      <c r="C24" s="459">
        <f>+C25+C26+C27+C28</f>
        <v>317186</v>
      </c>
      <c r="D24" s="459">
        <f>+D25+D26+D27+D28</f>
        <v>337588</v>
      </c>
      <c r="E24" s="460">
        <f>+E25+E26+E27+E28</f>
        <v>0</v>
      </c>
    </row>
    <row r="25" spans="1:5" s="453" customFormat="1" ht="15.75">
      <c r="A25" s="457" t="s">
        <v>548</v>
      </c>
      <c r="B25" s="178" t="s">
        <v>21</v>
      </c>
      <c r="C25" s="164">
        <v>317186</v>
      </c>
      <c r="D25" s="164">
        <v>337588</v>
      </c>
      <c r="E25" s="165"/>
    </row>
    <row r="26" spans="1:5" s="453" customFormat="1" ht="15.75">
      <c r="A26" s="457" t="s">
        <v>549</v>
      </c>
      <c r="B26" s="178" t="s">
        <v>22</v>
      </c>
      <c r="C26" s="164"/>
      <c r="D26" s="164"/>
      <c r="E26" s="165"/>
    </row>
    <row r="27" spans="1:5" s="453" customFormat="1" ht="15.75">
      <c r="A27" s="457" t="s">
        <v>550</v>
      </c>
      <c r="B27" s="178" t="s">
        <v>23</v>
      </c>
      <c r="C27" s="164"/>
      <c r="D27" s="164"/>
      <c r="E27" s="165"/>
    </row>
    <row r="28" spans="1:5" s="453" customFormat="1" ht="15.75">
      <c r="A28" s="457" t="s">
        <v>551</v>
      </c>
      <c r="B28" s="178" t="s">
        <v>24</v>
      </c>
      <c r="C28" s="164"/>
      <c r="D28" s="164"/>
      <c r="E28" s="165"/>
    </row>
    <row r="29" spans="1:5" s="453" customFormat="1" ht="15.75">
      <c r="A29" s="454" t="s">
        <v>552</v>
      </c>
      <c r="B29" s="178" t="s">
        <v>25</v>
      </c>
      <c r="C29" s="459">
        <f>+C30+C31+C32+C33</f>
        <v>0</v>
      </c>
      <c r="D29" s="459">
        <f>+D30+D31+D32+D33</f>
        <v>0</v>
      </c>
      <c r="E29" s="460">
        <f>+E30+E31+E32+E33</f>
        <v>0</v>
      </c>
    </row>
    <row r="30" spans="1:5" s="453" customFormat="1" ht="15.75">
      <c r="A30" s="457" t="s">
        <v>553</v>
      </c>
      <c r="B30" s="178" t="s">
        <v>26</v>
      </c>
      <c r="C30" s="164"/>
      <c r="D30" s="164"/>
      <c r="E30" s="165"/>
    </row>
    <row r="31" spans="1:5" s="453" customFormat="1" ht="22.5">
      <c r="A31" s="457" t="s">
        <v>554</v>
      </c>
      <c r="B31" s="178" t="s">
        <v>27</v>
      </c>
      <c r="C31" s="164"/>
      <c r="D31" s="164"/>
      <c r="E31" s="165"/>
    </row>
    <row r="32" spans="1:5" s="453" customFormat="1" ht="15.75">
      <c r="A32" s="457" t="s">
        <v>555</v>
      </c>
      <c r="B32" s="178" t="s">
        <v>28</v>
      </c>
      <c r="C32" s="164"/>
      <c r="D32" s="164"/>
      <c r="E32" s="165"/>
    </row>
    <row r="33" spans="1:5" s="453" customFormat="1" ht="15.75">
      <c r="A33" s="457" t="s">
        <v>556</v>
      </c>
      <c r="B33" s="178" t="s">
        <v>29</v>
      </c>
      <c r="C33" s="164"/>
      <c r="D33" s="164"/>
      <c r="E33" s="165"/>
    </row>
    <row r="34" spans="1:5" s="453" customFormat="1" ht="15.75">
      <c r="A34" s="454" t="s">
        <v>557</v>
      </c>
      <c r="B34" s="178" t="s">
        <v>30</v>
      </c>
      <c r="C34" s="459">
        <f>+C35+C40+C45</f>
        <v>38</v>
      </c>
      <c r="D34" s="459">
        <f>+D35+D40+D45</f>
        <v>38</v>
      </c>
      <c r="E34" s="460">
        <f>+E35+E40+E45</f>
        <v>0</v>
      </c>
    </row>
    <row r="35" spans="1:5" s="453" customFormat="1" ht="15.75">
      <c r="A35" s="454" t="s">
        <v>558</v>
      </c>
      <c r="B35" s="178" t="s">
        <v>31</v>
      </c>
      <c r="C35" s="459">
        <f>+C36+C37+C38+C39</f>
        <v>38</v>
      </c>
      <c r="D35" s="459">
        <f>+D36+D37+D38+D39</f>
        <v>38</v>
      </c>
      <c r="E35" s="460">
        <f>+E36+E37+E38+E39</f>
        <v>0</v>
      </c>
    </row>
    <row r="36" spans="1:5" s="453" customFormat="1" ht="15.75">
      <c r="A36" s="457" t="s">
        <v>559</v>
      </c>
      <c r="B36" s="178" t="s">
        <v>74</v>
      </c>
      <c r="C36" s="164">
        <v>38</v>
      </c>
      <c r="D36" s="164">
        <v>38</v>
      </c>
      <c r="E36" s="165"/>
    </row>
    <row r="37" spans="1:5" s="453" customFormat="1" ht="15.75">
      <c r="A37" s="457" t="s">
        <v>560</v>
      </c>
      <c r="B37" s="178" t="s">
        <v>147</v>
      </c>
      <c r="C37" s="164"/>
      <c r="D37" s="164"/>
      <c r="E37" s="165"/>
    </row>
    <row r="38" spans="1:5" s="453" customFormat="1" ht="15.75">
      <c r="A38" s="457" t="s">
        <v>561</v>
      </c>
      <c r="B38" s="178" t="s">
        <v>208</v>
      </c>
      <c r="C38" s="164"/>
      <c r="D38" s="164"/>
      <c r="E38" s="165"/>
    </row>
    <row r="39" spans="1:5" s="453" customFormat="1" ht="15.75">
      <c r="A39" s="457" t="s">
        <v>562</v>
      </c>
      <c r="B39" s="178" t="s">
        <v>209</v>
      </c>
      <c r="C39" s="164"/>
      <c r="D39" s="164"/>
      <c r="E39" s="165"/>
    </row>
    <row r="40" spans="1:5" s="453" customFormat="1" ht="15.75">
      <c r="A40" s="454" t="s">
        <v>563</v>
      </c>
      <c r="B40" s="178" t="s">
        <v>226</v>
      </c>
      <c r="C40" s="459">
        <f>+C41+C42+C43+C44</f>
        <v>0</v>
      </c>
      <c r="D40" s="459">
        <f>+D41+D42+D43+D44</f>
        <v>0</v>
      </c>
      <c r="E40" s="460">
        <f>+E41+E42+E43+E44</f>
        <v>0</v>
      </c>
    </row>
    <row r="41" spans="1:5" s="453" customFormat="1" ht="15.75">
      <c r="A41" s="457" t="s">
        <v>564</v>
      </c>
      <c r="B41" s="178" t="s">
        <v>227</v>
      </c>
      <c r="C41" s="164"/>
      <c r="D41" s="164"/>
      <c r="E41" s="165"/>
    </row>
    <row r="42" spans="1:5" s="453" customFormat="1" ht="22.5">
      <c r="A42" s="457" t="s">
        <v>565</v>
      </c>
      <c r="B42" s="178" t="s">
        <v>228</v>
      </c>
      <c r="C42" s="164"/>
      <c r="D42" s="164"/>
      <c r="E42" s="165"/>
    </row>
    <row r="43" spans="1:5" s="453" customFormat="1" ht="15.75">
      <c r="A43" s="457" t="s">
        <v>566</v>
      </c>
      <c r="B43" s="178" t="s">
        <v>229</v>
      </c>
      <c r="C43" s="164"/>
      <c r="D43" s="164"/>
      <c r="E43" s="165"/>
    </row>
    <row r="44" spans="1:5" s="453" customFormat="1" ht="15.75">
      <c r="A44" s="457" t="s">
        <v>567</v>
      </c>
      <c r="B44" s="178" t="s">
        <v>230</v>
      </c>
      <c r="C44" s="164"/>
      <c r="D44" s="164"/>
      <c r="E44" s="165"/>
    </row>
    <row r="45" spans="1:5" s="453" customFormat="1" ht="15.75">
      <c r="A45" s="454" t="s">
        <v>568</v>
      </c>
      <c r="B45" s="178" t="s">
        <v>231</v>
      </c>
      <c r="C45" s="459">
        <f>+C46+C47+C48+C49</f>
        <v>0</v>
      </c>
      <c r="D45" s="459">
        <f>+D46+D47+D48+D49</f>
        <v>0</v>
      </c>
      <c r="E45" s="460">
        <f>+E46+E47+E48+E49</f>
        <v>0</v>
      </c>
    </row>
    <row r="46" spans="1:5" s="453" customFormat="1" ht="15.75">
      <c r="A46" s="457" t="s">
        <v>569</v>
      </c>
      <c r="B46" s="178" t="s">
        <v>232</v>
      </c>
      <c r="C46" s="164"/>
      <c r="D46" s="164"/>
      <c r="E46" s="165"/>
    </row>
    <row r="47" spans="1:5" s="453" customFormat="1" ht="22.5">
      <c r="A47" s="457" t="s">
        <v>570</v>
      </c>
      <c r="B47" s="178" t="s">
        <v>233</v>
      </c>
      <c r="C47" s="164"/>
      <c r="D47" s="164"/>
      <c r="E47" s="165"/>
    </row>
    <row r="48" spans="1:5" s="453" customFormat="1" ht="15.75">
      <c r="A48" s="457" t="s">
        <v>571</v>
      </c>
      <c r="B48" s="178" t="s">
        <v>234</v>
      </c>
      <c r="C48" s="164"/>
      <c r="D48" s="164"/>
      <c r="E48" s="165"/>
    </row>
    <row r="49" spans="1:5" s="453" customFormat="1" ht="15.75">
      <c r="A49" s="457" t="s">
        <v>572</v>
      </c>
      <c r="B49" s="178" t="s">
        <v>235</v>
      </c>
      <c r="C49" s="164"/>
      <c r="D49" s="164"/>
      <c r="E49" s="165"/>
    </row>
    <row r="50" spans="1:5" s="453" customFormat="1" ht="15.75">
      <c r="A50" s="454" t="s">
        <v>573</v>
      </c>
      <c r="B50" s="178" t="s">
        <v>236</v>
      </c>
      <c r="C50" s="164"/>
      <c r="D50" s="164"/>
      <c r="E50" s="165"/>
    </row>
    <row r="51" spans="1:5" s="453" customFormat="1" ht="21">
      <c r="A51" s="454" t="s">
        <v>574</v>
      </c>
      <c r="B51" s="178" t="s">
        <v>237</v>
      </c>
      <c r="C51" s="459">
        <f>+C7+C8+C34+C50</f>
        <v>815614</v>
      </c>
      <c r="D51" s="459">
        <f>+D7+D8+D34+D50</f>
        <v>754724</v>
      </c>
      <c r="E51" s="460">
        <f>+E7+E8+E34+E50</f>
        <v>0</v>
      </c>
    </row>
    <row r="52" spans="1:5" s="453" customFormat="1" ht="15.75">
      <c r="A52" s="454" t="s">
        <v>575</v>
      </c>
      <c r="B52" s="178" t="s">
        <v>238</v>
      </c>
      <c r="C52" s="164">
        <v>1403</v>
      </c>
      <c r="D52" s="164">
        <v>1403</v>
      </c>
      <c r="E52" s="165"/>
    </row>
    <row r="53" spans="1:5" s="453" customFormat="1" ht="15.75">
      <c r="A53" s="454" t="s">
        <v>576</v>
      </c>
      <c r="B53" s="178" t="s">
        <v>239</v>
      </c>
      <c r="C53" s="164"/>
      <c r="D53" s="164"/>
      <c r="E53" s="165"/>
    </row>
    <row r="54" spans="1:5" s="453" customFormat="1" ht="15.75">
      <c r="A54" s="454" t="s">
        <v>577</v>
      </c>
      <c r="B54" s="178" t="s">
        <v>240</v>
      </c>
      <c r="C54" s="459">
        <f>+C52+C53</f>
        <v>1403</v>
      </c>
      <c r="D54" s="459">
        <f>+D52+D53</f>
        <v>1403</v>
      </c>
      <c r="E54" s="460">
        <f>+E52+E53</f>
        <v>0</v>
      </c>
    </row>
    <row r="55" spans="1:5" s="453" customFormat="1" ht="15.75">
      <c r="A55" s="454" t="s">
        <v>578</v>
      </c>
      <c r="B55" s="178" t="s">
        <v>241</v>
      </c>
      <c r="C55" s="164"/>
      <c r="D55" s="164"/>
      <c r="E55" s="165"/>
    </row>
    <row r="56" spans="1:5" s="453" customFormat="1" ht="15.75">
      <c r="A56" s="454" t="s">
        <v>579</v>
      </c>
      <c r="B56" s="178" t="s">
        <v>242</v>
      </c>
      <c r="C56" s="164">
        <v>0</v>
      </c>
      <c r="D56" s="164">
        <v>79</v>
      </c>
      <c r="E56" s="165"/>
    </row>
    <row r="57" spans="1:5" s="453" customFormat="1" ht="15.75">
      <c r="A57" s="454" t="s">
        <v>580</v>
      </c>
      <c r="B57" s="178" t="s">
        <v>243</v>
      </c>
      <c r="C57" s="164">
        <v>45270</v>
      </c>
      <c r="D57" s="164">
        <v>73508</v>
      </c>
      <c r="E57" s="165"/>
    </row>
    <row r="58" spans="1:5" s="453" customFormat="1" ht="15.75">
      <c r="A58" s="454" t="s">
        <v>581</v>
      </c>
      <c r="B58" s="178" t="s">
        <v>244</v>
      </c>
      <c r="C58" s="164">
        <v>0</v>
      </c>
      <c r="D58" s="164">
        <v>0</v>
      </c>
      <c r="E58" s="165"/>
    </row>
    <row r="59" spans="1:5" s="453" customFormat="1" ht="15.75">
      <c r="A59" s="454" t="s">
        <v>582</v>
      </c>
      <c r="B59" s="178" t="s">
        <v>245</v>
      </c>
      <c r="C59" s="459">
        <f>+C55+C56+C57+C58</f>
        <v>45270</v>
      </c>
      <c r="D59" s="459">
        <f>+D55+D56+D57+D58</f>
        <v>73587</v>
      </c>
      <c r="E59" s="460">
        <f>+E55+E56+E57+E58</f>
        <v>0</v>
      </c>
    </row>
    <row r="60" spans="1:5" s="453" customFormat="1" ht="15.75">
      <c r="A60" s="454" t="s">
        <v>583</v>
      </c>
      <c r="B60" s="178" t="s">
        <v>246</v>
      </c>
      <c r="C60" s="164">
        <v>13642</v>
      </c>
      <c r="D60" s="164">
        <v>0</v>
      </c>
      <c r="E60" s="165"/>
    </row>
    <row r="61" spans="1:5" s="453" customFormat="1" ht="15.75">
      <c r="A61" s="454" t="s">
        <v>584</v>
      </c>
      <c r="B61" s="178" t="s">
        <v>247</v>
      </c>
      <c r="C61" s="164"/>
      <c r="D61" s="164"/>
      <c r="E61" s="165"/>
    </row>
    <row r="62" spans="1:5" s="453" customFormat="1" ht="15.75">
      <c r="A62" s="454" t="s">
        <v>585</v>
      </c>
      <c r="B62" s="178" t="s">
        <v>248</v>
      </c>
      <c r="C62" s="164"/>
      <c r="D62" s="164"/>
      <c r="E62" s="165"/>
    </row>
    <row r="63" spans="1:5" s="453" customFormat="1" ht="15.75">
      <c r="A63" s="454" t="s">
        <v>586</v>
      </c>
      <c r="B63" s="178" t="s">
        <v>249</v>
      </c>
      <c r="C63" s="459">
        <f>+C60+C61+C62</f>
        <v>13642</v>
      </c>
      <c r="D63" s="459">
        <f>+D60+D61+D62</f>
        <v>0</v>
      </c>
      <c r="E63" s="460">
        <f>+E60+E61+E62</f>
        <v>0</v>
      </c>
    </row>
    <row r="64" spans="1:5" s="453" customFormat="1" ht="15.75">
      <c r="A64" s="454" t="s">
        <v>587</v>
      </c>
      <c r="B64" s="178" t="s">
        <v>250</v>
      </c>
      <c r="C64" s="164">
        <v>6578</v>
      </c>
      <c r="D64" s="164">
        <v>9918</v>
      </c>
      <c r="E64" s="165"/>
    </row>
    <row r="65" spans="1:5" s="453" customFormat="1" ht="21">
      <c r="A65" s="454" t="s">
        <v>588</v>
      </c>
      <c r="B65" s="178" t="s">
        <v>251</v>
      </c>
      <c r="C65" s="164"/>
      <c r="D65" s="164"/>
      <c r="E65" s="165"/>
    </row>
    <row r="66" spans="1:5" s="453" customFormat="1" ht="15.75">
      <c r="A66" s="454" t="s">
        <v>589</v>
      </c>
      <c r="B66" s="178" t="s">
        <v>252</v>
      </c>
      <c r="C66" s="459">
        <f>+C64+C65</f>
        <v>6578</v>
      </c>
      <c r="D66" s="459">
        <f>+D64+D65</f>
        <v>9918</v>
      </c>
      <c r="E66" s="460">
        <f>+E64+E65</f>
        <v>0</v>
      </c>
    </row>
    <row r="67" spans="1:5" s="453" customFormat="1" ht="15.75">
      <c r="A67" s="454" t="s">
        <v>590</v>
      </c>
      <c r="B67" s="178" t="s">
        <v>253</v>
      </c>
      <c r="C67" s="164"/>
      <c r="D67" s="164"/>
      <c r="E67" s="165"/>
    </row>
    <row r="68" spans="1:5" s="453" customFormat="1" ht="16.5" thickBot="1">
      <c r="A68" s="461" t="s">
        <v>591</v>
      </c>
      <c r="B68" s="182" t="s">
        <v>254</v>
      </c>
      <c r="C68" s="462">
        <f>+C51+C54+C59+C63+C66+C67</f>
        <v>882507</v>
      </c>
      <c r="D68" s="462">
        <f>+D51+D54+D59+D63+D66+D67</f>
        <v>839632</v>
      </c>
      <c r="E68" s="463">
        <f>+E51+E54+E59+E63+E66+E67</f>
        <v>0</v>
      </c>
    </row>
    <row r="69" spans="1:5" ht="15.75">
      <c r="A69" s="464"/>
      <c r="C69" s="465"/>
      <c r="D69" s="465"/>
      <c r="E69" s="466"/>
    </row>
    <row r="70" spans="1:5" ht="15.75">
      <c r="A70" s="464"/>
      <c r="C70" s="465"/>
      <c r="D70" s="465"/>
      <c r="E70" s="466"/>
    </row>
    <row r="71" spans="1:5" ht="15.75">
      <c r="A71" s="467"/>
      <c r="C71" s="465"/>
      <c r="D71" s="465"/>
      <c r="E71" s="466"/>
    </row>
    <row r="72" spans="1:5" ht="15.75">
      <c r="A72" s="551"/>
      <c r="B72" s="551"/>
      <c r="C72" s="551"/>
      <c r="D72" s="551"/>
      <c r="E72" s="551"/>
    </row>
    <row r="73" spans="1:5" ht="15.75">
      <c r="A73" s="551"/>
      <c r="B73" s="551"/>
      <c r="C73" s="551"/>
      <c r="D73" s="551"/>
      <c r="E73" s="551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dőlt"............................................Önkormányzat&amp;R&amp;"Times New Roman,Félkövér dőlt"7.1. tájékoztató tábla a ……/2015. (……) önkormányzati rendelethez</oddHeader>
    <oddFooter>&amp;C&amp;P</oddFoot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workbookViewId="0" topLeftCell="A7">
      <selection activeCell="A3" sqref="A3"/>
    </sheetView>
  </sheetViews>
  <sheetFormatPr defaultColWidth="9.00390625" defaultRowHeight="12.75"/>
  <cols>
    <col min="1" max="1" width="71.125" style="170" customWidth="1"/>
    <col min="2" max="2" width="6.125" style="185" customWidth="1"/>
    <col min="3" max="3" width="18.00390625" style="469" customWidth="1"/>
    <col min="4" max="16384" width="9.375" style="469" customWidth="1"/>
  </cols>
  <sheetData>
    <row r="1" spans="1:3" ht="32.25" customHeight="1">
      <c r="A1" s="568" t="s">
        <v>255</v>
      </c>
      <c r="B1" s="568"/>
      <c r="C1" s="568"/>
    </row>
    <row r="2" spans="1:3" ht="15.75">
      <c r="A2" s="569" t="s">
        <v>660</v>
      </c>
      <c r="B2" s="569"/>
      <c r="C2" s="569"/>
    </row>
    <row r="4" spans="2:3" ht="13.5" thickBot="1">
      <c r="B4" s="570" t="s">
        <v>210</v>
      </c>
      <c r="C4" s="570"/>
    </row>
    <row r="5" spans="1:3" s="171" customFormat="1" ht="31.5" customHeight="1">
      <c r="A5" s="571" t="s">
        <v>256</v>
      </c>
      <c r="B5" s="573" t="s">
        <v>212</v>
      </c>
      <c r="C5" s="575" t="s">
        <v>257</v>
      </c>
    </row>
    <row r="6" spans="1:3" s="171" customFormat="1" ht="12.75">
      <c r="A6" s="572"/>
      <c r="B6" s="574"/>
      <c r="C6" s="576"/>
    </row>
    <row r="7" spans="1:3" s="175" customFormat="1" ht="13.5" thickBot="1">
      <c r="A7" s="172" t="s">
        <v>386</v>
      </c>
      <c r="B7" s="173" t="s">
        <v>387</v>
      </c>
      <c r="C7" s="174" t="s">
        <v>388</v>
      </c>
    </row>
    <row r="8" spans="1:3" ht="15.75" customHeight="1">
      <c r="A8" s="454" t="s">
        <v>593</v>
      </c>
      <c r="B8" s="176" t="s">
        <v>217</v>
      </c>
      <c r="C8" s="177">
        <v>753165</v>
      </c>
    </row>
    <row r="9" spans="1:3" ht="15.75" customHeight="1">
      <c r="A9" s="454" t="s">
        <v>594</v>
      </c>
      <c r="B9" s="178" t="s">
        <v>218</v>
      </c>
      <c r="C9" s="177"/>
    </row>
    <row r="10" spans="1:3" ht="15.75" customHeight="1">
      <c r="A10" s="454" t="s">
        <v>595</v>
      </c>
      <c r="B10" s="178" t="s">
        <v>219</v>
      </c>
      <c r="C10" s="177">
        <v>9327</v>
      </c>
    </row>
    <row r="11" spans="1:3" ht="15.75" customHeight="1">
      <c r="A11" s="454" t="s">
        <v>596</v>
      </c>
      <c r="B11" s="178" t="s">
        <v>220</v>
      </c>
      <c r="C11" s="179">
        <v>-149013</v>
      </c>
    </row>
    <row r="12" spans="1:3" ht="15.75" customHeight="1">
      <c r="A12" s="454" t="s">
        <v>597</v>
      </c>
      <c r="B12" s="178" t="s">
        <v>221</v>
      </c>
      <c r="C12" s="179"/>
    </row>
    <row r="13" spans="1:3" ht="15.75" customHeight="1">
      <c r="A13" s="454" t="s">
        <v>598</v>
      </c>
      <c r="B13" s="178" t="s">
        <v>222</v>
      </c>
      <c r="C13" s="179">
        <v>17112</v>
      </c>
    </row>
    <row r="14" spans="1:3" ht="15.75" customHeight="1">
      <c r="A14" s="454" t="s">
        <v>599</v>
      </c>
      <c r="B14" s="178" t="s">
        <v>223</v>
      </c>
      <c r="C14" s="180">
        <f>+C8+C9+C10+C11+C12+C13</f>
        <v>630591</v>
      </c>
    </row>
    <row r="15" spans="1:3" ht="15.75" customHeight="1">
      <c r="A15" s="454" t="s">
        <v>642</v>
      </c>
      <c r="B15" s="178" t="s">
        <v>224</v>
      </c>
      <c r="C15" s="470"/>
    </row>
    <row r="16" spans="1:3" ht="15.75" customHeight="1">
      <c r="A16" s="454" t="s">
        <v>600</v>
      </c>
      <c r="B16" s="178" t="s">
        <v>225</v>
      </c>
      <c r="C16" s="179">
        <v>1444</v>
      </c>
    </row>
    <row r="17" spans="1:3" ht="15.75" customHeight="1">
      <c r="A17" s="454" t="s">
        <v>601</v>
      </c>
      <c r="B17" s="178" t="s">
        <v>12</v>
      </c>
      <c r="C17" s="179"/>
    </row>
    <row r="18" spans="1:3" ht="15.75" customHeight="1">
      <c r="A18" s="454" t="s">
        <v>602</v>
      </c>
      <c r="B18" s="178" t="s">
        <v>13</v>
      </c>
      <c r="C18" s="180">
        <f>+C15+C16+C17</f>
        <v>1444</v>
      </c>
    </row>
    <row r="19" spans="1:3" s="471" customFormat="1" ht="15.75" customHeight="1">
      <c r="A19" s="454" t="s">
        <v>603</v>
      </c>
      <c r="B19" s="178" t="s">
        <v>14</v>
      </c>
      <c r="C19" s="179"/>
    </row>
    <row r="20" spans="1:3" ht="15.75" customHeight="1">
      <c r="A20" s="454" t="s">
        <v>604</v>
      </c>
      <c r="B20" s="178" t="s">
        <v>15</v>
      </c>
      <c r="C20" s="179">
        <v>207147</v>
      </c>
    </row>
    <row r="21" spans="1:3" ht="15.75" customHeight="1" thickBot="1">
      <c r="A21" s="181" t="s">
        <v>605</v>
      </c>
      <c r="B21" s="182" t="s">
        <v>16</v>
      </c>
      <c r="C21" s="183">
        <f>+C14+C18+C19+C20</f>
        <v>839182</v>
      </c>
    </row>
    <row r="22" spans="1:5" ht="15.75">
      <c r="A22" s="464"/>
      <c r="B22" s="467"/>
      <c r="C22" s="465"/>
      <c r="D22" s="465"/>
      <c r="E22" s="465"/>
    </row>
    <row r="23" spans="1:5" ht="15.75">
      <c r="A23" s="464"/>
      <c r="B23" s="467"/>
      <c r="C23" s="465"/>
      <c r="D23" s="465"/>
      <c r="E23" s="465"/>
    </row>
    <row r="24" spans="1:5" ht="15.75">
      <c r="A24" s="467"/>
      <c r="B24" s="467"/>
      <c r="C24" s="465"/>
      <c r="D24" s="465"/>
      <c r="E24" s="465"/>
    </row>
    <row r="25" spans="1:5" ht="15.75">
      <c r="A25" s="567"/>
      <c r="B25" s="567"/>
      <c r="C25" s="567"/>
      <c r="D25" s="472"/>
      <c r="E25" s="472"/>
    </row>
    <row r="26" spans="1:5" ht="15.75">
      <c r="A26" s="567"/>
      <c r="B26" s="567"/>
      <c r="C26" s="567"/>
      <c r="D26" s="472"/>
      <c r="E26" s="472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……/2015. (……)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tabSelected="1" workbookViewId="0" topLeftCell="A1">
      <selection activeCell="H4" sqref="H4"/>
    </sheetView>
  </sheetViews>
  <sheetFormatPr defaultColWidth="12.00390625" defaultRowHeight="12.75"/>
  <cols>
    <col min="1" max="1" width="58.875" style="163" customWidth="1"/>
    <col min="2" max="2" width="6.875" style="163" customWidth="1"/>
    <col min="3" max="3" width="17.125" style="163" customWidth="1"/>
    <col min="4" max="4" width="19.125" style="163" customWidth="1"/>
    <col min="5" max="16384" width="12.00390625" style="163" customWidth="1"/>
  </cols>
  <sheetData>
    <row r="1" spans="1:4" ht="48" customHeight="1">
      <c r="A1" s="577" t="str">
        <f>+CONCATENATE("VAGYONKIMUTATÁS",CHAR(10),"az érték nélkül nyilvántartott eszközökről 2015.")</f>
        <v>VAGYONKIMUTATÁS
az érték nélkül nyilvántartott eszközökről 2015.</v>
      </c>
      <c r="B1" s="578"/>
      <c r="C1" s="578"/>
      <c r="D1" s="578"/>
    </row>
    <row r="2" ht="16.5" thickBot="1"/>
    <row r="3" spans="1:4" ht="43.5" customHeight="1" thickBot="1">
      <c r="A3" s="473" t="s">
        <v>41</v>
      </c>
      <c r="B3" s="263" t="s">
        <v>212</v>
      </c>
      <c r="C3" s="474" t="s">
        <v>258</v>
      </c>
      <c r="D3" s="475" t="s">
        <v>259</v>
      </c>
    </row>
    <row r="4" spans="1:4" ht="16.5" thickBot="1">
      <c r="A4" s="186" t="s">
        <v>386</v>
      </c>
      <c r="B4" s="187" t="s">
        <v>387</v>
      </c>
      <c r="C4" s="187" t="s">
        <v>388</v>
      </c>
      <c r="D4" s="188" t="s">
        <v>389</v>
      </c>
    </row>
    <row r="5" spans="1:4" ht="15.75" customHeight="1">
      <c r="A5" s="197" t="s">
        <v>610</v>
      </c>
      <c r="B5" s="190" t="s">
        <v>3</v>
      </c>
      <c r="C5" s="191">
        <v>2</v>
      </c>
      <c r="D5" s="192">
        <v>238</v>
      </c>
    </row>
    <row r="6" spans="1:4" ht="15.75" customHeight="1">
      <c r="A6" s="197" t="s">
        <v>611</v>
      </c>
      <c r="B6" s="194" t="s">
        <v>4</v>
      </c>
      <c r="C6" s="195"/>
      <c r="D6" s="196"/>
    </row>
    <row r="7" spans="1:4" ht="15.75" customHeight="1">
      <c r="A7" s="197" t="s">
        <v>612</v>
      </c>
      <c r="B7" s="194" t="s">
        <v>5</v>
      </c>
      <c r="C7" s="195"/>
      <c r="D7" s="196"/>
    </row>
    <row r="8" spans="1:4" ht="15.75" customHeight="1" thickBot="1">
      <c r="A8" s="198" t="s">
        <v>613</v>
      </c>
      <c r="B8" s="199" t="s">
        <v>6</v>
      </c>
      <c r="C8" s="200"/>
      <c r="D8" s="201"/>
    </row>
    <row r="9" spans="1:4" ht="15.75" customHeight="1" thickBot="1">
      <c r="A9" s="477" t="s">
        <v>614</v>
      </c>
      <c r="B9" s="478" t="s">
        <v>7</v>
      </c>
      <c r="C9" s="479"/>
      <c r="D9" s="480">
        <f>+D10+D11+D12+D13</f>
        <v>0</v>
      </c>
    </row>
    <row r="10" spans="1:4" ht="15.75" customHeight="1">
      <c r="A10" s="476" t="s">
        <v>615</v>
      </c>
      <c r="B10" s="190" t="s">
        <v>8</v>
      </c>
      <c r="C10" s="191"/>
      <c r="D10" s="192"/>
    </row>
    <row r="11" spans="1:4" ht="15.75" customHeight="1">
      <c r="A11" s="197" t="s">
        <v>616</v>
      </c>
      <c r="B11" s="194" t="s">
        <v>9</v>
      </c>
      <c r="C11" s="195"/>
      <c r="D11" s="196"/>
    </row>
    <row r="12" spans="1:4" ht="15.75" customHeight="1">
      <c r="A12" s="197" t="s">
        <v>617</v>
      </c>
      <c r="B12" s="194" t="s">
        <v>10</v>
      </c>
      <c r="C12" s="195"/>
      <c r="D12" s="196"/>
    </row>
    <row r="13" spans="1:4" ht="15.75" customHeight="1" thickBot="1">
      <c r="A13" s="198" t="s">
        <v>618</v>
      </c>
      <c r="B13" s="199" t="s">
        <v>11</v>
      </c>
      <c r="C13" s="200"/>
      <c r="D13" s="201"/>
    </row>
    <row r="14" spans="1:4" ht="15.75" customHeight="1" thickBot="1">
      <c r="A14" s="477" t="s">
        <v>619</v>
      </c>
      <c r="B14" s="478" t="s">
        <v>12</v>
      </c>
      <c r="C14" s="479"/>
      <c r="D14" s="480">
        <f>+D15+D16+D17</f>
        <v>0</v>
      </c>
    </row>
    <row r="15" spans="1:4" ht="15.75" customHeight="1">
      <c r="A15" s="476" t="s">
        <v>620</v>
      </c>
      <c r="B15" s="190" t="s">
        <v>13</v>
      </c>
      <c r="C15" s="191"/>
      <c r="D15" s="192"/>
    </row>
    <row r="16" spans="1:4" ht="15.75" customHeight="1">
      <c r="A16" s="197" t="s">
        <v>621</v>
      </c>
      <c r="B16" s="194" t="s">
        <v>14</v>
      </c>
      <c r="C16" s="195"/>
      <c r="D16" s="196"/>
    </row>
    <row r="17" spans="1:4" ht="15.75" customHeight="1" thickBot="1">
      <c r="A17" s="198" t="s">
        <v>622</v>
      </c>
      <c r="B17" s="199" t="s">
        <v>15</v>
      </c>
      <c r="C17" s="200"/>
      <c r="D17" s="201"/>
    </row>
    <row r="18" spans="1:4" ht="15.75" customHeight="1" thickBot="1">
      <c r="A18" s="477" t="s">
        <v>628</v>
      </c>
      <c r="B18" s="478" t="s">
        <v>16</v>
      </c>
      <c r="C18" s="479"/>
      <c r="D18" s="480">
        <f>+D19+D20+D21</f>
        <v>0</v>
      </c>
    </row>
    <row r="19" spans="1:4" ht="15.75" customHeight="1">
      <c r="A19" s="476" t="s">
        <v>623</v>
      </c>
      <c r="B19" s="190" t="s">
        <v>17</v>
      </c>
      <c r="C19" s="191"/>
      <c r="D19" s="192"/>
    </row>
    <row r="20" spans="1:4" ht="15.75" customHeight="1">
      <c r="A20" s="197" t="s">
        <v>624</v>
      </c>
      <c r="B20" s="194" t="s">
        <v>18</v>
      </c>
      <c r="C20" s="195"/>
      <c r="D20" s="196"/>
    </row>
    <row r="21" spans="1:4" ht="15.75" customHeight="1">
      <c r="A21" s="197" t="s">
        <v>625</v>
      </c>
      <c r="B21" s="194" t="s">
        <v>19</v>
      </c>
      <c r="C21" s="195"/>
      <c r="D21" s="196"/>
    </row>
    <row r="22" spans="1:4" ht="15.75" customHeight="1">
      <c r="A22" s="197" t="s">
        <v>626</v>
      </c>
      <c r="B22" s="194" t="s">
        <v>20</v>
      </c>
      <c r="C22" s="195"/>
      <c r="D22" s="196"/>
    </row>
    <row r="23" spans="1:4" ht="15.75" customHeight="1">
      <c r="A23" s="197"/>
      <c r="B23" s="194" t="s">
        <v>21</v>
      </c>
      <c r="C23" s="195"/>
      <c r="D23" s="196"/>
    </row>
    <row r="24" spans="1:4" ht="15.75" customHeight="1">
      <c r="A24" s="197"/>
      <c r="B24" s="194" t="s">
        <v>22</v>
      </c>
      <c r="C24" s="195"/>
      <c r="D24" s="196"/>
    </row>
    <row r="25" spans="1:4" ht="15.75" customHeight="1">
      <c r="A25" s="197"/>
      <c r="B25" s="194" t="s">
        <v>23</v>
      </c>
      <c r="C25" s="195"/>
      <c r="D25" s="196"/>
    </row>
    <row r="26" spans="1:4" ht="15.75" customHeight="1">
      <c r="A26" s="197"/>
      <c r="B26" s="194" t="s">
        <v>24</v>
      </c>
      <c r="C26" s="195"/>
      <c r="D26" s="196"/>
    </row>
    <row r="27" spans="1:4" ht="15.75" customHeight="1">
      <c r="A27" s="197"/>
      <c r="B27" s="194" t="s">
        <v>25</v>
      </c>
      <c r="C27" s="195"/>
      <c r="D27" s="196"/>
    </row>
    <row r="28" spans="1:4" ht="15.75" customHeight="1">
      <c r="A28" s="197"/>
      <c r="B28" s="194" t="s">
        <v>26</v>
      </c>
      <c r="C28" s="195"/>
      <c r="D28" s="196"/>
    </row>
    <row r="29" spans="1:4" ht="15.75" customHeight="1">
      <c r="A29" s="197"/>
      <c r="B29" s="194" t="s">
        <v>27</v>
      </c>
      <c r="C29" s="195"/>
      <c r="D29" s="196"/>
    </row>
    <row r="30" spans="1:4" ht="15.75" customHeight="1">
      <c r="A30" s="197"/>
      <c r="B30" s="194" t="s">
        <v>28</v>
      </c>
      <c r="C30" s="195"/>
      <c r="D30" s="196"/>
    </row>
    <row r="31" spans="1:4" ht="15.75" customHeight="1">
      <c r="A31" s="197"/>
      <c r="B31" s="194" t="s">
        <v>29</v>
      </c>
      <c r="C31" s="195"/>
      <c r="D31" s="196"/>
    </row>
    <row r="32" spans="1:4" ht="15.75" customHeight="1">
      <c r="A32" s="197"/>
      <c r="B32" s="194" t="s">
        <v>30</v>
      </c>
      <c r="C32" s="195"/>
      <c r="D32" s="196"/>
    </row>
    <row r="33" spans="1:4" ht="15.75" customHeight="1">
      <c r="A33" s="197"/>
      <c r="B33" s="194" t="s">
        <v>31</v>
      </c>
      <c r="C33" s="195"/>
      <c r="D33" s="196"/>
    </row>
    <row r="34" spans="1:4" ht="15.75" customHeight="1">
      <c r="A34" s="197"/>
      <c r="B34" s="194" t="s">
        <v>74</v>
      </c>
      <c r="C34" s="195"/>
      <c r="D34" s="196"/>
    </row>
    <row r="35" spans="1:4" ht="15.75" customHeight="1">
      <c r="A35" s="197"/>
      <c r="B35" s="194" t="s">
        <v>147</v>
      </c>
      <c r="C35" s="195"/>
      <c r="D35" s="196"/>
    </row>
    <row r="36" spans="1:4" ht="15.75" customHeight="1">
      <c r="A36" s="197"/>
      <c r="B36" s="194" t="s">
        <v>208</v>
      </c>
      <c r="C36" s="195"/>
      <c r="D36" s="196"/>
    </row>
    <row r="37" spans="1:4" ht="15.75" customHeight="1" thickBot="1">
      <c r="A37" s="198"/>
      <c r="B37" s="199" t="s">
        <v>209</v>
      </c>
      <c r="C37" s="200"/>
      <c r="D37" s="201"/>
    </row>
    <row r="38" spans="1:6" ht="15.75" customHeight="1" thickBot="1">
      <c r="A38" s="579" t="s">
        <v>627</v>
      </c>
      <c r="B38" s="580"/>
      <c r="C38" s="202"/>
      <c r="D38" s="480">
        <f>+D5+D6+D7+D8+D9+D14+D18+D22+D23+D24+D25+D26+D27+D28+D29+D30+D31+D32+D33+D34+D35+D36+D37</f>
        <v>238</v>
      </c>
      <c r="F38" s="203"/>
    </row>
    <row r="39" ht="15.75">
      <c r="A39" s="481" t="s">
        <v>629</v>
      </c>
    </row>
    <row r="40" spans="1:4" ht="15.75">
      <c r="A40" s="167"/>
      <c r="B40" s="168"/>
      <c r="C40" s="581"/>
      <c r="D40" s="581"/>
    </row>
    <row r="41" spans="1:4" ht="15.75">
      <c r="A41" s="167"/>
      <c r="B41" s="168"/>
      <c r="C41" s="169"/>
      <c r="D41" s="169"/>
    </row>
    <row r="42" spans="1:4" ht="15.75">
      <c r="A42" s="168"/>
      <c r="B42" s="168"/>
      <c r="C42" s="581"/>
      <c r="D42" s="581"/>
    </row>
    <row r="43" spans="1:2" ht="15.75">
      <c r="A43" s="184"/>
      <c r="B43" s="184"/>
    </row>
    <row r="44" spans="1:3" ht="15.75">
      <c r="A44" s="184"/>
      <c r="B44" s="184"/>
      <c r="C44" s="184"/>
    </row>
  </sheetData>
  <sheetProtection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dőlt"......................Önkormányzat&amp;R&amp;"Times New Roman,Félkövér dőlt"7.3. tájékoztató tábla a ……/2015. (……)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9">
      <selection activeCell="A3" sqref="A3"/>
    </sheetView>
  </sheetViews>
  <sheetFormatPr defaultColWidth="12.00390625" defaultRowHeight="12.75"/>
  <cols>
    <col min="1" max="1" width="56.125" style="163" customWidth="1"/>
    <col min="2" max="2" width="6.875" style="163" customWidth="1"/>
    <col min="3" max="3" width="17.125" style="163" customWidth="1"/>
    <col min="4" max="4" width="19.125" style="163" customWidth="1"/>
    <col min="5" max="16384" width="12.00390625" style="163" customWidth="1"/>
  </cols>
  <sheetData>
    <row r="1" spans="1:4" ht="48.75" customHeight="1">
      <c r="A1" s="582"/>
      <c r="B1" s="583"/>
      <c r="C1" s="583"/>
      <c r="D1" s="583"/>
    </row>
    <row r="2" ht="16.5" thickBot="1">
      <c r="A2" s="163" t="s">
        <v>647</v>
      </c>
    </row>
    <row r="3" spans="1:4" ht="64.5" thickBot="1">
      <c r="A3" s="482" t="s">
        <v>41</v>
      </c>
      <c r="B3" s="263" t="s">
        <v>212</v>
      </c>
      <c r="C3" s="483" t="s">
        <v>630</v>
      </c>
      <c r="D3" s="484" t="s">
        <v>259</v>
      </c>
    </row>
    <row r="4" spans="1:4" ht="16.5" thickBot="1">
      <c r="A4" s="204" t="s">
        <v>386</v>
      </c>
      <c r="B4" s="205" t="s">
        <v>387</v>
      </c>
      <c r="C4" s="205" t="s">
        <v>388</v>
      </c>
      <c r="D4" s="206" t="s">
        <v>389</v>
      </c>
    </row>
    <row r="5" spans="1:4" ht="15.75" customHeight="1">
      <c r="A5" s="193" t="s">
        <v>631</v>
      </c>
      <c r="B5" s="190" t="s">
        <v>3</v>
      </c>
      <c r="C5" s="191"/>
      <c r="D5" s="192"/>
    </row>
    <row r="6" spans="1:4" ht="15.75" customHeight="1">
      <c r="A6" s="193" t="s">
        <v>632</v>
      </c>
      <c r="B6" s="194" t="s">
        <v>4</v>
      </c>
      <c r="C6" s="195"/>
      <c r="D6" s="196"/>
    </row>
    <row r="7" spans="1:4" ht="15.75" customHeight="1" thickBot="1">
      <c r="A7" s="485" t="s">
        <v>633</v>
      </c>
      <c r="B7" s="199" t="s">
        <v>5</v>
      </c>
      <c r="C7" s="200"/>
      <c r="D7" s="201"/>
    </row>
    <row r="8" spans="1:4" ht="15.75" customHeight="1" thickBot="1">
      <c r="A8" s="477" t="s">
        <v>634</v>
      </c>
      <c r="B8" s="478" t="s">
        <v>6</v>
      </c>
      <c r="C8" s="479"/>
      <c r="D8" s="480">
        <f>+D5+D6+D7</f>
        <v>0</v>
      </c>
    </row>
    <row r="9" spans="1:4" ht="15.75" customHeight="1">
      <c r="A9" s="189" t="s">
        <v>635</v>
      </c>
      <c r="B9" s="190" t="s">
        <v>7</v>
      </c>
      <c r="C9" s="191"/>
      <c r="D9" s="192"/>
    </row>
    <row r="10" spans="1:4" ht="15.75" customHeight="1">
      <c r="A10" s="193" t="s">
        <v>636</v>
      </c>
      <c r="B10" s="194" t="s">
        <v>8</v>
      </c>
      <c r="C10" s="195"/>
      <c r="D10" s="196"/>
    </row>
    <row r="11" spans="1:4" ht="15.75" customHeight="1">
      <c r="A11" s="193" t="s">
        <v>637</v>
      </c>
      <c r="B11" s="194" t="s">
        <v>9</v>
      </c>
      <c r="C11" s="195"/>
      <c r="D11" s="196"/>
    </row>
    <row r="12" spans="1:4" ht="15.75" customHeight="1">
      <c r="A12" s="193" t="s">
        <v>638</v>
      </c>
      <c r="B12" s="194" t="s">
        <v>10</v>
      </c>
      <c r="C12" s="195"/>
      <c r="D12" s="196"/>
    </row>
    <row r="13" spans="1:4" ht="15.75" customHeight="1" thickBot="1">
      <c r="A13" s="485" t="s">
        <v>639</v>
      </c>
      <c r="B13" s="199" t="s">
        <v>11</v>
      </c>
      <c r="C13" s="200"/>
      <c r="D13" s="201"/>
    </row>
    <row r="14" spans="1:4" ht="15.75" customHeight="1" thickBot="1">
      <c r="A14" s="477" t="s">
        <v>640</v>
      </c>
      <c r="B14" s="478" t="s">
        <v>12</v>
      </c>
      <c r="C14" s="486"/>
      <c r="D14" s="480">
        <f>+D9+D10+D11+D12+D13</f>
        <v>0</v>
      </c>
    </row>
    <row r="15" spans="1:4" ht="15.75" customHeight="1">
      <c r="A15" s="189"/>
      <c r="B15" s="190" t="s">
        <v>13</v>
      </c>
      <c r="C15" s="191"/>
      <c r="D15" s="192"/>
    </row>
    <row r="16" spans="1:4" ht="15.75" customHeight="1">
      <c r="A16" s="193"/>
      <c r="B16" s="194" t="s">
        <v>14</v>
      </c>
      <c r="C16" s="195"/>
      <c r="D16" s="196"/>
    </row>
    <row r="17" spans="1:4" ht="15.75" customHeight="1">
      <c r="A17" s="193"/>
      <c r="B17" s="194" t="s">
        <v>15</v>
      </c>
      <c r="C17" s="195"/>
      <c r="D17" s="196"/>
    </row>
    <row r="18" spans="1:4" ht="15.75" customHeight="1">
      <c r="A18" s="193"/>
      <c r="B18" s="194" t="s">
        <v>16</v>
      </c>
      <c r="C18" s="195"/>
      <c r="D18" s="196"/>
    </row>
    <row r="19" spans="1:4" ht="15.75" customHeight="1">
      <c r="A19" s="193"/>
      <c r="B19" s="194" t="s">
        <v>17</v>
      </c>
      <c r="C19" s="195"/>
      <c r="D19" s="196"/>
    </row>
    <row r="20" spans="1:4" ht="15.75" customHeight="1">
      <c r="A20" s="193"/>
      <c r="B20" s="194" t="s">
        <v>18</v>
      </c>
      <c r="C20" s="195"/>
      <c r="D20" s="196"/>
    </row>
    <row r="21" spans="1:4" ht="15.75" customHeight="1">
      <c r="A21" s="193"/>
      <c r="B21" s="194" t="s">
        <v>19</v>
      </c>
      <c r="C21" s="195"/>
      <c r="D21" s="196"/>
    </row>
    <row r="22" spans="1:4" ht="15.75" customHeight="1">
      <c r="A22" s="193"/>
      <c r="B22" s="194" t="s">
        <v>20</v>
      </c>
      <c r="C22" s="195"/>
      <c r="D22" s="196"/>
    </row>
    <row r="23" spans="1:4" ht="15.75" customHeight="1">
      <c r="A23" s="193"/>
      <c r="B23" s="194" t="s">
        <v>21</v>
      </c>
      <c r="C23" s="195"/>
      <c r="D23" s="196"/>
    </row>
    <row r="24" spans="1:4" ht="15.75" customHeight="1">
      <c r="A24" s="193"/>
      <c r="B24" s="194" t="s">
        <v>22</v>
      </c>
      <c r="C24" s="195"/>
      <c r="D24" s="196"/>
    </row>
    <row r="25" spans="1:4" ht="15.75" customHeight="1">
      <c r="A25" s="193"/>
      <c r="B25" s="194" t="s">
        <v>23</v>
      </c>
      <c r="C25" s="195"/>
      <c r="D25" s="196"/>
    </row>
    <row r="26" spans="1:4" ht="15.75" customHeight="1">
      <c r="A26" s="193"/>
      <c r="B26" s="194" t="s">
        <v>24</v>
      </c>
      <c r="C26" s="195"/>
      <c r="D26" s="196"/>
    </row>
    <row r="27" spans="1:4" ht="15.75" customHeight="1">
      <c r="A27" s="193"/>
      <c r="B27" s="194" t="s">
        <v>25</v>
      </c>
      <c r="C27" s="195"/>
      <c r="D27" s="196"/>
    </row>
    <row r="28" spans="1:4" ht="15.75" customHeight="1">
      <c r="A28" s="193"/>
      <c r="B28" s="194" t="s">
        <v>26</v>
      </c>
      <c r="C28" s="195"/>
      <c r="D28" s="196"/>
    </row>
    <row r="29" spans="1:4" ht="15.75" customHeight="1">
      <c r="A29" s="193"/>
      <c r="B29" s="194" t="s">
        <v>27</v>
      </c>
      <c r="C29" s="195"/>
      <c r="D29" s="196"/>
    </row>
    <row r="30" spans="1:4" ht="15.75" customHeight="1">
      <c r="A30" s="193"/>
      <c r="B30" s="194" t="s">
        <v>28</v>
      </c>
      <c r="C30" s="195"/>
      <c r="D30" s="196"/>
    </row>
    <row r="31" spans="1:4" ht="15.75" customHeight="1">
      <c r="A31" s="193"/>
      <c r="B31" s="194" t="s">
        <v>29</v>
      </c>
      <c r="C31" s="195"/>
      <c r="D31" s="196"/>
    </row>
    <row r="32" spans="1:4" ht="15.75" customHeight="1">
      <c r="A32" s="193"/>
      <c r="B32" s="194" t="s">
        <v>30</v>
      </c>
      <c r="C32" s="195"/>
      <c r="D32" s="196"/>
    </row>
    <row r="33" spans="1:4" ht="15.75" customHeight="1">
      <c r="A33" s="193"/>
      <c r="B33" s="194" t="s">
        <v>31</v>
      </c>
      <c r="C33" s="195"/>
      <c r="D33" s="196"/>
    </row>
    <row r="34" spans="1:4" ht="15.75" customHeight="1">
      <c r="A34" s="193"/>
      <c r="B34" s="194" t="s">
        <v>74</v>
      </c>
      <c r="C34" s="195"/>
      <c r="D34" s="196"/>
    </row>
    <row r="35" spans="1:4" ht="15.75" customHeight="1">
      <c r="A35" s="193"/>
      <c r="B35" s="194" t="s">
        <v>147</v>
      </c>
      <c r="C35" s="195"/>
      <c r="D35" s="196"/>
    </row>
    <row r="36" spans="1:4" ht="15.75" customHeight="1">
      <c r="A36" s="193"/>
      <c r="B36" s="194" t="s">
        <v>208</v>
      </c>
      <c r="C36" s="195"/>
      <c r="D36" s="196"/>
    </row>
    <row r="37" spans="1:4" ht="15.75" customHeight="1" thickBot="1">
      <c r="A37" s="207"/>
      <c r="B37" s="208" t="s">
        <v>209</v>
      </c>
      <c r="C37" s="209"/>
      <c r="D37" s="210"/>
    </row>
    <row r="38" spans="1:6" ht="15.75" customHeight="1" thickBot="1">
      <c r="A38" s="584" t="s">
        <v>641</v>
      </c>
      <c r="B38" s="585"/>
      <c r="C38" s="202"/>
      <c r="D38" s="480">
        <f>+D8+D14+SUM(D15:D37)</f>
        <v>0</v>
      </c>
      <c r="F38" s="211"/>
    </row>
  </sheetData>
  <sheetProtection/>
  <mergeCells count="2">
    <mergeCell ref="A1:D1"/>
    <mergeCell ref="A38:B38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dőlt"7.4. tájékoztató tábla a ……/2015. (……)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9.375" style="239" customWidth="1"/>
    <col min="2" max="2" width="58.375" style="239" customWidth="1"/>
    <col min="3" max="5" width="25.00390625" style="239" customWidth="1"/>
    <col min="6" max="6" width="5.50390625" style="239" customWidth="1"/>
    <col min="7" max="16384" width="9.375" style="239" customWidth="1"/>
  </cols>
  <sheetData>
    <row r="1" spans="1:6" ht="12.75">
      <c r="A1" s="240"/>
      <c r="F1" s="589" t="str">
        <f>+CONCATENATE("8. tájékoztató tábla a 4/",LEFT(ÖSSZEFÜGGÉSEK!A4,4)+1,". (V.26) önkormányzati rendelethez")</f>
        <v>8. tájékoztató tábla a 4/2015. (V.26) önkormányzati rendelethez</v>
      </c>
    </row>
    <row r="2" spans="1:6" ht="33" customHeight="1">
      <c r="A2" s="586" t="str">
        <f>+CONCATENATE("A Csengerújfalu önkormányzat tulajdonában álló gazdálkodó szervezetek működéséből származó",CHAR(10),"kötelezettségek és részesedések alakulása a ",LEFT(ÖSSZEFÜGGÉSEK!A4,4),". évben")</f>
        <v>A Csengerújfalu önkormányzat tulajdonában álló gazdálkodó szervezetek működéséből származó
kötelezettségek és részesedések alakulása a 2014. évben</v>
      </c>
      <c r="B2" s="586"/>
      <c r="C2" s="586"/>
      <c r="D2" s="586"/>
      <c r="E2" s="586"/>
      <c r="F2" s="589"/>
    </row>
    <row r="3" spans="1:6" ht="16.5" thickBot="1">
      <c r="A3" s="241"/>
      <c r="F3" s="589"/>
    </row>
    <row r="4" spans="1:6" ht="79.5" thickBot="1">
      <c r="A4" s="242" t="s">
        <v>212</v>
      </c>
      <c r="B4" s="243" t="s">
        <v>260</v>
      </c>
      <c r="C4" s="243" t="s">
        <v>261</v>
      </c>
      <c r="D4" s="243" t="s">
        <v>262</v>
      </c>
      <c r="E4" s="244" t="s">
        <v>263</v>
      </c>
      <c r="F4" s="589"/>
    </row>
    <row r="5" spans="1:6" ht="15.75">
      <c r="A5" s="245" t="s">
        <v>3</v>
      </c>
      <c r="B5" s="249" t="s">
        <v>657</v>
      </c>
      <c r="C5" s="252"/>
      <c r="D5" s="255">
        <v>38000</v>
      </c>
      <c r="E5" s="259"/>
      <c r="F5" s="589"/>
    </row>
    <row r="6" spans="1:6" ht="15.75">
      <c r="A6" s="246" t="s">
        <v>4</v>
      </c>
      <c r="B6" s="250"/>
      <c r="C6" s="253"/>
      <c r="D6" s="256"/>
      <c r="E6" s="260"/>
      <c r="F6" s="589"/>
    </row>
    <row r="7" spans="1:6" ht="15.75">
      <c r="A7" s="246" t="s">
        <v>5</v>
      </c>
      <c r="B7" s="250"/>
      <c r="C7" s="253"/>
      <c r="D7" s="256"/>
      <c r="E7" s="260"/>
      <c r="F7" s="589"/>
    </row>
    <row r="8" spans="1:6" ht="15.75">
      <c r="A8" s="246" t="s">
        <v>6</v>
      </c>
      <c r="B8" s="250"/>
      <c r="C8" s="253"/>
      <c r="D8" s="256"/>
      <c r="E8" s="260"/>
      <c r="F8" s="589"/>
    </row>
    <row r="9" spans="1:6" ht="15.75">
      <c r="A9" s="246" t="s">
        <v>7</v>
      </c>
      <c r="B9" s="250"/>
      <c r="C9" s="253"/>
      <c r="D9" s="256"/>
      <c r="E9" s="260"/>
      <c r="F9" s="589"/>
    </row>
    <row r="10" spans="1:6" ht="15.75">
      <c r="A10" s="246" t="s">
        <v>8</v>
      </c>
      <c r="B10" s="250"/>
      <c r="C10" s="253"/>
      <c r="D10" s="256"/>
      <c r="E10" s="260"/>
      <c r="F10" s="589"/>
    </row>
    <row r="11" spans="1:6" ht="15.75">
      <c r="A11" s="246" t="s">
        <v>9</v>
      </c>
      <c r="B11" s="250"/>
      <c r="C11" s="253"/>
      <c r="D11" s="256"/>
      <c r="E11" s="260"/>
      <c r="F11" s="589"/>
    </row>
    <row r="12" spans="1:6" ht="15.75">
      <c r="A12" s="246" t="s">
        <v>10</v>
      </c>
      <c r="B12" s="250"/>
      <c r="C12" s="253"/>
      <c r="D12" s="256"/>
      <c r="E12" s="260"/>
      <c r="F12" s="589"/>
    </row>
    <row r="13" spans="1:6" ht="15.75">
      <c r="A13" s="246" t="s">
        <v>11</v>
      </c>
      <c r="B13" s="250"/>
      <c r="C13" s="253"/>
      <c r="D13" s="256"/>
      <c r="E13" s="260"/>
      <c r="F13" s="589"/>
    </row>
    <row r="14" spans="1:6" ht="15.75">
      <c r="A14" s="246" t="s">
        <v>12</v>
      </c>
      <c r="B14" s="250"/>
      <c r="C14" s="253"/>
      <c r="D14" s="256"/>
      <c r="E14" s="260"/>
      <c r="F14" s="589"/>
    </row>
    <row r="15" spans="1:6" ht="15.75">
      <c r="A15" s="246" t="s">
        <v>13</v>
      </c>
      <c r="B15" s="250"/>
      <c r="C15" s="253"/>
      <c r="D15" s="256"/>
      <c r="E15" s="260"/>
      <c r="F15" s="589"/>
    </row>
    <row r="16" spans="1:6" ht="15.75">
      <c r="A16" s="246" t="s">
        <v>14</v>
      </c>
      <c r="B16" s="250"/>
      <c r="C16" s="253"/>
      <c r="D16" s="256"/>
      <c r="E16" s="260"/>
      <c r="F16" s="589"/>
    </row>
    <row r="17" spans="1:6" ht="15.75">
      <c r="A17" s="246" t="s">
        <v>15</v>
      </c>
      <c r="B17" s="250"/>
      <c r="C17" s="253"/>
      <c r="D17" s="256"/>
      <c r="E17" s="260"/>
      <c r="F17" s="589"/>
    </row>
    <row r="18" spans="1:6" ht="15.75">
      <c r="A18" s="246" t="s">
        <v>16</v>
      </c>
      <c r="B18" s="250"/>
      <c r="C18" s="253"/>
      <c r="D18" s="256"/>
      <c r="E18" s="260"/>
      <c r="F18" s="589"/>
    </row>
    <row r="19" spans="1:6" ht="15.75">
      <c r="A19" s="246" t="s">
        <v>17</v>
      </c>
      <c r="B19" s="250"/>
      <c r="C19" s="253"/>
      <c r="D19" s="256"/>
      <c r="E19" s="260"/>
      <c r="F19" s="589"/>
    </row>
    <row r="20" spans="1:6" ht="15.75">
      <c r="A20" s="246" t="s">
        <v>18</v>
      </c>
      <c r="B20" s="250"/>
      <c r="C20" s="253"/>
      <c r="D20" s="256"/>
      <c r="E20" s="260"/>
      <c r="F20" s="589"/>
    </row>
    <row r="21" spans="1:6" ht="16.5" thickBot="1">
      <c r="A21" s="247" t="s">
        <v>19</v>
      </c>
      <c r="B21" s="251"/>
      <c r="C21" s="254"/>
      <c r="D21" s="257"/>
      <c r="E21" s="261"/>
      <c r="F21" s="589"/>
    </row>
    <row r="22" spans="1:6" ht="16.5" thickBot="1">
      <c r="A22" s="587" t="s">
        <v>264</v>
      </c>
      <c r="B22" s="588"/>
      <c r="C22" s="248"/>
      <c r="D22" s="258">
        <f>IF(SUM(D5:D21)=0,"",SUM(D5:D21))</f>
        <v>38000</v>
      </c>
      <c r="E22" s="262">
        <f>IF(SUM(E5:E21)=0,"",SUM(E5:E21))</f>
      </c>
      <c r="F22" s="589"/>
    </row>
    <row r="23" ht="15.75">
      <c r="A23" s="241"/>
    </row>
  </sheetData>
  <sheetProtection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="85" zoomScaleNormal="120" zoomScaleSheetLayoutView="100" zoomScalePageLayoutView="85" workbookViewId="0" topLeftCell="A28">
      <selection activeCell="B151" sqref="B151"/>
    </sheetView>
  </sheetViews>
  <sheetFormatPr defaultColWidth="9.00390625" defaultRowHeight="12.75"/>
  <cols>
    <col min="1" max="1" width="9.50390625" style="317" customWidth="1"/>
    <col min="2" max="2" width="60.875" style="317" customWidth="1"/>
    <col min="3" max="5" width="15.875" style="318" customWidth="1"/>
    <col min="6" max="16384" width="9.375" style="328" customWidth="1"/>
  </cols>
  <sheetData>
    <row r="1" spans="1:5" ht="15.75" customHeight="1">
      <c r="A1" s="491" t="s">
        <v>0</v>
      </c>
      <c r="B1" s="491"/>
      <c r="C1" s="491"/>
      <c r="D1" s="491"/>
      <c r="E1" s="491"/>
    </row>
    <row r="2" spans="1:5" ht="15.75" customHeight="1" thickBot="1">
      <c r="A2" s="27" t="s">
        <v>80</v>
      </c>
      <c r="B2" s="27"/>
      <c r="C2" s="315"/>
      <c r="D2" s="315"/>
      <c r="E2" s="315" t="s">
        <v>122</v>
      </c>
    </row>
    <row r="3" spans="1:5" ht="15.75" customHeight="1">
      <c r="A3" s="492" t="s">
        <v>43</v>
      </c>
      <c r="B3" s="494" t="s">
        <v>2</v>
      </c>
      <c r="C3" s="496" t="s">
        <v>659</v>
      </c>
      <c r="D3" s="496"/>
      <c r="E3" s="497"/>
    </row>
    <row r="4" spans="1:5" ht="37.5" customHeight="1" thickBot="1">
      <c r="A4" s="493"/>
      <c r="B4" s="495"/>
      <c r="C4" s="29" t="s">
        <v>144</v>
      </c>
      <c r="D4" s="29" t="s">
        <v>145</v>
      </c>
      <c r="E4" s="30" t="s">
        <v>146</v>
      </c>
    </row>
    <row r="5" spans="1:5" s="329" customFormat="1" ht="12" customHeight="1" thickBot="1">
      <c r="A5" s="293" t="s">
        <v>386</v>
      </c>
      <c r="B5" s="294" t="s">
        <v>387</v>
      </c>
      <c r="C5" s="294" t="s">
        <v>388</v>
      </c>
      <c r="D5" s="294" t="s">
        <v>389</v>
      </c>
      <c r="E5" s="342" t="s">
        <v>390</v>
      </c>
    </row>
    <row r="6" spans="1:5" s="330" customFormat="1" ht="12" customHeight="1" thickBot="1">
      <c r="A6" s="288" t="s">
        <v>3</v>
      </c>
      <c r="B6" s="289" t="s">
        <v>271</v>
      </c>
      <c r="C6" s="320">
        <f>SUM(C7:C12)</f>
        <v>66521</v>
      </c>
      <c r="D6" s="320">
        <f>SUM(D7:D12)</f>
        <v>66521</v>
      </c>
      <c r="E6" s="303">
        <f>SUM(E7:E12)</f>
        <v>63861</v>
      </c>
    </row>
    <row r="7" spans="1:5" s="330" customFormat="1" ht="12" customHeight="1">
      <c r="A7" s="283" t="s">
        <v>55</v>
      </c>
      <c r="B7" s="331" t="s">
        <v>272</v>
      </c>
      <c r="C7" s="322">
        <v>14578</v>
      </c>
      <c r="D7" s="322">
        <v>14580</v>
      </c>
      <c r="E7" s="305">
        <v>14580</v>
      </c>
    </row>
    <row r="8" spans="1:5" s="330" customFormat="1" ht="12" customHeight="1">
      <c r="A8" s="282" t="s">
        <v>56</v>
      </c>
      <c r="B8" s="332" t="s">
        <v>273</v>
      </c>
      <c r="C8" s="321"/>
      <c r="D8" s="321"/>
      <c r="E8" s="304"/>
    </row>
    <row r="9" spans="1:5" s="330" customFormat="1" ht="12" customHeight="1">
      <c r="A9" s="282" t="s">
        <v>57</v>
      </c>
      <c r="B9" s="332" t="s">
        <v>274</v>
      </c>
      <c r="C9" s="321">
        <v>33744</v>
      </c>
      <c r="D9" s="321">
        <v>33315</v>
      </c>
      <c r="E9" s="304">
        <v>28322</v>
      </c>
    </row>
    <row r="10" spans="1:5" s="330" customFormat="1" ht="12" customHeight="1">
      <c r="A10" s="282" t="s">
        <v>58</v>
      </c>
      <c r="B10" s="332" t="s">
        <v>275</v>
      </c>
      <c r="C10" s="321">
        <v>1200</v>
      </c>
      <c r="D10" s="321">
        <v>1200</v>
      </c>
      <c r="E10" s="304">
        <v>1200</v>
      </c>
    </row>
    <row r="11" spans="1:5" s="330" customFormat="1" ht="12" customHeight="1">
      <c r="A11" s="282" t="s">
        <v>76</v>
      </c>
      <c r="B11" s="332" t="s">
        <v>276</v>
      </c>
      <c r="C11" s="321"/>
      <c r="D11" s="321"/>
      <c r="E11" s="304">
        <v>2333</v>
      </c>
    </row>
    <row r="12" spans="1:5" s="330" customFormat="1" ht="12" customHeight="1" thickBot="1">
      <c r="A12" s="284" t="s">
        <v>59</v>
      </c>
      <c r="B12" s="333" t="s">
        <v>277</v>
      </c>
      <c r="C12" s="323">
        <v>16999</v>
      </c>
      <c r="D12" s="323">
        <v>17426</v>
      </c>
      <c r="E12" s="306">
        <v>17426</v>
      </c>
    </row>
    <row r="13" spans="1:5" s="330" customFormat="1" ht="12" customHeight="1" thickBot="1">
      <c r="A13" s="288" t="s">
        <v>4</v>
      </c>
      <c r="B13" s="310" t="s">
        <v>278</v>
      </c>
      <c r="C13" s="320">
        <f>SUM(C14:C18)</f>
        <v>154794</v>
      </c>
      <c r="D13" s="320">
        <f>SUM(D14:D18)</f>
        <v>138938</v>
      </c>
      <c r="E13" s="303">
        <f>SUM(E14:E18)</f>
        <v>124965</v>
      </c>
    </row>
    <row r="14" spans="1:5" s="330" customFormat="1" ht="12" customHeight="1">
      <c r="A14" s="283" t="s">
        <v>61</v>
      </c>
      <c r="B14" s="331" t="s">
        <v>279</v>
      </c>
      <c r="C14" s="322"/>
      <c r="D14" s="322"/>
      <c r="E14" s="305"/>
    </row>
    <row r="15" spans="1:5" s="330" customFormat="1" ht="12" customHeight="1">
      <c r="A15" s="282" t="s">
        <v>62</v>
      </c>
      <c r="B15" s="332" t="s">
        <v>280</v>
      </c>
      <c r="C15" s="321"/>
      <c r="D15" s="321"/>
      <c r="E15" s="304"/>
    </row>
    <row r="16" spans="1:5" s="330" customFormat="1" ht="12" customHeight="1">
      <c r="A16" s="282" t="s">
        <v>63</v>
      </c>
      <c r="B16" s="332" t="s">
        <v>281</v>
      </c>
      <c r="C16" s="321"/>
      <c r="D16" s="321"/>
      <c r="E16" s="304"/>
    </row>
    <row r="17" spans="1:5" s="330" customFormat="1" ht="12" customHeight="1">
      <c r="A17" s="282" t="s">
        <v>64</v>
      </c>
      <c r="B17" s="332" t="s">
        <v>282</v>
      </c>
      <c r="C17" s="321"/>
      <c r="D17" s="321"/>
      <c r="E17" s="304"/>
    </row>
    <row r="18" spans="1:5" s="330" customFormat="1" ht="12" customHeight="1">
      <c r="A18" s="282" t="s">
        <v>65</v>
      </c>
      <c r="B18" s="332" t="s">
        <v>283</v>
      </c>
      <c r="C18" s="321">
        <v>154794</v>
      </c>
      <c r="D18" s="321">
        <v>138938</v>
      </c>
      <c r="E18" s="304">
        <v>124965</v>
      </c>
    </row>
    <row r="19" spans="1:5" s="330" customFormat="1" ht="12" customHeight="1" thickBot="1">
      <c r="A19" s="284" t="s">
        <v>71</v>
      </c>
      <c r="B19" s="333" t="s">
        <v>284</v>
      </c>
      <c r="C19" s="323"/>
      <c r="D19" s="323"/>
      <c r="E19" s="306"/>
    </row>
    <row r="20" spans="1:5" s="330" customFormat="1" ht="12" customHeight="1" thickBot="1">
      <c r="A20" s="288" t="s">
        <v>5</v>
      </c>
      <c r="B20" s="289" t="s">
        <v>285</v>
      </c>
      <c r="C20" s="320">
        <f>SUM(C21:C25)</f>
        <v>1696</v>
      </c>
      <c r="D20" s="320">
        <f>SUM(D21:D25)</f>
        <v>77854</v>
      </c>
      <c r="E20" s="303">
        <f>SUM(E21:E25)</f>
        <v>77854</v>
      </c>
    </row>
    <row r="21" spans="1:5" s="330" customFormat="1" ht="12" customHeight="1">
      <c r="A21" s="283" t="s">
        <v>44</v>
      </c>
      <c r="B21" s="331" t="s">
        <v>286</v>
      </c>
      <c r="C21" s="322"/>
      <c r="D21" s="322">
        <v>33870</v>
      </c>
      <c r="E21" s="305">
        <v>33870</v>
      </c>
    </row>
    <row r="22" spans="1:5" s="330" customFormat="1" ht="12" customHeight="1">
      <c r="A22" s="282" t="s">
        <v>45</v>
      </c>
      <c r="B22" s="332" t="s">
        <v>287</v>
      </c>
      <c r="C22" s="321"/>
      <c r="D22" s="321"/>
      <c r="E22" s="304"/>
    </row>
    <row r="23" spans="1:5" s="330" customFormat="1" ht="12" customHeight="1">
      <c r="A23" s="282" t="s">
        <v>46</v>
      </c>
      <c r="B23" s="332" t="s">
        <v>288</v>
      </c>
      <c r="C23" s="321"/>
      <c r="D23" s="321"/>
      <c r="E23" s="304"/>
    </row>
    <row r="24" spans="1:5" s="330" customFormat="1" ht="12" customHeight="1">
      <c r="A24" s="282" t="s">
        <v>47</v>
      </c>
      <c r="B24" s="332" t="s">
        <v>289</v>
      </c>
      <c r="C24" s="321"/>
      <c r="D24" s="321"/>
      <c r="E24" s="304"/>
    </row>
    <row r="25" spans="1:5" s="330" customFormat="1" ht="12" customHeight="1">
      <c r="A25" s="282" t="s">
        <v>90</v>
      </c>
      <c r="B25" s="332" t="s">
        <v>290</v>
      </c>
      <c r="C25" s="321">
        <v>1696</v>
      </c>
      <c r="D25" s="321">
        <v>43984</v>
      </c>
      <c r="E25" s="304">
        <v>43984</v>
      </c>
    </row>
    <row r="26" spans="1:5" s="330" customFormat="1" ht="12" customHeight="1" thickBot="1">
      <c r="A26" s="284" t="s">
        <v>91</v>
      </c>
      <c r="B26" s="312" t="s">
        <v>291</v>
      </c>
      <c r="C26" s="323"/>
      <c r="D26" s="323"/>
      <c r="E26" s="306"/>
    </row>
    <row r="27" spans="1:5" s="330" customFormat="1" ht="12" customHeight="1" thickBot="1">
      <c r="A27" s="288" t="s">
        <v>92</v>
      </c>
      <c r="B27" s="289" t="s">
        <v>292</v>
      </c>
      <c r="C27" s="326">
        <f>+C28+C31+C32+C33</f>
        <v>3391</v>
      </c>
      <c r="D27" s="326">
        <f>+D28+D31+D32+D33</f>
        <v>4827</v>
      </c>
      <c r="E27" s="339">
        <f>+E28+E31+E32+E33</f>
        <v>4827</v>
      </c>
    </row>
    <row r="28" spans="1:5" s="330" customFormat="1" ht="12" customHeight="1">
      <c r="A28" s="283" t="s">
        <v>293</v>
      </c>
      <c r="B28" s="331" t="s">
        <v>294</v>
      </c>
      <c r="C28" s="341">
        <v>1793</v>
      </c>
      <c r="D28" s="341">
        <v>2955</v>
      </c>
      <c r="E28" s="340">
        <v>2955</v>
      </c>
    </row>
    <row r="29" spans="1:5" s="330" customFormat="1" ht="12" customHeight="1">
      <c r="A29" s="282" t="s">
        <v>295</v>
      </c>
      <c r="B29" s="332" t="s">
        <v>296</v>
      </c>
      <c r="C29" s="321">
        <v>1793</v>
      </c>
      <c r="D29" s="321">
        <v>2955</v>
      </c>
      <c r="E29" s="304">
        <v>2955</v>
      </c>
    </row>
    <row r="30" spans="1:5" s="330" customFormat="1" ht="12" customHeight="1">
      <c r="A30" s="282" t="s">
        <v>297</v>
      </c>
      <c r="B30" s="332" t="s">
        <v>298</v>
      </c>
      <c r="C30" s="321"/>
      <c r="D30" s="321"/>
      <c r="E30" s="304"/>
    </row>
    <row r="31" spans="1:5" s="330" customFormat="1" ht="12" customHeight="1">
      <c r="A31" s="282" t="s">
        <v>299</v>
      </c>
      <c r="B31" s="332" t="s">
        <v>300</v>
      </c>
      <c r="C31" s="321">
        <v>1548</v>
      </c>
      <c r="D31" s="321">
        <v>1797</v>
      </c>
      <c r="E31" s="304">
        <v>1797</v>
      </c>
    </row>
    <row r="32" spans="1:5" s="330" customFormat="1" ht="12" customHeight="1">
      <c r="A32" s="282" t="s">
        <v>301</v>
      </c>
      <c r="B32" s="332" t="s">
        <v>302</v>
      </c>
      <c r="C32" s="321"/>
      <c r="D32" s="321"/>
      <c r="E32" s="304"/>
    </row>
    <row r="33" spans="1:5" s="330" customFormat="1" ht="12" customHeight="1" thickBot="1">
      <c r="A33" s="284" t="s">
        <v>303</v>
      </c>
      <c r="B33" s="312" t="s">
        <v>304</v>
      </c>
      <c r="C33" s="323">
        <v>50</v>
      </c>
      <c r="D33" s="323">
        <v>75</v>
      </c>
      <c r="E33" s="306">
        <v>75</v>
      </c>
    </row>
    <row r="34" spans="1:5" s="330" customFormat="1" ht="12" customHeight="1" thickBot="1">
      <c r="A34" s="288" t="s">
        <v>7</v>
      </c>
      <c r="B34" s="289" t="s">
        <v>305</v>
      </c>
      <c r="C34" s="320">
        <f>SUM(C35:C44)</f>
        <v>10789</v>
      </c>
      <c r="D34" s="320">
        <f>SUM(D35:D44)</f>
        <v>15462</v>
      </c>
      <c r="E34" s="303">
        <f>SUM(E35:E44)</f>
        <v>15282</v>
      </c>
    </row>
    <row r="35" spans="1:5" s="330" customFormat="1" ht="12" customHeight="1">
      <c r="A35" s="283" t="s">
        <v>48</v>
      </c>
      <c r="B35" s="331" t="s">
        <v>306</v>
      </c>
      <c r="C35" s="322">
        <v>1600</v>
      </c>
      <c r="D35" s="322">
        <v>2708</v>
      </c>
      <c r="E35" s="305">
        <v>2708</v>
      </c>
    </row>
    <row r="36" spans="1:5" s="330" customFormat="1" ht="12" customHeight="1">
      <c r="A36" s="282" t="s">
        <v>49</v>
      </c>
      <c r="B36" s="332" t="s">
        <v>307</v>
      </c>
      <c r="C36" s="321">
        <v>550</v>
      </c>
      <c r="D36" s="321">
        <v>3310</v>
      </c>
      <c r="E36" s="304">
        <v>3130</v>
      </c>
    </row>
    <row r="37" spans="1:5" s="330" customFormat="1" ht="12" customHeight="1">
      <c r="A37" s="282" t="s">
        <v>50</v>
      </c>
      <c r="B37" s="332" t="s">
        <v>308</v>
      </c>
      <c r="C37" s="321"/>
      <c r="D37" s="321"/>
      <c r="E37" s="304"/>
    </row>
    <row r="38" spans="1:5" s="330" customFormat="1" ht="12" customHeight="1">
      <c r="A38" s="282" t="s">
        <v>94</v>
      </c>
      <c r="B38" s="332" t="s">
        <v>309</v>
      </c>
      <c r="C38" s="321">
        <v>1600</v>
      </c>
      <c r="D38" s="321">
        <v>967</v>
      </c>
      <c r="E38" s="304">
        <v>967</v>
      </c>
    </row>
    <row r="39" spans="1:5" s="330" customFormat="1" ht="12" customHeight="1">
      <c r="A39" s="282" t="s">
        <v>95</v>
      </c>
      <c r="B39" s="332" t="s">
        <v>310</v>
      </c>
      <c r="C39" s="321">
        <v>4745</v>
      </c>
      <c r="D39" s="321">
        <v>5705</v>
      </c>
      <c r="E39" s="304">
        <v>5705</v>
      </c>
    </row>
    <row r="40" spans="1:5" s="330" customFormat="1" ht="12" customHeight="1">
      <c r="A40" s="282" t="s">
        <v>96</v>
      </c>
      <c r="B40" s="332" t="s">
        <v>311</v>
      </c>
      <c r="C40" s="321">
        <v>2294</v>
      </c>
      <c r="D40" s="321">
        <v>2619</v>
      </c>
      <c r="E40" s="304">
        <v>2619</v>
      </c>
    </row>
    <row r="41" spans="1:5" s="330" customFormat="1" ht="12" customHeight="1">
      <c r="A41" s="282" t="s">
        <v>97</v>
      </c>
      <c r="B41" s="332" t="s">
        <v>312</v>
      </c>
      <c r="C41" s="321"/>
      <c r="D41" s="321"/>
      <c r="E41" s="304"/>
    </row>
    <row r="42" spans="1:5" s="330" customFormat="1" ht="12" customHeight="1">
      <c r="A42" s="282" t="s">
        <v>98</v>
      </c>
      <c r="B42" s="332" t="s">
        <v>313</v>
      </c>
      <c r="C42" s="321"/>
      <c r="D42" s="321">
        <v>153</v>
      </c>
      <c r="E42" s="304">
        <v>153</v>
      </c>
    </row>
    <row r="43" spans="1:5" s="330" customFormat="1" ht="12" customHeight="1">
      <c r="A43" s="282" t="s">
        <v>314</v>
      </c>
      <c r="B43" s="332" t="s">
        <v>315</v>
      </c>
      <c r="C43" s="324"/>
      <c r="D43" s="324"/>
      <c r="E43" s="307"/>
    </row>
    <row r="44" spans="1:5" s="330" customFormat="1" ht="12" customHeight="1" thickBot="1">
      <c r="A44" s="284" t="s">
        <v>316</v>
      </c>
      <c r="B44" s="333" t="s">
        <v>317</v>
      </c>
      <c r="C44" s="325"/>
      <c r="D44" s="325"/>
      <c r="E44" s="308"/>
    </row>
    <row r="45" spans="1:5" s="330" customFormat="1" ht="12" customHeight="1" thickBot="1">
      <c r="A45" s="288" t="s">
        <v>8</v>
      </c>
      <c r="B45" s="289" t="s">
        <v>318</v>
      </c>
      <c r="C45" s="320">
        <f>SUM(C46:C50)</f>
        <v>0</v>
      </c>
      <c r="D45" s="320">
        <f>SUM(D46:D50)</f>
        <v>2674</v>
      </c>
      <c r="E45" s="303">
        <f>SUM(E46:E50)</f>
        <v>2674</v>
      </c>
    </row>
    <row r="46" spans="1:5" s="330" customFormat="1" ht="12" customHeight="1">
      <c r="A46" s="283" t="s">
        <v>51</v>
      </c>
      <c r="B46" s="331" t="s">
        <v>319</v>
      </c>
      <c r="C46" s="343"/>
      <c r="D46" s="343"/>
      <c r="E46" s="309"/>
    </row>
    <row r="47" spans="1:5" s="330" customFormat="1" ht="12" customHeight="1">
      <c r="A47" s="282" t="s">
        <v>52</v>
      </c>
      <c r="B47" s="332" t="s">
        <v>320</v>
      </c>
      <c r="C47" s="324"/>
      <c r="D47" s="324"/>
      <c r="E47" s="307"/>
    </row>
    <row r="48" spans="1:5" s="330" customFormat="1" ht="12" customHeight="1">
      <c r="A48" s="282" t="s">
        <v>321</v>
      </c>
      <c r="B48" s="332" t="s">
        <v>322</v>
      </c>
      <c r="C48" s="324"/>
      <c r="D48" s="324">
        <v>2674</v>
      </c>
      <c r="E48" s="307">
        <v>2674</v>
      </c>
    </row>
    <row r="49" spans="1:5" s="330" customFormat="1" ht="12" customHeight="1">
      <c r="A49" s="282" t="s">
        <v>323</v>
      </c>
      <c r="B49" s="332" t="s">
        <v>324</v>
      </c>
      <c r="C49" s="324"/>
      <c r="D49" s="324"/>
      <c r="E49" s="307"/>
    </row>
    <row r="50" spans="1:5" s="330" customFormat="1" ht="12" customHeight="1" thickBot="1">
      <c r="A50" s="284" t="s">
        <v>325</v>
      </c>
      <c r="B50" s="333" t="s">
        <v>326</v>
      </c>
      <c r="C50" s="325"/>
      <c r="D50" s="325"/>
      <c r="E50" s="308"/>
    </row>
    <row r="51" spans="1:5" s="330" customFormat="1" ht="17.25" customHeight="1" thickBot="1">
      <c r="A51" s="288" t="s">
        <v>99</v>
      </c>
      <c r="B51" s="289" t="s">
        <v>327</v>
      </c>
      <c r="C51" s="320">
        <f>SUM(C52:C54)</f>
        <v>0</v>
      </c>
      <c r="D51" s="320">
        <f>SUM(D52:D54)</f>
        <v>0</v>
      </c>
      <c r="E51" s="303">
        <f>SUM(E52:E54)</f>
        <v>0</v>
      </c>
    </row>
    <row r="52" spans="1:5" s="330" customFormat="1" ht="12" customHeight="1">
      <c r="A52" s="283" t="s">
        <v>53</v>
      </c>
      <c r="B52" s="331" t="s">
        <v>328</v>
      </c>
      <c r="C52" s="322"/>
      <c r="D52" s="322"/>
      <c r="E52" s="305"/>
    </row>
    <row r="53" spans="1:5" s="330" customFormat="1" ht="12" customHeight="1">
      <c r="A53" s="282" t="s">
        <v>54</v>
      </c>
      <c r="B53" s="332" t="s">
        <v>329</v>
      </c>
      <c r="C53" s="321"/>
      <c r="D53" s="321"/>
      <c r="E53" s="304"/>
    </row>
    <row r="54" spans="1:5" s="330" customFormat="1" ht="12" customHeight="1">
      <c r="A54" s="282" t="s">
        <v>330</v>
      </c>
      <c r="B54" s="332" t="s">
        <v>331</v>
      </c>
      <c r="C54" s="321"/>
      <c r="D54" s="321"/>
      <c r="E54" s="304"/>
    </row>
    <row r="55" spans="1:5" s="330" customFormat="1" ht="12" customHeight="1" thickBot="1">
      <c r="A55" s="284" t="s">
        <v>332</v>
      </c>
      <c r="B55" s="333" t="s">
        <v>333</v>
      </c>
      <c r="C55" s="323"/>
      <c r="D55" s="323"/>
      <c r="E55" s="306"/>
    </row>
    <row r="56" spans="1:5" s="330" customFormat="1" ht="12" customHeight="1" thickBot="1">
      <c r="A56" s="288" t="s">
        <v>10</v>
      </c>
      <c r="B56" s="310" t="s">
        <v>334</v>
      </c>
      <c r="C56" s="320">
        <f>SUM(C57:C59)</f>
        <v>0</v>
      </c>
      <c r="D56" s="320">
        <f>SUM(D57:D59)</f>
        <v>0</v>
      </c>
      <c r="E56" s="303">
        <f>SUM(E57:E59)</f>
        <v>0</v>
      </c>
    </row>
    <row r="57" spans="1:5" s="330" customFormat="1" ht="12" customHeight="1">
      <c r="A57" s="283" t="s">
        <v>100</v>
      </c>
      <c r="B57" s="331" t="s">
        <v>335</v>
      </c>
      <c r="C57" s="324"/>
      <c r="D57" s="324"/>
      <c r="E57" s="307"/>
    </row>
    <row r="58" spans="1:5" s="330" customFormat="1" ht="12" customHeight="1">
      <c r="A58" s="282" t="s">
        <v>101</v>
      </c>
      <c r="B58" s="332" t="s">
        <v>336</v>
      </c>
      <c r="C58" s="324"/>
      <c r="D58" s="324"/>
      <c r="E58" s="307"/>
    </row>
    <row r="59" spans="1:5" s="330" customFormat="1" ht="12" customHeight="1">
      <c r="A59" s="282" t="s">
        <v>123</v>
      </c>
      <c r="B59" s="332" t="s">
        <v>337</v>
      </c>
      <c r="C59" s="324"/>
      <c r="D59" s="324"/>
      <c r="E59" s="307"/>
    </row>
    <row r="60" spans="1:5" s="330" customFormat="1" ht="12" customHeight="1" thickBot="1">
      <c r="A60" s="284" t="s">
        <v>338</v>
      </c>
      <c r="B60" s="333" t="s">
        <v>339</v>
      </c>
      <c r="C60" s="324"/>
      <c r="D60" s="324"/>
      <c r="E60" s="307"/>
    </row>
    <row r="61" spans="1:5" s="330" customFormat="1" ht="12" customHeight="1" thickBot="1">
      <c r="A61" s="288" t="s">
        <v>11</v>
      </c>
      <c r="B61" s="289" t="s">
        <v>340</v>
      </c>
      <c r="C61" s="326">
        <f>+C6+C13+C20+C27+C34+C45+C51+C56</f>
        <v>237191</v>
      </c>
      <c r="D61" s="326">
        <f>+D6+D13+D20+D27+D34+D45+D51+D56</f>
        <v>306276</v>
      </c>
      <c r="E61" s="339">
        <f>+E6+E13+E20+E27+E34+E45+E51+E56</f>
        <v>289463</v>
      </c>
    </row>
    <row r="62" spans="1:5" s="330" customFormat="1" ht="12" customHeight="1" thickBot="1">
      <c r="A62" s="344" t="s">
        <v>341</v>
      </c>
      <c r="B62" s="310" t="s">
        <v>342</v>
      </c>
      <c r="C62" s="320">
        <f>+C63+C64+C65</f>
        <v>0</v>
      </c>
      <c r="D62" s="320">
        <f>+D63+D64+D65</f>
        <v>12956</v>
      </c>
      <c r="E62" s="303">
        <f>+E63+E64+E65</f>
        <v>12956</v>
      </c>
    </row>
    <row r="63" spans="1:5" s="330" customFormat="1" ht="12" customHeight="1">
      <c r="A63" s="283" t="s">
        <v>343</v>
      </c>
      <c r="B63" s="331" t="s">
        <v>344</v>
      </c>
      <c r="C63" s="324"/>
      <c r="D63" s="324">
        <v>12956</v>
      </c>
      <c r="E63" s="307">
        <v>12956</v>
      </c>
    </row>
    <row r="64" spans="1:5" s="330" customFormat="1" ht="12" customHeight="1">
      <c r="A64" s="282" t="s">
        <v>345</v>
      </c>
      <c r="B64" s="332" t="s">
        <v>346</v>
      </c>
      <c r="C64" s="324"/>
      <c r="D64" s="324"/>
      <c r="E64" s="307"/>
    </row>
    <row r="65" spans="1:5" s="330" customFormat="1" ht="12" customHeight="1" thickBot="1">
      <c r="A65" s="284" t="s">
        <v>347</v>
      </c>
      <c r="B65" s="268" t="s">
        <v>391</v>
      </c>
      <c r="C65" s="324"/>
      <c r="D65" s="324"/>
      <c r="E65" s="307"/>
    </row>
    <row r="66" spans="1:5" s="330" customFormat="1" ht="12" customHeight="1" thickBot="1">
      <c r="A66" s="344" t="s">
        <v>348</v>
      </c>
      <c r="B66" s="310" t="s">
        <v>349</v>
      </c>
      <c r="C66" s="320">
        <f>+C67+C68+C69+C70</f>
        <v>0</v>
      </c>
      <c r="D66" s="320">
        <f>+D67+D68+D69+D70</f>
        <v>0</v>
      </c>
      <c r="E66" s="303">
        <f>+E67+E68+E69+E70</f>
        <v>0</v>
      </c>
    </row>
    <row r="67" spans="1:5" s="330" customFormat="1" ht="13.5" customHeight="1">
      <c r="A67" s="283" t="s">
        <v>77</v>
      </c>
      <c r="B67" s="331" t="s">
        <v>350</v>
      </c>
      <c r="C67" s="324"/>
      <c r="D67" s="324"/>
      <c r="E67" s="307"/>
    </row>
    <row r="68" spans="1:5" s="330" customFormat="1" ht="12" customHeight="1">
      <c r="A68" s="282" t="s">
        <v>78</v>
      </c>
      <c r="B68" s="332" t="s">
        <v>351</v>
      </c>
      <c r="C68" s="324"/>
      <c r="D68" s="324"/>
      <c r="E68" s="307"/>
    </row>
    <row r="69" spans="1:5" s="330" customFormat="1" ht="12" customHeight="1">
      <c r="A69" s="282" t="s">
        <v>352</v>
      </c>
      <c r="B69" s="332" t="s">
        <v>353</v>
      </c>
      <c r="C69" s="324"/>
      <c r="D69" s="324"/>
      <c r="E69" s="307"/>
    </row>
    <row r="70" spans="1:5" s="330" customFormat="1" ht="12" customHeight="1" thickBot="1">
      <c r="A70" s="284" t="s">
        <v>354</v>
      </c>
      <c r="B70" s="333" t="s">
        <v>355</v>
      </c>
      <c r="C70" s="324"/>
      <c r="D70" s="324"/>
      <c r="E70" s="307"/>
    </row>
    <row r="71" spans="1:5" s="330" customFormat="1" ht="12" customHeight="1" thickBot="1">
      <c r="A71" s="344" t="s">
        <v>356</v>
      </c>
      <c r="B71" s="310" t="s">
        <v>357</v>
      </c>
      <c r="C71" s="320">
        <f>+C72+C73</f>
        <v>0</v>
      </c>
      <c r="D71" s="320">
        <f>+D72+D73</f>
        <v>51848</v>
      </c>
      <c r="E71" s="303">
        <f>+E72+E73</f>
        <v>51848</v>
      </c>
    </row>
    <row r="72" spans="1:5" s="330" customFormat="1" ht="12" customHeight="1">
      <c r="A72" s="283" t="s">
        <v>358</v>
      </c>
      <c r="B72" s="331" t="s">
        <v>359</v>
      </c>
      <c r="C72" s="324"/>
      <c r="D72" s="324">
        <v>51848</v>
      </c>
      <c r="E72" s="307">
        <v>51848</v>
      </c>
    </row>
    <row r="73" spans="1:5" s="330" customFormat="1" ht="12" customHeight="1" thickBot="1">
      <c r="A73" s="284" t="s">
        <v>360</v>
      </c>
      <c r="B73" s="333" t="s">
        <v>361</v>
      </c>
      <c r="C73" s="324"/>
      <c r="D73" s="324"/>
      <c r="E73" s="307"/>
    </row>
    <row r="74" spans="1:5" s="330" customFormat="1" ht="12" customHeight="1" thickBot="1">
      <c r="A74" s="344" t="s">
        <v>362</v>
      </c>
      <c r="B74" s="310" t="s">
        <v>363</v>
      </c>
      <c r="C74" s="320">
        <f>+C75+C76+C77</f>
        <v>0</v>
      </c>
      <c r="D74" s="320">
        <f>+D75+D76+D77</f>
        <v>0</v>
      </c>
      <c r="E74" s="303">
        <f>+E75+E76+E77</f>
        <v>0</v>
      </c>
    </row>
    <row r="75" spans="1:5" s="330" customFormat="1" ht="12" customHeight="1">
      <c r="A75" s="283" t="s">
        <v>364</v>
      </c>
      <c r="B75" s="331" t="s">
        <v>365</v>
      </c>
      <c r="C75" s="324"/>
      <c r="D75" s="324"/>
      <c r="E75" s="307"/>
    </row>
    <row r="76" spans="1:5" s="330" customFormat="1" ht="12" customHeight="1">
      <c r="A76" s="282" t="s">
        <v>366</v>
      </c>
      <c r="B76" s="332" t="s">
        <v>367</v>
      </c>
      <c r="C76" s="324"/>
      <c r="D76" s="324"/>
      <c r="E76" s="307"/>
    </row>
    <row r="77" spans="1:5" s="330" customFormat="1" ht="12" customHeight="1" thickBot="1">
      <c r="A77" s="284" t="s">
        <v>368</v>
      </c>
      <c r="B77" s="312" t="s">
        <v>369</v>
      </c>
      <c r="C77" s="324"/>
      <c r="D77" s="324"/>
      <c r="E77" s="307"/>
    </row>
    <row r="78" spans="1:5" s="330" customFormat="1" ht="12" customHeight="1" thickBot="1">
      <c r="A78" s="344" t="s">
        <v>370</v>
      </c>
      <c r="B78" s="310" t="s">
        <v>371</v>
      </c>
      <c r="C78" s="320">
        <f>+C79+C80+C81+C82</f>
        <v>0</v>
      </c>
      <c r="D78" s="320">
        <f>+D79+D80+D81+D82</f>
        <v>0</v>
      </c>
      <c r="E78" s="303">
        <f>+E79+E80+E81+E82</f>
        <v>0</v>
      </c>
    </row>
    <row r="79" spans="1:5" s="330" customFormat="1" ht="12" customHeight="1">
      <c r="A79" s="334" t="s">
        <v>372</v>
      </c>
      <c r="B79" s="331" t="s">
        <v>373</v>
      </c>
      <c r="C79" s="324"/>
      <c r="D79" s="324"/>
      <c r="E79" s="307"/>
    </row>
    <row r="80" spans="1:5" s="330" customFormat="1" ht="12" customHeight="1">
      <c r="A80" s="335" t="s">
        <v>374</v>
      </c>
      <c r="B80" s="332" t="s">
        <v>375</v>
      </c>
      <c r="C80" s="324"/>
      <c r="D80" s="324"/>
      <c r="E80" s="307"/>
    </row>
    <row r="81" spans="1:5" s="330" customFormat="1" ht="12" customHeight="1">
      <c r="A81" s="335" t="s">
        <v>376</v>
      </c>
      <c r="B81" s="332" t="s">
        <v>377</v>
      </c>
      <c r="C81" s="324"/>
      <c r="D81" s="324"/>
      <c r="E81" s="307"/>
    </row>
    <row r="82" spans="1:5" s="330" customFormat="1" ht="12" customHeight="1" thickBot="1">
      <c r="A82" s="345" t="s">
        <v>378</v>
      </c>
      <c r="B82" s="312" t="s">
        <v>379</v>
      </c>
      <c r="C82" s="324"/>
      <c r="D82" s="324"/>
      <c r="E82" s="307"/>
    </row>
    <row r="83" spans="1:5" s="330" customFormat="1" ht="12" customHeight="1" thickBot="1">
      <c r="A83" s="344" t="s">
        <v>380</v>
      </c>
      <c r="B83" s="310" t="s">
        <v>381</v>
      </c>
      <c r="C83" s="347"/>
      <c r="D83" s="347"/>
      <c r="E83" s="348"/>
    </row>
    <row r="84" spans="1:5" s="330" customFormat="1" ht="12" customHeight="1" thickBot="1">
      <c r="A84" s="344" t="s">
        <v>382</v>
      </c>
      <c r="B84" s="266" t="s">
        <v>383</v>
      </c>
      <c r="C84" s="326">
        <f>+C62+C66+C71+C74+C78+C83</f>
        <v>0</v>
      </c>
      <c r="D84" s="326">
        <f>+D62+D66+D71+D74+D78+D83</f>
        <v>64804</v>
      </c>
      <c r="E84" s="339">
        <f>+E62+E66+E71+E74+E78+E83</f>
        <v>64804</v>
      </c>
    </row>
    <row r="85" spans="1:5" s="330" customFormat="1" ht="12" customHeight="1" thickBot="1">
      <c r="A85" s="346" t="s">
        <v>384</v>
      </c>
      <c r="B85" s="269" t="s">
        <v>385</v>
      </c>
      <c r="C85" s="326">
        <f>+C61+C84</f>
        <v>237191</v>
      </c>
      <c r="D85" s="326">
        <f>+D61+D84</f>
        <v>371080</v>
      </c>
      <c r="E85" s="339">
        <f>+E61+E84</f>
        <v>354267</v>
      </c>
    </row>
    <row r="86" spans="1:5" s="330" customFormat="1" ht="12" customHeight="1">
      <c r="A86" s="264"/>
      <c r="B86" s="264"/>
      <c r="C86" s="265"/>
      <c r="D86" s="265"/>
      <c r="E86" s="265"/>
    </row>
    <row r="87" spans="1:5" ht="16.5" customHeight="1">
      <c r="A87" s="491" t="s">
        <v>32</v>
      </c>
      <c r="B87" s="491"/>
      <c r="C87" s="491"/>
      <c r="D87" s="491"/>
      <c r="E87" s="491"/>
    </row>
    <row r="88" spans="1:5" s="336" customFormat="1" ht="16.5" customHeight="1" thickBot="1">
      <c r="A88" s="28" t="s">
        <v>81</v>
      </c>
      <c r="B88" s="28"/>
      <c r="C88" s="297"/>
      <c r="D88" s="297"/>
      <c r="E88" s="297" t="s">
        <v>122</v>
      </c>
    </row>
    <row r="89" spans="1:5" s="336" customFormat="1" ht="16.5" customHeight="1">
      <c r="A89" s="492" t="s">
        <v>43</v>
      </c>
      <c r="B89" s="494" t="s">
        <v>143</v>
      </c>
      <c r="C89" s="496" t="str">
        <f>+C3</f>
        <v>2015.évi</v>
      </c>
      <c r="D89" s="496"/>
      <c r="E89" s="497"/>
    </row>
    <row r="90" spans="1:5" ht="37.5" customHeight="1" thickBot="1">
      <c r="A90" s="493"/>
      <c r="B90" s="495"/>
      <c r="C90" s="29" t="s">
        <v>144</v>
      </c>
      <c r="D90" s="29" t="s">
        <v>145</v>
      </c>
      <c r="E90" s="30" t="s">
        <v>146</v>
      </c>
    </row>
    <row r="91" spans="1:5" s="329" customFormat="1" ht="12" customHeight="1" thickBot="1">
      <c r="A91" s="293" t="s">
        <v>386</v>
      </c>
      <c r="B91" s="294" t="s">
        <v>387</v>
      </c>
      <c r="C91" s="294" t="s">
        <v>388</v>
      </c>
      <c r="D91" s="294" t="s">
        <v>389</v>
      </c>
      <c r="E91" s="295" t="s">
        <v>390</v>
      </c>
    </row>
    <row r="92" spans="1:5" ht="12" customHeight="1" thickBot="1">
      <c r="A92" s="290" t="s">
        <v>3</v>
      </c>
      <c r="B92" s="292" t="s">
        <v>392</v>
      </c>
      <c r="C92" s="319">
        <f>SUM(C93:C97)</f>
        <v>247257</v>
      </c>
      <c r="D92" s="319">
        <f>SUM(D93:D97)</f>
        <v>254343</v>
      </c>
      <c r="E92" s="274">
        <f>SUM(E93:E97)</f>
        <v>227165</v>
      </c>
    </row>
    <row r="93" spans="1:5" ht="12" customHeight="1">
      <c r="A93" s="285" t="s">
        <v>55</v>
      </c>
      <c r="B93" s="278" t="s">
        <v>33</v>
      </c>
      <c r="C93" s="32">
        <v>137458</v>
      </c>
      <c r="D93" s="32">
        <v>121077</v>
      </c>
      <c r="E93" s="273">
        <v>112235</v>
      </c>
    </row>
    <row r="94" spans="1:5" ht="12" customHeight="1">
      <c r="A94" s="282" t="s">
        <v>56</v>
      </c>
      <c r="B94" s="276" t="s">
        <v>102</v>
      </c>
      <c r="C94" s="321">
        <v>21355</v>
      </c>
      <c r="D94" s="321">
        <v>21355</v>
      </c>
      <c r="E94" s="304">
        <v>18042</v>
      </c>
    </row>
    <row r="95" spans="1:5" ht="12" customHeight="1">
      <c r="A95" s="282" t="s">
        <v>57</v>
      </c>
      <c r="B95" s="276" t="s">
        <v>75</v>
      </c>
      <c r="C95" s="323">
        <v>46766</v>
      </c>
      <c r="D95" s="323">
        <v>68500</v>
      </c>
      <c r="E95" s="306">
        <v>60816</v>
      </c>
    </row>
    <row r="96" spans="1:5" ht="12" customHeight="1">
      <c r="A96" s="282" t="s">
        <v>58</v>
      </c>
      <c r="B96" s="279" t="s">
        <v>103</v>
      </c>
      <c r="C96" s="323">
        <v>30364</v>
      </c>
      <c r="D96" s="323">
        <v>31286</v>
      </c>
      <c r="E96" s="306">
        <v>24038</v>
      </c>
    </row>
    <row r="97" spans="1:5" ht="12" customHeight="1">
      <c r="A97" s="282" t="s">
        <v>66</v>
      </c>
      <c r="B97" s="287" t="s">
        <v>104</v>
      </c>
      <c r="C97" s="323">
        <v>11314</v>
      </c>
      <c r="D97" s="323">
        <v>12125</v>
      </c>
      <c r="E97" s="306">
        <v>12034</v>
      </c>
    </row>
    <row r="98" spans="1:5" ht="12" customHeight="1">
      <c r="A98" s="282" t="s">
        <v>59</v>
      </c>
      <c r="B98" s="276" t="s">
        <v>393</v>
      </c>
      <c r="C98" s="323"/>
      <c r="D98" s="323"/>
      <c r="E98" s="306"/>
    </row>
    <row r="99" spans="1:5" ht="12" customHeight="1">
      <c r="A99" s="282" t="s">
        <v>60</v>
      </c>
      <c r="B99" s="299" t="s">
        <v>394</v>
      </c>
      <c r="C99" s="323"/>
      <c r="D99" s="323"/>
      <c r="E99" s="306"/>
    </row>
    <row r="100" spans="1:5" ht="12" customHeight="1">
      <c r="A100" s="282" t="s">
        <v>67</v>
      </c>
      <c r="B100" s="300" t="s">
        <v>395</v>
      </c>
      <c r="C100" s="323"/>
      <c r="D100" s="323"/>
      <c r="E100" s="306"/>
    </row>
    <row r="101" spans="1:5" ht="12" customHeight="1">
      <c r="A101" s="282" t="s">
        <v>68</v>
      </c>
      <c r="B101" s="300" t="s">
        <v>396</v>
      </c>
      <c r="C101" s="323"/>
      <c r="D101" s="323"/>
      <c r="E101" s="306"/>
    </row>
    <row r="102" spans="1:5" ht="12" customHeight="1">
      <c r="A102" s="282" t="s">
        <v>69</v>
      </c>
      <c r="B102" s="299" t="s">
        <v>397</v>
      </c>
      <c r="C102" s="323"/>
      <c r="D102" s="323"/>
      <c r="E102" s="306"/>
    </row>
    <row r="103" spans="1:5" ht="12" customHeight="1">
      <c r="A103" s="282" t="s">
        <v>70</v>
      </c>
      <c r="B103" s="299" t="s">
        <v>398</v>
      </c>
      <c r="C103" s="323"/>
      <c r="D103" s="323"/>
      <c r="E103" s="306"/>
    </row>
    <row r="104" spans="1:5" ht="12" customHeight="1">
      <c r="A104" s="282" t="s">
        <v>72</v>
      </c>
      <c r="B104" s="300" t="s">
        <v>399</v>
      </c>
      <c r="C104" s="323"/>
      <c r="D104" s="323"/>
      <c r="E104" s="306"/>
    </row>
    <row r="105" spans="1:5" ht="12" customHeight="1">
      <c r="A105" s="281" t="s">
        <v>105</v>
      </c>
      <c r="B105" s="301" t="s">
        <v>400</v>
      </c>
      <c r="C105" s="323"/>
      <c r="D105" s="323"/>
      <c r="E105" s="306"/>
    </row>
    <row r="106" spans="1:5" ht="12" customHeight="1">
      <c r="A106" s="282" t="s">
        <v>401</v>
      </c>
      <c r="B106" s="301" t="s">
        <v>402</v>
      </c>
      <c r="C106" s="323"/>
      <c r="D106" s="323"/>
      <c r="E106" s="306"/>
    </row>
    <row r="107" spans="1:5" ht="12" customHeight="1" thickBot="1">
      <c r="A107" s="286" t="s">
        <v>403</v>
      </c>
      <c r="B107" s="302" t="s">
        <v>404</v>
      </c>
      <c r="C107" s="33"/>
      <c r="D107" s="33"/>
      <c r="E107" s="267"/>
    </row>
    <row r="108" spans="1:5" ht="12" customHeight="1" thickBot="1">
      <c r="A108" s="288" t="s">
        <v>4</v>
      </c>
      <c r="B108" s="291" t="s">
        <v>405</v>
      </c>
      <c r="C108" s="320">
        <f>+C109+C111+C113</f>
        <v>31951</v>
      </c>
      <c r="D108" s="320">
        <f>+D109+D111+D113</f>
        <v>64095</v>
      </c>
      <c r="E108" s="303">
        <f>+E109+E111+E113</f>
        <v>55248</v>
      </c>
    </row>
    <row r="109" spans="1:5" ht="12" customHeight="1">
      <c r="A109" s="283" t="s">
        <v>61</v>
      </c>
      <c r="B109" s="276" t="s">
        <v>121</v>
      </c>
      <c r="C109" s="322">
        <v>1951</v>
      </c>
      <c r="D109" s="322">
        <v>32407</v>
      </c>
      <c r="E109" s="305">
        <v>31660</v>
      </c>
    </row>
    <row r="110" spans="1:5" ht="12" customHeight="1">
      <c r="A110" s="283" t="s">
        <v>62</v>
      </c>
      <c r="B110" s="280" t="s">
        <v>406</v>
      </c>
      <c r="C110" s="322"/>
      <c r="D110" s="322"/>
      <c r="E110" s="305"/>
    </row>
    <row r="111" spans="1:5" ht="15.75">
      <c r="A111" s="283" t="s">
        <v>63</v>
      </c>
      <c r="B111" s="280" t="s">
        <v>106</v>
      </c>
      <c r="C111" s="321">
        <v>30000</v>
      </c>
      <c r="D111" s="321">
        <v>31688</v>
      </c>
      <c r="E111" s="304">
        <v>23588</v>
      </c>
    </row>
    <row r="112" spans="1:5" ht="12" customHeight="1">
      <c r="A112" s="283" t="s">
        <v>64</v>
      </c>
      <c r="B112" s="280" t="s">
        <v>407</v>
      </c>
      <c r="C112" s="321"/>
      <c r="D112" s="321"/>
      <c r="E112" s="304"/>
    </row>
    <row r="113" spans="1:5" ht="12" customHeight="1">
      <c r="A113" s="283" t="s">
        <v>65</v>
      </c>
      <c r="B113" s="312" t="s">
        <v>124</v>
      </c>
      <c r="C113" s="321"/>
      <c r="D113" s="321"/>
      <c r="E113" s="304"/>
    </row>
    <row r="114" spans="1:5" ht="21.75" customHeight="1">
      <c r="A114" s="283" t="s">
        <v>71</v>
      </c>
      <c r="B114" s="311" t="s">
        <v>408</v>
      </c>
      <c r="C114" s="321"/>
      <c r="D114" s="321"/>
      <c r="E114" s="304"/>
    </row>
    <row r="115" spans="1:5" ht="24" customHeight="1">
      <c r="A115" s="283" t="s">
        <v>73</v>
      </c>
      <c r="B115" s="327" t="s">
        <v>409</v>
      </c>
      <c r="C115" s="321"/>
      <c r="D115" s="321"/>
      <c r="E115" s="304"/>
    </row>
    <row r="116" spans="1:5" ht="12" customHeight="1">
      <c r="A116" s="283" t="s">
        <v>107</v>
      </c>
      <c r="B116" s="300" t="s">
        <v>396</v>
      </c>
      <c r="C116" s="321"/>
      <c r="D116" s="321"/>
      <c r="E116" s="304"/>
    </row>
    <row r="117" spans="1:5" ht="12" customHeight="1">
      <c r="A117" s="283" t="s">
        <v>108</v>
      </c>
      <c r="B117" s="300" t="s">
        <v>410</v>
      </c>
      <c r="C117" s="321"/>
      <c r="D117" s="321"/>
      <c r="E117" s="304"/>
    </row>
    <row r="118" spans="1:5" ht="12" customHeight="1">
      <c r="A118" s="283" t="s">
        <v>109</v>
      </c>
      <c r="B118" s="300" t="s">
        <v>411</v>
      </c>
      <c r="C118" s="321"/>
      <c r="D118" s="321"/>
      <c r="E118" s="304"/>
    </row>
    <row r="119" spans="1:5" s="349" customFormat="1" ht="12" customHeight="1">
      <c r="A119" s="283" t="s">
        <v>412</v>
      </c>
      <c r="B119" s="300" t="s">
        <v>399</v>
      </c>
      <c r="C119" s="321"/>
      <c r="D119" s="321"/>
      <c r="E119" s="304"/>
    </row>
    <row r="120" spans="1:5" ht="12" customHeight="1">
      <c r="A120" s="283" t="s">
        <v>413</v>
      </c>
      <c r="B120" s="300" t="s">
        <v>414</v>
      </c>
      <c r="C120" s="321"/>
      <c r="D120" s="321"/>
      <c r="E120" s="304"/>
    </row>
    <row r="121" spans="1:5" ht="12" customHeight="1" thickBot="1">
      <c r="A121" s="281" t="s">
        <v>415</v>
      </c>
      <c r="B121" s="300" t="s">
        <v>416</v>
      </c>
      <c r="C121" s="323"/>
      <c r="D121" s="323"/>
      <c r="E121" s="306"/>
    </row>
    <row r="122" spans="1:5" ht="12" customHeight="1" thickBot="1">
      <c r="A122" s="288" t="s">
        <v>5</v>
      </c>
      <c r="B122" s="296" t="s">
        <v>417</v>
      </c>
      <c r="C122" s="320">
        <f>+C123+C124</f>
        <v>500</v>
      </c>
      <c r="D122" s="320">
        <f>+D123+D124</f>
        <v>500</v>
      </c>
      <c r="E122" s="303">
        <f>+E123+E124</f>
        <v>0</v>
      </c>
    </row>
    <row r="123" spans="1:5" ht="12" customHeight="1">
      <c r="A123" s="283" t="s">
        <v>44</v>
      </c>
      <c r="B123" s="277" t="s">
        <v>38</v>
      </c>
      <c r="C123" s="322">
        <v>500</v>
      </c>
      <c r="D123" s="322">
        <v>500</v>
      </c>
      <c r="E123" s="305"/>
    </row>
    <row r="124" spans="1:5" ht="12" customHeight="1" thickBot="1">
      <c r="A124" s="284" t="s">
        <v>45</v>
      </c>
      <c r="B124" s="280" t="s">
        <v>39</v>
      </c>
      <c r="C124" s="323"/>
      <c r="D124" s="323"/>
      <c r="E124" s="306"/>
    </row>
    <row r="125" spans="1:5" ht="12" customHeight="1" thickBot="1">
      <c r="A125" s="288" t="s">
        <v>6</v>
      </c>
      <c r="B125" s="296" t="s">
        <v>418</v>
      </c>
      <c r="C125" s="320">
        <f>+C92+C108+C122</f>
        <v>279708</v>
      </c>
      <c r="D125" s="320">
        <f>+D92+D108+D122</f>
        <v>318938</v>
      </c>
      <c r="E125" s="303">
        <f>+E92+E108+E122</f>
        <v>282413</v>
      </c>
    </row>
    <row r="126" spans="1:5" ht="12" customHeight="1" thickBot="1">
      <c r="A126" s="288" t="s">
        <v>7</v>
      </c>
      <c r="B126" s="296" t="s">
        <v>419</v>
      </c>
      <c r="C126" s="320">
        <f>+C127+C128+C129</f>
        <v>0</v>
      </c>
      <c r="D126" s="320">
        <f>+D127+D128+D129</f>
        <v>29051</v>
      </c>
      <c r="E126" s="303">
        <f>+E127+E128+E129</f>
        <v>29051</v>
      </c>
    </row>
    <row r="127" spans="1:5" ht="12" customHeight="1">
      <c r="A127" s="283" t="s">
        <v>48</v>
      </c>
      <c r="B127" s="277" t="s">
        <v>420</v>
      </c>
      <c r="C127" s="321"/>
      <c r="D127" s="321"/>
      <c r="E127" s="304"/>
    </row>
    <row r="128" spans="1:5" ht="12" customHeight="1">
      <c r="A128" s="283" t="s">
        <v>49</v>
      </c>
      <c r="B128" s="277" t="s">
        <v>421</v>
      </c>
      <c r="C128" s="321"/>
      <c r="D128" s="321"/>
      <c r="E128" s="304"/>
    </row>
    <row r="129" spans="1:5" ht="12" customHeight="1" thickBot="1">
      <c r="A129" s="281" t="s">
        <v>50</v>
      </c>
      <c r="B129" s="275" t="s">
        <v>422</v>
      </c>
      <c r="C129" s="321"/>
      <c r="D129" s="321">
        <v>29051</v>
      </c>
      <c r="E129" s="304">
        <v>29051</v>
      </c>
    </row>
    <row r="130" spans="1:5" ht="12" customHeight="1" thickBot="1">
      <c r="A130" s="288" t="s">
        <v>8</v>
      </c>
      <c r="B130" s="296" t="s">
        <v>423</v>
      </c>
      <c r="C130" s="320">
        <f>+C131+C132+C134+C133</f>
        <v>0</v>
      </c>
      <c r="D130" s="320">
        <f>+D131+D132+D134+D133</f>
        <v>0</v>
      </c>
      <c r="E130" s="303">
        <f>+E131+E132+E134+E133</f>
        <v>0</v>
      </c>
    </row>
    <row r="131" spans="1:5" ht="12" customHeight="1">
      <c r="A131" s="283" t="s">
        <v>51</v>
      </c>
      <c r="B131" s="277" t="s">
        <v>424</v>
      </c>
      <c r="C131" s="321"/>
      <c r="D131" s="321"/>
      <c r="E131" s="304"/>
    </row>
    <row r="132" spans="1:5" ht="12" customHeight="1">
      <c r="A132" s="283" t="s">
        <v>52</v>
      </c>
      <c r="B132" s="277" t="s">
        <v>425</v>
      </c>
      <c r="C132" s="321"/>
      <c r="D132" s="321"/>
      <c r="E132" s="304"/>
    </row>
    <row r="133" spans="1:5" ht="12" customHeight="1">
      <c r="A133" s="283" t="s">
        <v>321</v>
      </c>
      <c r="B133" s="277" t="s">
        <v>426</v>
      </c>
      <c r="C133" s="321"/>
      <c r="D133" s="321"/>
      <c r="E133" s="304"/>
    </row>
    <row r="134" spans="1:5" ht="12" customHeight="1" thickBot="1">
      <c r="A134" s="281" t="s">
        <v>323</v>
      </c>
      <c r="B134" s="275" t="s">
        <v>427</v>
      </c>
      <c r="C134" s="321"/>
      <c r="D134" s="321"/>
      <c r="E134" s="304"/>
    </row>
    <row r="135" spans="1:5" ht="12" customHeight="1" thickBot="1">
      <c r="A135" s="288" t="s">
        <v>9</v>
      </c>
      <c r="B135" s="296" t="s">
        <v>428</v>
      </c>
      <c r="C135" s="326">
        <f>+C136+C137+C138+C139</f>
        <v>0</v>
      </c>
      <c r="D135" s="326">
        <f>+D136+D137+D138+D139</f>
        <v>735</v>
      </c>
      <c r="E135" s="339">
        <f>+E136+E137+E138+E139</f>
        <v>735</v>
      </c>
    </row>
    <row r="136" spans="1:5" ht="12" customHeight="1">
      <c r="A136" s="283" t="s">
        <v>53</v>
      </c>
      <c r="B136" s="277" t="s">
        <v>429</v>
      </c>
      <c r="C136" s="321"/>
      <c r="D136" s="321"/>
      <c r="E136" s="304"/>
    </row>
    <row r="137" spans="1:5" ht="12" customHeight="1">
      <c r="A137" s="283" t="s">
        <v>54</v>
      </c>
      <c r="B137" s="277" t="s">
        <v>430</v>
      </c>
      <c r="C137" s="321"/>
      <c r="D137" s="321">
        <v>735</v>
      </c>
      <c r="E137" s="304">
        <v>735</v>
      </c>
    </row>
    <row r="138" spans="1:5" ht="12" customHeight="1">
      <c r="A138" s="283" t="s">
        <v>330</v>
      </c>
      <c r="B138" s="277" t="s">
        <v>431</v>
      </c>
      <c r="C138" s="321"/>
      <c r="D138" s="321"/>
      <c r="E138" s="304"/>
    </row>
    <row r="139" spans="1:5" ht="12" customHeight="1" thickBot="1">
      <c r="A139" s="281" t="s">
        <v>332</v>
      </c>
      <c r="B139" s="275" t="s">
        <v>432</v>
      </c>
      <c r="C139" s="321"/>
      <c r="D139" s="321"/>
      <c r="E139" s="304"/>
    </row>
    <row r="140" spans="1:9" ht="15" customHeight="1" thickBot="1">
      <c r="A140" s="288" t="s">
        <v>10</v>
      </c>
      <c r="B140" s="296" t="s">
        <v>433</v>
      </c>
      <c r="C140" s="34">
        <f>+C141+C142+C143+C144</f>
        <v>0</v>
      </c>
      <c r="D140" s="34">
        <f>+D141+D142+D143+D144</f>
        <v>0</v>
      </c>
      <c r="E140" s="272">
        <f>+E141+E142+E143+E144</f>
        <v>0</v>
      </c>
      <c r="F140" s="337"/>
      <c r="G140" s="338"/>
      <c r="H140" s="338"/>
      <c r="I140" s="338"/>
    </row>
    <row r="141" spans="1:5" s="330" customFormat="1" ht="12.75" customHeight="1">
      <c r="A141" s="283" t="s">
        <v>100</v>
      </c>
      <c r="B141" s="277" t="s">
        <v>434</v>
      </c>
      <c r="C141" s="321"/>
      <c r="D141" s="321"/>
      <c r="E141" s="304"/>
    </row>
    <row r="142" spans="1:5" ht="12.75" customHeight="1">
      <c r="A142" s="283" t="s">
        <v>101</v>
      </c>
      <c r="B142" s="277" t="s">
        <v>435</v>
      </c>
      <c r="C142" s="321"/>
      <c r="D142" s="321"/>
      <c r="E142" s="304"/>
    </row>
    <row r="143" spans="1:5" ht="12.75" customHeight="1">
      <c r="A143" s="283" t="s">
        <v>123</v>
      </c>
      <c r="B143" s="277" t="s">
        <v>436</v>
      </c>
      <c r="C143" s="321"/>
      <c r="D143" s="321"/>
      <c r="E143" s="304"/>
    </row>
    <row r="144" spans="1:5" ht="12.75" customHeight="1" thickBot="1">
      <c r="A144" s="283" t="s">
        <v>338</v>
      </c>
      <c r="B144" s="277" t="s">
        <v>437</v>
      </c>
      <c r="C144" s="321"/>
      <c r="D144" s="321"/>
      <c r="E144" s="304"/>
    </row>
    <row r="145" spans="1:5" ht="16.5" thickBot="1">
      <c r="A145" s="288" t="s">
        <v>11</v>
      </c>
      <c r="B145" s="296" t="s">
        <v>438</v>
      </c>
      <c r="C145" s="270">
        <f>+C126+C130+C135+C140</f>
        <v>0</v>
      </c>
      <c r="D145" s="270">
        <f>+D126+D130+D135+D140</f>
        <v>29786</v>
      </c>
      <c r="E145" s="271">
        <f>+E126+E130+E135+E140</f>
        <v>29786</v>
      </c>
    </row>
    <row r="146" spans="1:5" ht="16.5" thickBot="1">
      <c r="A146" s="313" t="s">
        <v>12</v>
      </c>
      <c r="B146" s="316" t="s">
        <v>439</v>
      </c>
      <c r="C146" s="270">
        <f>+C125+C145</f>
        <v>279708</v>
      </c>
      <c r="D146" s="270">
        <f>+D125+D145</f>
        <v>348724</v>
      </c>
      <c r="E146" s="271">
        <f>+E125+E145</f>
        <v>312199</v>
      </c>
    </row>
    <row r="148" spans="1:5" ht="18.75" customHeight="1">
      <c r="A148" s="490" t="s">
        <v>440</v>
      </c>
      <c r="B148" s="490"/>
      <c r="C148" s="490"/>
      <c r="D148" s="490"/>
      <c r="E148" s="490"/>
    </row>
    <row r="149" spans="1:5" ht="13.5" customHeight="1" thickBot="1">
      <c r="A149" s="298" t="s">
        <v>82</v>
      </c>
      <c r="B149" s="298"/>
      <c r="C149" s="328"/>
      <c r="E149" s="315" t="s">
        <v>122</v>
      </c>
    </row>
    <row r="150" spans="1:5" ht="21.75" thickBot="1">
      <c r="A150" s="288">
        <v>1</v>
      </c>
      <c r="B150" s="291" t="s">
        <v>441</v>
      </c>
      <c r="C150" s="314">
        <f>+C61-C125</f>
        <v>-42517</v>
      </c>
      <c r="D150" s="314">
        <f>+D61-D125</f>
        <v>-12662</v>
      </c>
      <c r="E150" s="314">
        <f>+E61-E125</f>
        <v>7050</v>
      </c>
    </row>
    <row r="151" spans="1:5" ht="21.75" thickBot="1">
      <c r="A151" s="288" t="s">
        <v>4</v>
      </c>
      <c r="B151" s="291" t="s">
        <v>442</v>
      </c>
      <c r="C151" s="314">
        <f>+C84-C145</f>
        <v>0</v>
      </c>
      <c r="D151" s="314">
        <f>+D84-D145</f>
        <v>35018</v>
      </c>
      <c r="E151" s="314">
        <f>+E84-E145</f>
        <v>35018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 Csengerújfalu Önkormányzat
2015. ÉVI ZÁRSZÁMADÁSÁNAK PÉNZÜGYI MÉRLEGE&amp;10
&amp;R&amp;"Times New Roman CE,Félkövér dőlt"&amp;11 1.melléklet a 4/2016. (V.26.)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workbookViewId="0" topLeftCell="A10">
      <selection activeCell="C4" sqref="C4"/>
    </sheetView>
  </sheetViews>
  <sheetFormatPr defaultColWidth="9.00390625" defaultRowHeight="12.75"/>
  <cols>
    <col min="1" max="1" width="7.625" style="6" customWidth="1"/>
    <col min="2" max="2" width="60.875" style="6" customWidth="1"/>
    <col min="3" max="3" width="25.625" style="6" customWidth="1"/>
    <col min="4" max="16384" width="9.375" style="6" customWidth="1"/>
  </cols>
  <sheetData>
    <row r="1" ht="15">
      <c r="C1" s="212" t="str">
        <f>+CONCATENATE("9. sz. tájékoztató tábla a 4/",LEFT(ÖSSZEFÜGGÉSEK!A4,4)+1,".(V.26.)  önkormányzati rendelethez")</f>
        <v>9. sz. tájékoztató tábla a 4/2015.(V.26.)  önkormányzati rendelethez</v>
      </c>
    </row>
    <row r="2" spans="1:3" ht="14.25">
      <c r="A2" s="213"/>
      <c r="B2" s="213"/>
      <c r="C2" s="213"/>
    </row>
    <row r="3" spans="1:3" ht="33.75" customHeight="1">
      <c r="A3" s="590" t="s">
        <v>265</v>
      </c>
      <c r="B3" s="590"/>
      <c r="C3" s="590"/>
    </row>
    <row r="4" ht="13.5" thickBot="1">
      <c r="C4" s="214"/>
    </row>
    <row r="5" spans="1:3" s="218" customFormat="1" ht="43.5" customHeight="1" thickBot="1">
      <c r="A5" s="215" t="s">
        <v>1</v>
      </c>
      <c r="B5" s="216" t="s">
        <v>41</v>
      </c>
      <c r="C5" s="217" t="s">
        <v>266</v>
      </c>
    </row>
    <row r="6" spans="1:3" ht="28.5" customHeight="1">
      <c r="A6" s="219" t="s">
        <v>3</v>
      </c>
      <c r="B6" s="220" t="str">
        <f>+CONCATENATE("Pénzkészlet ",LEFT(ÖSSZEFÜGGÉSEK!A4,4),". január 1-jén",CHAR(10),"ebből:")</f>
        <v>Pénzkészlet 2014. január 1-jén
ebből:</v>
      </c>
      <c r="C6" s="221">
        <f>C7+C8</f>
        <v>45270</v>
      </c>
    </row>
    <row r="7" spans="1:3" ht="18" customHeight="1">
      <c r="A7" s="222" t="s">
        <v>4</v>
      </c>
      <c r="B7" s="223" t="s">
        <v>267</v>
      </c>
      <c r="C7" s="224">
        <v>45270</v>
      </c>
    </row>
    <row r="8" spans="1:3" ht="18" customHeight="1">
      <c r="A8" s="222" t="s">
        <v>5</v>
      </c>
      <c r="B8" s="223" t="s">
        <v>268</v>
      </c>
      <c r="C8" s="224">
        <v>0</v>
      </c>
    </row>
    <row r="9" spans="1:3" ht="18" customHeight="1">
      <c r="A9" s="222" t="s">
        <v>6</v>
      </c>
      <c r="B9" s="225" t="s">
        <v>269</v>
      </c>
      <c r="C9" s="224">
        <v>340516</v>
      </c>
    </row>
    <row r="10" spans="1:3" ht="18" customHeight="1" thickBot="1">
      <c r="A10" s="226" t="s">
        <v>7</v>
      </c>
      <c r="B10" s="227" t="s">
        <v>270</v>
      </c>
      <c r="C10" s="228">
        <v>312199</v>
      </c>
    </row>
    <row r="11" spans="1:3" ht="25.5" customHeight="1">
      <c r="A11" s="229" t="s">
        <v>8</v>
      </c>
      <c r="B11" s="230" t="str">
        <f>+CONCATENATE("Záró pénzkészlet ",LEFT(ÖSSZEFÜGGÉSEK!A4,4),". december 31-én",CHAR(10),"ebből:")</f>
        <v>Záró pénzkészlet 2014. december 31-én
ebből:</v>
      </c>
      <c r="C11" s="231">
        <f>C6+C9-C10</f>
        <v>73587</v>
      </c>
    </row>
    <row r="12" spans="1:3" ht="18" customHeight="1">
      <c r="A12" s="222" t="s">
        <v>9</v>
      </c>
      <c r="B12" s="223" t="s">
        <v>267</v>
      </c>
      <c r="C12" s="224">
        <v>73508</v>
      </c>
    </row>
    <row r="13" spans="1:3" ht="18" customHeight="1" thickBot="1">
      <c r="A13" s="232" t="s">
        <v>10</v>
      </c>
      <c r="B13" s="233" t="s">
        <v>268</v>
      </c>
      <c r="C13" s="234">
        <v>79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"/>
    </sheetView>
  </sheetViews>
  <sheetFormatPr defaultColWidth="9.00390625" defaultRowHeight="12.75"/>
  <cols>
    <col min="2" max="6" width="9.37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Layout" zoomScale="115" zoomScaleSheetLayoutView="100" zoomScalePageLayoutView="115" workbookViewId="0" topLeftCell="E17">
      <selection activeCell="J31" sqref="J31"/>
    </sheetView>
  </sheetViews>
  <sheetFormatPr defaultColWidth="9.00390625" defaultRowHeight="12.75"/>
  <cols>
    <col min="1" max="1" width="6.875" style="7" customWidth="1"/>
    <col min="2" max="2" width="55.125" style="15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362" t="s">
        <v>86</v>
      </c>
      <c r="C1" s="363"/>
      <c r="D1" s="363"/>
      <c r="E1" s="363"/>
      <c r="F1" s="363"/>
      <c r="G1" s="363"/>
      <c r="H1" s="363"/>
      <c r="I1" s="363"/>
      <c r="J1" s="500" t="str">
        <f>+CONCATENATE("2. melléklet a 4/",LEFT('1.mell.'!C3,4)+1,". (V.26.) önkormányzati rendelethez")</f>
        <v>2. melléklet a 4/2016. (V.26.) önkormányzati rendelethez</v>
      </c>
    </row>
    <row r="2" spans="7:10" ht="14.25" thickBot="1">
      <c r="G2" s="25"/>
      <c r="H2" s="25"/>
      <c r="I2" s="25" t="s">
        <v>40</v>
      </c>
      <c r="J2" s="500"/>
    </row>
    <row r="3" spans="1:10" ht="18" customHeight="1" thickBot="1">
      <c r="A3" s="498" t="s">
        <v>43</v>
      </c>
      <c r="B3" s="387" t="s">
        <v>36</v>
      </c>
      <c r="C3" s="388"/>
      <c r="D3" s="388"/>
      <c r="E3" s="388"/>
      <c r="F3" s="387" t="s">
        <v>37</v>
      </c>
      <c r="G3" s="389"/>
      <c r="H3" s="389"/>
      <c r="I3" s="389"/>
      <c r="J3" s="500"/>
    </row>
    <row r="4" spans="1:10" s="364" customFormat="1" ht="35.25" customHeight="1" thickBot="1">
      <c r="A4" s="499"/>
      <c r="B4" s="16" t="s">
        <v>41</v>
      </c>
      <c r="C4" s="17" t="str">
        <f>+CONCATENATE(LEFT('1.mell.'!C3,4),". évi eredeti előirányzat")</f>
        <v>2015. évi eredeti előirányzat</v>
      </c>
      <c r="D4" s="350" t="str">
        <f>+CONCATENATE(LEFT('1.mell.'!C3,4),". évi módosított előirányzat")</f>
        <v>2015. évi módosított előirányzat</v>
      </c>
      <c r="E4" s="17" t="str">
        <f>+CONCATENATE(LEFT('1.mell.'!C3,4),". évi teljesítés")</f>
        <v>2015. évi teljesítés</v>
      </c>
      <c r="F4" s="16" t="s">
        <v>41</v>
      </c>
      <c r="G4" s="17" t="str">
        <f>+C4</f>
        <v>2015. évi eredeti előirányzat</v>
      </c>
      <c r="H4" s="350" t="str">
        <f>+D4</f>
        <v>2015. évi módosított előirányzat</v>
      </c>
      <c r="I4" s="380" t="str">
        <f>+E4</f>
        <v>2015. évi teljesítés</v>
      </c>
      <c r="J4" s="500"/>
    </row>
    <row r="5" spans="1:10" s="365" customFormat="1" ht="12" customHeight="1" thickBot="1">
      <c r="A5" s="390" t="s">
        <v>386</v>
      </c>
      <c r="B5" s="391" t="s">
        <v>387</v>
      </c>
      <c r="C5" s="392" t="s">
        <v>388</v>
      </c>
      <c r="D5" s="392" t="s">
        <v>389</v>
      </c>
      <c r="E5" s="392" t="s">
        <v>390</v>
      </c>
      <c r="F5" s="391" t="s">
        <v>467</v>
      </c>
      <c r="G5" s="392" t="s">
        <v>468</v>
      </c>
      <c r="H5" s="392" t="s">
        <v>469</v>
      </c>
      <c r="I5" s="393" t="s">
        <v>470</v>
      </c>
      <c r="J5" s="500"/>
    </row>
    <row r="6" spans="1:10" ht="15" customHeight="1">
      <c r="A6" s="366" t="s">
        <v>3</v>
      </c>
      <c r="B6" s="367" t="s">
        <v>443</v>
      </c>
      <c r="C6" s="353">
        <v>66521</v>
      </c>
      <c r="D6" s="353">
        <v>66521</v>
      </c>
      <c r="E6" s="353">
        <v>63861</v>
      </c>
      <c r="F6" s="367" t="s">
        <v>42</v>
      </c>
      <c r="G6" s="353">
        <v>137458</v>
      </c>
      <c r="H6" s="353">
        <v>121077</v>
      </c>
      <c r="I6" s="359">
        <v>112235</v>
      </c>
      <c r="J6" s="500"/>
    </row>
    <row r="7" spans="1:10" ht="15" customHeight="1">
      <c r="A7" s="368" t="s">
        <v>4</v>
      </c>
      <c r="B7" s="369" t="s">
        <v>444</v>
      </c>
      <c r="C7" s="354">
        <v>154794</v>
      </c>
      <c r="D7" s="354">
        <v>138938</v>
      </c>
      <c r="E7" s="354">
        <v>124965</v>
      </c>
      <c r="F7" s="369" t="s">
        <v>102</v>
      </c>
      <c r="G7" s="354">
        <v>21355</v>
      </c>
      <c r="H7" s="354">
        <v>21355</v>
      </c>
      <c r="I7" s="360">
        <v>18042</v>
      </c>
      <c r="J7" s="500"/>
    </row>
    <row r="8" spans="1:10" ht="15" customHeight="1">
      <c r="A8" s="368" t="s">
        <v>5</v>
      </c>
      <c r="B8" s="369" t="s">
        <v>445</v>
      </c>
      <c r="C8" s="354"/>
      <c r="D8" s="354"/>
      <c r="E8" s="354"/>
      <c r="F8" s="369" t="s">
        <v>127</v>
      </c>
      <c r="G8" s="354">
        <v>46766</v>
      </c>
      <c r="H8" s="354">
        <v>68500</v>
      </c>
      <c r="I8" s="360">
        <v>60816</v>
      </c>
      <c r="J8" s="500"/>
    </row>
    <row r="9" spans="1:10" ht="15" customHeight="1">
      <c r="A9" s="368" t="s">
        <v>6</v>
      </c>
      <c r="B9" s="369" t="s">
        <v>93</v>
      </c>
      <c r="C9" s="354">
        <v>3391</v>
      </c>
      <c r="D9" s="354">
        <v>4827</v>
      </c>
      <c r="E9" s="354">
        <v>4827</v>
      </c>
      <c r="F9" s="369" t="s">
        <v>103</v>
      </c>
      <c r="G9" s="354">
        <v>30364</v>
      </c>
      <c r="H9" s="354">
        <v>31286</v>
      </c>
      <c r="I9" s="360">
        <v>24038</v>
      </c>
      <c r="J9" s="500"/>
    </row>
    <row r="10" spans="1:10" ht="15" customHeight="1">
      <c r="A10" s="368" t="s">
        <v>7</v>
      </c>
      <c r="B10" s="370" t="s">
        <v>446</v>
      </c>
      <c r="C10" s="354"/>
      <c r="D10" s="354"/>
      <c r="E10" s="354"/>
      <c r="F10" s="369" t="s">
        <v>104</v>
      </c>
      <c r="G10" s="354">
        <v>11314</v>
      </c>
      <c r="H10" s="354">
        <v>12125</v>
      </c>
      <c r="I10" s="360">
        <v>12034</v>
      </c>
      <c r="J10" s="500"/>
    </row>
    <row r="11" spans="1:10" ht="15" customHeight="1">
      <c r="A11" s="368" t="s">
        <v>8</v>
      </c>
      <c r="B11" s="369" t="s">
        <v>606</v>
      </c>
      <c r="C11" s="355"/>
      <c r="D11" s="355"/>
      <c r="E11" s="355"/>
      <c r="F11" s="369" t="s">
        <v>34</v>
      </c>
      <c r="G11" s="354">
        <v>500</v>
      </c>
      <c r="H11" s="354">
        <v>500</v>
      </c>
      <c r="I11" s="360">
        <v>0</v>
      </c>
      <c r="J11" s="500"/>
    </row>
    <row r="12" spans="1:10" ht="15" customHeight="1">
      <c r="A12" s="368" t="s">
        <v>9</v>
      </c>
      <c r="B12" s="369" t="s">
        <v>317</v>
      </c>
      <c r="C12" s="354">
        <v>10789</v>
      </c>
      <c r="D12" s="354">
        <v>15462</v>
      </c>
      <c r="E12" s="354">
        <v>15282</v>
      </c>
      <c r="F12" s="5"/>
      <c r="G12" s="354"/>
      <c r="H12" s="354"/>
      <c r="I12" s="360"/>
      <c r="J12" s="500"/>
    </row>
    <row r="13" spans="1:10" ht="15" customHeight="1">
      <c r="A13" s="368" t="s">
        <v>10</v>
      </c>
      <c r="B13" s="5"/>
      <c r="C13" s="354"/>
      <c r="D13" s="354"/>
      <c r="E13" s="354"/>
      <c r="F13" s="5"/>
      <c r="G13" s="354"/>
      <c r="H13" s="354"/>
      <c r="I13" s="360"/>
      <c r="J13" s="500"/>
    </row>
    <row r="14" spans="1:10" ht="15" customHeight="1">
      <c r="A14" s="368" t="s">
        <v>11</v>
      </c>
      <c r="B14" s="379"/>
      <c r="C14" s="355"/>
      <c r="D14" s="355"/>
      <c r="E14" s="355"/>
      <c r="F14" s="5"/>
      <c r="G14" s="354"/>
      <c r="H14" s="354"/>
      <c r="I14" s="360"/>
      <c r="J14" s="500"/>
    </row>
    <row r="15" spans="1:10" ht="15" customHeight="1">
      <c r="A15" s="368" t="s">
        <v>12</v>
      </c>
      <c r="B15" s="5"/>
      <c r="C15" s="354"/>
      <c r="D15" s="354"/>
      <c r="E15" s="354"/>
      <c r="F15" s="5"/>
      <c r="G15" s="354"/>
      <c r="H15" s="354"/>
      <c r="I15" s="360"/>
      <c r="J15" s="500"/>
    </row>
    <row r="16" spans="1:10" ht="15" customHeight="1">
      <c r="A16" s="368" t="s">
        <v>13</v>
      </c>
      <c r="B16" s="5"/>
      <c r="C16" s="354"/>
      <c r="D16" s="354"/>
      <c r="E16" s="354"/>
      <c r="F16" s="5"/>
      <c r="G16" s="354"/>
      <c r="H16" s="354"/>
      <c r="I16" s="360"/>
      <c r="J16" s="500"/>
    </row>
    <row r="17" spans="1:10" ht="15" customHeight="1" thickBot="1">
      <c r="A17" s="368" t="s">
        <v>14</v>
      </c>
      <c r="B17" s="8"/>
      <c r="C17" s="356"/>
      <c r="D17" s="356"/>
      <c r="E17" s="356"/>
      <c r="F17" s="5"/>
      <c r="G17" s="356"/>
      <c r="H17" s="356"/>
      <c r="I17" s="361"/>
      <c r="J17" s="500"/>
    </row>
    <row r="18" spans="1:10" ht="17.25" customHeight="1" thickBot="1">
      <c r="A18" s="371" t="s">
        <v>15</v>
      </c>
      <c r="B18" s="352" t="s">
        <v>447</v>
      </c>
      <c r="C18" s="357">
        <f>+C6+C7+C9+C10+C12+C13+C14+C15+C16+C17</f>
        <v>235495</v>
      </c>
      <c r="D18" s="357">
        <f>+D6+D7+D9+D10+D12+D13+D14+D15+D16+D17</f>
        <v>225748</v>
      </c>
      <c r="E18" s="357">
        <f>+E6+E7+E9+E10+E12+E13+E14+E15+E16+E17</f>
        <v>208935</v>
      </c>
      <c r="F18" s="352" t="s">
        <v>454</v>
      </c>
      <c r="G18" s="357">
        <f>SUM(G6:G17)</f>
        <v>247757</v>
      </c>
      <c r="H18" s="357">
        <f>SUM(H6:H17)</f>
        <v>254843</v>
      </c>
      <c r="I18" s="357">
        <f>SUM(I6:I17)</f>
        <v>227165</v>
      </c>
      <c r="J18" s="500"/>
    </row>
    <row r="19" spans="1:10" ht="15" customHeight="1">
      <c r="A19" s="372" t="s">
        <v>16</v>
      </c>
      <c r="B19" s="373" t="s">
        <v>448</v>
      </c>
      <c r="C19" s="26">
        <f>+C20+C21+C22+C23</f>
        <v>0</v>
      </c>
      <c r="D19" s="26">
        <f>+D20+D21+D22+D23</f>
        <v>22604</v>
      </c>
      <c r="E19" s="26">
        <f>+E20+E21+E22+E23</f>
        <v>22604</v>
      </c>
      <c r="F19" s="374" t="s">
        <v>110</v>
      </c>
      <c r="G19" s="358"/>
      <c r="H19" s="358"/>
      <c r="I19" s="358"/>
      <c r="J19" s="500"/>
    </row>
    <row r="20" spans="1:10" ht="15" customHeight="1">
      <c r="A20" s="375" t="s">
        <v>17</v>
      </c>
      <c r="B20" s="374" t="s">
        <v>119</v>
      </c>
      <c r="C20" s="351"/>
      <c r="D20" s="351">
        <v>22604</v>
      </c>
      <c r="E20" s="351">
        <v>22604</v>
      </c>
      <c r="F20" s="374" t="s">
        <v>455</v>
      </c>
      <c r="G20" s="351"/>
      <c r="H20" s="351"/>
      <c r="I20" s="351"/>
      <c r="J20" s="500"/>
    </row>
    <row r="21" spans="1:10" ht="15" customHeight="1">
      <c r="A21" s="375" t="s">
        <v>18</v>
      </c>
      <c r="B21" s="374" t="s">
        <v>120</v>
      </c>
      <c r="C21" s="351"/>
      <c r="D21" s="351"/>
      <c r="E21" s="351"/>
      <c r="F21" s="374" t="s">
        <v>84</v>
      </c>
      <c r="G21" s="351"/>
      <c r="H21" s="351"/>
      <c r="I21" s="351"/>
      <c r="J21" s="500"/>
    </row>
    <row r="22" spans="1:10" ht="15" customHeight="1">
      <c r="A22" s="375" t="s">
        <v>19</v>
      </c>
      <c r="B22" s="374" t="s">
        <v>125</v>
      </c>
      <c r="C22" s="351"/>
      <c r="D22" s="351"/>
      <c r="E22" s="351"/>
      <c r="F22" s="374" t="s">
        <v>85</v>
      </c>
      <c r="G22" s="351"/>
      <c r="H22" s="351"/>
      <c r="I22" s="351"/>
      <c r="J22" s="500"/>
    </row>
    <row r="23" spans="1:10" ht="15" customHeight="1">
      <c r="A23" s="375" t="s">
        <v>20</v>
      </c>
      <c r="B23" s="374" t="s">
        <v>126</v>
      </c>
      <c r="C23" s="351"/>
      <c r="D23" s="351"/>
      <c r="E23" s="351"/>
      <c r="F23" s="373" t="s">
        <v>128</v>
      </c>
      <c r="G23" s="351"/>
      <c r="H23" s="351"/>
      <c r="I23" s="351"/>
      <c r="J23" s="500"/>
    </row>
    <row r="24" spans="1:10" ht="15" customHeight="1">
      <c r="A24" s="375" t="s">
        <v>21</v>
      </c>
      <c r="B24" s="374" t="s">
        <v>449</v>
      </c>
      <c r="C24" s="376">
        <f>+C25+C26</f>
        <v>0</v>
      </c>
      <c r="D24" s="376">
        <f>+D25+D26</f>
        <v>0</v>
      </c>
      <c r="E24" s="376">
        <f>+E25+E26</f>
        <v>0</v>
      </c>
      <c r="F24" s="374" t="s">
        <v>111</v>
      </c>
      <c r="G24" s="351"/>
      <c r="H24" s="351"/>
      <c r="I24" s="351"/>
      <c r="J24" s="500"/>
    </row>
    <row r="25" spans="1:10" ht="15" customHeight="1">
      <c r="A25" s="372" t="s">
        <v>22</v>
      </c>
      <c r="B25" s="373" t="s">
        <v>450</v>
      </c>
      <c r="C25" s="358"/>
      <c r="D25" s="358"/>
      <c r="E25" s="358"/>
      <c r="F25" s="367" t="s">
        <v>112</v>
      </c>
      <c r="G25" s="358"/>
      <c r="H25" s="358"/>
      <c r="I25" s="358"/>
      <c r="J25" s="500"/>
    </row>
    <row r="26" spans="1:10" ht="15" customHeight="1" thickBot="1">
      <c r="A26" s="375" t="s">
        <v>23</v>
      </c>
      <c r="B26" s="374" t="s">
        <v>451</v>
      </c>
      <c r="C26" s="351"/>
      <c r="D26" s="351"/>
      <c r="E26" s="351"/>
      <c r="F26" s="5" t="s">
        <v>658</v>
      </c>
      <c r="G26" s="351"/>
      <c r="H26" s="351">
        <v>735</v>
      </c>
      <c r="I26" s="351">
        <v>735</v>
      </c>
      <c r="J26" s="500"/>
    </row>
    <row r="27" spans="1:10" ht="17.25" customHeight="1" thickBot="1">
      <c r="A27" s="371" t="s">
        <v>24</v>
      </c>
      <c r="B27" s="352" t="s">
        <v>452</v>
      </c>
      <c r="C27" s="357">
        <f>+C19+C24</f>
        <v>0</v>
      </c>
      <c r="D27" s="357">
        <f>+D19+D24</f>
        <v>22604</v>
      </c>
      <c r="E27" s="357">
        <f>+E19+E24</f>
        <v>22604</v>
      </c>
      <c r="F27" s="352" t="s">
        <v>456</v>
      </c>
      <c r="G27" s="357">
        <f>SUM(G19:G26)</f>
        <v>0</v>
      </c>
      <c r="H27" s="357">
        <f>SUM(H19:H26)</f>
        <v>735</v>
      </c>
      <c r="I27" s="357">
        <f>SUM(I19:I26)</f>
        <v>735</v>
      </c>
      <c r="J27" s="500"/>
    </row>
    <row r="28" spans="1:10" ht="17.25" customHeight="1" thickBot="1">
      <c r="A28" s="371" t="s">
        <v>25</v>
      </c>
      <c r="B28" s="377" t="s">
        <v>453</v>
      </c>
      <c r="C28" s="35">
        <f>+C18+C27</f>
        <v>235495</v>
      </c>
      <c r="D28" s="35">
        <f>+D18+D27</f>
        <v>248352</v>
      </c>
      <c r="E28" s="378">
        <f>+E18+E27</f>
        <v>231539</v>
      </c>
      <c r="F28" s="377" t="s">
        <v>457</v>
      </c>
      <c r="G28" s="35">
        <f>+G18+G27</f>
        <v>247757</v>
      </c>
      <c r="H28" s="35">
        <f>+H18+H27</f>
        <v>255578</v>
      </c>
      <c r="I28" s="35">
        <f>+I18+I27</f>
        <v>227900</v>
      </c>
      <c r="J28" s="500"/>
    </row>
    <row r="29" spans="1:10" ht="17.25" customHeight="1" thickBot="1">
      <c r="A29" s="371" t="s">
        <v>26</v>
      </c>
      <c r="B29" s="377" t="s">
        <v>88</v>
      </c>
      <c r="C29" s="35">
        <f>IF(C18-G18&lt;0,G18-C18,"-")</f>
        <v>12262</v>
      </c>
      <c r="D29" s="35">
        <f>IF(D18-H18&lt;0,H18-D18,"-")</f>
        <v>29095</v>
      </c>
      <c r="E29" s="378">
        <f>IF(E18-I18&lt;0,I18-E18,"-")</f>
        <v>18230</v>
      </c>
      <c r="F29" s="377" t="s">
        <v>89</v>
      </c>
      <c r="G29" s="35" t="str">
        <f>IF(C18-G18&gt;0,C18-G18,"-")</f>
        <v>-</v>
      </c>
      <c r="H29" s="35" t="str">
        <f>IF(D18-H18&gt;0,D18-H18,"-")</f>
        <v>-</v>
      </c>
      <c r="I29" s="35" t="str">
        <f>IF(E18-I18&gt;0,E18-I18,"-")</f>
        <v>-</v>
      </c>
      <c r="J29" s="500"/>
    </row>
    <row r="30" spans="1:10" ht="17.25" customHeight="1" thickBot="1">
      <c r="A30" s="371" t="s">
        <v>27</v>
      </c>
      <c r="B30" s="377" t="s">
        <v>129</v>
      </c>
      <c r="C30" s="35">
        <f>IF(C28-G28&lt;0,G28-C28,"-")</f>
        <v>12262</v>
      </c>
      <c r="D30" s="35">
        <f>IF(D28-H28&lt;0,H28-D28,"-")</f>
        <v>7226</v>
      </c>
      <c r="E30" s="378" t="str">
        <f>IF(E28-I28&lt;0,I28-E28,"-")</f>
        <v>-</v>
      </c>
      <c r="F30" s="377" t="s">
        <v>130</v>
      </c>
      <c r="G30" s="35" t="str">
        <f>IF(C28-G28&gt;0,C28-G28,"-")</f>
        <v>-</v>
      </c>
      <c r="H30" s="35" t="str">
        <f>IF(D28-H28&gt;0,D28-H28,"-")</f>
        <v>-</v>
      </c>
      <c r="I30" s="35">
        <f>IF(E28-I28&gt;0,E28-I28,"-")</f>
        <v>3639</v>
      </c>
      <c r="J30" s="500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70" zoomScaleSheetLayoutView="70" workbookViewId="0" topLeftCell="A1">
      <selection activeCell="J34" sqref="J34"/>
    </sheetView>
  </sheetViews>
  <sheetFormatPr defaultColWidth="9.00390625" defaultRowHeight="12.75"/>
  <cols>
    <col min="1" max="1" width="6.875" style="7" customWidth="1"/>
    <col min="2" max="2" width="55.125" style="15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362" t="s">
        <v>87</v>
      </c>
      <c r="C1" s="363"/>
      <c r="D1" s="363"/>
      <c r="E1" s="363"/>
      <c r="F1" s="363"/>
      <c r="G1" s="363"/>
      <c r="H1" s="363"/>
      <c r="I1" s="363"/>
      <c r="J1" s="503" t="str">
        <f>+CONCATENATE("3. melléklet a 4/",LEFT('1.mell.'!C3,4)+1,". (V.26.) önkormányzati rendelethez")</f>
        <v>3. melléklet a 4/2016. (V.26.) önkormányzati rendelethez</v>
      </c>
    </row>
    <row r="2" spans="7:10" ht="14.25" thickBot="1">
      <c r="G2" s="25"/>
      <c r="H2" s="25"/>
      <c r="I2" s="25" t="s">
        <v>40</v>
      </c>
      <c r="J2" s="503"/>
    </row>
    <row r="3" spans="1:10" ht="24" customHeight="1" thickBot="1">
      <c r="A3" s="501" t="s">
        <v>43</v>
      </c>
      <c r="B3" s="387" t="s">
        <v>36</v>
      </c>
      <c r="C3" s="388"/>
      <c r="D3" s="388"/>
      <c r="E3" s="388"/>
      <c r="F3" s="387" t="s">
        <v>37</v>
      </c>
      <c r="G3" s="389"/>
      <c r="H3" s="389"/>
      <c r="I3" s="389"/>
      <c r="J3" s="503"/>
    </row>
    <row r="4" spans="1:10" s="364" customFormat="1" ht="35.25" customHeight="1" thickBot="1">
      <c r="A4" s="502"/>
      <c r="B4" s="16" t="s">
        <v>41</v>
      </c>
      <c r="C4" s="17" t="str">
        <f>+'2.mel.'!C4</f>
        <v>2015. évi eredeti előirányzat</v>
      </c>
      <c r="D4" s="350" t="str">
        <f>+'2.mel.'!D4</f>
        <v>2015. évi módosított előirányzat</v>
      </c>
      <c r="E4" s="17" t="str">
        <f>+'2.mel.'!E4</f>
        <v>2015. évi teljesítés</v>
      </c>
      <c r="F4" s="16" t="s">
        <v>41</v>
      </c>
      <c r="G4" s="17" t="str">
        <f>+'2.mel.'!C4</f>
        <v>2015. évi eredeti előirányzat</v>
      </c>
      <c r="H4" s="350" t="str">
        <f>+'2.mel.'!D4</f>
        <v>2015. évi módosított előirányzat</v>
      </c>
      <c r="I4" s="380" t="str">
        <f>+'2.mel.'!E4</f>
        <v>2015. évi teljesítés</v>
      </c>
      <c r="J4" s="503"/>
    </row>
    <row r="5" spans="1:10" s="364" customFormat="1" ht="13.5" thickBot="1">
      <c r="A5" s="390" t="s">
        <v>386</v>
      </c>
      <c r="B5" s="391" t="s">
        <v>387</v>
      </c>
      <c r="C5" s="392" t="s">
        <v>388</v>
      </c>
      <c r="D5" s="392" t="s">
        <v>389</v>
      </c>
      <c r="E5" s="392" t="s">
        <v>390</v>
      </c>
      <c r="F5" s="391" t="s">
        <v>467</v>
      </c>
      <c r="G5" s="392" t="s">
        <v>468</v>
      </c>
      <c r="H5" s="392" t="s">
        <v>469</v>
      </c>
      <c r="I5" s="393" t="s">
        <v>470</v>
      </c>
      <c r="J5" s="503"/>
    </row>
    <row r="6" spans="1:10" ht="12.75" customHeight="1">
      <c r="A6" s="366" t="s">
        <v>3</v>
      </c>
      <c r="B6" s="367" t="s">
        <v>458</v>
      </c>
      <c r="C6" s="353">
        <v>1696</v>
      </c>
      <c r="D6" s="353">
        <v>33870</v>
      </c>
      <c r="E6" s="353">
        <v>33870</v>
      </c>
      <c r="F6" s="367" t="s">
        <v>121</v>
      </c>
      <c r="G6" s="353">
        <v>1951</v>
      </c>
      <c r="H6" s="353">
        <v>32407</v>
      </c>
      <c r="I6" s="359">
        <v>31660</v>
      </c>
      <c r="J6" s="503"/>
    </row>
    <row r="7" spans="1:10" ht="12.75">
      <c r="A7" s="368" t="s">
        <v>4</v>
      </c>
      <c r="B7" s="369" t="s">
        <v>459</v>
      </c>
      <c r="C7" s="354"/>
      <c r="D7" s="354"/>
      <c r="E7" s="354"/>
      <c r="F7" s="369" t="s">
        <v>471</v>
      </c>
      <c r="G7" s="354"/>
      <c r="H7" s="354"/>
      <c r="I7" s="360"/>
      <c r="J7" s="503"/>
    </row>
    <row r="8" spans="1:10" ht="12.75" customHeight="1">
      <c r="A8" s="368" t="s">
        <v>5</v>
      </c>
      <c r="B8" s="369" t="s">
        <v>460</v>
      </c>
      <c r="C8" s="354"/>
      <c r="D8" s="354">
        <v>2674</v>
      </c>
      <c r="E8" s="354">
        <v>2674</v>
      </c>
      <c r="F8" s="369" t="s">
        <v>106</v>
      </c>
      <c r="G8" s="354">
        <v>30000</v>
      </c>
      <c r="H8" s="354">
        <v>31688</v>
      </c>
      <c r="I8" s="360">
        <v>23588</v>
      </c>
      <c r="J8" s="503"/>
    </row>
    <row r="9" spans="1:10" ht="12.75" customHeight="1">
      <c r="A9" s="368" t="s">
        <v>6</v>
      </c>
      <c r="B9" s="369" t="s">
        <v>461</v>
      </c>
      <c r="C9" s="354"/>
      <c r="D9" s="354"/>
      <c r="E9" s="354"/>
      <c r="F9" s="369" t="s">
        <v>472</v>
      </c>
      <c r="G9" s="354"/>
      <c r="H9" s="354"/>
      <c r="I9" s="360">
        <v>0</v>
      </c>
      <c r="J9" s="503"/>
    </row>
    <row r="10" spans="1:10" ht="12.75" customHeight="1">
      <c r="A10" s="368" t="s">
        <v>7</v>
      </c>
      <c r="B10" s="369" t="s">
        <v>462</v>
      </c>
      <c r="C10" s="354"/>
      <c r="D10" s="354"/>
      <c r="E10" s="354"/>
      <c r="F10" s="369" t="s">
        <v>124</v>
      </c>
      <c r="G10" s="354">
        <v>0</v>
      </c>
      <c r="H10" s="354"/>
      <c r="I10" s="360"/>
      <c r="J10" s="503"/>
    </row>
    <row r="11" spans="1:10" ht="12.75" customHeight="1">
      <c r="A11" s="368" t="s">
        <v>8</v>
      </c>
      <c r="B11" s="369" t="s">
        <v>463</v>
      </c>
      <c r="C11" s="355"/>
      <c r="D11" s="355">
        <v>43984</v>
      </c>
      <c r="E11" s="355">
        <v>43984</v>
      </c>
      <c r="F11" s="408"/>
      <c r="G11" s="354"/>
      <c r="H11" s="354"/>
      <c r="I11" s="360"/>
      <c r="J11" s="503"/>
    </row>
    <row r="12" spans="1:10" ht="12.75" customHeight="1">
      <c r="A12" s="368" t="s">
        <v>9</v>
      </c>
      <c r="B12" s="5"/>
      <c r="C12" s="354"/>
      <c r="D12" s="354"/>
      <c r="E12" s="354"/>
      <c r="F12" s="408"/>
      <c r="G12" s="354"/>
      <c r="H12" s="354"/>
      <c r="I12" s="360"/>
      <c r="J12" s="503"/>
    </row>
    <row r="13" spans="1:10" ht="12.75" customHeight="1">
      <c r="A13" s="368" t="s">
        <v>10</v>
      </c>
      <c r="B13" s="5"/>
      <c r="C13" s="354"/>
      <c r="D13" s="354"/>
      <c r="E13" s="354"/>
      <c r="F13" s="409"/>
      <c r="G13" s="354"/>
      <c r="H13" s="354"/>
      <c r="I13" s="360"/>
      <c r="J13" s="503"/>
    </row>
    <row r="14" spans="1:10" ht="12.75" customHeight="1">
      <c r="A14" s="368" t="s">
        <v>11</v>
      </c>
      <c r="B14" s="406"/>
      <c r="C14" s="355"/>
      <c r="D14" s="355"/>
      <c r="E14" s="355"/>
      <c r="F14" s="408"/>
      <c r="G14" s="354"/>
      <c r="H14" s="354"/>
      <c r="I14" s="360"/>
      <c r="J14" s="503"/>
    </row>
    <row r="15" spans="1:10" ht="12.75">
      <c r="A15" s="368" t="s">
        <v>12</v>
      </c>
      <c r="B15" s="5"/>
      <c r="C15" s="355"/>
      <c r="D15" s="355"/>
      <c r="E15" s="355"/>
      <c r="F15" s="408"/>
      <c r="G15" s="354"/>
      <c r="H15" s="354"/>
      <c r="I15" s="360"/>
      <c r="J15" s="503"/>
    </row>
    <row r="16" spans="1:10" ht="12.75" customHeight="1" thickBot="1">
      <c r="A16" s="403" t="s">
        <v>13</v>
      </c>
      <c r="B16" s="407"/>
      <c r="C16" s="405"/>
      <c r="D16" s="38"/>
      <c r="E16" s="39"/>
      <c r="F16" s="404" t="s">
        <v>34</v>
      </c>
      <c r="G16" s="354"/>
      <c r="H16" s="354"/>
      <c r="I16" s="360"/>
      <c r="J16" s="503"/>
    </row>
    <row r="17" spans="1:10" ht="15.75" customHeight="1" thickBot="1">
      <c r="A17" s="371" t="s">
        <v>14</v>
      </c>
      <c r="B17" s="352" t="s">
        <v>464</v>
      </c>
      <c r="C17" s="357">
        <f>+C6+C8+C9+C11+C12+C13+C14+C15+C16</f>
        <v>1696</v>
      </c>
      <c r="D17" s="357">
        <f>+D6+D8+D9+D11+D12+D13+D14+D15+D16</f>
        <v>80528</v>
      </c>
      <c r="E17" s="357">
        <f>+E6+E8+E9+E11+E12+E13+E14+E15+E16</f>
        <v>80528</v>
      </c>
      <c r="F17" s="352" t="s">
        <v>473</v>
      </c>
      <c r="G17" s="357">
        <f>+G6+G8+G10+G11+G12+G13+G14+G15+G16</f>
        <v>31951</v>
      </c>
      <c r="H17" s="357">
        <f>+H6+H8+H10+H11+H12+H13+H14+H15+H16</f>
        <v>64095</v>
      </c>
      <c r="I17" s="386">
        <f>+I6+I8+I10+I11+I12+I13+I14+I15+I16</f>
        <v>55248</v>
      </c>
      <c r="J17" s="503"/>
    </row>
    <row r="18" spans="1:10" ht="12.75" customHeight="1">
      <c r="A18" s="366" t="s">
        <v>15</v>
      </c>
      <c r="B18" s="395" t="s">
        <v>142</v>
      </c>
      <c r="C18" s="402">
        <f>+C19+C20+C21+C22+C23</f>
        <v>0</v>
      </c>
      <c r="D18" s="402">
        <f>+D19+D20+D21+D22+D23</f>
        <v>29244</v>
      </c>
      <c r="E18" s="402">
        <f>+E19+E20+E21+E22+E23</f>
        <v>29244</v>
      </c>
      <c r="F18" s="374" t="s">
        <v>110</v>
      </c>
      <c r="G18" s="37"/>
      <c r="H18" s="37"/>
      <c r="I18" s="381"/>
      <c r="J18" s="503"/>
    </row>
    <row r="19" spans="1:10" ht="12.75" customHeight="1">
      <c r="A19" s="368" t="s">
        <v>16</v>
      </c>
      <c r="B19" s="396" t="s">
        <v>131</v>
      </c>
      <c r="C19" s="351"/>
      <c r="D19" s="351">
        <v>29244</v>
      </c>
      <c r="E19" s="351">
        <v>29244</v>
      </c>
      <c r="F19" s="374" t="s">
        <v>113</v>
      </c>
      <c r="G19" s="351"/>
      <c r="H19" s="351"/>
      <c r="I19" s="382"/>
      <c r="J19" s="503"/>
    </row>
    <row r="20" spans="1:10" ht="12.75" customHeight="1">
      <c r="A20" s="366" t="s">
        <v>17</v>
      </c>
      <c r="B20" s="396" t="s">
        <v>132</v>
      </c>
      <c r="C20" s="351"/>
      <c r="D20" s="351"/>
      <c r="E20" s="351"/>
      <c r="F20" s="374" t="s">
        <v>84</v>
      </c>
      <c r="G20" s="351"/>
      <c r="H20" s="351">
        <v>29051</v>
      </c>
      <c r="I20" s="382">
        <v>29051</v>
      </c>
      <c r="J20" s="503"/>
    </row>
    <row r="21" spans="1:10" ht="12.75" customHeight="1">
      <c r="A21" s="368" t="s">
        <v>18</v>
      </c>
      <c r="B21" s="396" t="s">
        <v>133</v>
      </c>
      <c r="C21" s="351"/>
      <c r="D21" s="351"/>
      <c r="E21" s="351"/>
      <c r="F21" s="374" t="s">
        <v>85</v>
      </c>
      <c r="G21" s="351"/>
      <c r="H21" s="351"/>
      <c r="I21" s="382"/>
      <c r="J21" s="503"/>
    </row>
    <row r="22" spans="1:10" ht="12.75" customHeight="1">
      <c r="A22" s="366" t="s">
        <v>19</v>
      </c>
      <c r="B22" s="396" t="s">
        <v>134</v>
      </c>
      <c r="C22" s="351"/>
      <c r="D22" s="351"/>
      <c r="E22" s="351"/>
      <c r="F22" s="373" t="s">
        <v>128</v>
      </c>
      <c r="G22" s="351"/>
      <c r="H22" s="488"/>
      <c r="I22" s="489"/>
      <c r="J22" s="503"/>
    </row>
    <row r="23" spans="1:10" ht="12.75" customHeight="1">
      <c r="A23" s="368" t="s">
        <v>20</v>
      </c>
      <c r="B23" s="397" t="s">
        <v>135</v>
      </c>
      <c r="C23" s="351"/>
      <c r="D23" s="351"/>
      <c r="E23" s="351"/>
      <c r="F23" s="374" t="s">
        <v>114</v>
      </c>
      <c r="G23" s="351"/>
      <c r="H23" s="351"/>
      <c r="I23" s="382"/>
      <c r="J23" s="503"/>
    </row>
    <row r="24" spans="1:10" ht="12.75" customHeight="1">
      <c r="A24" s="366" t="s">
        <v>21</v>
      </c>
      <c r="B24" s="398" t="s">
        <v>136</v>
      </c>
      <c r="C24" s="376">
        <v>0</v>
      </c>
      <c r="D24" s="376">
        <v>12956</v>
      </c>
      <c r="E24" s="376">
        <v>12956</v>
      </c>
      <c r="F24" s="399" t="s">
        <v>112</v>
      </c>
      <c r="G24" s="351"/>
      <c r="H24" s="351"/>
      <c r="I24" s="382"/>
      <c r="J24" s="503"/>
    </row>
    <row r="25" spans="1:10" ht="12.75" customHeight="1">
      <c r="A25" s="368" t="s">
        <v>22</v>
      </c>
      <c r="B25" s="397" t="s">
        <v>137</v>
      </c>
      <c r="C25" s="351"/>
      <c r="D25" s="351">
        <v>12956</v>
      </c>
      <c r="E25" s="351">
        <v>12956</v>
      </c>
      <c r="F25" s="399" t="s">
        <v>474</v>
      </c>
      <c r="G25" s="351"/>
      <c r="H25" s="351"/>
      <c r="I25" s="382"/>
      <c r="J25" s="503"/>
    </row>
    <row r="26" spans="1:10" ht="12.75" customHeight="1">
      <c r="A26" s="366" t="s">
        <v>23</v>
      </c>
      <c r="B26" s="397" t="s">
        <v>138</v>
      </c>
      <c r="C26" s="351"/>
      <c r="D26" s="351"/>
      <c r="E26" s="351"/>
      <c r="F26" s="394"/>
      <c r="G26" s="351"/>
      <c r="H26" s="351"/>
      <c r="I26" s="382"/>
      <c r="J26" s="503"/>
    </row>
    <row r="27" spans="1:10" ht="12.75" customHeight="1">
      <c r="A27" s="368" t="s">
        <v>24</v>
      </c>
      <c r="B27" s="396" t="s">
        <v>139</v>
      </c>
      <c r="C27" s="351"/>
      <c r="D27" s="351"/>
      <c r="E27" s="351"/>
      <c r="F27" s="383"/>
      <c r="G27" s="351"/>
      <c r="H27" s="351"/>
      <c r="I27" s="382"/>
      <c r="J27" s="503"/>
    </row>
    <row r="28" spans="1:10" ht="12.75" customHeight="1">
      <c r="A28" s="366" t="s">
        <v>25</v>
      </c>
      <c r="B28" s="400" t="s">
        <v>140</v>
      </c>
      <c r="C28" s="351"/>
      <c r="D28" s="351"/>
      <c r="E28" s="351"/>
      <c r="F28" s="5"/>
      <c r="G28" s="351"/>
      <c r="H28" s="351"/>
      <c r="I28" s="382"/>
      <c r="J28" s="503"/>
    </row>
    <row r="29" spans="1:10" ht="12.75" customHeight="1" thickBot="1">
      <c r="A29" s="368" t="s">
        <v>26</v>
      </c>
      <c r="B29" s="401" t="s">
        <v>141</v>
      </c>
      <c r="C29" s="351"/>
      <c r="D29" s="351"/>
      <c r="E29" s="351"/>
      <c r="F29" s="383"/>
      <c r="G29" s="351"/>
      <c r="H29" s="351"/>
      <c r="I29" s="382"/>
      <c r="J29" s="503"/>
    </row>
    <row r="30" spans="1:10" ht="16.5" customHeight="1" thickBot="1">
      <c r="A30" s="371" t="s">
        <v>27</v>
      </c>
      <c r="B30" s="352" t="s">
        <v>465</v>
      </c>
      <c r="C30" s="357">
        <f>+C18+C24</f>
        <v>0</v>
      </c>
      <c r="D30" s="357">
        <f>+D18+D24</f>
        <v>42200</v>
      </c>
      <c r="E30" s="357">
        <f>+E18+E24</f>
        <v>42200</v>
      </c>
      <c r="F30" s="352" t="s">
        <v>476</v>
      </c>
      <c r="G30" s="357">
        <f>SUM(G18:G29)</f>
        <v>0</v>
      </c>
      <c r="H30" s="357">
        <f>SUM(H18:H29)</f>
        <v>29051</v>
      </c>
      <c r="I30" s="386">
        <f>SUM(I18:I29)</f>
        <v>29051</v>
      </c>
      <c r="J30" s="503"/>
    </row>
    <row r="31" spans="1:10" ht="16.5" customHeight="1" thickBot="1">
      <c r="A31" s="371" t="s">
        <v>28</v>
      </c>
      <c r="B31" s="377" t="s">
        <v>466</v>
      </c>
      <c r="C31" s="35">
        <f>+C17+C30</f>
        <v>1696</v>
      </c>
      <c r="D31" s="35">
        <f>+D17+D30</f>
        <v>122728</v>
      </c>
      <c r="E31" s="378">
        <f>+E17+E30</f>
        <v>122728</v>
      </c>
      <c r="F31" s="377" t="s">
        <v>475</v>
      </c>
      <c r="G31" s="35">
        <f>+G17+G30</f>
        <v>31951</v>
      </c>
      <c r="H31" s="35">
        <f>+H17+H30</f>
        <v>93146</v>
      </c>
      <c r="I31" s="36">
        <f>+I17+I30</f>
        <v>84299</v>
      </c>
      <c r="J31" s="503"/>
    </row>
    <row r="32" spans="1:10" ht="16.5" customHeight="1" thickBot="1">
      <c r="A32" s="371" t="s">
        <v>29</v>
      </c>
      <c r="B32" s="377" t="s">
        <v>88</v>
      </c>
      <c r="C32" s="35">
        <f>IF(C17-G17&lt;0,G17-C17,"-")</f>
        <v>30255</v>
      </c>
      <c r="D32" s="35" t="str">
        <f>IF(D17-H17&lt;0,H17-D17,"-")</f>
        <v>-</v>
      </c>
      <c r="E32" s="378" t="str">
        <f>IF(E17-I17&lt;0,I17-E17,"-")</f>
        <v>-</v>
      </c>
      <c r="F32" s="377" t="s">
        <v>89</v>
      </c>
      <c r="G32" s="35" t="str">
        <f>IF(C17-G17&gt;0,C17-G17,"-")</f>
        <v>-</v>
      </c>
      <c r="H32" s="35">
        <f>IF(D17-H17&gt;0,D17-H17,"-")</f>
        <v>16433</v>
      </c>
      <c r="I32" s="36">
        <f>IF(E17-I17&gt;0,E17-I17,"-")</f>
        <v>25280</v>
      </c>
      <c r="J32" s="503"/>
    </row>
    <row r="33" spans="1:10" ht="16.5" customHeight="1" thickBot="1">
      <c r="A33" s="371" t="s">
        <v>30</v>
      </c>
      <c r="B33" s="377" t="s">
        <v>129</v>
      </c>
      <c r="C33" s="35" t="str">
        <f>IF(C26-G26&lt;0,G26-C26,"-")</f>
        <v>-</v>
      </c>
      <c r="D33" s="35" t="str">
        <f>IF(D26-H26&lt;0,H26-D26,"-")</f>
        <v>-</v>
      </c>
      <c r="E33" s="378" t="str">
        <f>IF(E26-I26&lt;0,I26-E26,"-")</f>
        <v>-</v>
      </c>
      <c r="F33" s="377" t="s">
        <v>130</v>
      </c>
      <c r="G33" s="35" t="str">
        <f>IF(C26-G26&gt;0,C26-G26,"-")</f>
        <v>-</v>
      </c>
      <c r="H33" s="35" t="str">
        <f>IF(D26-H26&gt;0,D26-H26,"-")</f>
        <v>-</v>
      </c>
      <c r="I33" s="36" t="str">
        <f>IF(E26-I26&gt;0,E26-I26,"-")</f>
        <v>-</v>
      </c>
      <c r="J33" s="503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6">
      <selection activeCell="A1" sqref="A1:E1"/>
    </sheetView>
  </sheetViews>
  <sheetFormatPr defaultColWidth="9.00390625" defaultRowHeight="12.75"/>
  <cols>
    <col min="1" max="1" width="9.50390625" style="317" customWidth="1"/>
    <col min="2" max="2" width="60.875" style="317" customWidth="1"/>
    <col min="3" max="5" width="15.875" style="318" customWidth="1"/>
    <col min="6" max="16384" width="9.375" style="328" customWidth="1"/>
  </cols>
  <sheetData>
    <row r="1" spans="1:5" ht="15.75" customHeight="1">
      <c r="A1" s="491" t="s">
        <v>0</v>
      </c>
      <c r="B1" s="491"/>
      <c r="C1" s="491"/>
      <c r="D1" s="491"/>
      <c r="E1" s="491"/>
    </row>
    <row r="2" spans="1:5" ht="15.75" customHeight="1" thickBot="1">
      <c r="A2" s="27" t="s">
        <v>80</v>
      </c>
      <c r="B2" s="27"/>
      <c r="C2" s="315"/>
      <c r="D2" s="315"/>
      <c r="E2" s="315" t="s">
        <v>122</v>
      </c>
    </row>
    <row r="3" spans="1:5" ht="15.75" customHeight="1">
      <c r="A3" s="492" t="s">
        <v>43</v>
      </c>
      <c r="B3" s="494" t="s">
        <v>2</v>
      </c>
      <c r="C3" s="496" t="str">
        <f>+'1.mell.'!C3:E3</f>
        <v>2015.évi</v>
      </c>
      <c r="D3" s="496"/>
      <c r="E3" s="497"/>
    </row>
    <row r="4" spans="1:5" ht="37.5" customHeight="1" thickBot="1">
      <c r="A4" s="493"/>
      <c r="B4" s="495"/>
      <c r="C4" s="29" t="s">
        <v>144</v>
      </c>
      <c r="D4" s="29" t="s">
        <v>145</v>
      </c>
      <c r="E4" s="30" t="s">
        <v>146</v>
      </c>
    </row>
    <row r="5" spans="1:5" s="329" customFormat="1" ht="12" customHeight="1" thickBot="1">
      <c r="A5" s="293" t="s">
        <v>386</v>
      </c>
      <c r="B5" s="294" t="s">
        <v>387</v>
      </c>
      <c r="C5" s="294" t="s">
        <v>388</v>
      </c>
      <c r="D5" s="294" t="s">
        <v>389</v>
      </c>
      <c r="E5" s="342" t="s">
        <v>390</v>
      </c>
    </row>
    <row r="6" spans="1:5" s="330" customFormat="1" ht="12" customHeight="1" thickBot="1">
      <c r="A6" s="288" t="s">
        <v>3</v>
      </c>
      <c r="B6" s="289" t="s">
        <v>271</v>
      </c>
      <c r="C6" s="320">
        <f>SUM(C7:C12)</f>
        <v>40905</v>
      </c>
      <c r="D6" s="320">
        <f>SUM(D7:D12)</f>
        <v>43667</v>
      </c>
      <c r="E6" s="303">
        <f>SUM(E7:E12)</f>
        <v>43667</v>
      </c>
    </row>
    <row r="7" spans="1:5" s="330" customFormat="1" ht="12" customHeight="1">
      <c r="A7" s="283" t="s">
        <v>55</v>
      </c>
      <c r="B7" s="331" t="s">
        <v>272</v>
      </c>
      <c r="C7" s="322">
        <v>14578</v>
      </c>
      <c r="D7" s="322">
        <v>14580</v>
      </c>
      <c r="E7" s="305">
        <v>14580</v>
      </c>
    </row>
    <row r="8" spans="1:5" s="330" customFormat="1" ht="12" customHeight="1">
      <c r="A8" s="282" t="s">
        <v>56</v>
      </c>
      <c r="B8" s="332" t="s">
        <v>273</v>
      </c>
      <c r="C8" s="321"/>
      <c r="D8" s="321"/>
      <c r="E8" s="304"/>
    </row>
    <row r="9" spans="1:5" s="330" customFormat="1" ht="12" customHeight="1">
      <c r="A9" s="282" t="s">
        <v>57</v>
      </c>
      <c r="B9" s="332" t="s">
        <v>274</v>
      </c>
      <c r="C9" s="321">
        <v>8128</v>
      </c>
      <c r="D9" s="321">
        <v>8128</v>
      </c>
      <c r="E9" s="304">
        <v>8128</v>
      </c>
    </row>
    <row r="10" spans="1:5" s="330" customFormat="1" ht="12" customHeight="1">
      <c r="A10" s="282" t="s">
        <v>58</v>
      </c>
      <c r="B10" s="332" t="s">
        <v>275</v>
      </c>
      <c r="C10" s="321">
        <v>1200</v>
      </c>
      <c r="D10" s="321">
        <v>1200</v>
      </c>
      <c r="E10" s="304">
        <v>1200</v>
      </c>
    </row>
    <row r="11" spans="1:5" s="330" customFormat="1" ht="12" customHeight="1">
      <c r="A11" s="282" t="s">
        <v>76</v>
      </c>
      <c r="B11" s="332" t="s">
        <v>276</v>
      </c>
      <c r="C11" s="321"/>
      <c r="D11" s="321">
        <v>2333</v>
      </c>
      <c r="E11" s="304">
        <v>2333</v>
      </c>
    </row>
    <row r="12" spans="1:5" s="330" customFormat="1" ht="12" customHeight="1" thickBot="1">
      <c r="A12" s="284" t="s">
        <v>59</v>
      </c>
      <c r="B12" s="333" t="s">
        <v>277</v>
      </c>
      <c r="C12" s="323">
        <v>16999</v>
      </c>
      <c r="D12" s="323">
        <v>17426</v>
      </c>
      <c r="E12" s="306">
        <v>17426</v>
      </c>
    </row>
    <row r="13" spans="1:5" s="330" customFormat="1" ht="12" customHeight="1" thickBot="1">
      <c r="A13" s="288" t="s">
        <v>4</v>
      </c>
      <c r="B13" s="310" t="s">
        <v>278</v>
      </c>
      <c r="C13" s="320">
        <f>SUM(C14:C18)</f>
        <v>154794</v>
      </c>
      <c r="D13" s="320">
        <f>SUM(D14:D18)</f>
        <v>138938</v>
      </c>
      <c r="E13" s="303">
        <f>SUM(E14:E18)</f>
        <v>124965</v>
      </c>
    </row>
    <row r="14" spans="1:5" s="330" customFormat="1" ht="12" customHeight="1">
      <c r="A14" s="283" t="s">
        <v>61</v>
      </c>
      <c r="B14" s="331" t="s">
        <v>279</v>
      </c>
      <c r="C14" s="322"/>
      <c r="D14" s="322"/>
      <c r="E14" s="305"/>
    </row>
    <row r="15" spans="1:5" s="330" customFormat="1" ht="12" customHeight="1">
      <c r="A15" s="282" t="s">
        <v>62</v>
      </c>
      <c r="B15" s="332" t="s">
        <v>280</v>
      </c>
      <c r="C15" s="321"/>
      <c r="D15" s="321"/>
      <c r="E15" s="304"/>
    </row>
    <row r="16" spans="1:5" s="330" customFormat="1" ht="12" customHeight="1">
      <c r="A16" s="282" t="s">
        <v>63</v>
      </c>
      <c r="B16" s="332" t="s">
        <v>281</v>
      </c>
      <c r="C16" s="321"/>
      <c r="D16" s="321"/>
      <c r="E16" s="304"/>
    </row>
    <row r="17" spans="1:5" s="330" customFormat="1" ht="12" customHeight="1">
      <c r="A17" s="282" t="s">
        <v>64</v>
      </c>
      <c r="B17" s="332" t="s">
        <v>282</v>
      </c>
      <c r="C17" s="321"/>
      <c r="D17" s="321"/>
      <c r="E17" s="304"/>
    </row>
    <row r="18" spans="1:5" s="330" customFormat="1" ht="12" customHeight="1">
      <c r="A18" s="282" t="s">
        <v>65</v>
      </c>
      <c r="B18" s="332" t="s">
        <v>283</v>
      </c>
      <c r="C18" s="321">
        <v>154794</v>
      </c>
      <c r="D18" s="321">
        <v>138938</v>
      </c>
      <c r="E18" s="304">
        <v>124965</v>
      </c>
    </row>
    <row r="19" spans="1:5" s="330" customFormat="1" ht="12" customHeight="1" thickBot="1">
      <c r="A19" s="284" t="s">
        <v>71</v>
      </c>
      <c r="B19" s="333" t="s">
        <v>284</v>
      </c>
      <c r="C19" s="323"/>
      <c r="D19" s="323"/>
      <c r="E19" s="306"/>
    </row>
    <row r="20" spans="1:5" s="330" customFormat="1" ht="12" customHeight="1" thickBot="1">
      <c r="A20" s="288" t="s">
        <v>5</v>
      </c>
      <c r="B20" s="289" t="s">
        <v>285</v>
      </c>
      <c r="C20" s="320">
        <f>SUM(C21:C25)</f>
        <v>1696</v>
      </c>
      <c r="D20" s="320">
        <f>SUM(D21:D25)</f>
        <v>77854</v>
      </c>
      <c r="E20" s="303">
        <f>SUM(E21:E25)</f>
        <v>77854</v>
      </c>
    </row>
    <row r="21" spans="1:5" s="330" customFormat="1" ht="12" customHeight="1">
      <c r="A21" s="283" t="s">
        <v>44</v>
      </c>
      <c r="B21" s="331" t="s">
        <v>286</v>
      </c>
      <c r="C21" s="322"/>
      <c r="D21" s="322">
        <v>33870</v>
      </c>
      <c r="E21" s="305">
        <v>33870</v>
      </c>
    </row>
    <row r="22" spans="1:5" s="330" customFormat="1" ht="12" customHeight="1">
      <c r="A22" s="282" t="s">
        <v>45</v>
      </c>
      <c r="B22" s="332" t="s">
        <v>287</v>
      </c>
      <c r="C22" s="321"/>
      <c r="D22" s="321"/>
      <c r="E22" s="304"/>
    </row>
    <row r="23" spans="1:5" s="330" customFormat="1" ht="12" customHeight="1">
      <c r="A23" s="282" t="s">
        <v>46</v>
      </c>
      <c r="B23" s="332" t="s">
        <v>288</v>
      </c>
      <c r="C23" s="321"/>
      <c r="D23" s="321"/>
      <c r="E23" s="304"/>
    </row>
    <row r="24" spans="1:5" s="330" customFormat="1" ht="12" customHeight="1">
      <c r="A24" s="282" t="s">
        <v>47</v>
      </c>
      <c r="B24" s="332" t="s">
        <v>289</v>
      </c>
      <c r="C24" s="321"/>
      <c r="D24" s="321"/>
      <c r="E24" s="304"/>
    </row>
    <row r="25" spans="1:5" s="330" customFormat="1" ht="12" customHeight="1">
      <c r="A25" s="282" t="s">
        <v>90</v>
      </c>
      <c r="B25" s="332" t="s">
        <v>290</v>
      </c>
      <c r="C25" s="321">
        <v>1696</v>
      </c>
      <c r="D25" s="321">
        <v>43984</v>
      </c>
      <c r="E25" s="304">
        <v>43984</v>
      </c>
    </row>
    <row r="26" spans="1:5" s="330" customFormat="1" ht="12" customHeight="1" thickBot="1">
      <c r="A26" s="284" t="s">
        <v>91</v>
      </c>
      <c r="B26" s="333" t="s">
        <v>291</v>
      </c>
      <c r="C26" s="323"/>
      <c r="D26" s="323"/>
      <c r="E26" s="306"/>
    </row>
    <row r="27" spans="1:5" s="330" customFormat="1" ht="12" customHeight="1" thickBot="1">
      <c r="A27" s="288" t="s">
        <v>92</v>
      </c>
      <c r="B27" s="289" t="s">
        <v>292</v>
      </c>
      <c r="C27" s="326">
        <f>+C28+C31+C32+C33</f>
        <v>3391</v>
      </c>
      <c r="D27" s="326">
        <f>+D28+D31+D32+D33</f>
        <v>4827</v>
      </c>
      <c r="E27" s="339">
        <f>+E28+E31+E32+E33</f>
        <v>4827</v>
      </c>
    </row>
    <row r="28" spans="1:5" s="330" customFormat="1" ht="12" customHeight="1">
      <c r="A28" s="283" t="s">
        <v>293</v>
      </c>
      <c r="B28" s="331" t="s">
        <v>294</v>
      </c>
      <c r="C28" s="341">
        <v>1793</v>
      </c>
      <c r="D28" s="341">
        <v>2955</v>
      </c>
      <c r="E28" s="340">
        <v>2955</v>
      </c>
    </row>
    <row r="29" spans="1:5" s="330" customFormat="1" ht="12" customHeight="1">
      <c r="A29" s="282" t="s">
        <v>295</v>
      </c>
      <c r="B29" s="332" t="s">
        <v>296</v>
      </c>
      <c r="C29" s="321">
        <v>1793</v>
      </c>
      <c r="D29" s="321">
        <v>2955</v>
      </c>
      <c r="E29" s="304">
        <v>2955</v>
      </c>
    </row>
    <row r="30" spans="1:5" s="330" customFormat="1" ht="12" customHeight="1">
      <c r="A30" s="282" t="s">
        <v>297</v>
      </c>
      <c r="B30" s="332" t="s">
        <v>298</v>
      </c>
      <c r="C30" s="321"/>
      <c r="D30" s="321"/>
      <c r="E30" s="304"/>
    </row>
    <row r="31" spans="1:5" s="330" customFormat="1" ht="12" customHeight="1">
      <c r="A31" s="282" t="s">
        <v>299</v>
      </c>
      <c r="B31" s="332" t="s">
        <v>300</v>
      </c>
      <c r="C31" s="321">
        <v>1548</v>
      </c>
      <c r="D31" s="321">
        <v>1797</v>
      </c>
      <c r="E31" s="304">
        <v>1797</v>
      </c>
    </row>
    <row r="32" spans="1:5" s="330" customFormat="1" ht="12" customHeight="1">
      <c r="A32" s="282" t="s">
        <v>301</v>
      </c>
      <c r="B32" s="332" t="s">
        <v>302</v>
      </c>
      <c r="C32" s="321"/>
      <c r="D32" s="321"/>
      <c r="E32" s="304"/>
    </row>
    <row r="33" spans="1:5" s="330" customFormat="1" ht="12" customHeight="1" thickBot="1">
      <c r="A33" s="284" t="s">
        <v>303</v>
      </c>
      <c r="B33" s="333" t="s">
        <v>304</v>
      </c>
      <c r="C33" s="323">
        <v>50</v>
      </c>
      <c r="D33" s="323">
        <v>75</v>
      </c>
      <c r="E33" s="306">
        <v>75</v>
      </c>
    </row>
    <row r="34" spans="1:5" s="330" customFormat="1" ht="12" customHeight="1" thickBot="1">
      <c r="A34" s="288" t="s">
        <v>7</v>
      </c>
      <c r="B34" s="289" t="s">
        <v>305</v>
      </c>
      <c r="C34" s="320">
        <f>SUM(C35:C44)</f>
        <v>10789</v>
      </c>
      <c r="D34" s="320">
        <f>SUM(D35:D44)</f>
        <v>15462</v>
      </c>
      <c r="E34" s="303">
        <f>SUM(E35:E44)</f>
        <v>15282</v>
      </c>
    </row>
    <row r="35" spans="1:5" s="330" customFormat="1" ht="12" customHeight="1">
      <c r="A35" s="283" t="s">
        <v>48</v>
      </c>
      <c r="B35" s="331" t="s">
        <v>306</v>
      </c>
      <c r="C35" s="322">
        <v>1600</v>
      </c>
      <c r="D35" s="322">
        <v>2708</v>
      </c>
      <c r="E35" s="305">
        <v>2708</v>
      </c>
    </row>
    <row r="36" spans="1:5" s="330" customFormat="1" ht="12" customHeight="1">
      <c r="A36" s="282" t="s">
        <v>49</v>
      </c>
      <c r="B36" s="332" t="s">
        <v>307</v>
      </c>
      <c r="C36" s="321">
        <v>550</v>
      </c>
      <c r="D36" s="321">
        <v>3310</v>
      </c>
      <c r="E36" s="304">
        <v>3130</v>
      </c>
    </row>
    <row r="37" spans="1:5" s="330" customFormat="1" ht="12" customHeight="1">
      <c r="A37" s="282" t="s">
        <v>50</v>
      </c>
      <c r="B37" s="332" t="s">
        <v>308</v>
      </c>
      <c r="C37" s="321"/>
      <c r="D37" s="321"/>
      <c r="E37" s="304"/>
    </row>
    <row r="38" spans="1:5" s="330" customFormat="1" ht="12" customHeight="1">
      <c r="A38" s="282" t="s">
        <v>94</v>
      </c>
      <c r="B38" s="332" t="s">
        <v>309</v>
      </c>
      <c r="C38" s="321">
        <v>1600</v>
      </c>
      <c r="D38" s="321">
        <v>967</v>
      </c>
      <c r="E38" s="304">
        <v>967</v>
      </c>
    </row>
    <row r="39" spans="1:5" s="330" customFormat="1" ht="12" customHeight="1">
      <c r="A39" s="282" t="s">
        <v>95</v>
      </c>
      <c r="B39" s="332" t="s">
        <v>310</v>
      </c>
      <c r="C39" s="321">
        <v>4745</v>
      </c>
      <c r="D39" s="321">
        <v>5705</v>
      </c>
      <c r="E39" s="304">
        <v>5705</v>
      </c>
    </row>
    <row r="40" spans="1:5" s="330" customFormat="1" ht="12" customHeight="1">
      <c r="A40" s="282" t="s">
        <v>96</v>
      </c>
      <c r="B40" s="332" t="s">
        <v>311</v>
      </c>
      <c r="C40" s="321">
        <v>2294</v>
      </c>
      <c r="D40" s="321">
        <v>2619</v>
      </c>
      <c r="E40" s="304">
        <v>2619</v>
      </c>
    </row>
    <row r="41" spans="1:5" s="330" customFormat="1" ht="12" customHeight="1">
      <c r="A41" s="282" t="s">
        <v>97</v>
      </c>
      <c r="B41" s="332" t="s">
        <v>312</v>
      </c>
      <c r="C41" s="321"/>
      <c r="D41" s="321"/>
      <c r="E41" s="304"/>
    </row>
    <row r="42" spans="1:5" s="330" customFormat="1" ht="12" customHeight="1">
      <c r="A42" s="282" t="s">
        <v>98</v>
      </c>
      <c r="B42" s="332" t="s">
        <v>313</v>
      </c>
      <c r="C42" s="321"/>
      <c r="D42" s="321">
        <v>153</v>
      </c>
      <c r="E42" s="304">
        <v>153</v>
      </c>
    </row>
    <row r="43" spans="1:5" s="330" customFormat="1" ht="12" customHeight="1">
      <c r="A43" s="282" t="s">
        <v>314</v>
      </c>
      <c r="B43" s="332" t="s">
        <v>315</v>
      </c>
      <c r="C43" s="324"/>
      <c r="D43" s="324"/>
      <c r="E43" s="307"/>
    </row>
    <row r="44" spans="1:5" s="330" customFormat="1" ht="12" customHeight="1" thickBot="1">
      <c r="A44" s="284" t="s">
        <v>316</v>
      </c>
      <c r="B44" s="333" t="s">
        <v>317</v>
      </c>
      <c r="C44" s="325"/>
      <c r="D44" s="325"/>
      <c r="E44" s="308"/>
    </row>
    <row r="45" spans="1:5" s="330" customFormat="1" ht="12" customHeight="1" thickBot="1">
      <c r="A45" s="288" t="s">
        <v>8</v>
      </c>
      <c r="B45" s="289" t="s">
        <v>318</v>
      </c>
      <c r="C45" s="320">
        <f>SUM(C46:C50)</f>
        <v>0</v>
      </c>
      <c r="D45" s="320">
        <f>SUM(D46:D50)</f>
        <v>0</v>
      </c>
      <c r="E45" s="303">
        <f>SUM(E46:E50)</f>
        <v>0</v>
      </c>
    </row>
    <row r="46" spans="1:5" s="330" customFormat="1" ht="12" customHeight="1">
      <c r="A46" s="283" t="s">
        <v>51</v>
      </c>
      <c r="B46" s="331" t="s">
        <v>319</v>
      </c>
      <c r="C46" s="343"/>
      <c r="D46" s="343"/>
      <c r="E46" s="309"/>
    </row>
    <row r="47" spans="1:5" s="330" customFormat="1" ht="12" customHeight="1">
      <c r="A47" s="282" t="s">
        <v>52</v>
      </c>
      <c r="B47" s="332" t="s">
        <v>320</v>
      </c>
      <c r="C47" s="324"/>
      <c r="D47" s="324"/>
      <c r="E47" s="307"/>
    </row>
    <row r="48" spans="1:5" s="330" customFormat="1" ht="12" customHeight="1">
      <c r="A48" s="282" t="s">
        <v>321</v>
      </c>
      <c r="B48" s="332" t="s">
        <v>322</v>
      </c>
      <c r="C48" s="324"/>
      <c r="D48" s="324"/>
      <c r="E48" s="307"/>
    </row>
    <row r="49" spans="1:5" s="330" customFormat="1" ht="12" customHeight="1">
      <c r="A49" s="282" t="s">
        <v>323</v>
      </c>
      <c r="B49" s="332" t="s">
        <v>324</v>
      </c>
      <c r="C49" s="324"/>
      <c r="D49" s="324"/>
      <c r="E49" s="307"/>
    </row>
    <row r="50" spans="1:5" s="330" customFormat="1" ht="12" customHeight="1" thickBot="1">
      <c r="A50" s="284" t="s">
        <v>325</v>
      </c>
      <c r="B50" s="333" t="s">
        <v>326</v>
      </c>
      <c r="C50" s="325"/>
      <c r="D50" s="325"/>
      <c r="E50" s="308"/>
    </row>
    <row r="51" spans="1:5" s="330" customFormat="1" ht="17.25" customHeight="1" thickBot="1">
      <c r="A51" s="288" t="s">
        <v>99</v>
      </c>
      <c r="B51" s="289" t="s">
        <v>327</v>
      </c>
      <c r="C51" s="320">
        <f>SUM(C52:C54)</f>
        <v>0</v>
      </c>
      <c r="D51" s="320">
        <f>SUM(D52:D54)</f>
        <v>0</v>
      </c>
      <c r="E51" s="303">
        <f>SUM(E52:E54)</f>
        <v>0</v>
      </c>
    </row>
    <row r="52" spans="1:5" s="330" customFormat="1" ht="12" customHeight="1">
      <c r="A52" s="283" t="s">
        <v>53</v>
      </c>
      <c r="B52" s="331" t="s">
        <v>328</v>
      </c>
      <c r="C52" s="322"/>
      <c r="D52" s="322"/>
      <c r="E52" s="305"/>
    </row>
    <row r="53" spans="1:5" s="330" customFormat="1" ht="12" customHeight="1">
      <c r="A53" s="282" t="s">
        <v>54</v>
      </c>
      <c r="B53" s="332" t="s">
        <v>329</v>
      </c>
      <c r="C53" s="321"/>
      <c r="D53" s="321"/>
      <c r="E53" s="304"/>
    </row>
    <row r="54" spans="1:5" s="330" customFormat="1" ht="12" customHeight="1">
      <c r="A54" s="282" t="s">
        <v>330</v>
      </c>
      <c r="B54" s="332" t="s">
        <v>331</v>
      </c>
      <c r="C54" s="321"/>
      <c r="D54" s="321"/>
      <c r="E54" s="304"/>
    </row>
    <row r="55" spans="1:5" s="330" customFormat="1" ht="12" customHeight="1" thickBot="1">
      <c r="A55" s="284" t="s">
        <v>332</v>
      </c>
      <c r="B55" s="333" t="s">
        <v>333</v>
      </c>
      <c r="C55" s="323"/>
      <c r="D55" s="323"/>
      <c r="E55" s="306"/>
    </row>
    <row r="56" spans="1:5" s="330" customFormat="1" ht="12" customHeight="1" thickBot="1">
      <c r="A56" s="288" t="s">
        <v>10</v>
      </c>
      <c r="B56" s="310" t="s">
        <v>334</v>
      </c>
      <c r="C56" s="320">
        <f>SUM(C57:C59)</f>
        <v>0</v>
      </c>
      <c r="D56" s="320">
        <f>SUM(D57:D59)</f>
        <v>0</v>
      </c>
      <c r="E56" s="303">
        <f>SUM(E57:E59)</f>
        <v>0</v>
      </c>
    </row>
    <row r="57" spans="1:5" s="330" customFormat="1" ht="12" customHeight="1">
      <c r="A57" s="283" t="s">
        <v>100</v>
      </c>
      <c r="B57" s="331" t="s">
        <v>335</v>
      </c>
      <c r="C57" s="324"/>
      <c r="D57" s="324"/>
      <c r="E57" s="307"/>
    </row>
    <row r="58" spans="1:5" s="330" customFormat="1" ht="12" customHeight="1">
      <c r="A58" s="282" t="s">
        <v>101</v>
      </c>
      <c r="B58" s="332" t="s">
        <v>336</v>
      </c>
      <c r="C58" s="324"/>
      <c r="D58" s="324"/>
      <c r="E58" s="307"/>
    </row>
    <row r="59" spans="1:5" s="330" customFormat="1" ht="12" customHeight="1">
      <c r="A59" s="282" t="s">
        <v>123</v>
      </c>
      <c r="B59" s="332" t="s">
        <v>337</v>
      </c>
      <c r="C59" s="324"/>
      <c r="D59" s="324"/>
      <c r="E59" s="307"/>
    </row>
    <row r="60" spans="1:5" s="330" customFormat="1" ht="12" customHeight="1" thickBot="1">
      <c r="A60" s="284" t="s">
        <v>338</v>
      </c>
      <c r="B60" s="333" t="s">
        <v>339</v>
      </c>
      <c r="C60" s="324"/>
      <c r="D60" s="324"/>
      <c r="E60" s="307"/>
    </row>
    <row r="61" spans="1:5" s="330" customFormat="1" ht="12" customHeight="1" thickBot="1">
      <c r="A61" s="288" t="s">
        <v>11</v>
      </c>
      <c r="B61" s="289" t="s">
        <v>340</v>
      </c>
      <c r="C61" s="326">
        <f>+C6+C13+C20+C27+C34+C45+C51+C56</f>
        <v>211575</v>
      </c>
      <c r="D61" s="326">
        <f>+D6+D13+D20+D27+D34+D45+D51+D56</f>
        <v>280748</v>
      </c>
      <c r="E61" s="339">
        <f>+E6+E13+E20+E27+E34+E45+E51+E56</f>
        <v>266595</v>
      </c>
    </row>
    <row r="62" spans="1:5" s="330" customFormat="1" ht="12" customHeight="1" thickBot="1">
      <c r="A62" s="344" t="s">
        <v>341</v>
      </c>
      <c r="B62" s="310" t="s">
        <v>342</v>
      </c>
      <c r="C62" s="320">
        <f>+C63+C64+C65</f>
        <v>0</v>
      </c>
      <c r="D62" s="320">
        <f>+D63+D64+D65</f>
        <v>12956</v>
      </c>
      <c r="E62" s="303">
        <f>+E63+E64+E65</f>
        <v>12956</v>
      </c>
    </row>
    <row r="63" spans="1:5" s="330" customFormat="1" ht="12" customHeight="1">
      <c r="A63" s="283" t="s">
        <v>343</v>
      </c>
      <c r="B63" s="331" t="s">
        <v>344</v>
      </c>
      <c r="C63" s="324"/>
      <c r="D63" s="324">
        <v>12956</v>
      </c>
      <c r="E63" s="307">
        <v>12956</v>
      </c>
    </row>
    <row r="64" spans="1:5" s="330" customFormat="1" ht="12" customHeight="1">
      <c r="A64" s="282" t="s">
        <v>345</v>
      </c>
      <c r="B64" s="332" t="s">
        <v>346</v>
      </c>
      <c r="C64" s="324"/>
      <c r="D64" s="324"/>
      <c r="E64" s="307"/>
    </row>
    <row r="65" spans="1:5" s="330" customFormat="1" ht="12" customHeight="1" thickBot="1">
      <c r="A65" s="284" t="s">
        <v>347</v>
      </c>
      <c r="B65" s="268" t="s">
        <v>391</v>
      </c>
      <c r="C65" s="324"/>
      <c r="D65" s="324"/>
      <c r="E65" s="307"/>
    </row>
    <row r="66" spans="1:5" s="330" customFormat="1" ht="12" customHeight="1" thickBot="1">
      <c r="A66" s="344" t="s">
        <v>348</v>
      </c>
      <c r="B66" s="310" t="s">
        <v>349</v>
      </c>
      <c r="C66" s="320">
        <f>+C67+C68+C69+C70</f>
        <v>0</v>
      </c>
      <c r="D66" s="320">
        <f>+D67+D68+D69+D70</f>
        <v>0</v>
      </c>
      <c r="E66" s="303">
        <f>+E67+E68+E69+E70</f>
        <v>0</v>
      </c>
    </row>
    <row r="67" spans="1:5" s="330" customFormat="1" ht="13.5" customHeight="1">
      <c r="A67" s="283" t="s">
        <v>77</v>
      </c>
      <c r="B67" s="331" t="s">
        <v>350</v>
      </c>
      <c r="C67" s="324"/>
      <c r="D67" s="324"/>
      <c r="E67" s="307"/>
    </row>
    <row r="68" spans="1:5" s="330" customFormat="1" ht="12" customHeight="1">
      <c r="A68" s="282" t="s">
        <v>78</v>
      </c>
      <c r="B68" s="332" t="s">
        <v>351</v>
      </c>
      <c r="C68" s="324"/>
      <c r="D68" s="324"/>
      <c r="E68" s="307"/>
    </row>
    <row r="69" spans="1:5" s="330" customFormat="1" ht="12" customHeight="1">
      <c r="A69" s="282" t="s">
        <v>352</v>
      </c>
      <c r="B69" s="332" t="s">
        <v>353</v>
      </c>
      <c r="C69" s="324"/>
      <c r="D69" s="324"/>
      <c r="E69" s="307"/>
    </row>
    <row r="70" spans="1:5" s="330" customFormat="1" ht="12" customHeight="1" thickBot="1">
      <c r="A70" s="284" t="s">
        <v>354</v>
      </c>
      <c r="B70" s="333" t="s">
        <v>355</v>
      </c>
      <c r="C70" s="324"/>
      <c r="D70" s="324"/>
      <c r="E70" s="307"/>
    </row>
    <row r="71" spans="1:5" s="330" customFormat="1" ht="12" customHeight="1" thickBot="1">
      <c r="A71" s="344" t="s">
        <v>356</v>
      </c>
      <c r="B71" s="310" t="s">
        <v>357</v>
      </c>
      <c r="C71" s="320">
        <f>+C72+C73</f>
        <v>0</v>
      </c>
      <c r="D71" s="320">
        <f>+D72+D73</f>
        <v>51848</v>
      </c>
      <c r="E71" s="303">
        <f>+E72+E73</f>
        <v>51848</v>
      </c>
    </row>
    <row r="72" spans="1:5" s="330" customFormat="1" ht="12" customHeight="1">
      <c r="A72" s="283" t="s">
        <v>358</v>
      </c>
      <c r="B72" s="331" t="s">
        <v>359</v>
      </c>
      <c r="C72" s="324"/>
      <c r="D72" s="324">
        <v>51848</v>
      </c>
      <c r="E72" s="307">
        <v>51848</v>
      </c>
    </row>
    <row r="73" spans="1:5" s="330" customFormat="1" ht="12" customHeight="1" thickBot="1">
      <c r="A73" s="284" t="s">
        <v>360</v>
      </c>
      <c r="B73" s="333" t="s">
        <v>361</v>
      </c>
      <c r="C73" s="324"/>
      <c r="D73" s="324"/>
      <c r="E73" s="307"/>
    </row>
    <row r="74" spans="1:5" s="330" customFormat="1" ht="12" customHeight="1" thickBot="1">
      <c r="A74" s="344" t="s">
        <v>362</v>
      </c>
      <c r="B74" s="310" t="s">
        <v>363</v>
      </c>
      <c r="C74" s="320">
        <f>+C75+C76+C77</f>
        <v>0</v>
      </c>
      <c r="D74" s="320">
        <f>+D75+D76+D77</f>
        <v>735</v>
      </c>
      <c r="E74" s="303">
        <f>+E75+E76+E77</f>
        <v>735</v>
      </c>
    </row>
    <row r="75" spans="1:5" s="330" customFormat="1" ht="12" customHeight="1">
      <c r="A75" s="283" t="s">
        <v>364</v>
      </c>
      <c r="B75" s="331" t="s">
        <v>365</v>
      </c>
      <c r="C75" s="324"/>
      <c r="D75" s="324">
        <v>735</v>
      </c>
      <c r="E75" s="307">
        <v>735</v>
      </c>
    </row>
    <row r="76" spans="1:5" s="330" customFormat="1" ht="12" customHeight="1">
      <c r="A76" s="282" t="s">
        <v>366</v>
      </c>
      <c r="B76" s="332" t="s">
        <v>367</v>
      </c>
      <c r="C76" s="324"/>
      <c r="D76" s="324"/>
      <c r="E76" s="307"/>
    </row>
    <row r="77" spans="1:5" s="330" customFormat="1" ht="12" customHeight="1" thickBot="1">
      <c r="A77" s="284" t="s">
        <v>368</v>
      </c>
      <c r="B77" s="312" t="s">
        <v>369</v>
      </c>
      <c r="C77" s="324"/>
      <c r="D77" s="324"/>
      <c r="E77" s="307"/>
    </row>
    <row r="78" spans="1:5" s="330" customFormat="1" ht="12" customHeight="1" thickBot="1">
      <c r="A78" s="344" t="s">
        <v>370</v>
      </c>
      <c r="B78" s="310" t="s">
        <v>371</v>
      </c>
      <c r="C78" s="320">
        <f>+C79+C80+C81+C82</f>
        <v>0</v>
      </c>
      <c r="D78" s="320">
        <f>+D79+D80+D81+D82</f>
        <v>0</v>
      </c>
      <c r="E78" s="303">
        <f>+E79+E80+E81+E82</f>
        <v>0</v>
      </c>
    </row>
    <row r="79" spans="1:5" s="330" customFormat="1" ht="12" customHeight="1">
      <c r="A79" s="334" t="s">
        <v>372</v>
      </c>
      <c r="B79" s="331" t="s">
        <v>373</v>
      </c>
      <c r="C79" s="324"/>
      <c r="D79" s="324"/>
      <c r="E79" s="307"/>
    </row>
    <row r="80" spans="1:5" s="330" customFormat="1" ht="12" customHeight="1">
      <c r="A80" s="335" t="s">
        <v>374</v>
      </c>
      <c r="B80" s="332" t="s">
        <v>375</v>
      </c>
      <c r="C80" s="324"/>
      <c r="D80" s="324"/>
      <c r="E80" s="307"/>
    </row>
    <row r="81" spans="1:5" s="330" customFormat="1" ht="12" customHeight="1">
      <c r="A81" s="335" t="s">
        <v>376</v>
      </c>
      <c r="B81" s="332" t="s">
        <v>377</v>
      </c>
      <c r="C81" s="324"/>
      <c r="D81" s="324"/>
      <c r="E81" s="307"/>
    </row>
    <row r="82" spans="1:5" s="330" customFormat="1" ht="12" customHeight="1" thickBot="1">
      <c r="A82" s="345" t="s">
        <v>378</v>
      </c>
      <c r="B82" s="312" t="s">
        <v>379</v>
      </c>
      <c r="C82" s="324"/>
      <c r="D82" s="324"/>
      <c r="E82" s="307"/>
    </row>
    <row r="83" spans="1:5" s="330" customFormat="1" ht="12" customHeight="1" thickBot="1">
      <c r="A83" s="344" t="s">
        <v>380</v>
      </c>
      <c r="B83" s="310" t="s">
        <v>381</v>
      </c>
      <c r="C83" s="347"/>
      <c r="D83" s="347"/>
      <c r="E83" s="348"/>
    </row>
    <row r="84" spans="1:5" s="330" customFormat="1" ht="12" customHeight="1" thickBot="1">
      <c r="A84" s="344" t="s">
        <v>382</v>
      </c>
      <c r="B84" s="266" t="s">
        <v>383</v>
      </c>
      <c r="C84" s="326">
        <f>+C62+C66+C71+C74+C78+C83</f>
        <v>0</v>
      </c>
      <c r="D84" s="326">
        <f>+D62+D66+D71+D74+D78+D83</f>
        <v>65539</v>
      </c>
      <c r="E84" s="339">
        <f>+E62+E66+E71+E74+E78+E83</f>
        <v>65539</v>
      </c>
    </row>
    <row r="85" spans="1:5" s="330" customFormat="1" ht="12" customHeight="1" thickBot="1">
      <c r="A85" s="346" t="s">
        <v>384</v>
      </c>
      <c r="B85" s="269" t="s">
        <v>385</v>
      </c>
      <c r="C85" s="326">
        <f>+C61+C84</f>
        <v>211575</v>
      </c>
      <c r="D85" s="326">
        <f>+D61+D84</f>
        <v>346287</v>
      </c>
      <c r="E85" s="339">
        <f>+E61+E84</f>
        <v>332134</v>
      </c>
    </row>
    <row r="86" spans="1:5" s="330" customFormat="1" ht="12" customHeight="1">
      <c r="A86" s="264"/>
      <c r="B86" s="264"/>
      <c r="C86" s="265"/>
      <c r="D86" s="265"/>
      <c r="E86" s="265"/>
    </row>
    <row r="87" spans="1:5" ht="16.5" customHeight="1">
      <c r="A87" s="491" t="s">
        <v>32</v>
      </c>
      <c r="B87" s="491"/>
      <c r="C87" s="491"/>
      <c r="D87" s="491"/>
      <c r="E87" s="491"/>
    </row>
    <row r="88" spans="1:5" s="336" customFormat="1" ht="16.5" customHeight="1" thickBot="1">
      <c r="A88" s="28" t="s">
        <v>81</v>
      </c>
      <c r="B88" s="28"/>
      <c r="C88" s="297"/>
      <c r="D88" s="297"/>
      <c r="E88" s="297" t="s">
        <v>122</v>
      </c>
    </row>
    <row r="89" spans="1:5" s="336" customFormat="1" ht="16.5" customHeight="1">
      <c r="A89" s="492" t="s">
        <v>43</v>
      </c>
      <c r="B89" s="494" t="s">
        <v>143</v>
      </c>
      <c r="C89" s="496" t="str">
        <f>+C3</f>
        <v>2015.évi</v>
      </c>
      <c r="D89" s="496"/>
      <c r="E89" s="497"/>
    </row>
    <row r="90" spans="1:5" ht="37.5" customHeight="1" thickBot="1">
      <c r="A90" s="493"/>
      <c r="B90" s="495"/>
      <c r="C90" s="29" t="s">
        <v>144</v>
      </c>
      <c r="D90" s="29" t="s">
        <v>145</v>
      </c>
      <c r="E90" s="30" t="s">
        <v>146</v>
      </c>
    </row>
    <row r="91" spans="1:5" s="329" customFormat="1" ht="12" customHeight="1" thickBot="1">
      <c r="A91" s="293" t="s">
        <v>386</v>
      </c>
      <c r="B91" s="294" t="s">
        <v>387</v>
      </c>
      <c r="C91" s="294" t="s">
        <v>388</v>
      </c>
      <c r="D91" s="294" t="s">
        <v>389</v>
      </c>
      <c r="E91" s="295" t="s">
        <v>390</v>
      </c>
    </row>
    <row r="92" spans="1:5" ht="12" customHeight="1" thickBot="1">
      <c r="A92" s="290" t="s">
        <v>3</v>
      </c>
      <c r="B92" s="292" t="s">
        <v>392</v>
      </c>
      <c r="C92" s="319">
        <f>SUM(C93:C97)</f>
        <v>247257</v>
      </c>
      <c r="D92" s="319">
        <f>SUM(D93:D97)</f>
        <v>254343</v>
      </c>
      <c r="E92" s="274">
        <f>SUM(E93:E97)</f>
        <v>227165</v>
      </c>
    </row>
    <row r="93" spans="1:5" ht="12" customHeight="1">
      <c r="A93" s="285" t="s">
        <v>55</v>
      </c>
      <c r="B93" s="278" t="s">
        <v>33</v>
      </c>
      <c r="C93" s="32">
        <v>137458</v>
      </c>
      <c r="D93" s="32">
        <v>121077</v>
      </c>
      <c r="E93" s="273">
        <v>112235</v>
      </c>
    </row>
    <row r="94" spans="1:5" ht="12" customHeight="1">
      <c r="A94" s="282" t="s">
        <v>56</v>
      </c>
      <c r="B94" s="276" t="s">
        <v>102</v>
      </c>
      <c r="C94" s="321">
        <v>21355</v>
      </c>
      <c r="D94" s="321">
        <v>21355</v>
      </c>
      <c r="E94" s="304">
        <v>18042</v>
      </c>
    </row>
    <row r="95" spans="1:5" ht="12" customHeight="1">
      <c r="A95" s="282" t="s">
        <v>57</v>
      </c>
      <c r="B95" s="276" t="s">
        <v>75</v>
      </c>
      <c r="C95" s="323">
        <v>46766</v>
      </c>
      <c r="D95" s="323">
        <v>68500</v>
      </c>
      <c r="E95" s="306">
        <v>60816</v>
      </c>
    </row>
    <row r="96" spans="1:5" ht="12" customHeight="1">
      <c r="A96" s="282" t="s">
        <v>58</v>
      </c>
      <c r="B96" s="279" t="s">
        <v>103</v>
      </c>
      <c r="C96" s="323">
        <v>30364</v>
      </c>
      <c r="D96" s="323">
        <v>31286</v>
      </c>
      <c r="E96" s="306">
        <v>24038</v>
      </c>
    </row>
    <row r="97" spans="1:5" ht="12" customHeight="1">
      <c r="A97" s="282" t="s">
        <v>66</v>
      </c>
      <c r="B97" s="287" t="s">
        <v>104</v>
      </c>
      <c r="C97" s="323">
        <v>11314</v>
      </c>
      <c r="D97" s="323">
        <v>12125</v>
      </c>
      <c r="E97" s="306">
        <v>12034</v>
      </c>
    </row>
    <row r="98" spans="1:5" ht="12" customHeight="1">
      <c r="A98" s="282" t="s">
        <v>59</v>
      </c>
      <c r="B98" s="276" t="s">
        <v>393</v>
      </c>
      <c r="C98" s="323"/>
      <c r="D98" s="323"/>
      <c r="E98" s="306"/>
    </row>
    <row r="99" spans="1:5" ht="12" customHeight="1">
      <c r="A99" s="282" t="s">
        <v>60</v>
      </c>
      <c r="B99" s="299" t="s">
        <v>394</v>
      </c>
      <c r="C99" s="323"/>
      <c r="D99" s="323"/>
      <c r="E99" s="306"/>
    </row>
    <row r="100" spans="1:5" ht="12" customHeight="1">
      <c r="A100" s="282" t="s">
        <v>67</v>
      </c>
      <c r="B100" s="300" t="s">
        <v>395</v>
      </c>
      <c r="C100" s="323"/>
      <c r="D100" s="323"/>
      <c r="E100" s="306"/>
    </row>
    <row r="101" spans="1:5" ht="12" customHeight="1">
      <c r="A101" s="282" t="s">
        <v>68</v>
      </c>
      <c r="B101" s="300" t="s">
        <v>396</v>
      </c>
      <c r="C101" s="323"/>
      <c r="D101" s="323"/>
      <c r="E101" s="306"/>
    </row>
    <row r="102" spans="1:5" ht="12" customHeight="1">
      <c r="A102" s="282" t="s">
        <v>69</v>
      </c>
      <c r="B102" s="299" t="s">
        <v>397</v>
      </c>
      <c r="C102" s="323"/>
      <c r="D102" s="323"/>
      <c r="E102" s="306"/>
    </row>
    <row r="103" spans="1:5" ht="12" customHeight="1">
      <c r="A103" s="282" t="s">
        <v>70</v>
      </c>
      <c r="B103" s="299" t="s">
        <v>398</v>
      </c>
      <c r="C103" s="323"/>
      <c r="D103" s="323"/>
      <c r="E103" s="306"/>
    </row>
    <row r="104" spans="1:5" ht="12" customHeight="1">
      <c r="A104" s="282" t="s">
        <v>72</v>
      </c>
      <c r="B104" s="300" t="s">
        <v>399</v>
      </c>
      <c r="C104" s="323"/>
      <c r="D104" s="323"/>
      <c r="E104" s="306"/>
    </row>
    <row r="105" spans="1:5" ht="12" customHeight="1">
      <c r="A105" s="281" t="s">
        <v>105</v>
      </c>
      <c r="B105" s="301" t="s">
        <v>400</v>
      </c>
      <c r="C105" s="323"/>
      <c r="D105" s="323"/>
      <c r="E105" s="306"/>
    </row>
    <row r="106" spans="1:5" ht="12" customHeight="1">
      <c r="A106" s="282" t="s">
        <v>401</v>
      </c>
      <c r="B106" s="301" t="s">
        <v>402</v>
      </c>
      <c r="C106" s="323"/>
      <c r="D106" s="323"/>
      <c r="E106" s="306"/>
    </row>
    <row r="107" spans="1:5" ht="12" customHeight="1" thickBot="1">
      <c r="A107" s="286" t="s">
        <v>403</v>
      </c>
      <c r="B107" s="302" t="s">
        <v>404</v>
      </c>
      <c r="C107" s="33"/>
      <c r="D107" s="33"/>
      <c r="E107" s="267"/>
    </row>
    <row r="108" spans="1:5" ht="12" customHeight="1" thickBot="1">
      <c r="A108" s="288" t="s">
        <v>4</v>
      </c>
      <c r="B108" s="291" t="s">
        <v>405</v>
      </c>
      <c r="C108" s="320">
        <f>+C109+C111+C113</f>
        <v>31951</v>
      </c>
      <c r="D108" s="320">
        <f>+D109+D111+D113</f>
        <v>52095</v>
      </c>
      <c r="E108" s="303">
        <f>+E109+E111+E113</f>
        <v>55248</v>
      </c>
    </row>
    <row r="109" spans="1:5" ht="12" customHeight="1">
      <c r="A109" s="283" t="s">
        <v>61</v>
      </c>
      <c r="B109" s="276" t="s">
        <v>121</v>
      </c>
      <c r="C109" s="322">
        <v>1951</v>
      </c>
      <c r="D109" s="322">
        <v>20407</v>
      </c>
      <c r="E109" s="305">
        <v>31660</v>
      </c>
    </row>
    <row r="110" spans="1:5" ht="12" customHeight="1">
      <c r="A110" s="283" t="s">
        <v>62</v>
      </c>
      <c r="B110" s="280" t="s">
        <v>406</v>
      </c>
      <c r="C110" s="322"/>
      <c r="D110" s="322"/>
      <c r="E110" s="305"/>
    </row>
    <row r="111" spans="1:5" ht="15.75">
      <c r="A111" s="283" t="s">
        <v>63</v>
      </c>
      <c r="B111" s="280" t="s">
        <v>106</v>
      </c>
      <c r="C111" s="321">
        <v>30000</v>
      </c>
      <c r="D111" s="321">
        <v>31688</v>
      </c>
      <c r="E111" s="304">
        <v>23588</v>
      </c>
    </row>
    <row r="112" spans="1:5" ht="12" customHeight="1">
      <c r="A112" s="283" t="s">
        <v>64</v>
      </c>
      <c r="B112" s="280" t="s">
        <v>407</v>
      </c>
      <c r="C112" s="321"/>
      <c r="D112" s="321"/>
      <c r="E112" s="304"/>
    </row>
    <row r="113" spans="1:5" ht="12" customHeight="1">
      <c r="A113" s="283" t="s">
        <v>65</v>
      </c>
      <c r="B113" s="312" t="s">
        <v>124</v>
      </c>
      <c r="C113" s="321"/>
      <c r="D113" s="321"/>
      <c r="E113" s="304"/>
    </row>
    <row r="114" spans="1:5" ht="21.75" customHeight="1">
      <c r="A114" s="283" t="s">
        <v>71</v>
      </c>
      <c r="B114" s="311" t="s">
        <v>408</v>
      </c>
      <c r="C114" s="321"/>
      <c r="D114" s="321"/>
      <c r="E114" s="304"/>
    </row>
    <row r="115" spans="1:5" ht="24" customHeight="1">
      <c r="A115" s="283" t="s">
        <v>73</v>
      </c>
      <c r="B115" s="327" t="s">
        <v>409</v>
      </c>
      <c r="C115" s="321"/>
      <c r="D115" s="321"/>
      <c r="E115" s="304"/>
    </row>
    <row r="116" spans="1:5" ht="12" customHeight="1">
      <c r="A116" s="283" t="s">
        <v>107</v>
      </c>
      <c r="B116" s="300" t="s">
        <v>396</v>
      </c>
      <c r="C116" s="321"/>
      <c r="D116" s="321"/>
      <c r="E116" s="304"/>
    </row>
    <row r="117" spans="1:5" ht="12" customHeight="1">
      <c r="A117" s="283" t="s">
        <v>108</v>
      </c>
      <c r="B117" s="300" t="s">
        <v>410</v>
      </c>
      <c r="C117" s="321"/>
      <c r="D117" s="321"/>
      <c r="E117" s="304"/>
    </row>
    <row r="118" spans="1:5" ht="12" customHeight="1">
      <c r="A118" s="283" t="s">
        <v>109</v>
      </c>
      <c r="B118" s="300" t="s">
        <v>411</v>
      </c>
      <c r="C118" s="321"/>
      <c r="D118" s="321"/>
      <c r="E118" s="304"/>
    </row>
    <row r="119" spans="1:5" s="349" customFormat="1" ht="12" customHeight="1">
      <c r="A119" s="283" t="s">
        <v>412</v>
      </c>
      <c r="B119" s="300" t="s">
        <v>399</v>
      </c>
      <c r="C119" s="321"/>
      <c r="D119" s="321"/>
      <c r="E119" s="304"/>
    </row>
    <row r="120" spans="1:5" ht="12" customHeight="1">
      <c r="A120" s="283" t="s">
        <v>413</v>
      </c>
      <c r="B120" s="300" t="s">
        <v>414</v>
      </c>
      <c r="C120" s="321"/>
      <c r="D120" s="321"/>
      <c r="E120" s="304"/>
    </row>
    <row r="121" spans="1:5" ht="12" customHeight="1" thickBot="1">
      <c r="A121" s="281" t="s">
        <v>415</v>
      </c>
      <c r="B121" s="300" t="s">
        <v>416</v>
      </c>
      <c r="C121" s="323"/>
      <c r="D121" s="323"/>
      <c r="E121" s="306"/>
    </row>
    <row r="122" spans="1:5" ht="12" customHeight="1" thickBot="1">
      <c r="A122" s="288" t="s">
        <v>5</v>
      </c>
      <c r="B122" s="296" t="s">
        <v>417</v>
      </c>
      <c r="C122" s="320">
        <f>+C123+C124</f>
        <v>500</v>
      </c>
      <c r="D122" s="320">
        <f>+D123+D124</f>
        <v>500</v>
      </c>
      <c r="E122" s="303">
        <f>+E123+E124</f>
        <v>0</v>
      </c>
    </row>
    <row r="123" spans="1:5" ht="12" customHeight="1">
      <c r="A123" s="283" t="s">
        <v>44</v>
      </c>
      <c r="B123" s="277" t="s">
        <v>38</v>
      </c>
      <c r="C123" s="322">
        <v>500</v>
      </c>
      <c r="D123" s="322">
        <v>500</v>
      </c>
      <c r="E123" s="305"/>
    </row>
    <row r="124" spans="1:5" ht="12" customHeight="1" thickBot="1">
      <c r="A124" s="284" t="s">
        <v>45</v>
      </c>
      <c r="B124" s="280" t="s">
        <v>39</v>
      </c>
      <c r="C124" s="323"/>
      <c r="D124" s="323"/>
      <c r="E124" s="306"/>
    </row>
    <row r="125" spans="1:5" ht="12" customHeight="1" thickBot="1">
      <c r="A125" s="288" t="s">
        <v>6</v>
      </c>
      <c r="B125" s="296" t="s">
        <v>418</v>
      </c>
      <c r="C125" s="320">
        <f>+C92+C108+C122</f>
        <v>279708</v>
      </c>
      <c r="D125" s="320">
        <f>+D92+D108+D122</f>
        <v>306938</v>
      </c>
      <c r="E125" s="303">
        <f>+E92+E108+E122</f>
        <v>282413</v>
      </c>
    </row>
    <row r="126" spans="1:5" ht="12" customHeight="1" thickBot="1">
      <c r="A126" s="288" t="s">
        <v>7</v>
      </c>
      <c r="B126" s="296" t="s">
        <v>419</v>
      </c>
      <c r="C126" s="320">
        <f>+C127+C128+C129</f>
        <v>0</v>
      </c>
      <c r="D126" s="320">
        <f>+D127+D128+D129</f>
        <v>29051</v>
      </c>
      <c r="E126" s="303">
        <f>+E127+E128+E129</f>
        <v>29051</v>
      </c>
    </row>
    <row r="127" spans="1:5" ht="12" customHeight="1">
      <c r="A127" s="283" t="s">
        <v>48</v>
      </c>
      <c r="B127" s="277" t="s">
        <v>420</v>
      </c>
      <c r="C127" s="321"/>
      <c r="D127" s="321"/>
      <c r="E127" s="304"/>
    </row>
    <row r="128" spans="1:5" ht="12" customHeight="1">
      <c r="A128" s="283" t="s">
        <v>49</v>
      </c>
      <c r="B128" s="277" t="s">
        <v>421</v>
      </c>
      <c r="C128" s="321"/>
      <c r="D128" s="321"/>
      <c r="E128" s="304"/>
    </row>
    <row r="129" spans="1:5" ht="12" customHeight="1" thickBot="1">
      <c r="A129" s="281" t="s">
        <v>50</v>
      </c>
      <c r="B129" s="275" t="s">
        <v>422</v>
      </c>
      <c r="C129" s="321"/>
      <c r="D129" s="321">
        <v>29051</v>
      </c>
      <c r="E129" s="304">
        <v>29051</v>
      </c>
    </row>
    <row r="130" spans="1:5" ht="12" customHeight="1" thickBot="1">
      <c r="A130" s="288" t="s">
        <v>8</v>
      </c>
      <c r="B130" s="296" t="s">
        <v>423</v>
      </c>
      <c r="C130" s="320">
        <f>+C131+C132+C134+C133</f>
        <v>0</v>
      </c>
      <c r="D130" s="320">
        <f>+D131+D132+D134+D133</f>
        <v>0</v>
      </c>
      <c r="E130" s="303">
        <f>+E131+E132+E134+E133</f>
        <v>0</v>
      </c>
    </row>
    <row r="131" spans="1:5" ht="12" customHeight="1">
      <c r="A131" s="283" t="s">
        <v>51</v>
      </c>
      <c r="B131" s="277" t="s">
        <v>424</v>
      </c>
      <c r="C131" s="321"/>
      <c r="D131" s="321"/>
      <c r="E131" s="304"/>
    </row>
    <row r="132" spans="1:5" ht="12" customHeight="1">
      <c r="A132" s="283" t="s">
        <v>52</v>
      </c>
      <c r="B132" s="277" t="s">
        <v>425</v>
      </c>
      <c r="C132" s="321"/>
      <c r="D132" s="321"/>
      <c r="E132" s="304"/>
    </row>
    <row r="133" spans="1:5" ht="12" customHeight="1">
      <c r="A133" s="283" t="s">
        <v>321</v>
      </c>
      <c r="B133" s="277" t="s">
        <v>426</v>
      </c>
      <c r="C133" s="321"/>
      <c r="D133" s="321"/>
      <c r="E133" s="304"/>
    </row>
    <row r="134" spans="1:5" ht="12" customHeight="1" thickBot="1">
      <c r="A134" s="281" t="s">
        <v>323</v>
      </c>
      <c r="B134" s="275" t="s">
        <v>427</v>
      </c>
      <c r="C134" s="321"/>
      <c r="D134" s="321"/>
      <c r="E134" s="304"/>
    </row>
    <row r="135" spans="1:5" ht="12" customHeight="1" thickBot="1">
      <c r="A135" s="288" t="s">
        <v>9</v>
      </c>
      <c r="B135" s="296" t="s">
        <v>428</v>
      </c>
      <c r="C135" s="326">
        <f>+C136+C137+C138+C139</f>
        <v>0</v>
      </c>
      <c r="D135" s="326">
        <f>+D136+D137+D138+D139</f>
        <v>735</v>
      </c>
      <c r="E135" s="339">
        <f>+E136+E137+E138+E139</f>
        <v>735</v>
      </c>
    </row>
    <row r="136" spans="1:5" ht="12" customHeight="1">
      <c r="A136" s="283" t="s">
        <v>53</v>
      </c>
      <c r="B136" s="277" t="s">
        <v>429</v>
      </c>
      <c r="C136" s="321"/>
      <c r="D136" s="321"/>
      <c r="E136" s="304"/>
    </row>
    <row r="137" spans="1:5" ht="12" customHeight="1">
      <c r="A137" s="283" t="s">
        <v>54</v>
      </c>
      <c r="B137" s="277" t="s">
        <v>430</v>
      </c>
      <c r="C137" s="321"/>
      <c r="D137" s="321">
        <v>735</v>
      </c>
      <c r="E137" s="304">
        <v>735</v>
      </c>
    </row>
    <row r="138" spans="1:5" ht="12" customHeight="1">
      <c r="A138" s="283" t="s">
        <v>330</v>
      </c>
      <c r="B138" s="277" t="s">
        <v>431</v>
      </c>
      <c r="C138" s="321"/>
      <c r="D138" s="321"/>
      <c r="E138" s="304"/>
    </row>
    <row r="139" spans="1:5" ht="12" customHeight="1" thickBot="1">
      <c r="A139" s="281" t="s">
        <v>332</v>
      </c>
      <c r="B139" s="275" t="s">
        <v>432</v>
      </c>
      <c r="C139" s="321"/>
      <c r="D139" s="321"/>
      <c r="E139" s="304"/>
    </row>
    <row r="140" spans="1:9" ht="15" customHeight="1" thickBot="1">
      <c r="A140" s="288" t="s">
        <v>10</v>
      </c>
      <c r="B140" s="296" t="s">
        <v>433</v>
      </c>
      <c r="C140" s="34">
        <f>+C141+C142+C143+C144</f>
        <v>0</v>
      </c>
      <c r="D140" s="34">
        <f>+D141+D142+D143+D144</f>
        <v>0</v>
      </c>
      <c r="E140" s="272">
        <f>+E141+E142+E143+E144</f>
        <v>0</v>
      </c>
      <c r="F140" s="337"/>
      <c r="G140" s="338"/>
      <c r="H140" s="338"/>
      <c r="I140" s="338"/>
    </row>
    <row r="141" spans="1:5" s="330" customFormat="1" ht="12.75" customHeight="1">
      <c r="A141" s="283" t="s">
        <v>100</v>
      </c>
      <c r="B141" s="277" t="s">
        <v>434</v>
      </c>
      <c r="C141" s="321"/>
      <c r="D141" s="321"/>
      <c r="E141" s="304"/>
    </row>
    <row r="142" spans="1:5" ht="12.75" customHeight="1">
      <c r="A142" s="283" t="s">
        <v>101</v>
      </c>
      <c r="B142" s="277" t="s">
        <v>435</v>
      </c>
      <c r="C142" s="321"/>
      <c r="D142" s="321"/>
      <c r="E142" s="304"/>
    </row>
    <row r="143" spans="1:5" ht="12.75" customHeight="1">
      <c r="A143" s="283" t="s">
        <v>123</v>
      </c>
      <c r="B143" s="277" t="s">
        <v>436</v>
      </c>
      <c r="C143" s="321"/>
      <c r="D143" s="321"/>
      <c r="E143" s="304"/>
    </row>
    <row r="144" spans="1:5" ht="12.75" customHeight="1" thickBot="1">
      <c r="A144" s="283" t="s">
        <v>338</v>
      </c>
      <c r="B144" s="277" t="s">
        <v>437</v>
      </c>
      <c r="C144" s="321"/>
      <c r="D144" s="321"/>
      <c r="E144" s="304"/>
    </row>
    <row r="145" spans="1:5" ht="16.5" thickBot="1">
      <c r="A145" s="288" t="s">
        <v>11</v>
      </c>
      <c r="B145" s="296" t="s">
        <v>438</v>
      </c>
      <c r="C145" s="270">
        <f>+C126+C130+C135+C140</f>
        <v>0</v>
      </c>
      <c r="D145" s="270">
        <f>+D126+D130+D135+D140</f>
        <v>29786</v>
      </c>
      <c r="E145" s="271">
        <f>+E126+E130+E135+E140</f>
        <v>29786</v>
      </c>
    </row>
    <row r="146" spans="1:5" ht="16.5" thickBot="1">
      <c r="A146" s="313" t="s">
        <v>12</v>
      </c>
      <c r="B146" s="316" t="s">
        <v>439</v>
      </c>
      <c r="C146" s="270">
        <f>+C125+C145</f>
        <v>279708</v>
      </c>
      <c r="D146" s="270">
        <f>+D125+D145</f>
        <v>336724</v>
      </c>
      <c r="E146" s="271">
        <f>+E125+E145</f>
        <v>312199</v>
      </c>
    </row>
    <row r="148" spans="1:5" ht="18.75" customHeight="1">
      <c r="A148" s="490" t="s">
        <v>440</v>
      </c>
      <c r="B148" s="490"/>
      <c r="C148" s="490"/>
      <c r="D148" s="490"/>
      <c r="E148" s="490"/>
    </row>
    <row r="149" spans="1:5" ht="13.5" customHeight="1" thickBot="1">
      <c r="A149" s="298" t="s">
        <v>82</v>
      </c>
      <c r="B149" s="298"/>
      <c r="C149" s="328"/>
      <c r="E149" s="315" t="s">
        <v>122</v>
      </c>
    </row>
    <row r="150" spans="1:5" ht="21.75" thickBot="1">
      <c r="A150" s="288">
        <v>1</v>
      </c>
      <c r="B150" s="291" t="s">
        <v>441</v>
      </c>
      <c r="C150" s="314">
        <f>+C61-C125</f>
        <v>-68133</v>
      </c>
      <c r="D150" s="314">
        <f>+D61-D125</f>
        <v>-26190</v>
      </c>
      <c r="E150" s="314">
        <f>+E61-E125</f>
        <v>-15818</v>
      </c>
    </row>
    <row r="151" spans="1:5" ht="21.75" thickBot="1">
      <c r="A151" s="288" t="s">
        <v>4</v>
      </c>
      <c r="B151" s="291" t="s">
        <v>442</v>
      </c>
      <c r="C151" s="314">
        <f>+C84-C145</f>
        <v>0</v>
      </c>
      <c r="D151" s="314">
        <f>+D84-D145</f>
        <v>35753</v>
      </c>
      <c r="E151" s="314">
        <f>+E84-E145</f>
        <v>35753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17" customFormat="1" ht="12.75" customHeight="1">
      <c r="C161" s="318"/>
      <c r="D161" s="318"/>
      <c r="E161" s="318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 Csengerújfalu Önkormányzat
2015. ÉVI ZÁRSZÁMADÁS
KÖTELEZŐ FELADATAINAK MÉRLEGE 
&amp;R&amp;"Times New Roman CE,Félkövér dőlt"&amp;11 4. melléklet a 4/2016. (V.26.)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G4" sqref="G4"/>
    </sheetView>
  </sheetViews>
  <sheetFormatPr defaultColWidth="9.00390625" defaultRowHeight="12.75"/>
  <cols>
    <col min="1" max="1" width="9.50390625" style="317" customWidth="1"/>
    <col min="2" max="2" width="60.875" style="317" customWidth="1"/>
    <col min="3" max="5" width="15.875" style="318" customWidth="1"/>
    <col min="6" max="16384" width="9.375" style="328" customWidth="1"/>
  </cols>
  <sheetData>
    <row r="1" spans="1:5" ht="15.75" customHeight="1">
      <c r="A1" s="491" t="s">
        <v>0</v>
      </c>
      <c r="B1" s="491"/>
      <c r="C1" s="491"/>
      <c r="D1" s="491"/>
      <c r="E1" s="491"/>
    </row>
    <row r="2" spans="1:5" ht="15.75" customHeight="1" thickBot="1">
      <c r="A2" s="27" t="s">
        <v>80</v>
      </c>
      <c r="B2" s="27" t="s">
        <v>647</v>
      </c>
      <c r="C2" s="315"/>
      <c r="D2" s="315"/>
      <c r="E2" s="315" t="s">
        <v>122</v>
      </c>
    </row>
    <row r="3" spans="1:5" ht="15.75" customHeight="1">
      <c r="A3" s="492" t="s">
        <v>43</v>
      </c>
      <c r="B3" s="494" t="s">
        <v>2</v>
      </c>
      <c r="C3" s="496" t="str">
        <f>+'1.mell.'!C3:E3</f>
        <v>2015.évi</v>
      </c>
      <c r="D3" s="496"/>
      <c r="E3" s="497"/>
    </row>
    <row r="4" spans="1:5" ht="37.5" customHeight="1" thickBot="1">
      <c r="A4" s="493"/>
      <c r="B4" s="495"/>
      <c r="C4" s="29" t="s">
        <v>144</v>
      </c>
      <c r="D4" s="29" t="s">
        <v>145</v>
      </c>
      <c r="E4" s="30" t="s">
        <v>146</v>
      </c>
    </row>
    <row r="5" spans="1:5" s="329" customFormat="1" ht="12" customHeight="1" thickBot="1">
      <c r="A5" s="293" t="s">
        <v>386</v>
      </c>
      <c r="B5" s="294" t="s">
        <v>387</v>
      </c>
      <c r="C5" s="294" t="s">
        <v>388</v>
      </c>
      <c r="D5" s="294" t="s">
        <v>389</v>
      </c>
      <c r="E5" s="342" t="s">
        <v>390</v>
      </c>
    </row>
    <row r="6" spans="1:5" s="330" customFormat="1" ht="12" customHeight="1" thickBot="1">
      <c r="A6" s="288" t="s">
        <v>3</v>
      </c>
      <c r="B6" s="289" t="s">
        <v>271</v>
      </c>
      <c r="C6" s="320">
        <f>SUM(C7:C12)</f>
        <v>0</v>
      </c>
      <c r="D6" s="320">
        <f>SUM(D7:D12)</f>
        <v>0</v>
      </c>
      <c r="E6" s="303">
        <f>SUM(E7:E12)</f>
        <v>0</v>
      </c>
    </row>
    <row r="7" spans="1:5" s="330" customFormat="1" ht="12" customHeight="1">
      <c r="A7" s="283" t="s">
        <v>55</v>
      </c>
      <c r="B7" s="331" t="s">
        <v>272</v>
      </c>
      <c r="C7" s="322"/>
      <c r="D7" s="322"/>
      <c r="E7" s="305"/>
    </row>
    <row r="8" spans="1:5" s="330" customFormat="1" ht="12" customHeight="1">
      <c r="A8" s="282" t="s">
        <v>56</v>
      </c>
      <c r="B8" s="332" t="s">
        <v>273</v>
      </c>
      <c r="C8" s="321"/>
      <c r="D8" s="321"/>
      <c r="E8" s="304"/>
    </row>
    <row r="9" spans="1:5" s="330" customFormat="1" ht="12" customHeight="1">
      <c r="A9" s="282" t="s">
        <v>57</v>
      </c>
      <c r="B9" s="332" t="s">
        <v>274</v>
      </c>
      <c r="C9" s="321"/>
      <c r="D9" s="321"/>
      <c r="E9" s="304"/>
    </row>
    <row r="10" spans="1:5" s="330" customFormat="1" ht="12" customHeight="1">
      <c r="A10" s="282" t="s">
        <v>58</v>
      </c>
      <c r="B10" s="332" t="s">
        <v>275</v>
      </c>
      <c r="C10" s="321"/>
      <c r="D10" s="321"/>
      <c r="E10" s="304"/>
    </row>
    <row r="11" spans="1:5" s="330" customFormat="1" ht="12" customHeight="1">
      <c r="A11" s="282" t="s">
        <v>76</v>
      </c>
      <c r="B11" s="332" t="s">
        <v>276</v>
      </c>
      <c r="C11" s="321"/>
      <c r="D11" s="321"/>
      <c r="E11" s="304"/>
    </row>
    <row r="12" spans="1:5" s="330" customFormat="1" ht="12" customHeight="1" thickBot="1">
      <c r="A12" s="284" t="s">
        <v>59</v>
      </c>
      <c r="B12" s="333" t="s">
        <v>277</v>
      </c>
      <c r="C12" s="323"/>
      <c r="D12" s="323"/>
      <c r="E12" s="306"/>
    </row>
    <row r="13" spans="1:5" s="330" customFormat="1" ht="12" customHeight="1" thickBot="1">
      <c r="A13" s="288" t="s">
        <v>4</v>
      </c>
      <c r="B13" s="310" t="s">
        <v>278</v>
      </c>
      <c r="C13" s="320">
        <f>SUM(C14:C18)</f>
        <v>0</v>
      </c>
      <c r="D13" s="320">
        <f>SUM(D14:D18)</f>
        <v>0</v>
      </c>
      <c r="E13" s="303">
        <f>SUM(E14:E18)</f>
        <v>0</v>
      </c>
    </row>
    <row r="14" spans="1:5" s="330" customFormat="1" ht="12" customHeight="1">
      <c r="A14" s="283" t="s">
        <v>61</v>
      </c>
      <c r="B14" s="331" t="s">
        <v>279</v>
      </c>
      <c r="C14" s="322"/>
      <c r="D14" s="322"/>
      <c r="E14" s="305"/>
    </row>
    <row r="15" spans="1:5" s="330" customFormat="1" ht="12" customHeight="1">
      <c r="A15" s="282" t="s">
        <v>62</v>
      </c>
      <c r="B15" s="332" t="s">
        <v>280</v>
      </c>
      <c r="C15" s="321"/>
      <c r="D15" s="321"/>
      <c r="E15" s="304"/>
    </row>
    <row r="16" spans="1:5" s="330" customFormat="1" ht="12" customHeight="1">
      <c r="A16" s="282" t="s">
        <v>63</v>
      </c>
      <c r="B16" s="332" t="s">
        <v>281</v>
      </c>
      <c r="C16" s="321"/>
      <c r="D16" s="321"/>
      <c r="E16" s="304"/>
    </row>
    <row r="17" spans="1:5" s="330" customFormat="1" ht="12" customHeight="1">
      <c r="A17" s="282" t="s">
        <v>64</v>
      </c>
      <c r="B17" s="332" t="s">
        <v>282</v>
      </c>
      <c r="C17" s="321"/>
      <c r="D17" s="321"/>
      <c r="E17" s="304"/>
    </row>
    <row r="18" spans="1:5" s="330" customFormat="1" ht="12" customHeight="1">
      <c r="A18" s="282" t="s">
        <v>65</v>
      </c>
      <c r="B18" s="332" t="s">
        <v>283</v>
      </c>
      <c r="C18" s="321"/>
      <c r="D18" s="321"/>
      <c r="E18" s="304"/>
    </row>
    <row r="19" spans="1:5" s="330" customFormat="1" ht="12" customHeight="1" thickBot="1">
      <c r="A19" s="284" t="s">
        <v>71</v>
      </c>
      <c r="B19" s="333" t="s">
        <v>284</v>
      </c>
      <c r="C19" s="323"/>
      <c r="D19" s="323"/>
      <c r="E19" s="306"/>
    </row>
    <row r="20" spans="1:5" s="330" customFormat="1" ht="12" customHeight="1" thickBot="1">
      <c r="A20" s="288" t="s">
        <v>5</v>
      </c>
      <c r="B20" s="289" t="s">
        <v>285</v>
      </c>
      <c r="C20" s="320">
        <f>SUM(C21:C25)</f>
        <v>0</v>
      </c>
      <c r="D20" s="320">
        <f>SUM(D21:D25)</f>
        <v>0</v>
      </c>
      <c r="E20" s="303">
        <f>SUM(E21:E25)</f>
        <v>0</v>
      </c>
    </row>
    <row r="21" spans="1:5" s="330" customFormat="1" ht="12" customHeight="1">
      <c r="A21" s="283" t="s">
        <v>44</v>
      </c>
      <c r="B21" s="331" t="s">
        <v>286</v>
      </c>
      <c r="C21" s="322"/>
      <c r="D21" s="322"/>
      <c r="E21" s="305"/>
    </row>
    <row r="22" spans="1:5" s="330" customFormat="1" ht="12" customHeight="1">
      <c r="A22" s="282" t="s">
        <v>45</v>
      </c>
      <c r="B22" s="332" t="s">
        <v>287</v>
      </c>
      <c r="C22" s="321"/>
      <c r="D22" s="321"/>
      <c r="E22" s="304"/>
    </row>
    <row r="23" spans="1:5" s="330" customFormat="1" ht="12" customHeight="1">
      <c r="A23" s="282" t="s">
        <v>46</v>
      </c>
      <c r="B23" s="332" t="s">
        <v>288</v>
      </c>
      <c r="C23" s="321"/>
      <c r="D23" s="321"/>
      <c r="E23" s="304"/>
    </row>
    <row r="24" spans="1:5" s="330" customFormat="1" ht="12" customHeight="1">
      <c r="A24" s="282" t="s">
        <v>47</v>
      </c>
      <c r="B24" s="332" t="s">
        <v>289</v>
      </c>
      <c r="C24" s="321"/>
      <c r="D24" s="321"/>
      <c r="E24" s="304"/>
    </row>
    <row r="25" spans="1:5" s="330" customFormat="1" ht="12" customHeight="1">
      <c r="A25" s="282" t="s">
        <v>90</v>
      </c>
      <c r="B25" s="332" t="s">
        <v>290</v>
      </c>
      <c r="C25" s="321"/>
      <c r="D25" s="321"/>
      <c r="E25" s="304"/>
    </row>
    <row r="26" spans="1:5" s="330" customFormat="1" ht="12" customHeight="1" thickBot="1">
      <c r="A26" s="284" t="s">
        <v>91</v>
      </c>
      <c r="B26" s="333" t="s">
        <v>291</v>
      </c>
      <c r="C26" s="323"/>
      <c r="D26" s="323"/>
      <c r="E26" s="306"/>
    </row>
    <row r="27" spans="1:5" s="330" customFormat="1" ht="12" customHeight="1" thickBot="1">
      <c r="A27" s="288" t="s">
        <v>92</v>
      </c>
      <c r="B27" s="289" t="s">
        <v>292</v>
      </c>
      <c r="C27" s="326">
        <f>+C28+C31+C32+C33</f>
        <v>0</v>
      </c>
      <c r="D27" s="326">
        <f>+D28+D31+D32+D33</f>
        <v>0</v>
      </c>
      <c r="E27" s="339">
        <f>+E28+E31+E32+E33</f>
        <v>0</v>
      </c>
    </row>
    <row r="28" spans="1:5" s="330" customFormat="1" ht="12" customHeight="1">
      <c r="A28" s="283" t="s">
        <v>293</v>
      </c>
      <c r="B28" s="331" t="s">
        <v>294</v>
      </c>
      <c r="C28" s="341">
        <f>+C29+C30</f>
        <v>0</v>
      </c>
      <c r="D28" s="341">
        <f>+D29+D30</f>
        <v>0</v>
      </c>
      <c r="E28" s="340">
        <f>+E29+E30</f>
        <v>0</v>
      </c>
    </row>
    <row r="29" spans="1:5" s="330" customFormat="1" ht="12" customHeight="1">
      <c r="A29" s="282" t="s">
        <v>295</v>
      </c>
      <c r="B29" s="332" t="s">
        <v>296</v>
      </c>
      <c r="C29" s="321"/>
      <c r="D29" s="321"/>
      <c r="E29" s="304"/>
    </row>
    <row r="30" spans="1:5" s="330" customFormat="1" ht="12" customHeight="1">
      <c r="A30" s="282" t="s">
        <v>297</v>
      </c>
      <c r="B30" s="332" t="s">
        <v>298</v>
      </c>
      <c r="C30" s="321"/>
      <c r="D30" s="321"/>
      <c r="E30" s="304"/>
    </row>
    <row r="31" spans="1:5" s="330" customFormat="1" ht="12" customHeight="1">
      <c r="A31" s="282" t="s">
        <v>299</v>
      </c>
      <c r="B31" s="332" t="s">
        <v>300</v>
      </c>
      <c r="C31" s="321"/>
      <c r="D31" s="321"/>
      <c r="E31" s="304"/>
    </row>
    <row r="32" spans="1:5" s="330" customFormat="1" ht="12" customHeight="1">
      <c r="A32" s="282" t="s">
        <v>301</v>
      </c>
      <c r="B32" s="332" t="s">
        <v>302</v>
      </c>
      <c r="C32" s="321"/>
      <c r="D32" s="321"/>
      <c r="E32" s="304"/>
    </row>
    <row r="33" spans="1:5" s="330" customFormat="1" ht="12" customHeight="1" thickBot="1">
      <c r="A33" s="284" t="s">
        <v>303</v>
      </c>
      <c r="B33" s="333" t="s">
        <v>304</v>
      </c>
      <c r="C33" s="323"/>
      <c r="D33" s="323"/>
      <c r="E33" s="306"/>
    </row>
    <row r="34" spans="1:5" s="330" customFormat="1" ht="12" customHeight="1" thickBot="1">
      <c r="A34" s="288" t="s">
        <v>7</v>
      </c>
      <c r="B34" s="289" t="s">
        <v>305</v>
      </c>
      <c r="C34" s="320">
        <f>SUM(C35:C44)</f>
        <v>0</v>
      </c>
      <c r="D34" s="320">
        <f>SUM(D35:D44)</f>
        <v>0</v>
      </c>
      <c r="E34" s="303">
        <f>SUM(E35:E44)</f>
        <v>0</v>
      </c>
    </row>
    <row r="35" spans="1:5" s="330" customFormat="1" ht="12" customHeight="1">
      <c r="A35" s="283" t="s">
        <v>48</v>
      </c>
      <c r="B35" s="331" t="s">
        <v>306</v>
      </c>
      <c r="C35" s="322"/>
      <c r="D35" s="322"/>
      <c r="E35" s="305"/>
    </row>
    <row r="36" spans="1:5" s="330" customFormat="1" ht="12" customHeight="1">
      <c r="A36" s="282" t="s">
        <v>49</v>
      </c>
      <c r="B36" s="332" t="s">
        <v>307</v>
      </c>
      <c r="C36" s="321"/>
      <c r="D36" s="321"/>
      <c r="E36" s="304"/>
    </row>
    <row r="37" spans="1:5" s="330" customFormat="1" ht="12" customHeight="1">
      <c r="A37" s="282" t="s">
        <v>50</v>
      </c>
      <c r="B37" s="332" t="s">
        <v>308</v>
      </c>
      <c r="C37" s="321"/>
      <c r="D37" s="321"/>
      <c r="E37" s="304"/>
    </row>
    <row r="38" spans="1:5" s="330" customFormat="1" ht="12" customHeight="1">
      <c r="A38" s="282" t="s">
        <v>94</v>
      </c>
      <c r="B38" s="332" t="s">
        <v>309</v>
      </c>
      <c r="C38" s="321"/>
      <c r="D38" s="321"/>
      <c r="E38" s="304"/>
    </row>
    <row r="39" spans="1:5" s="330" customFormat="1" ht="12" customHeight="1">
      <c r="A39" s="282" t="s">
        <v>95</v>
      </c>
      <c r="B39" s="332" t="s">
        <v>310</v>
      </c>
      <c r="C39" s="321"/>
      <c r="D39" s="321"/>
      <c r="E39" s="304"/>
    </row>
    <row r="40" spans="1:5" s="330" customFormat="1" ht="12" customHeight="1">
      <c r="A40" s="282" t="s">
        <v>96</v>
      </c>
      <c r="B40" s="332" t="s">
        <v>311</v>
      </c>
      <c r="C40" s="321"/>
      <c r="D40" s="321"/>
      <c r="E40" s="304"/>
    </row>
    <row r="41" spans="1:5" s="330" customFormat="1" ht="12" customHeight="1">
      <c r="A41" s="282" t="s">
        <v>97</v>
      </c>
      <c r="B41" s="332" t="s">
        <v>312</v>
      </c>
      <c r="C41" s="321"/>
      <c r="D41" s="321"/>
      <c r="E41" s="304"/>
    </row>
    <row r="42" spans="1:5" s="330" customFormat="1" ht="12" customHeight="1">
      <c r="A42" s="282" t="s">
        <v>98</v>
      </c>
      <c r="B42" s="332" t="s">
        <v>313</v>
      </c>
      <c r="C42" s="321"/>
      <c r="D42" s="321"/>
      <c r="E42" s="304"/>
    </row>
    <row r="43" spans="1:5" s="330" customFormat="1" ht="12" customHeight="1">
      <c r="A43" s="282" t="s">
        <v>314</v>
      </c>
      <c r="B43" s="332" t="s">
        <v>315</v>
      </c>
      <c r="C43" s="324"/>
      <c r="D43" s="324"/>
      <c r="E43" s="307"/>
    </row>
    <row r="44" spans="1:5" s="330" customFormat="1" ht="12" customHeight="1" thickBot="1">
      <c r="A44" s="284" t="s">
        <v>316</v>
      </c>
      <c r="B44" s="333" t="s">
        <v>317</v>
      </c>
      <c r="C44" s="325"/>
      <c r="D44" s="325"/>
      <c r="E44" s="308"/>
    </row>
    <row r="45" spans="1:5" s="330" customFormat="1" ht="12" customHeight="1" thickBot="1">
      <c r="A45" s="288" t="s">
        <v>8</v>
      </c>
      <c r="B45" s="289" t="s">
        <v>318</v>
      </c>
      <c r="C45" s="320">
        <f>SUM(C46:C50)</f>
        <v>0</v>
      </c>
      <c r="D45" s="320">
        <f>SUM(D46:D50)</f>
        <v>0</v>
      </c>
      <c r="E45" s="303">
        <f>SUM(E46:E50)</f>
        <v>0</v>
      </c>
    </row>
    <row r="46" spans="1:5" s="330" customFormat="1" ht="12" customHeight="1">
      <c r="A46" s="283" t="s">
        <v>51</v>
      </c>
      <c r="B46" s="331" t="s">
        <v>319</v>
      </c>
      <c r="C46" s="343"/>
      <c r="D46" s="343"/>
      <c r="E46" s="309"/>
    </row>
    <row r="47" spans="1:5" s="330" customFormat="1" ht="12" customHeight="1">
      <c r="A47" s="282" t="s">
        <v>52</v>
      </c>
      <c r="B47" s="332" t="s">
        <v>320</v>
      </c>
      <c r="C47" s="324"/>
      <c r="D47" s="324"/>
      <c r="E47" s="307"/>
    </row>
    <row r="48" spans="1:5" s="330" customFormat="1" ht="12" customHeight="1">
      <c r="A48" s="282" t="s">
        <v>321</v>
      </c>
      <c r="B48" s="332" t="s">
        <v>322</v>
      </c>
      <c r="C48" s="324"/>
      <c r="D48" s="324"/>
      <c r="E48" s="307"/>
    </row>
    <row r="49" spans="1:5" s="330" customFormat="1" ht="12" customHeight="1">
      <c r="A49" s="282" t="s">
        <v>323</v>
      </c>
      <c r="B49" s="332" t="s">
        <v>324</v>
      </c>
      <c r="C49" s="324"/>
      <c r="D49" s="324"/>
      <c r="E49" s="307"/>
    </row>
    <row r="50" spans="1:5" s="330" customFormat="1" ht="12" customHeight="1" thickBot="1">
      <c r="A50" s="284" t="s">
        <v>325</v>
      </c>
      <c r="B50" s="333" t="s">
        <v>326</v>
      </c>
      <c r="C50" s="325"/>
      <c r="D50" s="325"/>
      <c r="E50" s="308"/>
    </row>
    <row r="51" spans="1:5" s="330" customFormat="1" ht="17.25" customHeight="1" thickBot="1">
      <c r="A51" s="288" t="s">
        <v>99</v>
      </c>
      <c r="B51" s="289" t="s">
        <v>327</v>
      </c>
      <c r="C51" s="320">
        <f>SUM(C52:C54)</f>
        <v>0</v>
      </c>
      <c r="D51" s="320">
        <f>SUM(D52:D54)</f>
        <v>0</v>
      </c>
      <c r="E51" s="303">
        <f>SUM(E52:E54)</f>
        <v>0</v>
      </c>
    </row>
    <row r="52" spans="1:5" s="330" customFormat="1" ht="12" customHeight="1">
      <c r="A52" s="283" t="s">
        <v>53</v>
      </c>
      <c r="B52" s="331" t="s">
        <v>328</v>
      </c>
      <c r="C52" s="322"/>
      <c r="D52" s="322"/>
      <c r="E52" s="305"/>
    </row>
    <row r="53" spans="1:5" s="330" customFormat="1" ht="12" customHeight="1">
      <c r="A53" s="282" t="s">
        <v>54</v>
      </c>
      <c r="B53" s="332" t="s">
        <v>329</v>
      </c>
      <c r="C53" s="321"/>
      <c r="D53" s="321"/>
      <c r="E53" s="304"/>
    </row>
    <row r="54" spans="1:5" s="330" customFormat="1" ht="12" customHeight="1">
      <c r="A54" s="282" t="s">
        <v>330</v>
      </c>
      <c r="B54" s="332" t="s">
        <v>331</v>
      </c>
      <c r="C54" s="321"/>
      <c r="D54" s="321"/>
      <c r="E54" s="304"/>
    </row>
    <row r="55" spans="1:5" s="330" customFormat="1" ht="12" customHeight="1" thickBot="1">
      <c r="A55" s="284" t="s">
        <v>332</v>
      </c>
      <c r="B55" s="333" t="s">
        <v>333</v>
      </c>
      <c r="C55" s="323"/>
      <c r="D55" s="323"/>
      <c r="E55" s="306"/>
    </row>
    <row r="56" spans="1:5" s="330" customFormat="1" ht="12" customHeight="1" thickBot="1">
      <c r="A56" s="288" t="s">
        <v>10</v>
      </c>
      <c r="B56" s="310" t="s">
        <v>334</v>
      </c>
      <c r="C56" s="320">
        <f>SUM(C57:C59)</f>
        <v>0</v>
      </c>
      <c r="D56" s="320">
        <f>SUM(D57:D59)</f>
        <v>0</v>
      </c>
      <c r="E56" s="303">
        <f>SUM(E57:E59)</f>
        <v>0</v>
      </c>
    </row>
    <row r="57" spans="1:5" s="330" customFormat="1" ht="12" customHeight="1">
      <c r="A57" s="283" t="s">
        <v>100</v>
      </c>
      <c r="B57" s="331" t="s">
        <v>335</v>
      </c>
      <c r="C57" s="324"/>
      <c r="D57" s="324"/>
      <c r="E57" s="307"/>
    </row>
    <row r="58" spans="1:5" s="330" customFormat="1" ht="12" customHeight="1">
      <c r="A58" s="282" t="s">
        <v>101</v>
      </c>
      <c r="B58" s="332" t="s">
        <v>336</v>
      </c>
      <c r="C58" s="324"/>
      <c r="D58" s="324"/>
      <c r="E58" s="307"/>
    </row>
    <row r="59" spans="1:5" s="330" customFormat="1" ht="12" customHeight="1">
      <c r="A59" s="282" t="s">
        <v>123</v>
      </c>
      <c r="B59" s="332" t="s">
        <v>337</v>
      </c>
      <c r="C59" s="324"/>
      <c r="D59" s="324"/>
      <c r="E59" s="307"/>
    </row>
    <row r="60" spans="1:5" s="330" customFormat="1" ht="12" customHeight="1" thickBot="1">
      <c r="A60" s="284" t="s">
        <v>338</v>
      </c>
      <c r="B60" s="333" t="s">
        <v>339</v>
      </c>
      <c r="C60" s="324"/>
      <c r="D60" s="324"/>
      <c r="E60" s="307"/>
    </row>
    <row r="61" spans="1:5" s="330" customFormat="1" ht="12" customHeight="1" thickBot="1">
      <c r="A61" s="288" t="s">
        <v>11</v>
      </c>
      <c r="B61" s="289" t="s">
        <v>340</v>
      </c>
      <c r="C61" s="326">
        <f>+C6+C13+C20+C27+C34+C45+C51+C56</f>
        <v>0</v>
      </c>
      <c r="D61" s="326">
        <f>+D6+D13+D20+D27+D34+D45+D51+D56</f>
        <v>0</v>
      </c>
      <c r="E61" s="339">
        <f>+E6+E13+E20+E27+E34+E45+E51+E56</f>
        <v>0</v>
      </c>
    </row>
    <row r="62" spans="1:5" s="330" customFormat="1" ht="12" customHeight="1" thickBot="1">
      <c r="A62" s="344" t="s">
        <v>341</v>
      </c>
      <c r="B62" s="310" t="s">
        <v>342</v>
      </c>
      <c r="C62" s="320">
        <f>+C63+C64+C65</f>
        <v>0</v>
      </c>
      <c r="D62" s="320">
        <f>+D63+D64+D65</f>
        <v>0</v>
      </c>
      <c r="E62" s="303">
        <f>+E63+E64+E65</f>
        <v>0</v>
      </c>
    </row>
    <row r="63" spans="1:5" s="330" customFormat="1" ht="12" customHeight="1">
      <c r="A63" s="283" t="s">
        <v>343</v>
      </c>
      <c r="B63" s="331" t="s">
        <v>344</v>
      </c>
      <c r="C63" s="324"/>
      <c r="D63" s="324"/>
      <c r="E63" s="307"/>
    </row>
    <row r="64" spans="1:5" s="330" customFormat="1" ht="12" customHeight="1">
      <c r="A64" s="282" t="s">
        <v>345</v>
      </c>
      <c r="B64" s="332" t="s">
        <v>346</v>
      </c>
      <c r="C64" s="324"/>
      <c r="D64" s="324"/>
      <c r="E64" s="307"/>
    </row>
    <row r="65" spans="1:5" s="330" customFormat="1" ht="12" customHeight="1" thickBot="1">
      <c r="A65" s="284" t="s">
        <v>347</v>
      </c>
      <c r="B65" s="268" t="s">
        <v>391</v>
      </c>
      <c r="C65" s="324"/>
      <c r="D65" s="324"/>
      <c r="E65" s="307"/>
    </row>
    <row r="66" spans="1:5" s="330" customFormat="1" ht="12" customHeight="1" thickBot="1">
      <c r="A66" s="344" t="s">
        <v>348</v>
      </c>
      <c r="B66" s="310" t="s">
        <v>349</v>
      </c>
      <c r="C66" s="320">
        <f>+C67+C68+C69+C70</f>
        <v>0</v>
      </c>
      <c r="D66" s="320">
        <f>+D67+D68+D69+D70</f>
        <v>0</v>
      </c>
      <c r="E66" s="303">
        <f>+E67+E68+E69+E70</f>
        <v>0</v>
      </c>
    </row>
    <row r="67" spans="1:5" s="330" customFormat="1" ht="13.5" customHeight="1">
      <c r="A67" s="283" t="s">
        <v>77</v>
      </c>
      <c r="B67" s="331" t="s">
        <v>350</v>
      </c>
      <c r="C67" s="324"/>
      <c r="D67" s="324"/>
      <c r="E67" s="307"/>
    </row>
    <row r="68" spans="1:5" s="330" customFormat="1" ht="12" customHeight="1">
      <c r="A68" s="282" t="s">
        <v>78</v>
      </c>
      <c r="B68" s="332" t="s">
        <v>351</v>
      </c>
      <c r="C68" s="324"/>
      <c r="D68" s="324"/>
      <c r="E68" s="307"/>
    </row>
    <row r="69" spans="1:5" s="330" customFormat="1" ht="12" customHeight="1">
      <c r="A69" s="282" t="s">
        <v>352</v>
      </c>
      <c r="B69" s="332" t="s">
        <v>353</v>
      </c>
      <c r="C69" s="324"/>
      <c r="D69" s="324"/>
      <c r="E69" s="307"/>
    </row>
    <row r="70" spans="1:5" s="330" customFormat="1" ht="12" customHeight="1" thickBot="1">
      <c r="A70" s="284" t="s">
        <v>354</v>
      </c>
      <c r="B70" s="333" t="s">
        <v>355</v>
      </c>
      <c r="C70" s="324"/>
      <c r="D70" s="324"/>
      <c r="E70" s="307"/>
    </row>
    <row r="71" spans="1:5" s="330" customFormat="1" ht="12" customHeight="1" thickBot="1">
      <c r="A71" s="344" t="s">
        <v>356</v>
      </c>
      <c r="B71" s="310" t="s">
        <v>357</v>
      </c>
      <c r="C71" s="320">
        <f>+C72+C73</f>
        <v>0</v>
      </c>
      <c r="D71" s="320">
        <f>+D72+D73</f>
        <v>0</v>
      </c>
      <c r="E71" s="303">
        <f>+E72+E73</f>
        <v>0</v>
      </c>
    </row>
    <row r="72" spans="1:5" s="330" customFormat="1" ht="12" customHeight="1">
      <c r="A72" s="283" t="s">
        <v>358</v>
      </c>
      <c r="B72" s="331" t="s">
        <v>359</v>
      </c>
      <c r="C72" s="324"/>
      <c r="D72" s="324"/>
      <c r="E72" s="307"/>
    </row>
    <row r="73" spans="1:5" s="330" customFormat="1" ht="12" customHeight="1" thickBot="1">
      <c r="A73" s="284" t="s">
        <v>360</v>
      </c>
      <c r="B73" s="333" t="s">
        <v>361</v>
      </c>
      <c r="C73" s="324"/>
      <c r="D73" s="324"/>
      <c r="E73" s="307"/>
    </row>
    <row r="74" spans="1:5" s="330" customFormat="1" ht="12" customHeight="1" thickBot="1">
      <c r="A74" s="344" t="s">
        <v>362</v>
      </c>
      <c r="B74" s="310" t="s">
        <v>363</v>
      </c>
      <c r="C74" s="320">
        <f>+C75+C76+C77</f>
        <v>0</v>
      </c>
      <c r="D74" s="320">
        <f>+D75+D76+D77</f>
        <v>0</v>
      </c>
      <c r="E74" s="303">
        <f>+E75+E76+E77</f>
        <v>0</v>
      </c>
    </row>
    <row r="75" spans="1:5" s="330" customFormat="1" ht="12" customHeight="1">
      <c r="A75" s="283" t="s">
        <v>364</v>
      </c>
      <c r="B75" s="331" t="s">
        <v>365</v>
      </c>
      <c r="C75" s="324"/>
      <c r="D75" s="324"/>
      <c r="E75" s="307"/>
    </row>
    <row r="76" spans="1:5" s="330" customFormat="1" ht="12" customHeight="1">
      <c r="A76" s="282" t="s">
        <v>366</v>
      </c>
      <c r="B76" s="332" t="s">
        <v>367</v>
      </c>
      <c r="C76" s="324"/>
      <c r="D76" s="324"/>
      <c r="E76" s="307"/>
    </row>
    <row r="77" spans="1:5" s="330" customFormat="1" ht="12" customHeight="1" thickBot="1">
      <c r="A77" s="284" t="s">
        <v>368</v>
      </c>
      <c r="B77" s="312" t="s">
        <v>369</v>
      </c>
      <c r="C77" s="324"/>
      <c r="D77" s="324"/>
      <c r="E77" s="307"/>
    </row>
    <row r="78" spans="1:5" s="330" customFormat="1" ht="12" customHeight="1" thickBot="1">
      <c r="A78" s="344" t="s">
        <v>370</v>
      </c>
      <c r="B78" s="310" t="s">
        <v>371</v>
      </c>
      <c r="C78" s="320">
        <f>+C79+C80+C81+C82</f>
        <v>0</v>
      </c>
      <c r="D78" s="320">
        <f>+D79+D80+D81+D82</f>
        <v>0</v>
      </c>
      <c r="E78" s="303">
        <f>+E79+E80+E81+E82</f>
        <v>0</v>
      </c>
    </row>
    <row r="79" spans="1:5" s="330" customFormat="1" ht="12" customHeight="1">
      <c r="A79" s="334" t="s">
        <v>372</v>
      </c>
      <c r="B79" s="331" t="s">
        <v>373</v>
      </c>
      <c r="C79" s="324"/>
      <c r="D79" s="324"/>
      <c r="E79" s="307"/>
    </row>
    <row r="80" spans="1:5" s="330" customFormat="1" ht="12" customHeight="1">
      <c r="A80" s="335" t="s">
        <v>374</v>
      </c>
      <c r="B80" s="332" t="s">
        <v>375</v>
      </c>
      <c r="C80" s="324"/>
      <c r="D80" s="324"/>
      <c r="E80" s="307"/>
    </row>
    <row r="81" spans="1:5" s="330" customFormat="1" ht="12" customHeight="1">
      <c r="A81" s="335" t="s">
        <v>376</v>
      </c>
      <c r="B81" s="332" t="s">
        <v>377</v>
      </c>
      <c r="C81" s="324"/>
      <c r="D81" s="324"/>
      <c r="E81" s="307"/>
    </row>
    <row r="82" spans="1:5" s="330" customFormat="1" ht="12" customHeight="1" thickBot="1">
      <c r="A82" s="345" t="s">
        <v>378</v>
      </c>
      <c r="B82" s="312" t="s">
        <v>379</v>
      </c>
      <c r="C82" s="324"/>
      <c r="D82" s="324"/>
      <c r="E82" s="307"/>
    </row>
    <row r="83" spans="1:5" s="330" customFormat="1" ht="12" customHeight="1" thickBot="1">
      <c r="A83" s="344" t="s">
        <v>380</v>
      </c>
      <c r="B83" s="310" t="s">
        <v>381</v>
      </c>
      <c r="C83" s="347"/>
      <c r="D83" s="347"/>
      <c r="E83" s="348"/>
    </row>
    <row r="84" spans="1:5" s="330" customFormat="1" ht="12" customHeight="1" thickBot="1">
      <c r="A84" s="344" t="s">
        <v>382</v>
      </c>
      <c r="B84" s="266" t="s">
        <v>383</v>
      </c>
      <c r="C84" s="326">
        <f>+C62+C66+C71+C74+C78+C83</f>
        <v>0</v>
      </c>
      <c r="D84" s="326">
        <f>+D62+D66+D71+D74+D78+D83</f>
        <v>0</v>
      </c>
      <c r="E84" s="339">
        <f>+E62+E66+E71+E74+E78+E83</f>
        <v>0</v>
      </c>
    </row>
    <row r="85" spans="1:5" s="330" customFormat="1" ht="12" customHeight="1" thickBot="1">
      <c r="A85" s="346" t="s">
        <v>384</v>
      </c>
      <c r="B85" s="269" t="s">
        <v>385</v>
      </c>
      <c r="C85" s="326">
        <f>+C61+C84</f>
        <v>0</v>
      </c>
      <c r="D85" s="326">
        <f>+D61+D84</f>
        <v>0</v>
      </c>
      <c r="E85" s="339">
        <f>+E61+E84</f>
        <v>0</v>
      </c>
    </row>
    <row r="86" spans="1:5" s="330" customFormat="1" ht="12" customHeight="1">
      <c r="A86" s="264"/>
      <c r="B86" s="264"/>
      <c r="C86" s="265"/>
      <c r="D86" s="265"/>
      <c r="E86" s="265"/>
    </row>
    <row r="87" spans="1:5" ht="16.5" customHeight="1">
      <c r="A87" s="491" t="s">
        <v>32</v>
      </c>
      <c r="B87" s="491"/>
      <c r="C87" s="491"/>
      <c r="D87" s="491"/>
      <c r="E87" s="491"/>
    </row>
    <row r="88" spans="1:5" s="336" customFormat="1" ht="16.5" customHeight="1" thickBot="1">
      <c r="A88" s="28" t="s">
        <v>81</v>
      </c>
      <c r="B88" s="28"/>
      <c r="C88" s="297"/>
      <c r="D88" s="297"/>
      <c r="E88" s="297" t="s">
        <v>122</v>
      </c>
    </row>
    <row r="89" spans="1:5" s="336" customFormat="1" ht="16.5" customHeight="1">
      <c r="A89" s="492" t="s">
        <v>43</v>
      </c>
      <c r="B89" s="494" t="s">
        <v>143</v>
      </c>
      <c r="C89" s="496" t="str">
        <f>+C3</f>
        <v>2015.évi</v>
      </c>
      <c r="D89" s="496"/>
      <c r="E89" s="497"/>
    </row>
    <row r="90" spans="1:5" ht="37.5" customHeight="1" thickBot="1">
      <c r="A90" s="493"/>
      <c r="B90" s="495"/>
      <c r="C90" s="29" t="s">
        <v>144</v>
      </c>
      <c r="D90" s="29" t="s">
        <v>145</v>
      </c>
      <c r="E90" s="30" t="s">
        <v>146</v>
      </c>
    </row>
    <row r="91" spans="1:5" s="329" customFormat="1" ht="12" customHeight="1" thickBot="1">
      <c r="A91" s="293" t="s">
        <v>386</v>
      </c>
      <c r="B91" s="294" t="s">
        <v>387</v>
      </c>
      <c r="C91" s="294" t="s">
        <v>388</v>
      </c>
      <c r="D91" s="294" t="s">
        <v>389</v>
      </c>
      <c r="E91" s="295" t="s">
        <v>390</v>
      </c>
    </row>
    <row r="92" spans="1:5" ht="12" customHeight="1" thickBot="1">
      <c r="A92" s="290" t="s">
        <v>3</v>
      </c>
      <c r="B92" s="292" t="s">
        <v>392</v>
      </c>
      <c r="C92" s="319">
        <f>SUM(C93:C97)</f>
        <v>0</v>
      </c>
      <c r="D92" s="319">
        <f>SUM(D93:D97)</f>
        <v>0</v>
      </c>
      <c r="E92" s="274">
        <f>SUM(E93:E97)</f>
        <v>0</v>
      </c>
    </row>
    <row r="93" spans="1:5" ht="12" customHeight="1">
      <c r="A93" s="285" t="s">
        <v>55</v>
      </c>
      <c r="B93" s="278" t="s">
        <v>33</v>
      </c>
      <c r="C93" s="32"/>
      <c r="D93" s="32"/>
      <c r="E93" s="273"/>
    </row>
    <row r="94" spans="1:5" ht="12" customHeight="1">
      <c r="A94" s="282" t="s">
        <v>56</v>
      </c>
      <c r="B94" s="276" t="s">
        <v>102</v>
      </c>
      <c r="C94" s="321"/>
      <c r="D94" s="321"/>
      <c r="E94" s="304"/>
    </row>
    <row r="95" spans="1:5" ht="12" customHeight="1">
      <c r="A95" s="282" t="s">
        <v>57</v>
      </c>
      <c r="B95" s="276" t="s">
        <v>75</v>
      </c>
      <c r="C95" s="323"/>
      <c r="D95" s="323"/>
      <c r="E95" s="306"/>
    </row>
    <row r="96" spans="1:5" ht="12" customHeight="1">
      <c r="A96" s="282" t="s">
        <v>58</v>
      </c>
      <c r="B96" s="279" t="s">
        <v>103</v>
      </c>
      <c r="C96" s="323"/>
      <c r="D96" s="323"/>
      <c r="E96" s="306"/>
    </row>
    <row r="97" spans="1:5" ht="12" customHeight="1">
      <c r="A97" s="282" t="s">
        <v>66</v>
      </c>
      <c r="B97" s="287" t="s">
        <v>104</v>
      </c>
      <c r="C97" s="323"/>
      <c r="D97" s="323"/>
      <c r="E97" s="306"/>
    </row>
    <row r="98" spans="1:5" ht="12" customHeight="1">
      <c r="A98" s="282" t="s">
        <v>59</v>
      </c>
      <c r="B98" s="276" t="s">
        <v>393</v>
      </c>
      <c r="C98" s="323"/>
      <c r="D98" s="323"/>
      <c r="E98" s="306"/>
    </row>
    <row r="99" spans="1:5" ht="12" customHeight="1">
      <c r="A99" s="282" t="s">
        <v>60</v>
      </c>
      <c r="B99" s="299" t="s">
        <v>394</v>
      </c>
      <c r="C99" s="323"/>
      <c r="D99" s="323"/>
      <c r="E99" s="306"/>
    </row>
    <row r="100" spans="1:5" ht="12" customHeight="1">
      <c r="A100" s="282" t="s">
        <v>67</v>
      </c>
      <c r="B100" s="300" t="s">
        <v>395</v>
      </c>
      <c r="C100" s="323"/>
      <c r="D100" s="323"/>
      <c r="E100" s="306"/>
    </row>
    <row r="101" spans="1:5" ht="12" customHeight="1">
      <c r="A101" s="282" t="s">
        <v>68</v>
      </c>
      <c r="B101" s="300" t="s">
        <v>396</v>
      </c>
      <c r="C101" s="323"/>
      <c r="D101" s="323"/>
      <c r="E101" s="306"/>
    </row>
    <row r="102" spans="1:5" ht="12" customHeight="1">
      <c r="A102" s="282" t="s">
        <v>69</v>
      </c>
      <c r="B102" s="299" t="s">
        <v>397</v>
      </c>
      <c r="C102" s="323"/>
      <c r="D102" s="323"/>
      <c r="E102" s="306"/>
    </row>
    <row r="103" spans="1:5" ht="12" customHeight="1">
      <c r="A103" s="282" t="s">
        <v>70</v>
      </c>
      <c r="B103" s="299" t="s">
        <v>398</v>
      </c>
      <c r="C103" s="323"/>
      <c r="D103" s="323"/>
      <c r="E103" s="306"/>
    </row>
    <row r="104" spans="1:5" ht="12" customHeight="1">
      <c r="A104" s="282" t="s">
        <v>72</v>
      </c>
      <c r="B104" s="300" t="s">
        <v>399</v>
      </c>
      <c r="C104" s="323"/>
      <c r="D104" s="323"/>
      <c r="E104" s="306"/>
    </row>
    <row r="105" spans="1:5" ht="12" customHeight="1">
      <c r="A105" s="281" t="s">
        <v>105</v>
      </c>
      <c r="B105" s="301" t="s">
        <v>400</v>
      </c>
      <c r="C105" s="323"/>
      <c r="D105" s="323"/>
      <c r="E105" s="306"/>
    </row>
    <row r="106" spans="1:5" ht="12" customHeight="1">
      <c r="A106" s="282" t="s">
        <v>401</v>
      </c>
      <c r="B106" s="301" t="s">
        <v>402</v>
      </c>
      <c r="C106" s="323"/>
      <c r="D106" s="323"/>
      <c r="E106" s="306"/>
    </row>
    <row r="107" spans="1:5" ht="12" customHeight="1" thickBot="1">
      <c r="A107" s="286" t="s">
        <v>403</v>
      </c>
      <c r="B107" s="302" t="s">
        <v>404</v>
      </c>
      <c r="C107" s="33"/>
      <c r="D107" s="33"/>
      <c r="E107" s="267"/>
    </row>
    <row r="108" spans="1:5" ht="12" customHeight="1" thickBot="1">
      <c r="A108" s="288" t="s">
        <v>4</v>
      </c>
      <c r="B108" s="291" t="s">
        <v>405</v>
      </c>
      <c r="C108" s="320">
        <f>+C109+C111+C113</f>
        <v>0</v>
      </c>
      <c r="D108" s="320">
        <f>+D109+D111+D113</f>
        <v>0</v>
      </c>
      <c r="E108" s="303">
        <f>+E109+E111+E113</f>
        <v>0</v>
      </c>
    </row>
    <row r="109" spans="1:5" ht="12" customHeight="1">
      <c r="A109" s="283" t="s">
        <v>61</v>
      </c>
      <c r="B109" s="276" t="s">
        <v>121</v>
      </c>
      <c r="C109" s="322"/>
      <c r="D109" s="322"/>
      <c r="E109" s="305"/>
    </row>
    <row r="110" spans="1:5" ht="12" customHeight="1">
      <c r="A110" s="283" t="s">
        <v>62</v>
      </c>
      <c r="B110" s="280" t="s">
        <v>406</v>
      </c>
      <c r="C110" s="322"/>
      <c r="D110" s="322"/>
      <c r="E110" s="305"/>
    </row>
    <row r="111" spans="1:5" ht="15.75">
      <c r="A111" s="283" t="s">
        <v>63</v>
      </c>
      <c r="B111" s="280" t="s">
        <v>106</v>
      </c>
      <c r="C111" s="321"/>
      <c r="D111" s="321"/>
      <c r="E111" s="304"/>
    </row>
    <row r="112" spans="1:5" ht="12" customHeight="1">
      <c r="A112" s="283" t="s">
        <v>64</v>
      </c>
      <c r="B112" s="280" t="s">
        <v>407</v>
      </c>
      <c r="C112" s="321"/>
      <c r="D112" s="321"/>
      <c r="E112" s="304"/>
    </row>
    <row r="113" spans="1:5" ht="12" customHeight="1">
      <c r="A113" s="283" t="s">
        <v>65</v>
      </c>
      <c r="B113" s="312" t="s">
        <v>124</v>
      </c>
      <c r="C113" s="321"/>
      <c r="D113" s="321"/>
      <c r="E113" s="304"/>
    </row>
    <row r="114" spans="1:5" ht="21.75" customHeight="1">
      <c r="A114" s="283" t="s">
        <v>71</v>
      </c>
      <c r="B114" s="311" t="s">
        <v>408</v>
      </c>
      <c r="C114" s="321"/>
      <c r="D114" s="321"/>
      <c r="E114" s="304"/>
    </row>
    <row r="115" spans="1:5" ht="24" customHeight="1">
      <c r="A115" s="283" t="s">
        <v>73</v>
      </c>
      <c r="B115" s="327" t="s">
        <v>409</v>
      </c>
      <c r="C115" s="321"/>
      <c r="D115" s="321"/>
      <c r="E115" s="304"/>
    </row>
    <row r="116" spans="1:5" ht="12" customHeight="1">
      <c r="A116" s="283" t="s">
        <v>107</v>
      </c>
      <c r="B116" s="300" t="s">
        <v>396</v>
      </c>
      <c r="C116" s="321"/>
      <c r="D116" s="321"/>
      <c r="E116" s="304"/>
    </row>
    <row r="117" spans="1:5" ht="12" customHeight="1">
      <c r="A117" s="283" t="s">
        <v>108</v>
      </c>
      <c r="B117" s="300" t="s">
        <v>410</v>
      </c>
      <c r="C117" s="321"/>
      <c r="D117" s="321"/>
      <c r="E117" s="304"/>
    </row>
    <row r="118" spans="1:5" ht="12" customHeight="1">
      <c r="A118" s="283" t="s">
        <v>109</v>
      </c>
      <c r="B118" s="300" t="s">
        <v>411</v>
      </c>
      <c r="C118" s="321"/>
      <c r="D118" s="321"/>
      <c r="E118" s="304"/>
    </row>
    <row r="119" spans="1:5" s="349" customFormat="1" ht="12" customHeight="1">
      <c r="A119" s="283" t="s">
        <v>412</v>
      </c>
      <c r="B119" s="300" t="s">
        <v>399</v>
      </c>
      <c r="C119" s="321"/>
      <c r="D119" s="321"/>
      <c r="E119" s="304"/>
    </row>
    <row r="120" spans="1:5" ht="12" customHeight="1">
      <c r="A120" s="283" t="s">
        <v>413</v>
      </c>
      <c r="B120" s="300" t="s">
        <v>414</v>
      </c>
      <c r="C120" s="321"/>
      <c r="D120" s="321"/>
      <c r="E120" s="304"/>
    </row>
    <row r="121" spans="1:5" ht="12" customHeight="1" thickBot="1">
      <c r="A121" s="281" t="s">
        <v>415</v>
      </c>
      <c r="B121" s="300" t="s">
        <v>416</v>
      </c>
      <c r="C121" s="323"/>
      <c r="D121" s="323"/>
      <c r="E121" s="306"/>
    </row>
    <row r="122" spans="1:5" ht="12" customHeight="1" thickBot="1">
      <c r="A122" s="288" t="s">
        <v>5</v>
      </c>
      <c r="B122" s="296" t="s">
        <v>417</v>
      </c>
      <c r="C122" s="320">
        <f>+C123+C124</f>
        <v>0</v>
      </c>
      <c r="D122" s="320">
        <f>+D123+D124</f>
        <v>0</v>
      </c>
      <c r="E122" s="303">
        <f>+E123+E124</f>
        <v>0</v>
      </c>
    </row>
    <row r="123" spans="1:5" ht="12" customHeight="1">
      <c r="A123" s="283" t="s">
        <v>44</v>
      </c>
      <c r="B123" s="277" t="s">
        <v>38</v>
      </c>
      <c r="C123" s="322"/>
      <c r="D123" s="322"/>
      <c r="E123" s="305"/>
    </row>
    <row r="124" spans="1:5" ht="12" customHeight="1" thickBot="1">
      <c r="A124" s="284" t="s">
        <v>45</v>
      </c>
      <c r="B124" s="280" t="s">
        <v>39</v>
      </c>
      <c r="C124" s="323"/>
      <c r="D124" s="323"/>
      <c r="E124" s="306"/>
    </row>
    <row r="125" spans="1:5" ht="12" customHeight="1" thickBot="1">
      <c r="A125" s="288" t="s">
        <v>6</v>
      </c>
      <c r="B125" s="296" t="s">
        <v>418</v>
      </c>
      <c r="C125" s="320">
        <f>+C92+C108+C122</f>
        <v>0</v>
      </c>
      <c r="D125" s="320">
        <f>+D92+D108+D122</f>
        <v>0</v>
      </c>
      <c r="E125" s="303">
        <f>+E92+E108+E122</f>
        <v>0</v>
      </c>
    </row>
    <row r="126" spans="1:5" ht="12" customHeight="1" thickBot="1">
      <c r="A126" s="288" t="s">
        <v>7</v>
      </c>
      <c r="B126" s="296" t="s">
        <v>419</v>
      </c>
      <c r="C126" s="320">
        <f>+C127+C128+C129</f>
        <v>0</v>
      </c>
      <c r="D126" s="320">
        <f>+D127+D128+D129</f>
        <v>0</v>
      </c>
      <c r="E126" s="303">
        <f>+E127+E128+E129</f>
        <v>0</v>
      </c>
    </row>
    <row r="127" spans="1:5" ht="12" customHeight="1">
      <c r="A127" s="283" t="s">
        <v>48</v>
      </c>
      <c r="B127" s="277" t="s">
        <v>420</v>
      </c>
      <c r="C127" s="321"/>
      <c r="D127" s="321"/>
      <c r="E127" s="304"/>
    </row>
    <row r="128" spans="1:5" ht="12" customHeight="1">
      <c r="A128" s="283" t="s">
        <v>49</v>
      </c>
      <c r="B128" s="277" t="s">
        <v>421</v>
      </c>
      <c r="C128" s="321"/>
      <c r="D128" s="321"/>
      <c r="E128" s="304"/>
    </row>
    <row r="129" spans="1:5" ht="12" customHeight="1" thickBot="1">
      <c r="A129" s="281" t="s">
        <v>50</v>
      </c>
      <c r="B129" s="275" t="s">
        <v>422</v>
      </c>
      <c r="C129" s="321"/>
      <c r="D129" s="321"/>
      <c r="E129" s="304"/>
    </row>
    <row r="130" spans="1:5" ht="12" customHeight="1" thickBot="1">
      <c r="A130" s="288" t="s">
        <v>8</v>
      </c>
      <c r="B130" s="296" t="s">
        <v>423</v>
      </c>
      <c r="C130" s="320">
        <f>+C131+C132+C134+C133</f>
        <v>0</v>
      </c>
      <c r="D130" s="320">
        <f>+D131+D132+D134+D133</f>
        <v>0</v>
      </c>
      <c r="E130" s="303">
        <f>+E131+E132+E134+E133</f>
        <v>0</v>
      </c>
    </row>
    <row r="131" spans="1:5" ht="12" customHeight="1">
      <c r="A131" s="283" t="s">
        <v>51</v>
      </c>
      <c r="B131" s="277" t="s">
        <v>424</v>
      </c>
      <c r="C131" s="321"/>
      <c r="D131" s="321"/>
      <c r="E131" s="304"/>
    </row>
    <row r="132" spans="1:5" ht="12" customHeight="1">
      <c r="A132" s="283" t="s">
        <v>52</v>
      </c>
      <c r="B132" s="277" t="s">
        <v>425</v>
      </c>
      <c r="C132" s="321"/>
      <c r="D132" s="321"/>
      <c r="E132" s="304"/>
    </row>
    <row r="133" spans="1:5" ht="12" customHeight="1">
      <c r="A133" s="283" t="s">
        <v>321</v>
      </c>
      <c r="B133" s="277" t="s">
        <v>426</v>
      </c>
      <c r="C133" s="321"/>
      <c r="D133" s="321"/>
      <c r="E133" s="304"/>
    </row>
    <row r="134" spans="1:5" ht="12" customHeight="1" thickBot="1">
      <c r="A134" s="281" t="s">
        <v>323</v>
      </c>
      <c r="B134" s="275" t="s">
        <v>427</v>
      </c>
      <c r="C134" s="321"/>
      <c r="D134" s="321"/>
      <c r="E134" s="304"/>
    </row>
    <row r="135" spans="1:5" ht="12" customHeight="1" thickBot="1">
      <c r="A135" s="288" t="s">
        <v>9</v>
      </c>
      <c r="B135" s="296" t="s">
        <v>428</v>
      </c>
      <c r="C135" s="326">
        <f>+C136+C137+C138+C139</f>
        <v>0</v>
      </c>
      <c r="D135" s="326">
        <f>+D136+D137+D138+D139</f>
        <v>0</v>
      </c>
      <c r="E135" s="339">
        <f>+E136+E137+E138+E139</f>
        <v>0</v>
      </c>
    </row>
    <row r="136" spans="1:5" ht="12" customHeight="1">
      <c r="A136" s="283" t="s">
        <v>53</v>
      </c>
      <c r="B136" s="277" t="s">
        <v>429</v>
      </c>
      <c r="C136" s="321"/>
      <c r="D136" s="321"/>
      <c r="E136" s="304"/>
    </row>
    <row r="137" spans="1:5" ht="12" customHeight="1">
      <c r="A137" s="283" t="s">
        <v>54</v>
      </c>
      <c r="B137" s="277" t="s">
        <v>430</v>
      </c>
      <c r="C137" s="321"/>
      <c r="D137" s="321"/>
      <c r="E137" s="304"/>
    </row>
    <row r="138" spans="1:5" ht="12" customHeight="1">
      <c r="A138" s="283" t="s">
        <v>330</v>
      </c>
      <c r="B138" s="277" t="s">
        <v>431</v>
      </c>
      <c r="C138" s="321"/>
      <c r="D138" s="321"/>
      <c r="E138" s="304"/>
    </row>
    <row r="139" spans="1:5" ht="12" customHeight="1" thickBot="1">
      <c r="A139" s="281" t="s">
        <v>332</v>
      </c>
      <c r="B139" s="275" t="s">
        <v>432</v>
      </c>
      <c r="C139" s="321"/>
      <c r="D139" s="321"/>
      <c r="E139" s="304"/>
    </row>
    <row r="140" spans="1:9" ht="15" customHeight="1" thickBot="1">
      <c r="A140" s="288" t="s">
        <v>10</v>
      </c>
      <c r="B140" s="296" t="s">
        <v>433</v>
      </c>
      <c r="C140" s="34">
        <f>+C141+C142+C143+C144</f>
        <v>0</v>
      </c>
      <c r="D140" s="34">
        <f>+D141+D142+D143+D144</f>
        <v>0</v>
      </c>
      <c r="E140" s="272">
        <f>+E141+E142+E143+E144</f>
        <v>0</v>
      </c>
      <c r="F140" s="337"/>
      <c r="G140" s="338"/>
      <c r="H140" s="338"/>
      <c r="I140" s="338"/>
    </row>
    <row r="141" spans="1:5" s="330" customFormat="1" ht="12.75" customHeight="1">
      <c r="A141" s="283" t="s">
        <v>100</v>
      </c>
      <c r="B141" s="277" t="s">
        <v>434</v>
      </c>
      <c r="C141" s="321"/>
      <c r="D141" s="321"/>
      <c r="E141" s="304"/>
    </row>
    <row r="142" spans="1:5" ht="12.75" customHeight="1">
      <c r="A142" s="283" t="s">
        <v>101</v>
      </c>
      <c r="B142" s="277" t="s">
        <v>435</v>
      </c>
      <c r="C142" s="321"/>
      <c r="D142" s="321"/>
      <c r="E142" s="304"/>
    </row>
    <row r="143" spans="1:5" ht="12.75" customHeight="1">
      <c r="A143" s="283" t="s">
        <v>123</v>
      </c>
      <c r="B143" s="277" t="s">
        <v>436</v>
      </c>
      <c r="C143" s="321"/>
      <c r="D143" s="321"/>
      <c r="E143" s="304"/>
    </row>
    <row r="144" spans="1:5" ht="12.75" customHeight="1" thickBot="1">
      <c r="A144" s="283" t="s">
        <v>338</v>
      </c>
      <c r="B144" s="277" t="s">
        <v>437</v>
      </c>
      <c r="C144" s="321"/>
      <c r="D144" s="321"/>
      <c r="E144" s="304"/>
    </row>
    <row r="145" spans="1:5" ht="16.5" thickBot="1">
      <c r="A145" s="288" t="s">
        <v>11</v>
      </c>
      <c r="B145" s="296" t="s">
        <v>438</v>
      </c>
      <c r="C145" s="270">
        <f>+C126+C130+C135+C140</f>
        <v>0</v>
      </c>
      <c r="D145" s="270">
        <f>+D126+D130+D135+D140</f>
        <v>0</v>
      </c>
      <c r="E145" s="271">
        <f>+E126+E130+E135+E140</f>
        <v>0</v>
      </c>
    </row>
    <row r="146" spans="1:5" ht="16.5" thickBot="1">
      <c r="A146" s="313" t="s">
        <v>12</v>
      </c>
      <c r="B146" s="316" t="s">
        <v>439</v>
      </c>
      <c r="C146" s="270">
        <f>+C125+C145</f>
        <v>0</v>
      </c>
      <c r="D146" s="270">
        <f>+D125+D145</f>
        <v>0</v>
      </c>
      <c r="E146" s="271">
        <f>+E125+E145</f>
        <v>0</v>
      </c>
    </row>
    <row r="148" spans="1:5" ht="18.75" customHeight="1">
      <c r="A148" s="490" t="s">
        <v>440</v>
      </c>
      <c r="B148" s="490"/>
      <c r="C148" s="490"/>
      <c r="D148" s="490"/>
      <c r="E148" s="490"/>
    </row>
    <row r="149" spans="1:5" ht="13.5" customHeight="1" thickBot="1">
      <c r="A149" s="298" t="s">
        <v>82</v>
      </c>
      <c r="B149" s="298"/>
      <c r="C149" s="328"/>
      <c r="E149" s="315" t="s">
        <v>122</v>
      </c>
    </row>
    <row r="150" spans="1:5" ht="21.75" thickBot="1">
      <c r="A150" s="288">
        <v>1</v>
      </c>
      <c r="B150" s="291" t="s">
        <v>441</v>
      </c>
      <c r="C150" s="314">
        <f>+C61-C125</f>
        <v>0</v>
      </c>
      <c r="D150" s="314">
        <f>+D61-D125</f>
        <v>0</v>
      </c>
      <c r="E150" s="314">
        <f>+E61-E125</f>
        <v>0</v>
      </c>
    </row>
    <row r="151" spans="1:5" ht="21.75" thickBot="1">
      <c r="A151" s="288" t="s">
        <v>4</v>
      </c>
      <c r="B151" s="291" t="s">
        <v>442</v>
      </c>
      <c r="C151" s="314">
        <f>+C84-C145</f>
        <v>0</v>
      </c>
      <c r="D151" s="314">
        <f>+D84-D145</f>
        <v>0</v>
      </c>
      <c r="E151" s="314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17" customFormat="1" ht="12.75" customHeight="1">
      <c r="C161" s="318"/>
      <c r="D161" s="318"/>
      <c r="E161" s="318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 Csengerújfalu Önkormányzat
2014. ÉVI ZÁRSZÁMADÁS
ÖNKÉNT VÁLLALT FELADATAINAK MÉRLEGE
&amp;R&amp;"Times New Roman CE,Félkövér dőlt"&amp;11 5. melléklet a 4/2016. (V.26.) önkormányzati rendelethez</oddHeader>
  </headerFooter>
  <rowBreaks count="1" manualBreakCount="1">
    <brk id="8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10" sqref="E10"/>
    </sheetView>
  </sheetViews>
  <sheetFormatPr defaultColWidth="9.00390625" defaultRowHeight="12.75"/>
  <cols>
    <col min="1" max="1" width="9.50390625" style="317" customWidth="1"/>
    <col min="2" max="2" width="60.875" style="317" customWidth="1"/>
    <col min="3" max="5" width="15.875" style="318" customWidth="1"/>
    <col min="6" max="16384" width="9.375" style="328" customWidth="1"/>
  </cols>
  <sheetData>
    <row r="1" spans="1:5" ht="15.75" customHeight="1">
      <c r="A1" s="491" t="s">
        <v>0</v>
      </c>
      <c r="B1" s="491"/>
      <c r="C1" s="491"/>
      <c r="D1" s="491"/>
      <c r="E1" s="491"/>
    </row>
    <row r="2" spans="1:5" ht="15.75" customHeight="1" thickBot="1">
      <c r="A2" s="27" t="s">
        <v>80</v>
      </c>
      <c r="B2" s="27"/>
      <c r="C2" s="315"/>
      <c r="D2" s="315"/>
      <c r="E2" s="315" t="s">
        <v>122</v>
      </c>
    </row>
    <row r="3" spans="1:5" ht="15.75" customHeight="1">
      <c r="A3" s="492" t="s">
        <v>43</v>
      </c>
      <c r="B3" s="494" t="s">
        <v>2</v>
      </c>
      <c r="C3" s="496" t="str">
        <f>+'1.mell.'!C3:E3</f>
        <v>2015.évi</v>
      </c>
      <c r="D3" s="496"/>
      <c r="E3" s="497"/>
    </row>
    <row r="4" spans="1:5" ht="37.5" customHeight="1" thickBot="1">
      <c r="A4" s="493"/>
      <c r="B4" s="495"/>
      <c r="C4" s="29" t="s">
        <v>144</v>
      </c>
      <c r="D4" s="29" t="s">
        <v>145</v>
      </c>
      <c r="E4" s="30" t="s">
        <v>146</v>
      </c>
    </row>
    <row r="5" spans="1:5" s="329" customFormat="1" ht="12" customHeight="1" thickBot="1">
      <c r="A5" s="293" t="s">
        <v>386</v>
      </c>
      <c r="B5" s="294" t="s">
        <v>387</v>
      </c>
      <c r="C5" s="294" t="s">
        <v>388</v>
      </c>
      <c r="D5" s="294" t="s">
        <v>389</v>
      </c>
      <c r="E5" s="342" t="s">
        <v>390</v>
      </c>
    </row>
    <row r="6" spans="1:5" s="330" customFormat="1" ht="12" customHeight="1" thickBot="1">
      <c r="A6" s="288" t="s">
        <v>3</v>
      </c>
      <c r="B6" s="289" t="s">
        <v>271</v>
      </c>
      <c r="C6" s="320">
        <f>SUM(C7:C12)</f>
        <v>20194</v>
      </c>
      <c r="D6" s="320">
        <f>SUM(D7:D12)</f>
        <v>20194</v>
      </c>
      <c r="E6" s="303">
        <f>SUM(E7:E12)</f>
        <v>20194</v>
      </c>
    </row>
    <row r="7" spans="1:5" s="330" customFormat="1" ht="12" customHeight="1">
      <c r="A7" s="283" t="s">
        <v>55</v>
      </c>
      <c r="B7" s="331" t="s">
        <v>272</v>
      </c>
      <c r="C7" s="322"/>
      <c r="D7" s="322"/>
      <c r="E7" s="305"/>
    </row>
    <row r="8" spans="1:5" s="330" customFormat="1" ht="12" customHeight="1">
      <c r="A8" s="282" t="s">
        <v>56</v>
      </c>
      <c r="B8" s="332" t="s">
        <v>273</v>
      </c>
      <c r="C8" s="321"/>
      <c r="D8" s="321"/>
      <c r="E8" s="304"/>
    </row>
    <row r="9" spans="1:5" s="330" customFormat="1" ht="12" customHeight="1">
      <c r="A9" s="282" t="s">
        <v>57</v>
      </c>
      <c r="B9" s="332" t="s">
        <v>274</v>
      </c>
      <c r="C9" s="321">
        <v>20194</v>
      </c>
      <c r="D9" s="321">
        <v>20194</v>
      </c>
      <c r="E9" s="304">
        <v>20194</v>
      </c>
    </row>
    <row r="10" spans="1:5" s="330" customFormat="1" ht="12" customHeight="1">
      <c r="A10" s="282" t="s">
        <v>58</v>
      </c>
      <c r="B10" s="332" t="s">
        <v>275</v>
      </c>
      <c r="C10" s="321"/>
      <c r="D10" s="321"/>
      <c r="E10" s="304"/>
    </row>
    <row r="11" spans="1:5" s="330" customFormat="1" ht="12" customHeight="1">
      <c r="A11" s="282" t="s">
        <v>76</v>
      </c>
      <c r="B11" s="332" t="s">
        <v>276</v>
      </c>
      <c r="C11" s="321"/>
      <c r="D11" s="321"/>
      <c r="E11" s="304"/>
    </row>
    <row r="12" spans="1:5" s="330" customFormat="1" ht="12" customHeight="1" thickBot="1">
      <c r="A12" s="284" t="s">
        <v>59</v>
      </c>
      <c r="B12" s="333" t="s">
        <v>277</v>
      </c>
      <c r="C12" s="323"/>
      <c r="D12" s="323"/>
      <c r="E12" s="306"/>
    </row>
    <row r="13" spans="1:5" s="330" customFormat="1" ht="12" customHeight="1" thickBot="1">
      <c r="A13" s="288" t="s">
        <v>4</v>
      </c>
      <c r="B13" s="310" t="s">
        <v>278</v>
      </c>
      <c r="C13" s="320">
        <f>SUM(C14:C18)</f>
        <v>0</v>
      </c>
      <c r="D13" s="320">
        <f>SUM(D14:D18)</f>
        <v>0</v>
      </c>
      <c r="E13" s="303">
        <f>SUM(E14:E18)</f>
        <v>0</v>
      </c>
    </row>
    <row r="14" spans="1:5" s="330" customFormat="1" ht="12" customHeight="1">
      <c r="A14" s="283" t="s">
        <v>61</v>
      </c>
      <c r="B14" s="331" t="s">
        <v>279</v>
      </c>
      <c r="C14" s="322"/>
      <c r="D14" s="322"/>
      <c r="E14" s="305"/>
    </row>
    <row r="15" spans="1:5" s="330" customFormat="1" ht="12" customHeight="1">
      <c r="A15" s="282" t="s">
        <v>62</v>
      </c>
      <c r="B15" s="332" t="s">
        <v>280</v>
      </c>
      <c r="C15" s="321"/>
      <c r="D15" s="321"/>
      <c r="E15" s="304"/>
    </row>
    <row r="16" spans="1:5" s="330" customFormat="1" ht="12" customHeight="1">
      <c r="A16" s="282" t="s">
        <v>63</v>
      </c>
      <c r="B16" s="332" t="s">
        <v>281</v>
      </c>
      <c r="C16" s="321"/>
      <c r="D16" s="321"/>
      <c r="E16" s="304"/>
    </row>
    <row r="17" spans="1:5" s="330" customFormat="1" ht="12" customHeight="1">
      <c r="A17" s="282" t="s">
        <v>64</v>
      </c>
      <c r="B17" s="332" t="s">
        <v>282</v>
      </c>
      <c r="C17" s="321"/>
      <c r="D17" s="321"/>
      <c r="E17" s="304"/>
    </row>
    <row r="18" spans="1:5" s="330" customFormat="1" ht="12" customHeight="1">
      <c r="A18" s="282" t="s">
        <v>65</v>
      </c>
      <c r="B18" s="332" t="s">
        <v>283</v>
      </c>
      <c r="C18" s="321"/>
      <c r="D18" s="321"/>
      <c r="E18" s="304"/>
    </row>
    <row r="19" spans="1:5" s="330" customFormat="1" ht="12" customHeight="1" thickBot="1">
      <c r="A19" s="284" t="s">
        <v>71</v>
      </c>
      <c r="B19" s="333" t="s">
        <v>284</v>
      </c>
      <c r="C19" s="323"/>
      <c r="D19" s="323"/>
      <c r="E19" s="306"/>
    </row>
    <row r="20" spans="1:5" s="330" customFormat="1" ht="12" customHeight="1" thickBot="1">
      <c r="A20" s="288" t="s">
        <v>5</v>
      </c>
      <c r="B20" s="289" t="s">
        <v>285</v>
      </c>
      <c r="C20" s="320">
        <f>SUM(C21:C25)</f>
        <v>0</v>
      </c>
      <c r="D20" s="320">
        <f>SUM(D21:D25)</f>
        <v>0</v>
      </c>
      <c r="E20" s="303">
        <f>SUM(E21:E25)</f>
        <v>0</v>
      </c>
    </row>
    <row r="21" spans="1:5" s="330" customFormat="1" ht="12" customHeight="1">
      <c r="A21" s="283" t="s">
        <v>44</v>
      </c>
      <c r="B21" s="331" t="s">
        <v>286</v>
      </c>
      <c r="C21" s="322"/>
      <c r="D21" s="322"/>
      <c r="E21" s="305"/>
    </row>
    <row r="22" spans="1:5" s="330" customFormat="1" ht="12" customHeight="1">
      <c r="A22" s="282" t="s">
        <v>45</v>
      </c>
      <c r="B22" s="332" t="s">
        <v>287</v>
      </c>
      <c r="C22" s="321"/>
      <c r="D22" s="321"/>
      <c r="E22" s="304"/>
    </row>
    <row r="23" spans="1:5" s="330" customFormat="1" ht="12" customHeight="1">
      <c r="A23" s="282" t="s">
        <v>46</v>
      </c>
      <c r="B23" s="332" t="s">
        <v>288</v>
      </c>
      <c r="C23" s="321"/>
      <c r="D23" s="321"/>
      <c r="E23" s="304"/>
    </row>
    <row r="24" spans="1:5" s="330" customFormat="1" ht="12" customHeight="1">
      <c r="A24" s="282" t="s">
        <v>47</v>
      </c>
      <c r="B24" s="332" t="s">
        <v>289</v>
      </c>
      <c r="C24" s="321"/>
      <c r="D24" s="321"/>
      <c r="E24" s="304"/>
    </row>
    <row r="25" spans="1:5" s="330" customFormat="1" ht="12" customHeight="1">
      <c r="A25" s="282" t="s">
        <v>90</v>
      </c>
      <c r="B25" s="332" t="s">
        <v>290</v>
      </c>
      <c r="C25" s="321"/>
      <c r="D25" s="321"/>
      <c r="E25" s="304"/>
    </row>
    <row r="26" spans="1:5" s="330" customFormat="1" ht="12" customHeight="1" thickBot="1">
      <c r="A26" s="284" t="s">
        <v>91</v>
      </c>
      <c r="B26" s="333" t="s">
        <v>291</v>
      </c>
      <c r="C26" s="323"/>
      <c r="D26" s="323"/>
      <c r="E26" s="306"/>
    </row>
    <row r="27" spans="1:5" s="330" customFormat="1" ht="12" customHeight="1" thickBot="1">
      <c r="A27" s="288" t="s">
        <v>92</v>
      </c>
      <c r="B27" s="289" t="s">
        <v>292</v>
      </c>
      <c r="C27" s="326">
        <f>+C28+C31+C32+C33</f>
        <v>0</v>
      </c>
      <c r="D27" s="326">
        <f>+D28+D31+D32+D33</f>
        <v>0</v>
      </c>
      <c r="E27" s="339">
        <f>+E28+E31+E32+E33</f>
        <v>0</v>
      </c>
    </row>
    <row r="28" spans="1:5" s="330" customFormat="1" ht="12" customHeight="1">
      <c r="A28" s="283" t="s">
        <v>293</v>
      </c>
      <c r="B28" s="331" t="s">
        <v>294</v>
      </c>
      <c r="C28" s="341">
        <f>+C29+C30</f>
        <v>0</v>
      </c>
      <c r="D28" s="341">
        <f>+D29+D30</f>
        <v>0</v>
      </c>
      <c r="E28" s="340">
        <f>+E29+E30</f>
        <v>0</v>
      </c>
    </row>
    <row r="29" spans="1:5" s="330" customFormat="1" ht="12" customHeight="1">
      <c r="A29" s="282" t="s">
        <v>295</v>
      </c>
      <c r="B29" s="332" t="s">
        <v>296</v>
      </c>
      <c r="C29" s="321"/>
      <c r="D29" s="321"/>
      <c r="E29" s="304"/>
    </row>
    <row r="30" spans="1:5" s="330" customFormat="1" ht="12" customHeight="1">
      <c r="A30" s="282" t="s">
        <v>297</v>
      </c>
      <c r="B30" s="332" t="s">
        <v>298</v>
      </c>
      <c r="C30" s="321"/>
      <c r="D30" s="321"/>
      <c r="E30" s="304"/>
    </row>
    <row r="31" spans="1:5" s="330" customFormat="1" ht="12" customHeight="1">
      <c r="A31" s="282" t="s">
        <v>299</v>
      </c>
      <c r="B31" s="332" t="s">
        <v>300</v>
      </c>
      <c r="C31" s="321"/>
      <c r="D31" s="321"/>
      <c r="E31" s="304"/>
    </row>
    <row r="32" spans="1:5" s="330" customFormat="1" ht="12" customHeight="1">
      <c r="A32" s="282" t="s">
        <v>301</v>
      </c>
      <c r="B32" s="332" t="s">
        <v>302</v>
      </c>
      <c r="C32" s="321"/>
      <c r="D32" s="321"/>
      <c r="E32" s="304"/>
    </row>
    <row r="33" spans="1:5" s="330" customFormat="1" ht="12" customHeight="1" thickBot="1">
      <c r="A33" s="284" t="s">
        <v>303</v>
      </c>
      <c r="B33" s="333" t="s">
        <v>304</v>
      </c>
      <c r="C33" s="323"/>
      <c r="D33" s="323"/>
      <c r="E33" s="306"/>
    </row>
    <row r="34" spans="1:5" s="330" customFormat="1" ht="12" customHeight="1" thickBot="1">
      <c r="A34" s="288" t="s">
        <v>7</v>
      </c>
      <c r="B34" s="289" t="s">
        <v>305</v>
      </c>
      <c r="C34" s="320">
        <f>SUM(C35:C44)</f>
        <v>0</v>
      </c>
      <c r="D34" s="320">
        <f>SUM(D35:D44)</f>
        <v>0</v>
      </c>
      <c r="E34" s="303">
        <f>SUM(E35:E44)</f>
        <v>0</v>
      </c>
    </row>
    <row r="35" spans="1:5" s="330" customFormat="1" ht="12" customHeight="1">
      <c r="A35" s="283" t="s">
        <v>48</v>
      </c>
      <c r="B35" s="331" t="s">
        <v>306</v>
      </c>
      <c r="C35" s="322"/>
      <c r="D35" s="322"/>
      <c r="E35" s="305"/>
    </row>
    <row r="36" spans="1:5" s="330" customFormat="1" ht="12" customHeight="1">
      <c r="A36" s="282" t="s">
        <v>49</v>
      </c>
      <c r="B36" s="332" t="s">
        <v>307</v>
      </c>
      <c r="C36" s="321"/>
      <c r="D36" s="321"/>
      <c r="E36" s="304"/>
    </row>
    <row r="37" spans="1:5" s="330" customFormat="1" ht="12" customHeight="1">
      <c r="A37" s="282" t="s">
        <v>50</v>
      </c>
      <c r="B37" s="332" t="s">
        <v>308</v>
      </c>
      <c r="C37" s="321"/>
      <c r="D37" s="321"/>
      <c r="E37" s="304"/>
    </row>
    <row r="38" spans="1:5" s="330" customFormat="1" ht="12" customHeight="1">
      <c r="A38" s="282" t="s">
        <v>94</v>
      </c>
      <c r="B38" s="332" t="s">
        <v>309</v>
      </c>
      <c r="C38" s="321"/>
      <c r="D38" s="321"/>
      <c r="E38" s="304"/>
    </row>
    <row r="39" spans="1:5" s="330" customFormat="1" ht="12" customHeight="1">
      <c r="A39" s="282" t="s">
        <v>95</v>
      </c>
      <c r="B39" s="332" t="s">
        <v>310</v>
      </c>
      <c r="C39" s="321"/>
      <c r="D39" s="321"/>
      <c r="E39" s="304"/>
    </row>
    <row r="40" spans="1:5" s="330" customFormat="1" ht="12" customHeight="1">
      <c r="A40" s="282" t="s">
        <v>96</v>
      </c>
      <c r="B40" s="332" t="s">
        <v>311</v>
      </c>
      <c r="C40" s="321"/>
      <c r="D40" s="321"/>
      <c r="E40" s="304"/>
    </row>
    <row r="41" spans="1:5" s="330" customFormat="1" ht="12" customHeight="1">
      <c r="A41" s="282" t="s">
        <v>97</v>
      </c>
      <c r="B41" s="332" t="s">
        <v>312</v>
      </c>
      <c r="C41" s="321"/>
      <c r="D41" s="321"/>
      <c r="E41" s="304"/>
    </row>
    <row r="42" spans="1:5" s="330" customFormat="1" ht="12" customHeight="1">
      <c r="A42" s="282" t="s">
        <v>98</v>
      </c>
      <c r="B42" s="332" t="s">
        <v>313</v>
      </c>
      <c r="C42" s="321"/>
      <c r="D42" s="321"/>
      <c r="E42" s="304"/>
    </row>
    <row r="43" spans="1:5" s="330" customFormat="1" ht="12" customHeight="1">
      <c r="A43" s="282" t="s">
        <v>314</v>
      </c>
      <c r="B43" s="332" t="s">
        <v>315</v>
      </c>
      <c r="C43" s="324"/>
      <c r="D43" s="324"/>
      <c r="E43" s="307"/>
    </row>
    <row r="44" spans="1:5" s="330" customFormat="1" ht="12" customHeight="1" thickBot="1">
      <c r="A44" s="284" t="s">
        <v>316</v>
      </c>
      <c r="B44" s="333" t="s">
        <v>317</v>
      </c>
      <c r="C44" s="325"/>
      <c r="D44" s="325"/>
      <c r="E44" s="308"/>
    </row>
    <row r="45" spans="1:5" s="330" customFormat="1" ht="12" customHeight="1" thickBot="1">
      <c r="A45" s="288" t="s">
        <v>8</v>
      </c>
      <c r="B45" s="289" t="s">
        <v>318</v>
      </c>
      <c r="C45" s="320">
        <f>SUM(C46:C50)</f>
        <v>0</v>
      </c>
      <c r="D45" s="320">
        <f>SUM(D46:D50)</f>
        <v>0</v>
      </c>
      <c r="E45" s="303">
        <f>SUM(E46:E50)</f>
        <v>0</v>
      </c>
    </row>
    <row r="46" spans="1:5" s="330" customFormat="1" ht="12" customHeight="1">
      <c r="A46" s="283" t="s">
        <v>51</v>
      </c>
      <c r="B46" s="331" t="s">
        <v>319</v>
      </c>
      <c r="C46" s="343"/>
      <c r="D46" s="343"/>
      <c r="E46" s="309"/>
    </row>
    <row r="47" spans="1:5" s="330" customFormat="1" ht="12" customHeight="1">
      <c r="A47" s="282" t="s">
        <v>52</v>
      </c>
      <c r="B47" s="332" t="s">
        <v>320</v>
      </c>
      <c r="C47" s="324"/>
      <c r="D47" s="324"/>
      <c r="E47" s="307"/>
    </row>
    <row r="48" spans="1:5" s="330" customFormat="1" ht="12" customHeight="1">
      <c r="A48" s="282" t="s">
        <v>321</v>
      </c>
      <c r="B48" s="332" t="s">
        <v>322</v>
      </c>
      <c r="C48" s="324"/>
      <c r="D48" s="324"/>
      <c r="E48" s="307"/>
    </row>
    <row r="49" spans="1:5" s="330" customFormat="1" ht="12" customHeight="1">
      <c r="A49" s="282" t="s">
        <v>323</v>
      </c>
      <c r="B49" s="332" t="s">
        <v>324</v>
      </c>
      <c r="C49" s="324"/>
      <c r="D49" s="324"/>
      <c r="E49" s="307"/>
    </row>
    <row r="50" spans="1:5" s="330" customFormat="1" ht="12" customHeight="1" thickBot="1">
      <c r="A50" s="284" t="s">
        <v>325</v>
      </c>
      <c r="B50" s="333" t="s">
        <v>326</v>
      </c>
      <c r="C50" s="325"/>
      <c r="D50" s="325"/>
      <c r="E50" s="308"/>
    </row>
    <row r="51" spans="1:5" s="330" customFormat="1" ht="17.25" customHeight="1" thickBot="1">
      <c r="A51" s="288" t="s">
        <v>99</v>
      </c>
      <c r="B51" s="289" t="s">
        <v>327</v>
      </c>
      <c r="C51" s="320">
        <f>SUM(C52:C54)</f>
        <v>0</v>
      </c>
      <c r="D51" s="320">
        <f>SUM(D52:D54)</f>
        <v>0</v>
      </c>
      <c r="E51" s="303">
        <f>SUM(E52:E54)</f>
        <v>0</v>
      </c>
    </row>
    <row r="52" spans="1:5" s="330" customFormat="1" ht="12" customHeight="1">
      <c r="A52" s="283" t="s">
        <v>53</v>
      </c>
      <c r="B52" s="331" t="s">
        <v>328</v>
      </c>
      <c r="C52" s="322"/>
      <c r="D52" s="322"/>
      <c r="E52" s="305"/>
    </row>
    <row r="53" spans="1:5" s="330" customFormat="1" ht="12" customHeight="1">
      <c r="A53" s="282" t="s">
        <v>54</v>
      </c>
      <c r="B53" s="332" t="s">
        <v>329</v>
      </c>
      <c r="C53" s="321"/>
      <c r="D53" s="321"/>
      <c r="E53" s="304"/>
    </row>
    <row r="54" spans="1:5" s="330" customFormat="1" ht="12" customHeight="1">
      <c r="A54" s="282" t="s">
        <v>330</v>
      </c>
      <c r="B54" s="332" t="s">
        <v>331</v>
      </c>
      <c r="C54" s="321"/>
      <c r="D54" s="321"/>
      <c r="E54" s="304"/>
    </row>
    <row r="55" spans="1:5" s="330" customFormat="1" ht="12" customHeight="1" thickBot="1">
      <c r="A55" s="284" t="s">
        <v>332</v>
      </c>
      <c r="B55" s="333" t="s">
        <v>333</v>
      </c>
      <c r="C55" s="323"/>
      <c r="D55" s="323"/>
      <c r="E55" s="306"/>
    </row>
    <row r="56" spans="1:5" s="330" customFormat="1" ht="12" customHeight="1" thickBot="1">
      <c r="A56" s="288" t="s">
        <v>10</v>
      </c>
      <c r="B56" s="310" t="s">
        <v>334</v>
      </c>
      <c r="C56" s="320">
        <f>SUM(C57:C59)</f>
        <v>0</v>
      </c>
      <c r="D56" s="320">
        <f>SUM(D57:D59)</f>
        <v>0</v>
      </c>
      <c r="E56" s="303">
        <f>SUM(E57:E59)</f>
        <v>0</v>
      </c>
    </row>
    <row r="57" spans="1:5" s="330" customFormat="1" ht="12" customHeight="1">
      <c r="A57" s="283" t="s">
        <v>100</v>
      </c>
      <c r="B57" s="331" t="s">
        <v>335</v>
      </c>
      <c r="C57" s="324"/>
      <c r="D57" s="324"/>
      <c r="E57" s="307"/>
    </row>
    <row r="58" spans="1:5" s="330" customFormat="1" ht="12" customHeight="1">
      <c r="A58" s="282" t="s">
        <v>101</v>
      </c>
      <c r="B58" s="332" t="s">
        <v>336</v>
      </c>
      <c r="C58" s="324"/>
      <c r="D58" s="324"/>
      <c r="E58" s="307"/>
    </row>
    <row r="59" spans="1:5" s="330" customFormat="1" ht="12" customHeight="1">
      <c r="A59" s="282" t="s">
        <v>123</v>
      </c>
      <c r="B59" s="332" t="s">
        <v>337</v>
      </c>
      <c r="C59" s="324"/>
      <c r="D59" s="324"/>
      <c r="E59" s="307"/>
    </row>
    <row r="60" spans="1:5" s="330" customFormat="1" ht="12" customHeight="1" thickBot="1">
      <c r="A60" s="284" t="s">
        <v>338</v>
      </c>
      <c r="B60" s="333" t="s">
        <v>339</v>
      </c>
      <c r="C60" s="324"/>
      <c r="D60" s="324"/>
      <c r="E60" s="307"/>
    </row>
    <row r="61" spans="1:5" s="330" customFormat="1" ht="12" customHeight="1" thickBot="1">
      <c r="A61" s="288" t="s">
        <v>11</v>
      </c>
      <c r="B61" s="289" t="s">
        <v>340</v>
      </c>
      <c r="C61" s="326">
        <f>+C6+C13+C20+C27+C34+C45+C51+C56</f>
        <v>20194</v>
      </c>
      <c r="D61" s="326">
        <f>+D6+D13+D20+D27+D34+D45+D51+D56</f>
        <v>20194</v>
      </c>
      <c r="E61" s="339">
        <f>+E6+E13+E20+E27+E34+E45+E51+E56</f>
        <v>20194</v>
      </c>
    </row>
    <row r="62" spans="1:5" s="330" customFormat="1" ht="12" customHeight="1" thickBot="1">
      <c r="A62" s="344" t="s">
        <v>341</v>
      </c>
      <c r="B62" s="310" t="s">
        <v>342</v>
      </c>
      <c r="C62" s="320">
        <f>+C63+C64+C65</f>
        <v>0</v>
      </c>
      <c r="D62" s="320">
        <f>+D63+D64+D65</f>
        <v>0</v>
      </c>
      <c r="E62" s="303">
        <f>+E63+E64+E65</f>
        <v>0</v>
      </c>
    </row>
    <row r="63" spans="1:5" s="330" customFormat="1" ht="12" customHeight="1">
      <c r="A63" s="283" t="s">
        <v>343</v>
      </c>
      <c r="B63" s="331" t="s">
        <v>344</v>
      </c>
      <c r="C63" s="324"/>
      <c r="D63" s="324"/>
      <c r="E63" s="307"/>
    </row>
    <row r="64" spans="1:5" s="330" customFormat="1" ht="12" customHeight="1">
      <c r="A64" s="282" t="s">
        <v>345</v>
      </c>
      <c r="B64" s="332" t="s">
        <v>346</v>
      </c>
      <c r="C64" s="324"/>
      <c r="D64" s="324"/>
      <c r="E64" s="307"/>
    </row>
    <row r="65" spans="1:5" s="330" customFormat="1" ht="12" customHeight="1" thickBot="1">
      <c r="A65" s="284" t="s">
        <v>347</v>
      </c>
      <c r="B65" s="268" t="s">
        <v>391</v>
      </c>
      <c r="C65" s="324"/>
      <c r="D65" s="324"/>
      <c r="E65" s="307"/>
    </row>
    <row r="66" spans="1:5" s="330" customFormat="1" ht="12" customHeight="1" thickBot="1">
      <c r="A66" s="344" t="s">
        <v>348</v>
      </c>
      <c r="B66" s="310" t="s">
        <v>349</v>
      </c>
      <c r="C66" s="320">
        <f>+C67+C68+C69+C70</f>
        <v>0</v>
      </c>
      <c r="D66" s="320">
        <f>+D67+D68+D69+D70</f>
        <v>0</v>
      </c>
      <c r="E66" s="303">
        <f>+E67+E68+E69+E70</f>
        <v>0</v>
      </c>
    </row>
    <row r="67" spans="1:5" s="330" customFormat="1" ht="13.5" customHeight="1">
      <c r="A67" s="283" t="s">
        <v>77</v>
      </c>
      <c r="B67" s="331" t="s">
        <v>350</v>
      </c>
      <c r="C67" s="324"/>
      <c r="D67" s="324"/>
      <c r="E67" s="307"/>
    </row>
    <row r="68" spans="1:5" s="330" customFormat="1" ht="12" customHeight="1">
      <c r="A68" s="282" t="s">
        <v>78</v>
      </c>
      <c r="B68" s="332" t="s">
        <v>351</v>
      </c>
      <c r="C68" s="324"/>
      <c r="D68" s="324"/>
      <c r="E68" s="307"/>
    </row>
    <row r="69" spans="1:5" s="330" customFormat="1" ht="12" customHeight="1">
      <c r="A69" s="282" t="s">
        <v>352</v>
      </c>
      <c r="B69" s="332" t="s">
        <v>353</v>
      </c>
      <c r="C69" s="324"/>
      <c r="D69" s="324"/>
      <c r="E69" s="307"/>
    </row>
    <row r="70" spans="1:5" s="330" customFormat="1" ht="12" customHeight="1" thickBot="1">
      <c r="A70" s="284" t="s">
        <v>354</v>
      </c>
      <c r="B70" s="333" t="s">
        <v>355</v>
      </c>
      <c r="C70" s="324"/>
      <c r="D70" s="324"/>
      <c r="E70" s="307"/>
    </row>
    <row r="71" spans="1:5" s="330" customFormat="1" ht="12" customHeight="1" thickBot="1">
      <c r="A71" s="344" t="s">
        <v>356</v>
      </c>
      <c r="B71" s="310" t="s">
        <v>357</v>
      </c>
      <c r="C71" s="320">
        <f>+C72+C73</f>
        <v>0</v>
      </c>
      <c r="D71" s="320">
        <f>+D72+D73</f>
        <v>0</v>
      </c>
      <c r="E71" s="303">
        <f>+E72+E73</f>
        <v>0</v>
      </c>
    </row>
    <row r="72" spans="1:5" s="330" customFormat="1" ht="12" customHeight="1">
      <c r="A72" s="283" t="s">
        <v>358</v>
      </c>
      <c r="B72" s="331" t="s">
        <v>359</v>
      </c>
      <c r="C72" s="324"/>
      <c r="D72" s="324"/>
      <c r="E72" s="307"/>
    </row>
    <row r="73" spans="1:5" s="330" customFormat="1" ht="12" customHeight="1" thickBot="1">
      <c r="A73" s="284" t="s">
        <v>360</v>
      </c>
      <c r="B73" s="333" t="s">
        <v>361</v>
      </c>
      <c r="C73" s="324"/>
      <c r="D73" s="324"/>
      <c r="E73" s="307"/>
    </row>
    <row r="74" spans="1:5" s="330" customFormat="1" ht="12" customHeight="1" thickBot="1">
      <c r="A74" s="344" t="s">
        <v>362</v>
      </c>
      <c r="B74" s="310" t="s">
        <v>363</v>
      </c>
      <c r="C74" s="320">
        <f>+C75+C76+C77</f>
        <v>0</v>
      </c>
      <c r="D74" s="320">
        <f>+D75+D76+D77</f>
        <v>0</v>
      </c>
      <c r="E74" s="303">
        <f>+E75+E76+E77</f>
        <v>0</v>
      </c>
    </row>
    <row r="75" spans="1:5" s="330" customFormat="1" ht="12" customHeight="1">
      <c r="A75" s="283" t="s">
        <v>364</v>
      </c>
      <c r="B75" s="331" t="s">
        <v>365</v>
      </c>
      <c r="C75" s="324"/>
      <c r="D75" s="324"/>
      <c r="E75" s="307"/>
    </row>
    <row r="76" spans="1:5" s="330" customFormat="1" ht="12" customHeight="1">
      <c r="A76" s="282" t="s">
        <v>366</v>
      </c>
      <c r="B76" s="332" t="s">
        <v>367</v>
      </c>
      <c r="C76" s="324"/>
      <c r="D76" s="324"/>
      <c r="E76" s="307"/>
    </row>
    <row r="77" spans="1:5" s="330" customFormat="1" ht="12" customHeight="1" thickBot="1">
      <c r="A77" s="284" t="s">
        <v>368</v>
      </c>
      <c r="B77" s="312" t="s">
        <v>369</v>
      </c>
      <c r="C77" s="324"/>
      <c r="D77" s="324"/>
      <c r="E77" s="307"/>
    </row>
    <row r="78" spans="1:5" s="330" customFormat="1" ht="12" customHeight="1" thickBot="1">
      <c r="A78" s="344" t="s">
        <v>370</v>
      </c>
      <c r="B78" s="310" t="s">
        <v>371</v>
      </c>
      <c r="C78" s="320">
        <f>+C79+C80+C81+C82</f>
        <v>0</v>
      </c>
      <c r="D78" s="320">
        <f>+D79+D80+D81+D82</f>
        <v>0</v>
      </c>
      <c r="E78" s="303">
        <f>+E79+E80+E81+E82</f>
        <v>0</v>
      </c>
    </row>
    <row r="79" spans="1:5" s="330" customFormat="1" ht="12" customHeight="1">
      <c r="A79" s="334" t="s">
        <v>372</v>
      </c>
      <c r="B79" s="331" t="s">
        <v>373</v>
      </c>
      <c r="C79" s="324"/>
      <c r="D79" s="324"/>
      <c r="E79" s="307"/>
    </row>
    <row r="80" spans="1:5" s="330" customFormat="1" ht="12" customHeight="1">
      <c r="A80" s="335" t="s">
        <v>374</v>
      </c>
      <c r="B80" s="332" t="s">
        <v>375</v>
      </c>
      <c r="C80" s="324"/>
      <c r="D80" s="324"/>
      <c r="E80" s="307"/>
    </row>
    <row r="81" spans="1:5" s="330" customFormat="1" ht="12" customHeight="1">
      <c r="A81" s="335" t="s">
        <v>376</v>
      </c>
      <c r="B81" s="332" t="s">
        <v>377</v>
      </c>
      <c r="C81" s="324"/>
      <c r="D81" s="324"/>
      <c r="E81" s="307"/>
    </row>
    <row r="82" spans="1:5" s="330" customFormat="1" ht="12" customHeight="1" thickBot="1">
      <c r="A82" s="345" t="s">
        <v>378</v>
      </c>
      <c r="B82" s="312" t="s">
        <v>379</v>
      </c>
      <c r="C82" s="324"/>
      <c r="D82" s="324"/>
      <c r="E82" s="307"/>
    </row>
    <row r="83" spans="1:5" s="330" customFormat="1" ht="12" customHeight="1" thickBot="1">
      <c r="A83" s="344" t="s">
        <v>380</v>
      </c>
      <c r="B83" s="310" t="s">
        <v>381</v>
      </c>
      <c r="C83" s="347"/>
      <c r="D83" s="347"/>
      <c r="E83" s="348"/>
    </row>
    <row r="84" spans="1:5" s="330" customFormat="1" ht="12" customHeight="1" thickBot="1">
      <c r="A84" s="344" t="s">
        <v>382</v>
      </c>
      <c r="B84" s="266" t="s">
        <v>383</v>
      </c>
      <c r="C84" s="326">
        <f>+C62+C66+C71+C74+C78+C83</f>
        <v>0</v>
      </c>
      <c r="D84" s="326">
        <f>+D62+D66+D71+D74+D78+D83</f>
        <v>0</v>
      </c>
      <c r="E84" s="339">
        <f>+E62+E66+E71+E74+E78+E83</f>
        <v>0</v>
      </c>
    </row>
    <row r="85" spans="1:5" s="330" customFormat="1" ht="12" customHeight="1" thickBot="1">
      <c r="A85" s="346" t="s">
        <v>384</v>
      </c>
      <c r="B85" s="269" t="s">
        <v>385</v>
      </c>
      <c r="C85" s="326">
        <f>+C61+C84</f>
        <v>20194</v>
      </c>
      <c r="D85" s="326">
        <f>+D61+D84</f>
        <v>20194</v>
      </c>
      <c r="E85" s="339">
        <f>+E61+E84</f>
        <v>20194</v>
      </c>
    </row>
    <row r="86" spans="1:5" s="330" customFormat="1" ht="12" customHeight="1">
      <c r="A86" s="264"/>
      <c r="B86" s="264"/>
      <c r="C86" s="265"/>
      <c r="D86" s="265"/>
      <c r="E86" s="265"/>
    </row>
    <row r="87" spans="1:5" ht="16.5" customHeight="1">
      <c r="A87" s="491" t="s">
        <v>32</v>
      </c>
      <c r="B87" s="491"/>
      <c r="C87" s="491"/>
      <c r="D87" s="491"/>
      <c r="E87" s="491"/>
    </row>
    <row r="88" spans="1:5" s="336" customFormat="1" ht="16.5" customHeight="1" thickBot="1">
      <c r="A88" s="28" t="s">
        <v>81</v>
      </c>
      <c r="B88" s="28"/>
      <c r="C88" s="297"/>
      <c r="D88" s="297"/>
      <c r="E88" s="297" t="s">
        <v>122</v>
      </c>
    </row>
    <row r="89" spans="1:5" s="336" customFormat="1" ht="16.5" customHeight="1">
      <c r="A89" s="492" t="s">
        <v>43</v>
      </c>
      <c r="B89" s="494" t="s">
        <v>143</v>
      </c>
      <c r="C89" s="496" t="str">
        <f>+C3</f>
        <v>2015.évi</v>
      </c>
      <c r="D89" s="496"/>
      <c r="E89" s="497"/>
    </row>
    <row r="90" spans="1:5" ht="37.5" customHeight="1" thickBot="1">
      <c r="A90" s="493"/>
      <c r="B90" s="495"/>
      <c r="C90" s="29" t="s">
        <v>144</v>
      </c>
      <c r="D90" s="29" t="s">
        <v>145</v>
      </c>
      <c r="E90" s="30" t="s">
        <v>146</v>
      </c>
    </row>
    <row r="91" spans="1:5" s="329" customFormat="1" ht="12" customHeight="1" thickBot="1">
      <c r="A91" s="293" t="s">
        <v>386</v>
      </c>
      <c r="B91" s="294" t="s">
        <v>387</v>
      </c>
      <c r="C91" s="294" t="s">
        <v>388</v>
      </c>
      <c r="D91" s="294" t="s">
        <v>389</v>
      </c>
      <c r="E91" s="295" t="s">
        <v>390</v>
      </c>
    </row>
    <row r="92" spans="1:5" ht="12" customHeight="1" thickBot="1">
      <c r="A92" s="290" t="s">
        <v>3</v>
      </c>
      <c r="B92" s="292" t="s">
        <v>392</v>
      </c>
      <c r="C92" s="319">
        <f>SUM(C93:C97)</f>
        <v>25621</v>
      </c>
      <c r="D92" s="319">
        <f>SUM(D93:D97)</f>
        <v>22992</v>
      </c>
      <c r="E92" s="274">
        <f>SUM(E93:E97)</f>
        <v>22992</v>
      </c>
    </row>
    <row r="93" spans="1:5" ht="12" customHeight="1">
      <c r="A93" s="285" t="s">
        <v>55</v>
      </c>
      <c r="B93" s="278" t="s">
        <v>33</v>
      </c>
      <c r="C93" s="32"/>
      <c r="D93" s="32"/>
      <c r="E93" s="273"/>
    </row>
    <row r="94" spans="1:5" ht="12" customHeight="1">
      <c r="A94" s="282" t="s">
        <v>56</v>
      </c>
      <c r="B94" s="276" t="s">
        <v>102</v>
      </c>
      <c r="C94" s="321"/>
      <c r="D94" s="321"/>
      <c r="E94" s="304"/>
    </row>
    <row r="95" spans="1:5" ht="12" customHeight="1">
      <c r="A95" s="282" t="s">
        <v>57</v>
      </c>
      <c r="B95" s="276" t="s">
        <v>75</v>
      </c>
      <c r="C95" s="323"/>
      <c r="D95" s="323"/>
      <c r="E95" s="306"/>
    </row>
    <row r="96" spans="1:5" ht="12" customHeight="1">
      <c r="A96" s="282" t="s">
        <v>58</v>
      </c>
      <c r="B96" s="279" t="s">
        <v>103</v>
      </c>
      <c r="C96" s="323">
        <v>25621</v>
      </c>
      <c r="D96" s="323">
        <v>22992</v>
      </c>
      <c r="E96" s="306">
        <v>22992</v>
      </c>
    </row>
    <row r="97" spans="1:5" ht="12" customHeight="1">
      <c r="A97" s="282" t="s">
        <v>66</v>
      </c>
      <c r="B97" s="287" t="s">
        <v>104</v>
      </c>
      <c r="C97" s="323"/>
      <c r="D97" s="323"/>
      <c r="E97" s="306"/>
    </row>
    <row r="98" spans="1:5" ht="12" customHeight="1">
      <c r="A98" s="282" t="s">
        <v>59</v>
      </c>
      <c r="B98" s="276" t="s">
        <v>393</v>
      </c>
      <c r="C98" s="323"/>
      <c r="D98" s="323"/>
      <c r="E98" s="306"/>
    </row>
    <row r="99" spans="1:5" ht="12" customHeight="1">
      <c r="A99" s="282" t="s">
        <v>60</v>
      </c>
      <c r="B99" s="299" t="s">
        <v>394</v>
      </c>
      <c r="C99" s="323"/>
      <c r="D99" s="323"/>
      <c r="E99" s="306"/>
    </row>
    <row r="100" spans="1:5" ht="12" customHeight="1">
      <c r="A100" s="282" t="s">
        <v>67</v>
      </c>
      <c r="B100" s="300" t="s">
        <v>395</v>
      </c>
      <c r="C100" s="323"/>
      <c r="D100" s="323"/>
      <c r="E100" s="306"/>
    </row>
    <row r="101" spans="1:5" ht="12" customHeight="1">
      <c r="A101" s="282" t="s">
        <v>68</v>
      </c>
      <c r="B101" s="300" t="s">
        <v>396</v>
      </c>
      <c r="C101" s="323"/>
      <c r="D101" s="323"/>
      <c r="E101" s="306"/>
    </row>
    <row r="102" spans="1:5" ht="12" customHeight="1">
      <c r="A102" s="282" t="s">
        <v>69</v>
      </c>
      <c r="B102" s="299" t="s">
        <v>397</v>
      </c>
      <c r="C102" s="323"/>
      <c r="D102" s="323"/>
      <c r="E102" s="306"/>
    </row>
    <row r="103" spans="1:5" ht="12" customHeight="1">
      <c r="A103" s="282" t="s">
        <v>70</v>
      </c>
      <c r="B103" s="299" t="s">
        <v>398</v>
      </c>
      <c r="C103" s="323"/>
      <c r="D103" s="323"/>
      <c r="E103" s="306"/>
    </row>
    <row r="104" spans="1:5" ht="12" customHeight="1">
      <c r="A104" s="282" t="s">
        <v>72</v>
      </c>
      <c r="B104" s="300" t="s">
        <v>399</v>
      </c>
      <c r="C104" s="323"/>
      <c r="D104" s="323"/>
      <c r="E104" s="306"/>
    </row>
    <row r="105" spans="1:5" ht="12" customHeight="1">
      <c r="A105" s="281" t="s">
        <v>105</v>
      </c>
      <c r="B105" s="301" t="s">
        <v>400</v>
      </c>
      <c r="C105" s="323"/>
      <c r="D105" s="323"/>
      <c r="E105" s="306"/>
    </row>
    <row r="106" spans="1:5" ht="12" customHeight="1">
      <c r="A106" s="282" t="s">
        <v>401</v>
      </c>
      <c r="B106" s="301" t="s">
        <v>402</v>
      </c>
      <c r="C106" s="323"/>
      <c r="D106" s="323"/>
      <c r="E106" s="306"/>
    </row>
    <row r="107" spans="1:5" ht="12" customHeight="1" thickBot="1">
      <c r="A107" s="286" t="s">
        <v>403</v>
      </c>
      <c r="B107" s="302" t="s">
        <v>404</v>
      </c>
      <c r="C107" s="33"/>
      <c r="D107" s="33"/>
      <c r="E107" s="267"/>
    </row>
    <row r="108" spans="1:5" ht="12" customHeight="1" thickBot="1">
      <c r="A108" s="288" t="s">
        <v>4</v>
      </c>
      <c r="B108" s="291" t="s">
        <v>405</v>
      </c>
      <c r="C108" s="320">
        <f>+C109+C111+C113</f>
        <v>0</v>
      </c>
      <c r="D108" s="320">
        <f>+D109+D111+D113</f>
        <v>0</v>
      </c>
      <c r="E108" s="303">
        <f>+E109+E111+E113</f>
        <v>0</v>
      </c>
    </row>
    <row r="109" spans="1:5" ht="12" customHeight="1">
      <c r="A109" s="283" t="s">
        <v>61</v>
      </c>
      <c r="B109" s="276" t="s">
        <v>121</v>
      </c>
      <c r="C109" s="322"/>
      <c r="D109" s="322"/>
      <c r="E109" s="305"/>
    </row>
    <row r="110" spans="1:5" ht="12" customHeight="1">
      <c r="A110" s="283" t="s">
        <v>62</v>
      </c>
      <c r="B110" s="280" t="s">
        <v>406</v>
      </c>
      <c r="C110" s="322"/>
      <c r="D110" s="322"/>
      <c r="E110" s="305"/>
    </row>
    <row r="111" spans="1:5" ht="15.75">
      <c r="A111" s="283" t="s">
        <v>63</v>
      </c>
      <c r="B111" s="280" t="s">
        <v>106</v>
      </c>
      <c r="C111" s="321"/>
      <c r="D111" s="321"/>
      <c r="E111" s="304"/>
    </row>
    <row r="112" spans="1:5" ht="12" customHeight="1">
      <c r="A112" s="283" t="s">
        <v>64</v>
      </c>
      <c r="B112" s="280" t="s">
        <v>407</v>
      </c>
      <c r="C112" s="321"/>
      <c r="D112" s="321"/>
      <c r="E112" s="304"/>
    </row>
    <row r="113" spans="1:5" ht="12" customHeight="1">
      <c r="A113" s="283" t="s">
        <v>65</v>
      </c>
      <c r="B113" s="312" t="s">
        <v>124</v>
      </c>
      <c r="C113" s="321"/>
      <c r="D113" s="321"/>
      <c r="E113" s="304"/>
    </row>
    <row r="114" spans="1:5" ht="21.75" customHeight="1">
      <c r="A114" s="283" t="s">
        <v>71</v>
      </c>
      <c r="B114" s="311" t="s">
        <v>408</v>
      </c>
      <c r="C114" s="321"/>
      <c r="D114" s="321"/>
      <c r="E114" s="304"/>
    </row>
    <row r="115" spans="1:5" ht="24" customHeight="1">
      <c r="A115" s="283" t="s">
        <v>73</v>
      </c>
      <c r="B115" s="327" t="s">
        <v>409</v>
      </c>
      <c r="C115" s="321"/>
      <c r="D115" s="321"/>
      <c r="E115" s="304"/>
    </row>
    <row r="116" spans="1:5" ht="12" customHeight="1">
      <c r="A116" s="283" t="s">
        <v>107</v>
      </c>
      <c r="B116" s="300" t="s">
        <v>396</v>
      </c>
      <c r="C116" s="321"/>
      <c r="D116" s="321"/>
      <c r="E116" s="304"/>
    </row>
    <row r="117" spans="1:5" ht="12" customHeight="1">
      <c r="A117" s="283" t="s">
        <v>108</v>
      </c>
      <c r="B117" s="300" t="s">
        <v>410</v>
      </c>
      <c r="C117" s="321"/>
      <c r="D117" s="321"/>
      <c r="E117" s="304"/>
    </row>
    <row r="118" spans="1:5" ht="12" customHeight="1">
      <c r="A118" s="283" t="s">
        <v>109</v>
      </c>
      <c r="B118" s="300" t="s">
        <v>411</v>
      </c>
      <c r="C118" s="321"/>
      <c r="D118" s="321"/>
      <c r="E118" s="304"/>
    </row>
    <row r="119" spans="1:5" s="349" customFormat="1" ht="12" customHeight="1">
      <c r="A119" s="283" t="s">
        <v>412</v>
      </c>
      <c r="B119" s="300" t="s">
        <v>399</v>
      </c>
      <c r="C119" s="321"/>
      <c r="D119" s="321"/>
      <c r="E119" s="304"/>
    </row>
    <row r="120" spans="1:5" ht="12" customHeight="1">
      <c r="A120" s="283" t="s">
        <v>413</v>
      </c>
      <c r="B120" s="300" t="s">
        <v>414</v>
      </c>
      <c r="C120" s="321"/>
      <c r="D120" s="321"/>
      <c r="E120" s="304"/>
    </row>
    <row r="121" spans="1:5" ht="12" customHeight="1" thickBot="1">
      <c r="A121" s="281" t="s">
        <v>415</v>
      </c>
      <c r="B121" s="300" t="s">
        <v>416</v>
      </c>
      <c r="C121" s="323"/>
      <c r="D121" s="323"/>
      <c r="E121" s="306"/>
    </row>
    <row r="122" spans="1:5" ht="12" customHeight="1" thickBot="1">
      <c r="A122" s="288" t="s">
        <v>5</v>
      </c>
      <c r="B122" s="296" t="s">
        <v>417</v>
      </c>
      <c r="C122" s="320">
        <f>+C123+C124</f>
        <v>0</v>
      </c>
      <c r="D122" s="320">
        <f>+D123+D124</f>
        <v>0</v>
      </c>
      <c r="E122" s="303">
        <f>+E123+E124</f>
        <v>0</v>
      </c>
    </row>
    <row r="123" spans="1:5" ht="12" customHeight="1">
      <c r="A123" s="283" t="s">
        <v>44</v>
      </c>
      <c r="B123" s="277" t="s">
        <v>38</v>
      </c>
      <c r="C123" s="322"/>
      <c r="D123" s="322"/>
      <c r="E123" s="305"/>
    </row>
    <row r="124" spans="1:5" ht="12" customHeight="1" thickBot="1">
      <c r="A124" s="284" t="s">
        <v>45</v>
      </c>
      <c r="B124" s="280" t="s">
        <v>39</v>
      </c>
      <c r="C124" s="323"/>
      <c r="D124" s="323"/>
      <c r="E124" s="306"/>
    </row>
    <row r="125" spans="1:5" ht="12" customHeight="1" thickBot="1">
      <c r="A125" s="288" t="s">
        <v>6</v>
      </c>
      <c r="B125" s="296" t="s">
        <v>418</v>
      </c>
      <c r="C125" s="320">
        <f>+C92+C108+C122</f>
        <v>25621</v>
      </c>
      <c r="D125" s="320">
        <f>+D92+D108+D122</f>
        <v>22992</v>
      </c>
      <c r="E125" s="303">
        <f>+E92+E108+E122</f>
        <v>22992</v>
      </c>
    </row>
    <row r="126" spans="1:5" ht="12" customHeight="1" thickBot="1">
      <c r="A126" s="288" t="s">
        <v>7</v>
      </c>
      <c r="B126" s="296" t="s">
        <v>419</v>
      </c>
      <c r="C126" s="320">
        <f>+C127+C128+C129</f>
        <v>0</v>
      </c>
      <c r="D126" s="320">
        <f>+D127+D128+D129</f>
        <v>0</v>
      </c>
      <c r="E126" s="303">
        <f>+E127+E128+E129</f>
        <v>0</v>
      </c>
    </row>
    <row r="127" spans="1:5" ht="12" customHeight="1">
      <c r="A127" s="283" t="s">
        <v>48</v>
      </c>
      <c r="B127" s="277" t="s">
        <v>420</v>
      </c>
      <c r="C127" s="321"/>
      <c r="D127" s="321"/>
      <c r="E127" s="304"/>
    </row>
    <row r="128" spans="1:5" ht="12" customHeight="1">
      <c r="A128" s="283" t="s">
        <v>49</v>
      </c>
      <c r="B128" s="277" t="s">
        <v>421</v>
      </c>
      <c r="C128" s="321"/>
      <c r="D128" s="321"/>
      <c r="E128" s="304"/>
    </row>
    <row r="129" spans="1:5" ht="12" customHeight="1" thickBot="1">
      <c r="A129" s="281" t="s">
        <v>50</v>
      </c>
      <c r="B129" s="275" t="s">
        <v>422</v>
      </c>
      <c r="C129" s="321"/>
      <c r="D129" s="321"/>
      <c r="E129" s="304"/>
    </row>
    <row r="130" spans="1:5" ht="12" customHeight="1" thickBot="1">
      <c r="A130" s="288" t="s">
        <v>8</v>
      </c>
      <c r="B130" s="296" t="s">
        <v>423</v>
      </c>
      <c r="C130" s="320">
        <f>+C131+C132+C134+C133</f>
        <v>0</v>
      </c>
      <c r="D130" s="320">
        <f>+D131+D132+D134+D133</f>
        <v>0</v>
      </c>
      <c r="E130" s="303">
        <f>+E131+E132+E134+E133</f>
        <v>0</v>
      </c>
    </row>
    <row r="131" spans="1:5" ht="12" customHeight="1">
      <c r="A131" s="283" t="s">
        <v>51</v>
      </c>
      <c r="B131" s="277" t="s">
        <v>424</v>
      </c>
      <c r="C131" s="321"/>
      <c r="D131" s="321"/>
      <c r="E131" s="304"/>
    </row>
    <row r="132" spans="1:5" ht="12" customHeight="1">
      <c r="A132" s="283" t="s">
        <v>52</v>
      </c>
      <c r="B132" s="277" t="s">
        <v>425</v>
      </c>
      <c r="C132" s="321"/>
      <c r="D132" s="321"/>
      <c r="E132" s="304"/>
    </row>
    <row r="133" spans="1:5" ht="12" customHeight="1">
      <c r="A133" s="283" t="s">
        <v>321</v>
      </c>
      <c r="B133" s="277" t="s">
        <v>426</v>
      </c>
      <c r="C133" s="321"/>
      <c r="D133" s="321"/>
      <c r="E133" s="304"/>
    </row>
    <row r="134" spans="1:5" ht="12" customHeight="1" thickBot="1">
      <c r="A134" s="281" t="s">
        <v>323</v>
      </c>
      <c r="B134" s="275" t="s">
        <v>427</v>
      </c>
      <c r="C134" s="321"/>
      <c r="D134" s="321"/>
      <c r="E134" s="304"/>
    </row>
    <row r="135" spans="1:5" ht="12" customHeight="1" thickBot="1">
      <c r="A135" s="288" t="s">
        <v>9</v>
      </c>
      <c r="B135" s="296" t="s">
        <v>428</v>
      </c>
      <c r="C135" s="326">
        <f>+C136+C137+C138+C139</f>
        <v>0</v>
      </c>
      <c r="D135" s="326">
        <f>+D136+D137+D138+D139</f>
        <v>0</v>
      </c>
      <c r="E135" s="339">
        <f>+E136+E137+E138+E139</f>
        <v>0</v>
      </c>
    </row>
    <row r="136" spans="1:5" ht="12" customHeight="1">
      <c r="A136" s="283" t="s">
        <v>53</v>
      </c>
      <c r="B136" s="277" t="s">
        <v>429</v>
      </c>
      <c r="C136" s="321"/>
      <c r="D136" s="321"/>
      <c r="E136" s="304"/>
    </row>
    <row r="137" spans="1:5" ht="12" customHeight="1">
      <c r="A137" s="283" t="s">
        <v>54</v>
      </c>
      <c r="B137" s="277" t="s">
        <v>430</v>
      </c>
      <c r="C137" s="321"/>
      <c r="D137" s="321"/>
      <c r="E137" s="304"/>
    </row>
    <row r="138" spans="1:5" ht="12" customHeight="1">
      <c r="A138" s="283" t="s">
        <v>330</v>
      </c>
      <c r="B138" s="277" t="s">
        <v>431</v>
      </c>
      <c r="C138" s="321"/>
      <c r="D138" s="321"/>
      <c r="E138" s="304"/>
    </row>
    <row r="139" spans="1:5" ht="12" customHeight="1" thickBot="1">
      <c r="A139" s="281" t="s">
        <v>332</v>
      </c>
      <c r="B139" s="275" t="s">
        <v>432</v>
      </c>
      <c r="C139" s="321"/>
      <c r="D139" s="321"/>
      <c r="E139" s="304"/>
    </row>
    <row r="140" spans="1:9" ht="15" customHeight="1" thickBot="1">
      <c r="A140" s="288" t="s">
        <v>10</v>
      </c>
      <c r="B140" s="296" t="s">
        <v>433</v>
      </c>
      <c r="C140" s="34">
        <f>+C141+C142+C143+C144</f>
        <v>0</v>
      </c>
      <c r="D140" s="34">
        <f>+D141+D142+D143+D144</f>
        <v>0</v>
      </c>
      <c r="E140" s="272">
        <f>+E141+E142+E143+E144</f>
        <v>0</v>
      </c>
      <c r="F140" s="337"/>
      <c r="G140" s="338"/>
      <c r="H140" s="338"/>
      <c r="I140" s="338"/>
    </row>
    <row r="141" spans="1:5" s="330" customFormat="1" ht="12.75" customHeight="1">
      <c r="A141" s="283" t="s">
        <v>100</v>
      </c>
      <c r="B141" s="277" t="s">
        <v>434</v>
      </c>
      <c r="C141" s="321"/>
      <c r="D141" s="321"/>
      <c r="E141" s="304"/>
    </row>
    <row r="142" spans="1:5" ht="12.75" customHeight="1">
      <c r="A142" s="283" t="s">
        <v>101</v>
      </c>
      <c r="B142" s="277" t="s">
        <v>435</v>
      </c>
      <c r="C142" s="321"/>
      <c r="D142" s="321"/>
      <c r="E142" s="304"/>
    </row>
    <row r="143" spans="1:5" ht="12.75" customHeight="1">
      <c r="A143" s="283" t="s">
        <v>123</v>
      </c>
      <c r="B143" s="277" t="s">
        <v>436</v>
      </c>
      <c r="C143" s="321"/>
      <c r="D143" s="321"/>
      <c r="E143" s="304"/>
    </row>
    <row r="144" spans="1:5" ht="12.75" customHeight="1" thickBot="1">
      <c r="A144" s="283" t="s">
        <v>338</v>
      </c>
      <c r="B144" s="277" t="s">
        <v>437</v>
      </c>
      <c r="C144" s="321"/>
      <c r="D144" s="321"/>
      <c r="E144" s="304"/>
    </row>
    <row r="145" spans="1:5" ht="16.5" thickBot="1">
      <c r="A145" s="288" t="s">
        <v>11</v>
      </c>
      <c r="B145" s="296" t="s">
        <v>438</v>
      </c>
      <c r="C145" s="270">
        <f>+C126+C130+C135+C140</f>
        <v>0</v>
      </c>
      <c r="D145" s="270">
        <f>+D126+D130+D135+D140</f>
        <v>0</v>
      </c>
      <c r="E145" s="271">
        <f>+E126+E130+E135+E140</f>
        <v>0</v>
      </c>
    </row>
    <row r="146" spans="1:5" ht="16.5" thickBot="1">
      <c r="A146" s="313" t="s">
        <v>12</v>
      </c>
      <c r="B146" s="316" t="s">
        <v>439</v>
      </c>
      <c r="C146" s="270">
        <f>+C125+C145</f>
        <v>25621</v>
      </c>
      <c r="D146" s="270">
        <f>+D125+D145</f>
        <v>22992</v>
      </c>
      <c r="E146" s="271">
        <f>+E125+E145</f>
        <v>22992</v>
      </c>
    </row>
    <row r="148" spans="1:5" ht="18.75" customHeight="1">
      <c r="A148" s="490" t="s">
        <v>440</v>
      </c>
      <c r="B148" s="490"/>
      <c r="C148" s="490"/>
      <c r="D148" s="490"/>
      <c r="E148" s="490"/>
    </row>
    <row r="149" spans="1:5" ht="13.5" customHeight="1" thickBot="1">
      <c r="A149" s="298" t="s">
        <v>82</v>
      </c>
      <c r="B149" s="298"/>
      <c r="C149" s="328"/>
      <c r="E149" s="315" t="s">
        <v>122</v>
      </c>
    </row>
    <row r="150" spans="1:5" ht="21.75" thickBot="1">
      <c r="A150" s="288">
        <v>1</v>
      </c>
      <c r="B150" s="291" t="s">
        <v>441</v>
      </c>
      <c r="C150" s="314">
        <f>+C61-C125</f>
        <v>-5427</v>
      </c>
      <c r="D150" s="314">
        <f>+D61-D125</f>
        <v>-2798</v>
      </c>
      <c r="E150" s="314">
        <f>+E61-E125</f>
        <v>-2798</v>
      </c>
    </row>
    <row r="151" spans="1:5" ht="21.75" thickBot="1">
      <c r="A151" s="288" t="s">
        <v>4</v>
      </c>
      <c r="B151" s="291" t="s">
        <v>442</v>
      </c>
      <c r="C151" s="314">
        <f>+C84-C145</f>
        <v>0</v>
      </c>
      <c r="D151" s="314">
        <f>+D84-D145</f>
        <v>0</v>
      </c>
      <c r="E151" s="314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17" customFormat="1" ht="12.75" customHeight="1">
      <c r="C161" s="318"/>
      <c r="D161" s="318"/>
      <c r="E161" s="318"/>
    </row>
  </sheetData>
  <sheetProtection sheet="1" objects="1" scenarios="1"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Csengerújfalu Önkormányzat
2014. ÉVI ZÁRSZÁMADÁS
ÁLLAMIGAZGATÁSI FELADATOK MÉRLEGE
&amp;R&amp;"Times New Roman CE,Félkövér dőlt"&amp;11 6. melléklet a 4/2016. (V.26.) önkormányzati rendelethez</oddHeader>
  </headerFooter>
  <rowBreaks count="1" manualBreakCount="1">
    <brk id="8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E13" sqref="E13"/>
    </sheetView>
  </sheetViews>
  <sheetFormatPr defaultColWidth="9.00390625" defaultRowHeight="12.75"/>
  <cols>
    <col min="1" max="1" width="46.375" style="239" customWidth="1"/>
    <col min="2" max="2" width="13.875" style="239" customWidth="1"/>
    <col min="3" max="3" width="66.125" style="239" customWidth="1"/>
    <col min="4" max="5" width="13.875" style="239" customWidth="1"/>
    <col min="6" max="16384" width="9.375" style="239" customWidth="1"/>
  </cols>
  <sheetData>
    <row r="1" spans="1:5" ht="18.75">
      <c r="A1" s="410" t="s">
        <v>79</v>
      </c>
      <c r="E1" s="416" t="s">
        <v>83</v>
      </c>
    </row>
    <row r="3" spans="1:5" ht="12.75">
      <c r="A3" s="411"/>
      <c r="B3" s="417"/>
      <c r="C3" s="411"/>
      <c r="D3" s="418"/>
      <c r="E3" s="417"/>
    </row>
    <row r="4" spans="1:5" ht="15.75">
      <c r="A4" s="385" t="str">
        <f>+ÖSSZEFÜGGÉSEK!A4</f>
        <v>2014. évi eredeti előirányzat BEVÉTELEK</v>
      </c>
      <c r="B4" s="419"/>
      <c r="C4" s="412"/>
      <c r="D4" s="418"/>
      <c r="E4" s="417"/>
    </row>
    <row r="5" spans="1:5" ht="12.75">
      <c r="A5" s="411"/>
      <c r="B5" s="417"/>
      <c r="C5" s="411"/>
      <c r="D5" s="418"/>
      <c r="E5" s="417"/>
    </row>
    <row r="6" spans="1:5" ht="12.75">
      <c r="A6" s="411" t="s">
        <v>481</v>
      </c>
      <c r="B6" s="417">
        <f>+'1.mell.'!C61</f>
        <v>237191</v>
      </c>
      <c r="C6" s="411" t="s">
        <v>482</v>
      </c>
      <c r="D6" s="418">
        <f>+'2.mel.'!C18+'3.mel.'!C17</f>
        <v>237191</v>
      </c>
      <c r="E6" s="417">
        <f>+B6-D6</f>
        <v>0</v>
      </c>
    </row>
    <row r="7" spans="1:5" ht="12.75">
      <c r="A7" s="411" t="s">
        <v>483</v>
      </c>
      <c r="B7" s="417">
        <f>+'1.mell.'!C84</f>
        <v>0</v>
      </c>
      <c r="C7" s="411" t="s">
        <v>484</v>
      </c>
      <c r="D7" s="418">
        <f>+'2.mel.'!C27+'3.mel.'!C30</f>
        <v>0</v>
      </c>
      <c r="E7" s="417">
        <f>+B7-D7</f>
        <v>0</v>
      </c>
    </row>
    <row r="8" spans="1:5" ht="12.75">
      <c r="A8" s="411" t="s">
        <v>485</v>
      </c>
      <c r="B8" s="417">
        <f>+'1.mell.'!C85</f>
        <v>237191</v>
      </c>
      <c r="C8" s="411" t="s">
        <v>486</v>
      </c>
      <c r="D8" s="418">
        <f>+'2.mel.'!C28+'3.mel.'!C31</f>
        <v>237191</v>
      </c>
      <c r="E8" s="417">
        <f>+B8-D8</f>
        <v>0</v>
      </c>
    </row>
    <row r="9" spans="1:5" ht="12.75">
      <c r="A9" s="411"/>
      <c r="B9" s="417"/>
      <c r="C9" s="411"/>
      <c r="D9" s="418"/>
      <c r="E9" s="417"/>
    </row>
    <row r="10" spans="1:5" ht="15.75">
      <c r="A10" s="385" t="str">
        <f>+ÖSSZEFÜGGÉSEK!A10</f>
        <v>2014. évi módosított előirányzat BEVÉTELEK</v>
      </c>
      <c r="B10" s="419"/>
      <c r="C10" s="412"/>
      <c r="D10" s="418"/>
      <c r="E10" s="417"/>
    </row>
    <row r="11" spans="1:5" ht="12.75">
      <c r="A11" s="411"/>
      <c r="B11" s="417"/>
      <c r="C11" s="411"/>
      <c r="D11" s="418"/>
      <c r="E11" s="417"/>
    </row>
    <row r="12" spans="1:5" ht="12.75">
      <c r="A12" s="411" t="s">
        <v>487</v>
      </c>
      <c r="B12" s="417">
        <f>+'1.mell.'!D61</f>
        <v>306276</v>
      </c>
      <c r="C12" s="411" t="s">
        <v>493</v>
      </c>
      <c r="D12" s="418">
        <f>+'2.mel.'!D18+'3.mel.'!D17</f>
        <v>306276</v>
      </c>
      <c r="E12" s="417">
        <f>+B12-D12</f>
        <v>0</v>
      </c>
    </row>
    <row r="13" spans="1:5" ht="12.75">
      <c r="A13" s="411" t="s">
        <v>488</v>
      </c>
      <c r="B13" s="417">
        <f>+'1.mell.'!D84</f>
        <v>64804</v>
      </c>
      <c r="C13" s="411" t="s">
        <v>494</v>
      </c>
      <c r="D13" s="418">
        <f>+'2.mel.'!D27+'3.mel.'!D30</f>
        <v>64804</v>
      </c>
      <c r="E13" s="417">
        <f>+B13-D13</f>
        <v>0</v>
      </c>
    </row>
    <row r="14" spans="1:5" ht="12.75">
      <c r="A14" s="411" t="s">
        <v>489</v>
      </c>
      <c r="B14" s="417">
        <f>+'1.mell.'!D85</f>
        <v>371080</v>
      </c>
      <c r="C14" s="411" t="s">
        <v>495</v>
      </c>
      <c r="D14" s="418">
        <f>+'2.mel.'!D28+'3.mel.'!D31</f>
        <v>371080</v>
      </c>
      <c r="E14" s="417">
        <f>+B14-D14</f>
        <v>0</v>
      </c>
    </row>
    <row r="15" spans="1:5" ht="12.75">
      <c r="A15" s="411"/>
      <c r="B15" s="417"/>
      <c r="C15" s="411"/>
      <c r="D15" s="418"/>
      <c r="E15" s="417"/>
    </row>
    <row r="16" spans="1:5" ht="14.25">
      <c r="A16" s="420" t="str">
        <f>+ÖSSZEFÜGGÉSEK!A16</f>
        <v>2014. évi teljesítés BEVÉTELEK</v>
      </c>
      <c r="B16" s="384"/>
      <c r="C16" s="412"/>
      <c r="D16" s="418"/>
      <c r="E16" s="417"/>
    </row>
    <row r="17" spans="1:5" ht="12.75">
      <c r="A17" s="411"/>
      <c r="B17" s="417"/>
      <c r="C17" s="411"/>
      <c r="D17" s="418"/>
      <c r="E17" s="417"/>
    </row>
    <row r="18" spans="1:5" ht="12.75">
      <c r="A18" s="411" t="s">
        <v>490</v>
      </c>
      <c r="B18" s="417">
        <f>+'1.mell.'!E61</f>
        <v>289463</v>
      </c>
      <c r="C18" s="411" t="s">
        <v>496</v>
      </c>
      <c r="D18" s="418">
        <f>+'2.mel.'!E18+'3.mel.'!E17</f>
        <v>289463</v>
      </c>
      <c r="E18" s="417">
        <f>+B18-D18</f>
        <v>0</v>
      </c>
    </row>
    <row r="19" spans="1:5" ht="12.75">
      <c r="A19" s="411" t="s">
        <v>491</v>
      </c>
      <c r="B19" s="417">
        <f>+'1.mell.'!E84</f>
        <v>64804</v>
      </c>
      <c r="C19" s="411" t="s">
        <v>497</v>
      </c>
      <c r="D19" s="418">
        <f>+'2.mel.'!E27+'3.mel.'!E30</f>
        <v>64804</v>
      </c>
      <c r="E19" s="417">
        <f>+B19-D19</f>
        <v>0</v>
      </c>
    </row>
    <row r="20" spans="1:5" ht="12.75">
      <c r="A20" s="411" t="s">
        <v>492</v>
      </c>
      <c r="B20" s="417">
        <f>+'1.mell.'!E85</f>
        <v>354267</v>
      </c>
      <c r="C20" s="411" t="s">
        <v>498</v>
      </c>
      <c r="D20" s="418">
        <f>+'2.mel.'!E28+'3.mel.'!E31</f>
        <v>354267</v>
      </c>
      <c r="E20" s="417">
        <f>+B20-D20</f>
        <v>0</v>
      </c>
    </row>
    <row r="21" spans="1:5" ht="12.75">
      <c r="A21" s="411"/>
      <c r="B21" s="417"/>
      <c r="C21" s="411"/>
      <c r="D21" s="418"/>
      <c r="E21" s="417"/>
    </row>
    <row r="22" spans="1:5" ht="15.75">
      <c r="A22" s="385" t="str">
        <f>+ÖSSZEFÜGGÉSEK!A22</f>
        <v>2014. évi eredeti előirányzat KIADÁSOK</v>
      </c>
      <c r="B22" s="419"/>
      <c r="C22" s="412"/>
      <c r="D22" s="418"/>
      <c r="E22" s="417"/>
    </row>
    <row r="23" spans="1:5" ht="12.75">
      <c r="A23" s="411"/>
      <c r="B23" s="417"/>
      <c r="C23" s="411"/>
      <c r="D23" s="418"/>
      <c r="E23" s="417"/>
    </row>
    <row r="24" spans="1:5" ht="12.75">
      <c r="A24" s="411" t="s">
        <v>499</v>
      </c>
      <c r="B24" s="417">
        <f>+'1.mell.'!C125</f>
        <v>279708</v>
      </c>
      <c r="C24" s="411" t="s">
        <v>505</v>
      </c>
      <c r="D24" s="418">
        <f>+'2.mel.'!G18+'3.mel.'!G17</f>
        <v>279708</v>
      </c>
      <c r="E24" s="417">
        <f>+B24-D24</f>
        <v>0</v>
      </c>
    </row>
    <row r="25" spans="1:5" ht="12.75">
      <c r="A25" s="411" t="s">
        <v>478</v>
      </c>
      <c r="B25" s="417">
        <f>+'1.mell.'!C145</f>
        <v>0</v>
      </c>
      <c r="C25" s="411" t="s">
        <v>506</v>
      </c>
      <c r="D25" s="418">
        <f>+'2.mel.'!G27+'3.mel.'!G30</f>
        <v>0</v>
      </c>
      <c r="E25" s="417">
        <f>+B25-D25</f>
        <v>0</v>
      </c>
    </row>
    <row r="26" spans="1:5" ht="12.75">
      <c r="A26" s="411" t="s">
        <v>500</v>
      </c>
      <c r="B26" s="417">
        <f>+'1.mell.'!C146</f>
        <v>279708</v>
      </c>
      <c r="C26" s="411" t="s">
        <v>507</v>
      </c>
      <c r="D26" s="418">
        <f>+'2.mel.'!G28+'3.mel.'!G31</f>
        <v>279708</v>
      </c>
      <c r="E26" s="417">
        <f>+B26-D26</f>
        <v>0</v>
      </c>
    </row>
    <row r="27" spans="1:5" ht="12.75">
      <c r="A27" s="411"/>
      <c r="B27" s="417"/>
      <c r="C27" s="411"/>
      <c r="D27" s="418"/>
      <c r="E27" s="417"/>
    </row>
    <row r="28" spans="1:5" ht="15.75">
      <c r="A28" s="385" t="str">
        <f>+ÖSSZEFÜGGÉSEK!A28</f>
        <v>2014. évi módosított előirányzat KIADÁSOK</v>
      </c>
      <c r="B28" s="419"/>
      <c r="C28" s="412"/>
      <c r="D28" s="418"/>
      <c r="E28" s="417"/>
    </row>
    <row r="29" spans="1:5" ht="12.75">
      <c r="A29" s="411"/>
      <c r="B29" s="417"/>
      <c r="C29" s="411"/>
      <c r="D29" s="418"/>
      <c r="E29" s="417"/>
    </row>
    <row r="30" spans="1:5" ht="12.75">
      <c r="A30" s="411" t="s">
        <v>501</v>
      </c>
      <c r="B30" s="417">
        <f>+'1.mell.'!D125</f>
        <v>318938</v>
      </c>
      <c r="C30" s="411" t="s">
        <v>512</v>
      </c>
      <c r="D30" s="418">
        <f>+'2.mel.'!H18+'3.mel.'!H17</f>
        <v>318938</v>
      </c>
      <c r="E30" s="417">
        <f>+B30-D30</f>
        <v>0</v>
      </c>
    </row>
    <row r="31" spans="1:5" ht="12.75">
      <c r="A31" s="411" t="s">
        <v>479</v>
      </c>
      <c r="B31" s="417">
        <f>+'1.mell.'!D145</f>
        <v>29786</v>
      </c>
      <c r="C31" s="411" t="s">
        <v>509</v>
      </c>
      <c r="D31" s="418">
        <f>+'2.mel.'!H27+'3.mel.'!H30</f>
        <v>29786</v>
      </c>
      <c r="E31" s="417">
        <f>+B31-D31</f>
        <v>0</v>
      </c>
    </row>
    <row r="32" spans="1:5" ht="12.75">
      <c r="A32" s="411" t="s">
        <v>502</v>
      </c>
      <c r="B32" s="417">
        <f>+'1.mell.'!D146</f>
        <v>348724</v>
      </c>
      <c r="C32" s="411" t="s">
        <v>508</v>
      </c>
      <c r="D32" s="418">
        <f>+'2.mel.'!H28+'3.mel.'!H31</f>
        <v>348724</v>
      </c>
      <c r="E32" s="417">
        <f>+B32-D32</f>
        <v>0</v>
      </c>
    </row>
    <row r="33" spans="1:5" ht="12.75">
      <c r="A33" s="411"/>
      <c r="B33" s="417"/>
      <c r="C33" s="411"/>
      <c r="D33" s="418"/>
      <c r="E33" s="417"/>
    </row>
    <row r="34" spans="1:5" ht="15.75">
      <c r="A34" s="415" t="str">
        <f>+ÖSSZEFÜGGÉSEK!A34</f>
        <v>2014. évi teljesítés KIADÁSOK</v>
      </c>
      <c r="B34" s="419"/>
      <c r="C34" s="412"/>
      <c r="D34" s="418"/>
      <c r="E34" s="417"/>
    </row>
    <row r="35" spans="1:5" ht="12.75">
      <c r="A35" s="411"/>
      <c r="B35" s="417"/>
      <c r="C35" s="411"/>
      <c r="D35" s="418"/>
      <c r="E35" s="417"/>
    </row>
    <row r="36" spans="1:5" ht="12.75">
      <c r="A36" s="411" t="s">
        <v>503</v>
      </c>
      <c r="B36" s="417">
        <f>+'1.mell.'!E125</f>
        <v>282413</v>
      </c>
      <c r="C36" s="411" t="s">
        <v>513</v>
      </c>
      <c r="D36" s="418">
        <f>+'2.mel.'!I18+'3.mel.'!I17</f>
        <v>282413</v>
      </c>
      <c r="E36" s="417">
        <f>+B36-D36</f>
        <v>0</v>
      </c>
    </row>
    <row r="37" spans="1:5" ht="12.75">
      <c r="A37" s="411" t="s">
        <v>480</v>
      </c>
      <c r="B37" s="417">
        <f>+'1.mell.'!E145</f>
        <v>29786</v>
      </c>
      <c r="C37" s="411" t="s">
        <v>511</v>
      </c>
      <c r="D37" s="418">
        <f>+'2.mel.'!I27+'3.mel.'!I30</f>
        <v>29786</v>
      </c>
      <c r="E37" s="417">
        <f>+B37-D37</f>
        <v>0</v>
      </c>
    </row>
    <row r="38" spans="1:5" ht="12.75">
      <c r="A38" s="411" t="s">
        <v>504</v>
      </c>
      <c r="B38" s="417">
        <f>+'1.mell.'!E146</f>
        <v>312199</v>
      </c>
      <c r="C38" s="411" t="s">
        <v>510</v>
      </c>
      <c r="D38" s="418">
        <f>+'2.mel.'!I28+'3.mel.'!I31</f>
        <v>312199</v>
      </c>
      <c r="E38" s="417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20" zoomScaleSheetLayoutView="100" workbookViewId="0" topLeftCell="B92">
      <selection activeCell="C87" sqref="C87"/>
    </sheetView>
  </sheetViews>
  <sheetFormatPr defaultColWidth="9.00390625" defaultRowHeight="12.75"/>
  <cols>
    <col min="1" max="1" width="9.00390625" style="317" customWidth="1"/>
    <col min="2" max="2" width="64.875" style="317" customWidth="1"/>
    <col min="3" max="3" width="17.375" style="317" customWidth="1"/>
    <col min="4" max="5" width="17.375" style="318" customWidth="1"/>
    <col min="6" max="16384" width="9.375" style="328" customWidth="1"/>
  </cols>
  <sheetData>
    <row r="1" spans="1:5" ht="15.75" customHeight="1">
      <c r="A1" s="491" t="s">
        <v>0</v>
      </c>
      <c r="B1" s="491"/>
      <c r="C1" s="491"/>
      <c r="D1" s="491"/>
      <c r="E1" s="491"/>
    </row>
    <row r="2" spans="1:5" ht="15.75" customHeight="1" thickBot="1">
      <c r="A2" s="27" t="s">
        <v>80</v>
      </c>
      <c r="B2" s="27"/>
      <c r="C2" s="27"/>
      <c r="D2" s="315"/>
      <c r="E2" s="315" t="s">
        <v>122</v>
      </c>
    </row>
    <row r="3" spans="1:5" ht="15.75" customHeight="1">
      <c r="A3" s="492" t="s">
        <v>43</v>
      </c>
      <c r="B3" s="494" t="s">
        <v>2</v>
      </c>
      <c r="C3" s="504" t="str">
        <f>+CONCATENATE(LEFT(ÖSSZEFÜGGÉSEK!A4,4)-1,". évi tény")</f>
        <v>2013. évi tény</v>
      </c>
      <c r="D3" s="496" t="str">
        <f>+CONCATENATE(LEFT(ÖSSZEFÜGGÉSEK!A4,4),". évi")</f>
        <v>2014. évi</v>
      </c>
      <c r="E3" s="497"/>
    </row>
    <row r="4" spans="1:5" ht="37.5" customHeight="1" thickBot="1">
      <c r="A4" s="493"/>
      <c r="B4" s="495"/>
      <c r="C4" s="505"/>
      <c r="D4" s="29" t="s">
        <v>145</v>
      </c>
      <c r="E4" s="30" t="s">
        <v>146</v>
      </c>
    </row>
    <row r="5" spans="1:5" s="329" customFormat="1" ht="12" customHeight="1" thickBot="1">
      <c r="A5" s="293" t="s">
        <v>386</v>
      </c>
      <c r="B5" s="294" t="s">
        <v>387</v>
      </c>
      <c r="C5" s="294" t="s">
        <v>388</v>
      </c>
      <c r="D5" s="294" t="s">
        <v>390</v>
      </c>
      <c r="E5" s="295" t="s">
        <v>467</v>
      </c>
    </row>
    <row r="6" spans="1:5" s="330" customFormat="1" ht="12" customHeight="1" thickBot="1">
      <c r="A6" s="288" t="s">
        <v>3</v>
      </c>
      <c r="B6" s="428" t="s">
        <v>271</v>
      </c>
      <c r="C6" s="320">
        <f>+C7+C8+C9+C10+C11+C12</f>
        <v>66521</v>
      </c>
      <c r="D6" s="320">
        <f>+D7+D8+D9+D10+D11+D12</f>
        <v>66521</v>
      </c>
      <c r="E6" s="303">
        <f>+E7+E8+E9+E10+E11+E12</f>
        <v>63861</v>
      </c>
    </row>
    <row r="7" spans="1:5" s="330" customFormat="1" ht="12" customHeight="1">
      <c r="A7" s="283" t="s">
        <v>55</v>
      </c>
      <c r="B7" s="429" t="s">
        <v>272</v>
      </c>
      <c r="C7" s="322">
        <v>14578</v>
      </c>
      <c r="D7" s="322">
        <v>14580</v>
      </c>
      <c r="E7" s="305">
        <v>14580</v>
      </c>
    </row>
    <row r="8" spans="1:5" s="330" customFormat="1" ht="12" customHeight="1">
      <c r="A8" s="282" t="s">
        <v>56</v>
      </c>
      <c r="B8" s="430" t="s">
        <v>273</v>
      </c>
      <c r="C8" s="321"/>
      <c r="D8" s="321"/>
      <c r="E8" s="304"/>
    </row>
    <row r="9" spans="1:5" s="330" customFormat="1" ht="12" customHeight="1">
      <c r="A9" s="282" t="s">
        <v>57</v>
      </c>
      <c r="B9" s="430" t="s">
        <v>274</v>
      </c>
      <c r="C9" s="321">
        <v>33744</v>
      </c>
      <c r="D9" s="321">
        <v>33315</v>
      </c>
      <c r="E9" s="304">
        <v>28322</v>
      </c>
    </row>
    <row r="10" spans="1:5" s="330" customFormat="1" ht="12" customHeight="1">
      <c r="A10" s="282" t="s">
        <v>58</v>
      </c>
      <c r="B10" s="430" t="s">
        <v>275</v>
      </c>
      <c r="C10" s="321">
        <v>1200</v>
      </c>
      <c r="D10" s="321">
        <v>1200</v>
      </c>
      <c r="E10" s="304">
        <v>1200</v>
      </c>
    </row>
    <row r="11" spans="1:5" s="330" customFormat="1" ht="12" customHeight="1">
      <c r="A11" s="282" t="s">
        <v>76</v>
      </c>
      <c r="B11" s="430" t="s">
        <v>276</v>
      </c>
      <c r="C11" s="321"/>
      <c r="D11" s="321"/>
      <c r="E11" s="304">
        <v>2333</v>
      </c>
    </row>
    <row r="12" spans="1:5" s="330" customFormat="1" ht="12" customHeight="1" thickBot="1">
      <c r="A12" s="284" t="s">
        <v>59</v>
      </c>
      <c r="B12" s="431" t="s">
        <v>277</v>
      </c>
      <c r="C12" s="323">
        <v>16999</v>
      </c>
      <c r="D12" s="323">
        <v>17426</v>
      </c>
      <c r="E12" s="306">
        <v>17426</v>
      </c>
    </row>
    <row r="13" spans="1:5" s="330" customFormat="1" ht="12" customHeight="1" thickBot="1">
      <c r="A13" s="288" t="s">
        <v>4</v>
      </c>
      <c r="B13" s="432" t="s">
        <v>278</v>
      </c>
      <c r="C13" s="320">
        <f>+C14+C15+C16+C17+C18</f>
        <v>154794</v>
      </c>
      <c r="D13" s="320">
        <f>+D14+D15+D16+D17+D18</f>
        <v>138938</v>
      </c>
      <c r="E13" s="303">
        <f>+E14+E15+E16+E17+E18</f>
        <v>124965</v>
      </c>
    </row>
    <row r="14" spans="1:5" s="330" customFormat="1" ht="12" customHeight="1">
      <c r="A14" s="283" t="s">
        <v>61</v>
      </c>
      <c r="B14" s="429" t="s">
        <v>279</v>
      </c>
      <c r="C14" s="322"/>
      <c r="D14" s="322"/>
      <c r="E14" s="305"/>
    </row>
    <row r="15" spans="1:5" s="330" customFormat="1" ht="12" customHeight="1">
      <c r="A15" s="282" t="s">
        <v>62</v>
      </c>
      <c r="B15" s="430" t="s">
        <v>280</v>
      </c>
      <c r="C15" s="321"/>
      <c r="D15" s="321"/>
      <c r="E15" s="304"/>
    </row>
    <row r="16" spans="1:5" s="330" customFormat="1" ht="12" customHeight="1">
      <c r="A16" s="282" t="s">
        <v>63</v>
      </c>
      <c r="B16" s="430" t="s">
        <v>281</v>
      </c>
      <c r="C16" s="321"/>
      <c r="D16" s="321"/>
      <c r="E16" s="304"/>
    </row>
    <row r="17" spans="1:5" s="330" customFormat="1" ht="12" customHeight="1">
      <c r="A17" s="282" t="s">
        <v>64</v>
      </c>
      <c r="B17" s="430" t="s">
        <v>282</v>
      </c>
      <c r="C17" s="321"/>
      <c r="D17" s="321"/>
      <c r="E17" s="304"/>
    </row>
    <row r="18" spans="1:5" s="330" customFormat="1" ht="12" customHeight="1">
      <c r="A18" s="282" t="s">
        <v>65</v>
      </c>
      <c r="B18" s="430" t="s">
        <v>283</v>
      </c>
      <c r="C18" s="321">
        <v>154794</v>
      </c>
      <c r="D18" s="321">
        <v>138938</v>
      </c>
      <c r="E18" s="304">
        <v>124965</v>
      </c>
    </row>
    <row r="19" spans="1:5" s="330" customFormat="1" ht="12" customHeight="1" thickBot="1">
      <c r="A19" s="284" t="s">
        <v>71</v>
      </c>
      <c r="B19" s="431" t="s">
        <v>284</v>
      </c>
      <c r="C19" s="323"/>
      <c r="D19" s="323"/>
      <c r="E19" s="306"/>
    </row>
    <row r="20" spans="1:5" s="330" customFormat="1" ht="12" customHeight="1" thickBot="1">
      <c r="A20" s="288" t="s">
        <v>5</v>
      </c>
      <c r="B20" s="428" t="s">
        <v>285</v>
      </c>
      <c r="C20" s="320">
        <f>+C21+C22+C23+C24+C25</f>
        <v>1696</v>
      </c>
      <c r="D20" s="320">
        <f>+D21+D22+D23+D24+D25</f>
        <v>77854</v>
      </c>
      <c r="E20" s="303">
        <f>+E21+E22+E23+E24+E25</f>
        <v>77854</v>
      </c>
    </row>
    <row r="21" spans="1:5" s="330" customFormat="1" ht="12" customHeight="1">
      <c r="A21" s="283" t="s">
        <v>44</v>
      </c>
      <c r="B21" s="429" t="s">
        <v>286</v>
      </c>
      <c r="C21" s="322"/>
      <c r="D21" s="322">
        <v>33870</v>
      </c>
      <c r="E21" s="305">
        <v>33870</v>
      </c>
    </row>
    <row r="22" spans="1:5" s="330" customFormat="1" ht="12" customHeight="1">
      <c r="A22" s="282" t="s">
        <v>45</v>
      </c>
      <c r="B22" s="430" t="s">
        <v>287</v>
      </c>
      <c r="C22" s="321"/>
      <c r="D22" s="321"/>
      <c r="E22" s="304"/>
    </row>
    <row r="23" spans="1:5" s="330" customFormat="1" ht="12" customHeight="1">
      <c r="A23" s="282" t="s">
        <v>46</v>
      </c>
      <c r="B23" s="430" t="s">
        <v>288</v>
      </c>
      <c r="C23" s="321"/>
      <c r="D23" s="321"/>
      <c r="E23" s="304"/>
    </row>
    <row r="24" spans="1:5" s="330" customFormat="1" ht="12" customHeight="1">
      <c r="A24" s="282" t="s">
        <v>47</v>
      </c>
      <c r="B24" s="430" t="s">
        <v>289</v>
      </c>
      <c r="C24" s="321"/>
      <c r="D24" s="321"/>
      <c r="E24" s="304"/>
    </row>
    <row r="25" spans="1:5" s="330" customFormat="1" ht="12" customHeight="1">
      <c r="A25" s="282" t="s">
        <v>90</v>
      </c>
      <c r="B25" s="430" t="s">
        <v>290</v>
      </c>
      <c r="C25" s="321">
        <v>1696</v>
      </c>
      <c r="D25" s="321">
        <v>43984</v>
      </c>
      <c r="E25" s="304">
        <v>43984</v>
      </c>
    </row>
    <row r="26" spans="1:5" s="330" customFormat="1" ht="12" customHeight="1" thickBot="1">
      <c r="A26" s="284" t="s">
        <v>91</v>
      </c>
      <c r="B26" s="431" t="s">
        <v>291</v>
      </c>
      <c r="C26" s="323"/>
      <c r="D26" s="323"/>
      <c r="E26" s="306"/>
    </row>
    <row r="27" spans="1:5" s="330" customFormat="1" ht="12" customHeight="1" thickBot="1">
      <c r="A27" s="288" t="s">
        <v>92</v>
      </c>
      <c r="B27" s="428" t="s">
        <v>292</v>
      </c>
      <c r="C27" s="326">
        <f>+C28+C31+C32+C33</f>
        <v>3391</v>
      </c>
      <c r="D27" s="326">
        <f>+D28+D31+D32+D33</f>
        <v>4827</v>
      </c>
      <c r="E27" s="339">
        <f>+E28+E31+E32+E33</f>
        <v>4827</v>
      </c>
    </row>
    <row r="28" spans="1:5" s="330" customFormat="1" ht="12" customHeight="1">
      <c r="A28" s="283" t="s">
        <v>293</v>
      </c>
      <c r="B28" s="429" t="s">
        <v>294</v>
      </c>
      <c r="C28" s="341">
        <f>+C29+C30</f>
        <v>1793</v>
      </c>
      <c r="D28" s="341">
        <f>+D29+D30</f>
        <v>2955</v>
      </c>
      <c r="E28" s="340">
        <f>+E29+E30</f>
        <v>2955</v>
      </c>
    </row>
    <row r="29" spans="1:5" s="330" customFormat="1" ht="12" customHeight="1">
      <c r="A29" s="282" t="s">
        <v>295</v>
      </c>
      <c r="B29" s="430" t="s">
        <v>296</v>
      </c>
      <c r="C29" s="321">
        <v>1793</v>
      </c>
      <c r="D29" s="321">
        <v>2955</v>
      </c>
      <c r="E29" s="304">
        <v>2955</v>
      </c>
    </row>
    <row r="30" spans="1:5" s="330" customFormat="1" ht="12" customHeight="1">
      <c r="A30" s="282" t="s">
        <v>297</v>
      </c>
      <c r="B30" s="430" t="s">
        <v>298</v>
      </c>
      <c r="C30" s="321"/>
      <c r="D30" s="321"/>
      <c r="E30" s="304"/>
    </row>
    <row r="31" spans="1:5" s="330" customFormat="1" ht="12" customHeight="1">
      <c r="A31" s="282" t="s">
        <v>299</v>
      </c>
      <c r="B31" s="430" t="s">
        <v>300</v>
      </c>
      <c r="C31" s="321">
        <v>1548</v>
      </c>
      <c r="D31" s="321">
        <v>1797</v>
      </c>
      <c r="E31" s="304">
        <v>1797</v>
      </c>
    </row>
    <row r="32" spans="1:5" s="330" customFormat="1" ht="12" customHeight="1">
      <c r="A32" s="282" t="s">
        <v>301</v>
      </c>
      <c r="B32" s="430" t="s">
        <v>302</v>
      </c>
      <c r="C32" s="321"/>
      <c r="D32" s="321"/>
      <c r="E32" s="304"/>
    </row>
    <row r="33" spans="1:5" s="330" customFormat="1" ht="12" customHeight="1" thickBot="1">
      <c r="A33" s="284" t="s">
        <v>303</v>
      </c>
      <c r="B33" s="431" t="s">
        <v>304</v>
      </c>
      <c r="C33" s="323">
        <v>50</v>
      </c>
      <c r="D33" s="323">
        <v>75</v>
      </c>
      <c r="E33" s="306">
        <v>75</v>
      </c>
    </row>
    <row r="34" spans="1:5" s="330" customFormat="1" ht="12" customHeight="1" thickBot="1">
      <c r="A34" s="288" t="s">
        <v>7</v>
      </c>
      <c r="B34" s="428" t="s">
        <v>305</v>
      </c>
      <c r="C34" s="320">
        <f>SUM(C35:C44)</f>
        <v>10789</v>
      </c>
      <c r="D34" s="320">
        <f>SUM(D35:D44)</f>
        <v>15462</v>
      </c>
      <c r="E34" s="303">
        <f>SUM(E35:E44)</f>
        <v>15282</v>
      </c>
    </row>
    <row r="35" spans="1:5" s="330" customFormat="1" ht="12" customHeight="1">
      <c r="A35" s="283" t="s">
        <v>48</v>
      </c>
      <c r="B35" s="429" t="s">
        <v>306</v>
      </c>
      <c r="C35" s="322">
        <v>1600</v>
      </c>
      <c r="D35" s="322">
        <v>2708</v>
      </c>
      <c r="E35" s="305">
        <v>2708</v>
      </c>
    </row>
    <row r="36" spans="1:5" s="330" customFormat="1" ht="12" customHeight="1">
      <c r="A36" s="282" t="s">
        <v>49</v>
      </c>
      <c r="B36" s="430" t="s">
        <v>307</v>
      </c>
      <c r="C36" s="321">
        <v>550</v>
      </c>
      <c r="D36" s="321">
        <v>3310</v>
      </c>
      <c r="E36" s="304">
        <v>3130</v>
      </c>
    </row>
    <row r="37" spans="1:5" s="330" customFormat="1" ht="12" customHeight="1">
      <c r="A37" s="282" t="s">
        <v>50</v>
      </c>
      <c r="B37" s="430" t="s">
        <v>308</v>
      </c>
      <c r="C37" s="321"/>
      <c r="D37" s="321"/>
      <c r="E37" s="304"/>
    </row>
    <row r="38" spans="1:5" s="330" customFormat="1" ht="12" customHeight="1">
      <c r="A38" s="282" t="s">
        <v>94</v>
      </c>
      <c r="B38" s="430" t="s">
        <v>309</v>
      </c>
      <c r="C38" s="321">
        <v>1600</v>
      </c>
      <c r="D38" s="321">
        <v>967</v>
      </c>
      <c r="E38" s="304">
        <v>967</v>
      </c>
    </row>
    <row r="39" spans="1:5" s="330" customFormat="1" ht="12" customHeight="1">
      <c r="A39" s="282" t="s">
        <v>95</v>
      </c>
      <c r="B39" s="430" t="s">
        <v>310</v>
      </c>
      <c r="C39" s="321">
        <v>4745</v>
      </c>
      <c r="D39" s="321">
        <v>5705</v>
      </c>
      <c r="E39" s="304">
        <v>5705</v>
      </c>
    </row>
    <row r="40" spans="1:5" s="330" customFormat="1" ht="12" customHeight="1">
      <c r="A40" s="282" t="s">
        <v>96</v>
      </c>
      <c r="B40" s="430" t="s">
        <v>311</v>
      </c>
      <c r="C40" s="321">
        <v>2294</v>
      </c>
      <c r="D40" s="321">
        <v>2619</v>
      </c>
      <c r="E40" s="304">
        <v>2619</v>
      </c>
    </row>
    <row r="41" spans="1:5" s="330" customFormat="1" ht="12" customHeight="1">
      <c r="A41" s="282" t="s">
        <v>97</v>
      </c>
      <c r="B41" s="430" t="s">
        <v>312</v>
      </c>
      <c r="C41" s="321"/>
      <c r="D41" s="321"/>
      <c r="E41" s="304"/>
    </row>
    <row r="42" spans="1:5" s="330" customFormat="1" ht="12" customHeight="1">
      <c r="A42" s="282" t="s">
        <v>98</v>
      </c>
      <c r="B42" s="430" t="s">
        <v>313</v>
      </c>
      <c r="C42" s="321"/>
      <c r="D42" s="321">
        <v>153</v>
      </c>
      <c r="E42" s="304">
        <v>153</v>
      </c>
    </row>
    <row r="43" spans="1:5" s="330" customFormat="1" ht="12" customHeight="1">
      <c r="A43" s="282" t="s">
        <v>314</v>
      </c>
      <c r="B43" s="430" t="s">
        <v>315</v>
      </c>
      <c r="C43" s="324"/>
      <c r="D43" s="324"/>
      <c r="E43" s="307"/>
    </row>
    <row r="44" spans="1:5" s="330" customFormat="1" ht="12" customHeight="1" thickBot="1">
      <c r="A44" s="284" t="s">
        <v>316</v>
      </c>
      <c r="B44" s="431" t="s">
        <v>317</v>
      </c>
      <c r="C44" s="325"/>
      <c r="D44" s="325"/>
      <c r="E44" s="308"/>
    </row>
    <row r="45" spans="1:5" s="330" customFormat="1" ht="12" customHeight="1" thickBot="1">
      <c r="A45" s="288" t="s">
        <v>8</v>
      </c>
      <c r="B45" s="428" t="s">
        <v>318</v>
      </c>
      <c r="C45" s="320">
        <f>SUM(C46:C50)</f>
        <v>0</v>
      </c>
      <c r="D45" s="320">
        <f>SUM(D46:D50)</f>
        <v>2674</v>
      </c>
      <c r="E45" s="303">
        <f>SUM(E46:E50)</f>
        <v>2674</v>
      </c>
    </row>
    <row r="46" spans="1:5" s="330" customFormat="1" ht="12" customHeight="1">
      <c r="A46" s="283" t="s">
        <v>51</v>
      </c>
      <c r="B46" s="429" t="s">
        <v>319</v>
      </c>
      <c r="C46" s="343"/>
      <c r="D46" s="343"/>
      <c r="E46" s="309"/>
    </row>
    <row r="47" spans="1:5" s="330" customFormat="1" ht="12" customHeight="1">
      <c r="A47" s="282" t="s">
        <v>52</v>
      </c>
      <c r="B47" s="430" t="s">
        <v>320</v>
      </c>
      <c r="C47" s="324"/>
      <c r="D47" s="324"/>
      <c r="E47" s="307"/>
    </row>
    <row r="48" spans="1:5" s="330" customFormat="1" ht="12" customHeight="1">
      <c r="A48" s="282" t="s">
        <v>321</v>
      </c>
      <c r="B48" s="430" t="s">
        <v>322</v>
      </c>
      <c r="C48" s="324"/>
      <c r="D48" s="324">
        <v>2674</v>
      </c>
      <c r="E48" s="307">
        <v>2674</v>
      </c>
    </row>
    <row r="49" spans="1:5" s="330" customFormat="1" ht="12" customHeight="1">
      <c r="A49" s="282" t="s">
        <v>323</v>
      </c>
      <c r="B49" s="430" t="s">
        <v>324</v>
      </c>
      <c r="C49" s="324"/>
      <c r="D49" s="324"/>
      <c r="E49" s="307"/>
    </row>
    <row r="50" spans="1:5" s="330" customFormat="1" ht="12" customHeight="1" thickBot="1">
      <c r="A50" s="284" t="s">
        <v>325</v>
      </c>
      <c r="B50" s="431" t="s">
        <v>326</v>
      </c>
      <c r="C50" s="325"/>
      <c r="D50" s="325"/>
      <c r="E50" s="308"/>
    </row>
    <row r="51" spans="1:5" s="330" customFormat="1" ht="13.5" thickBot="1">
      <c r="A51" s="288" t="s">
        <v>99</v>
      </c>
      <c r="B51" s="428" t="s">
        <v>327</v>
      </c>
      <c r="C51" s="320">
        <f>SUM(C52:C54)</f>
        <v>0</v>
      </c>
      <c r="D51" s="320">
        <f>SUM(D52:D54)</f>
        <v>0</v>
      </c>
      <c r="E51" s="303">
        <f>SUM(E52:E54)</f>
        <v>0</v>
      </c>
    </row>
    <row r="52" spans="1:5" s="330" customFormat="1" ht="12.75">
      <c r="A52" s="283" t="s">
        <v>53</v>
      </c>
      <c r="B52" s="429" t="s">
        <v>328</v>
      </c>
      <c r="C52" s="322"/>
      <c r="D52" s="322"/>
      <c r="E52" s="305"/>
    </row>
    <row r="53" spans="1:5" s="330" customFormat="1" ht="14.25" customHeight="1">
      <c r="A53" s="282" t="s">
        <v>54</v>
      </c>
      <c r="B53" s="430" t="s">
        <v>515</v>
      </c>
      <c r="C53" s="321"/>
      <c r="D53" s="321"/>
      <c r="E53" s="304"/>
    </row>
    <row r="54" spans="1:5" s="330" customFormat="1" ht="12.75">
      <c r="A54" s="282" t="s">
        <v>330</v>
      </c>
      <c r="B54" s="430" t="s">
        <v>331</v>
      </c>
      <c r="C54" s="321"/>
      <c r="D54" s="321"/>
      <c r="E54" s="304"/>
    </row>
    <row r="55" spans="1:5" s="330" customFormat="1" ht="13.5" thickBot="1">
      <c r="A55" s="284" t="s">
        <v>332</v>
      </c>
      <c r="B55" s="431" t="s">
        <v>333</v>
      </c>
      <c r="C55" s="323"/>
      <c r="D55" s="323"/>
      <c r="E55" s="306"/>
    </row>
    <row r="56" spans="1:5" s="330" customFormat="1" ht="13.5" thickBot="1">
      <c r="A56" s="288" t="s">
        <v>10</v>
      </c>
      <c r="B56" s="432" t="s">
        <v>334</v>
      </c>
      <c r="C56" s="320">
        <f>SUM(C57:C59)</f>
        <v>0</v>
      </c>
      <c r="D56" s="320">
        <f>SUM(D57:D59)</f>
        <v>0</v>
      </c>
      <c r="E56" s="303">
        <f>SUM(E57:E59)</f>
        <v>0</v>
      </c>
    </row>
    <row r="57" spans="1:5" s="330" customFormat="1" ht="12.75">
      <c r="A57" s="282" t="s">
        <v>100</v>
      </c>
      <c r="B57" s="429" t="s">
        <v>335</v>
      </c>
      <c r="C57" s="324"/>
      <c r="D57" s="324"/>
      <c r="E57" s="307"/>
    </row>
    <row r="58" spans="1:5" s="330" customFormat="1" ht="12.75" customHeight="1">
      <c r="A58" s="282" t="s">
        <v>101</v>
      </c>
      <c r="B58" s="430" t="s">
        <v>516</v>
      </c>
      <c r="C58" s="324"/>
      <c r="D58" s="324"/>
      <c r="E58" s="307"/>
    </row>
    <row r="59" spans="1:5" s="330" customFormat="1" ht="12.75">
      <c r="A59" s="282" t="s">
        <v>123</v>
      </c>
      <c r="B59" s="430" t="s">
        <v>337</v>
      </c>
      <c r="C59" s="324"/>
      <c r="D59" s="324"/>
      <c r="E59" s="307"/>
    </row>
    <row r="60" spans="1:5" s="330" customFormat="1" ht="13.5" thickBot="1">
      <c r="A60" s="282" t="s">
        <v>338</v>
      </c>
      <c r="B60" s="431" t="s">
        <v>339</v>
      </c>
      <c r="C60" s="324"/>
      <c r="D60" s="324"/>
      <c r="E60" s="307"/>
    </row>
    <row r="61" spans="1:5" s="330" customFormat="1" ht="13.5" thickBot="1">
      <c r="A61" s="288" t="s">
        <v>11</v>
      </c>
      <c r="B61" s="428" t="s">
        <v>340</v>
      </c>
      <c r="C61" s="326">
        <f>+C6+C13+C20+C27+C34+C45+C51+C56</f>
        <v>237191</v>
      </c>
      <c r="D61" s="326">
        <f>+D6+D13+D20+D27+D34+D45+D51+D56</f>
        <v>306276</v>
      </c>
      <c r="E61" s="339">
        <f>+E6+E13+E20+E27+E34+E45+E51+E56</f>
        <v>289463</v>
      </c>
    </row>
    <row r="62" spans="1:5" s="330" customFormat="1" ht="13.5" thickBot="1">
      <c r="A62" s="344" t="s">
        <v>341</v>
      </c>
      <c r="B62" s="432" t="s">
        <v>607</v>
      </c>
      <c r="C62" s="320">
        <f>SUM(C63:C65)</f>
        <v>0</v>
      </c>
      <c r="D62" s="320">
        <f>SUM(D63:D65)</f>
        <v>12956</v>
      </c>
      <c r="E62" s="303">
        <f>SUM(E63:E65)</f>
        <v>12956</v>
      </c>
    </row>
    <row r="63" spans="1:5" s="330" customFormat="1" ht="12.75">
      <c r="A63" s="282" t="s">
        <v>343</v>
      </c>
      <c r="B63" s="429" t="s">
        <v>344</v>
      </c>
      <c r="C63" s="324"/>
      <c r="D63" s="324">
        <v>12956</v>
      </c>
      <c r="E63" s="307">
        <v>12956</v>
      </c>
    </row>
    <row r="64" spans="1:5" s="330" customFormat="1" ht="12.75">
      <c r="A64" s="282" t="s">
        <v>345</v>
      </c>
      <c r="B64" s="430" t="s">
        <v>346</v>
      </c>
      <c r="C64" s="324"/>
      <c r="D64" s="324"/>
      <c r="E64" s="307"/>
    </row>
    <row r="65" spans="1:5" s="330" customFormat="1" ht="13.5" thickBot="1">
      <c r="A65" s="282" t="s">
        <v>347</v>
      </c>
      <c r="B65" s="268" t="s">
        <v>391</v>
      </c>
      <c r="C65" s="324"/>
      <c r="D65" s="324"/>
      <c r="E65" s="307"/>
    </row>
    <row r="66" spans="1:5" s="330" customFormat="1" ht="13.5" thickBot="1">
      <c r="A66" s="344" t="s">
        <v>348</v>
      </c>
      <c r="B66" s="432" t="s">
        <v>349</v>
      </c>
      <c r="C66" s="320">
        <f>SUM(C67:C70)</f>
        <v>0</v>
      </c>
      <c r="D66" s="320">
        <f>SUM(D67:D70)</f>
        <v>0</v>
      </c>
      <c r="E66" s="303">
        <f>SUM(E67:E70)</f>
        <v>0</v>
      </c>
    </row>
    <row r="67" spans="1:5" s="330" customFormat="1" ht="12.75">
      <c r="A67" s="282" t="s">
        <v>77</v>
      </c>
      <c r="B67" s="429" t="s">
        <v>350</v>
      </c>
      <c r="C67" s="324"/>
      <c r="D67" s="324"/>
      <c r="E67" s="307"/>
    </row>
    <row r="68" spans="1:5" s="330" customFormat="1" ht="12.75">
      <c r="A68" s="282" t="s">
        <v>78</v>
      </c>
      <c r="B68" s="430" t="s">
        <v>351</v>
      </c>
      <c r="C68" s="324"/>
      <c r="D68" s="324"/>
      <c r="E68" s="307"/>
    </row>
    <row r="69" spans="1:5" s="330" customFormat="1" ht="12" customHeight="1">
      <c r="A69" s="282" t="s">
        <v>352</v>
      </c>
      <c r="B69" s="430" t="s">
        <v>353</v>
      </c>
      <c r="C69" s="324"/>
      <c r="D69" s="324"/>
      <c r="E69" s="307"/>
    </row>
    <row r="70" spans="1:5" s="330" customFormat="1" ht="12" customHeight="1" thickBot="1">
      <c r="A70" s="282" t="s">
        <v>354</v>
      </c>
      <c r="B70" s="431" t="s">
        <v>355</v>
      </c>
      <c r="C70" s="324"/>
      <c r="D70" s="324"/>
      <c r="E70" s="307"/>
    </row>
    <row r="71" spans="1:5" s="330" customFormat="1" ht="12" customHeight="1" thickBot="1">
      <c r="A71" s="344" t="s">
        <v>356</v>
      </c>
      <c r="B71" s="432" t="s">
        <v>357</v>
      </c>
      <c r="C71" s="320">
        <f>SUM(C72:C73)</f>
        <v>0</v>
      </c>
      <c r="D71" s="320">
        <f>SUM(D72:D73)</f>
        <v>51848</v>
      </c>
      <c r="E71" s="303">
        <f>SUM(E72:E73)</f>
        <v>51848</v>
      </c>
    </row>
    <row r="72" spans="1:5" s="330" customFormat="1" ht="12" customHeight="1">
      <c r="A72" s="282" t="s">
        <v>358</v>
      </c>
      <c r="B72" s="429" t="s">
        <v>359</v>
      </c>
      <c r="C72" s="324"/>
      <c r="D72" s="324">
        <v>51848</v>
      </c>
      <c r="E72" s="307">
        <v>51848</v>
      </c>
    </row>
    <row r="73" spans="1:5" s="330" customFormat="1" ht="12" customHeight="1" thickBot="1">
      <c r="A73" s="282" t="s">
        <v>360</v>
      </c>
      <c r="B73" s="431" t="s">
        <v>361</v>
      </c>
      <c r="C73" s="324"/>
      <c r="D73" s="324"/>
      <c r="E73" s="307"/>
    </row>
    <row r="74" spans="1:5" s="330" customFormat="1" ht="12" customHeight="1" thickBot="1">
      <c r="A74" s="344" t="s">
        <v>362</v>
      </c>
      <c r="B74" s="432" t="s">
        <v>363</v>
      </c>
      <c r="C74" s="320">
        <f>SUM(C75:C77)</f>
        <v>0</v>
      </c>
      <c r="D74" s="320">
        <f>SUM(D75:D77)</f>
        <v>0</v>
      </c>
      <c r="E74" s="303">
        <f>SUM(E75:E77)</f>
        <v>0</v>
      </c>
    </row>
    <row r="75" spans="1:5" s="330" customFormat="1" ht="12" customHeight="1">
      <c r="A75" s="282" t="s">
        <v>364</v>
      </c>
      <c r="B75" s="429" t="s">
        <v>365</v>
      </c>
      <c r="C75" s="324"/>
      <c r="D75" s="324"/>
      <c r="E75" s="307"/>
    </row>
    <row r="76" spans="1:5" s="330" customFormat="1" ht="12" customHeight="1">
      <c r="A76" s="282" t="s">
        <v>366</v>
      </c>
      <c r="B76" s="430" t="s">
        <v>367</v>
      </c>
      <c r="C76" s="324"/>
      <c r="D76" s="324"/>
      <c r="E76" s="307"/>
    </row>
    <row r="77" spans="1:5" s="330" customFormat="1" ht="12" customHeight="1" thickBot="1">
      <c r="A77" s="282" t="s">
        <v>368</v>
      </c>
      <c r="B77" s="431" t="s">
        <v>369</v>
      </c>
      <c r="C77" s="324"/>
      <c r="D77" s="324"/>
      <c r="E77" s="307"/>
    </row>
    <row r="78" spans="1:5" s="330" customFormat="1" ht="12" customHeight="1" thickBot="1">
      <c r="A78" s="344" t="s">
        <v>370</v>
      </c>
      <c r="B78" s="432" t="s">
        <v>371</v>
      </c>
      <c r="C78" s="320">
        <f>SUM(C79:C82)</f>
        <v>0</v>
      </c>
      <c r="D78" s="320">
        <f>SUM(D79:D82)</f>
        <v>0</v>
      </c>
      <c r="E78" s="303">
        <f>SUM(E79:E82)</f>
        <v>0</v>
      </c>
    </row>
    <row r="79" spans="1:5" s="330" customFormat="1" ht="12" customHeight="1">
      <c r="A79" s="426" t="s">
        <v>372</v>
      </c>
      <c r="B79" s="429" t="s">
        <v>373</v>
      </c>
      <c r="C79" s="324"/>
      <c r="D79" s="324"/>
      <c r="E79" s="307"/>
    </row>
    <row r="80" spans="1:5" s="330" customFormat="1" ht="12" customHeight="1">
      <c r="A80" s="427" t="s">
        <v>374</v>
      </c>
      <c r="B80" s="430" t="s">
        <v>375</v>
      </c>
      <c r="C80" s="324"/>
      <c r="D80" s="324"/>
      <c r="E80" s="307"/>
    </row>
    <row r="81" spans="1:5" s="330" customFormat="1" ht="12" customHeight="1">
      <c r="A81" s="427" t="s">
        <v>376</v>
      </c>
      <c r="B81" s="430" t="s">
        <v>377</v>
      </c>
      <c r="C81" s="324"/>
      <c r="D81" s="324"/>
      <c r="E81" s="307"/>
    </row>
    <row r="82" spans="1:5" s="330" customFormat="1" ht="12" customHeight="1" thickBot="1">
      <c r="A82" s="345" t="s">
        <v>378</v>
      </c>
      <c r="B82" s="431" t="s">
        <v>379</v>
      </c>
      <c r="C82" s="324"/>
      <c r="D82" s="324"/>
      <c r="E82" s="307"/>
    </row>
    <row r="83" spans="1:5" s="330" customFormat="1" ht="12" customHeight="1" thickBot="1">
      <c r="A83" s="344" t="s">
        <v>380</v>
      </c>
      <c r="B83" s="432" t="s">
        <v>381</v>
      </c>
      <c r="C83" s="347"/>
      <c r="D83" s="347"/>
      <c r="E83" s="348"/>
    </row>
    <row r="84" spans="1:5" s="330" customFormat="1" ht="13.5" customHeight="1" thickBot="1">
      <c r="A84" s="344" t="s">
        <v>382</v>
      </c>
      <c r="B84" s="266" t="s">
        <v>383</v>
      </c>
      <c r="C84" s="326">
        <f>+C62+C66+C71+C74+C78+C83</f>
        <v>0</v>
      </c>
      <c r="D84" s="326">
        <f>+D62+D66+D71+D74+D78+D83</f>
        <v>64804</v>
      </c>
      <c r="E84" s="339">
        <f>+E62+E66+E71+E74+E78+E83</f>
        <v>64804</v>
      </c>
    </row>
    <row r="85" spans="1:5" s="330" customFormat="1" ht="12" customHeight="1" thickBot="1">
      <c r="A85" s="346" t="s">
        <v>384</v>
      </c>
      <c r="B85" s="269" t="s">
        <v>385</v>
      </c>
      <c r="C85" s="326">
        <f>+C61+C84</f>
        <v>237191</v>
      </c>
      <c r="D85" s="326">
        <f>+D61+D84</f>
        <v>371080</v>
      </c>
      <c r="E85" s="339">
        <f>+E61+E84</f>
        <v>354267</v>
      </c>
    </row>
    <row r="86" spans="1:5" ht="16.5" customHeight="1">
      <c r="A86" s="491" t="s">
        <v>32</v>
      </c>
      <c r="B86" s="491"/>
      <c r="C86" s="491"/>
      <c r="D86" s="491"/>
      <c r="E86" s="491"/>
    </row>
    <row r="87" spans="1:5" s="336" customFormat="1" ht="16.5" customHeight="1" thickBot="1">
      <c r="A87" s="28" t="s">
        <v>81</v>
      </c>
      <c r="B87" s="28"/>
      <c r="C87" s="28"/>
      <c r="D87" s="297"/>
      <c r="E87" s="297" t="s">
        <v>122</v>
      </c>
    </row>
    <row r="88" spans="1:5" s="336" customFormat="1" ht="16.5" customHeight="1">
      <c r="A88" s="492" t="s">
        <v>43</v>
      </c>
      <c r="B88" s="494" t="s">
        <v>143</v>
      </c>
      <c r="C88" s="504" t="str">
        <f>+C3</f>
        <v>2013. évi tény</v>
      </c>
      <c r="D88" s="496" t="str">
        <f>+D3</f>
        <v>2014. évi</v>
      </c>
      <c r="E88" s="497"/>
    </row>
    <row r="89" spans="1:5" ht="37.5" customHeight="1" thickBot="1">
      <c r="A89" s="493"/>
      <c r="B89" s="495"/>
      <c r="C89" s="505"/>
      <c r="D89" s="29" t="s">
        <v>145</v>
      </c>
      <c r="E89" s="30" t="s">
        <v>146</v>
      </c>
    </row>
    <row r="90" spans="1:5" s="329" customFormat="1" ht="12" customHeight="1" thickBot="1">
      <c r="A90" s="293" t="s">
        <v>386</v>
      </c>
      <c r="B90" s="294" t="s">
        <v>387</v>
      </c>
      <c r="C90" s="294" t="s">
        <v>388</v>
      </c>
      <c r="D90" s="294" t="s">
        <v>390</v>
      </c>
      <c r="E90" s="342" t="s">
        <v>467</v>
      </c>
    </row>
    <row r="91" spans="1:5" ht="12" customHeight="1" thickBot="1">
      <c r="A91" s="290" t="s">
        <v>3</v>
      </c>
      <c r="B91" s="292" t="s">
        <v>517</v>
      </c>
      <c r="C91" s="319">
        <f>SUM(C92:C96)</f>
        <v>247257</v>
      </c>
      <c r="D91" s="319">
        <f>+D92+D93+D94+D95+D96</f>
        <v>254343</v>
      </c>
      <c r="E91" s="274">
        <f>+E92+E93+E94+E95+E96</f>
        <v>227165</v>
      </c>
    </row>
    <row r="92" spans="1:5" ht="12" customHeight="1">
      <c r="A92" s="285" t="s">
        <v>55</v>
      </c>
      <c r="B92" s="433" t="s">
        <v>33</v>
      </c>
      <c r="C92" s="32">
        <v>137458</v>
      </c>
      <c r="D92" s="32">
        <v>121077</v>
      </c>
      <c r="E92" s="273">
        <v>112235</v>
      </c>
    </row>
    <row r="93" spans="1:5" ht="12" customHeight="1">
      <c r="A93" s="282" t="s">
        <v>56</v>
      </c>
      <c r="B93" s="434" t="s">
        <v>102</v>
      </c>
      <c r="C93" s="321">
        <v>21355</v>
      </c>
      <c r="D93" s="321">
        <v>21355</v>
      </c>
      <c r="E93" s="304">
        <v>18042</v>
      </c>
    </row>
    <row r="94" spans="1:5" ht="12" customHeight="1">
      <c r="A94" s="282" t="s">
        <v>57</v>
      </c>
      <c r="B94" s="434" t="s">
        <v>75</v>
      </c>
      <c r="C94" s="323">
        <v>46766</v>
      </c>
      <c r="D94" s="323">
        <v>68500</v>
      </c>
      <c r="E94" s="306">
        <v>60816</v>
      </c>
    </row>
    <row r="95" spans="1:5" ht="12" customHeight="1">
      <c r="A95" s="282" t="s">
        <v>58</v>
      </c>
      <c r="B95" s="435" t="s">
        <v>103</v>
      </c>
      <c r="C95" s="323">
        <v>30364</v>
      </c>
      <c r="D95" s="323">
        <v>31286</v>
      </c>
      <c r="E95" s="306">
        <v>24038</v>
      </c>
    </row>
    <row r="96" spans="1:5" ht="12" customHeight="1">
      <c r="A96" s="282" t="s">
        <v>66</v>
      </c>
      <c r="B96" s="436" t="s">
        <v>104</v>
      </c>
      <c r="C96" s="323">
        <v>11314</v>
      </c>
      <c r="D96" s="323">
        <v>12125</v>
      </c>
      <c r="E96" s="306">
        <v>12034</v>
      </c>
    </row>
    <row r="97" spans="1:5" ht="12" customHeight="1">
      <c r="A97" s="282" t="s">
        <v>59</v>
      </c>
      <c r="B97" s="434" t="s">
        <v>393</v>
      </c>
      <c r="C97" s="323"/>
      <c r="D97" s="323"/>
      <c r="E97" s="306"/>
    </row>
    <row r="98" spans="1:5" ht="12" customHeight="1">
      <c r="A98" s="282" t="s">
        <v>60</v>
      </c>
      <c r="B98" s="437" t="s">
        <v>394</v>
      </c>
      <c r="C98" s="323"/>
      <c r="D98" s="323"/>
      <c r="E98" s="306"/>
    </row>
    <row r="99" spans="1:5" ht="12" customHeight="1">
      <c r="A99" s="282" t="s">
        <v>67</v>
      </c>
      <c r="B99" s="434" t="s">
        <v>395</v>
      </c>
      <c r="C99" s="323"/>
      <c r="D99" s="323"/>
      <c r="E99" s="306"/>
    </row>
    <row r="100" spans="1:5" ht="12" customHeight="1">
      <c r="A100" s="282" t="s">
        <v>68</v>
      </c>
      <c r="B100" s="434" t="s">
        <v>396</v>
      </c>
      <c r="C100" s="323"/>
      <c r="D100" s="323"/>
      <c r="E100" s="306"/>
    </row>
    <row r="101" spans="1:5" ht="12" customHeight="1">
      <c r="A101" s="282" t="s">
        <v>69</v>
      </c>
      <c r="B101" s="437" t="s">
        <v>397</v>
      </c>
      <c r="C101" s="323"/>
      <c r="D101" s="323"/>
      <c r="E101" s="306"/>
    </row>
    <row r="102" spans="1:5" ht="12" customHeight="1">
      <c r="A102" s="282" t="s">
        <v>70</v>
      </c>
      <c r="B102" s="437" t="s">
        <v>398</v>
      </c>
      <c r="C102" s="323"/>
      <c r="D102" s="323"/>
      <c r="E102" s="306"/>
    </row>
    <row r="103" spans="1:5" ht="12" customHeight="1">
      <c r="A103" s="282" t="s">
        <v>72</v>
      </c>
      <c r="B103" s="434" t="s">
        <v>399</v>
      </c>
      <c r="C103" s="323"/>
      <c r="D103" s="323"/>
      <c r="E103" s="306"/>
    </row>
    <row r="104" spans="1:5" ht="12" customHeight="1">
      <c r="A104" s="281" t="s">
        <v>105</v>
      </c>
      <c r="B104" s="438" t="s">
        <v>400</v>
      </c>
      <c r="C104" s="323"/>
      <c r="D104" s="323"/>
      <c r="E104" s="306"/>
    </row>
    <row r="105" spans="1:5" ht="12" customHeight="1">
      <c r="A105" s="282" t="s">
        <v>401</v>
      </c>
      <c r="B105" s="438" t="s">
        <v>402</v>
      </c>
      <c r="C105" s="323"/>
      <c r="D105" s="323"/>
      <c r="E105" s="306"/>
    </row>
    <row r="106" spans="1:5" ht="12" customHeight="1" thickBot="1">
      <c r="A106" s="286" t="s">
        <v>403</v>
      </c>
      <c r="B106" s="439" t="s">
        <v>404</v>
      </c>
      <c r="C106" s="33"/>
      <c r="D106" s="33"/>
      <c r="E106" s="267"/>
    </row>
    <row r="107" spans="1:5" ht="12" customHeight="1" thickBot="1">
      <c r="A107" s="288" t="s">
        <v>4</v>
      </c>
      <c r="B107" s="291" t="s">
        <v>518</v>
      </c>
      <c r="C107" s="320">
        <f>+C108+C110+C112</f>
        <v>31951</v>
      </c>
      <c r="D107" s="320">
        <f>+D108+D110+D112</f>
        <v>352095</v>
      </c>
      <c r="E107" s="303">
        <f>+E108+E110+E112</f>
        <v>55248</v>
      </c>
    </row>
    <row r="108" spans="1:5" ht="12" customHeight="1">
      <c r="A108" s="283" t="s">
        <v>61</v>
      </c>
      <c r="B108" s="434" t="s">
        <v>121</v>
      </c>
      <c r="C108" s="322">
        <v>1951</v>
      </c>
      <c r="D108" s="322">
        <v>320407</v>
      </c>
      <c r="E108" s="305">
        <v>31660</v>
      </c>
    </row>
    <row r="109" spans="1:5" ht="12" customHeight="1">
      <c r="A109" s="283" t="s">
        <v>62</v>
      </c>
      <c r="B109" s="438" t="s">
        <v>406</v>
      </c>
      <c r="C109" s="322"/>
      <c r="D109" s="322"/>
      <c r="E109" s="305"/>
    </row>
    <row r="110" spans="1:5" ht="15.75">
      <c r="A110" s="283" t="s">
        <v>63</v>
      </c>
      <c r="B110" s="438" t="s">
        <v>106</v>
      </c>
      <c r="C110" s="321">
        <v>30000</v>
      </c>
      <c r="D110" s="321">
        <v>31688</v>
      </c>
      <c r="E110" s="304">
        <v>23588</v>
      </c>
    </row>
    <row r="111" spans="1:5" ht="12" customHeight="1">
      <c r="A111" s="283" t="s">
        <v>64</v>
      </c>
      <c r="B111" s="438" t="s">
        <v>407</v>
      </c>
      <c r="C111" s="321"/>
      <c r="D111" s="321"/>
      <c r="E111" s="304"/>
    </row>
    <row r="112" spans="1:5" ht="12" customHeight="1">
      <c r="A112" s="283" t="s">
        <v>65</v>
      </c>
      <c r="B112" s="431" t="s">
        <v>124</v>
      </c>
      <c r="C112" s="321"/>
      <c r="D112" s="321"/>
      <c r="E112" s="304"/>
    </row>
    <row r="113" spans="1:5" ht="15.75">
      <c r="A113" s="283" t="s">
        <v>71</v>
      </c>
      <c r="B113" s="430" t="s">
        <v>408</v>
      </c>
      <c r="C113" s="321"/>
      <c r="D113" s="321"/>
      <c r="E113" s="304"/>
    </row>
    <row r="114" spans="1:5" ht="15.75">
      <c r="A114" s="283" t="s">
        <v>73</v>
      </c>
      <c r="B114" s="440" t="s">
        <v>409</v>
      </c>
      <c r="C114" s="321"/>
      <c r="D114" s="321"/>
      <c r="E114" s="304"/>
    </row>
    <row r="115" spans="1:5" ht="12" customHeight="1">
      <c r="A115" s="283" t="s">
        <v>107</v>
      </c>
      <c r="B115" s="434" t="s">
        <v>396</v>
      </c>
      <c r="C115" s="321"/>
      <c r="D115" s="321"/>
      <c r="E115" s="304"/>
    </row>
    <row r="116" spans="1:5" ht="12" customHeight="1">
      <c r="A116" s="283" t="s">
        <v>108</v>
      </c>
      <c r="B116" s="434" t="s">
        <v>410</v>
      </c>
      <c r="C116" s="321"/>
      <c r="D116" s="321"/>
      <c r="E116" s="304"/>
    </row>
    <row r="117" spans="1:5" ht="12" customHeight="1">
      <c r="A117" s="283" t="s">
        <v>109</v>
      </c>
      <c r="B117" s="434" t="s">
        <v>411</v>
      </c>
      <c r="C117" s="321"/>
      <c r="D117" s="321"/>
      <c r="E117" s="304"/>
    </row>
    <row r="118" spans="1:5" s="349" customFormat="1" ht="12" customHeight="1">
      <c r="A118" s="283" t="s">
        <v>412</v>
      </c>
      <c r="B118" s="434" t="s">
        <v>399</v>
      </c>
      <c r="C118" s="321"/>
      <c r="D118" s="321"/>
      <c r="E118" s="304"/>
    </row>
    <row r="119" spans="1:5" ht="12" customHeight="1">
      <c r="A119" s="283" t="s">
        <v>413</v>
      </c>
      <c r="B119" s="434" t="s">
        <v>414</v>
      </c>
      <c r="C119" s="321"/>
      <c r="D119" s="321"/>
      <c r="E119" s="304"/>
    </row>
    <row r="120" spans="1:5" ht="12" customHeight="1" thickBot="1">
      <c r="A120" s="281" t="s">
        <v>415</v>
      </c>
      <c r="B120" s="434" t="s">
        <v>416</v>
      </c>
      <c r="C120" s="323"/>
      <c r="D120" s="323"/>
      <c r="E120" s="306"/>
    </row>
    <row r="121" spans="1:5" ht="12" customHeight="1" thickBot="1">
      <c r="A121" s="288" t="s">
        <v>5</v>
      </c>
      <c r="B121" s="422" t="s">
        <v>417</v>
      </c>
      <c r="C121" s="320">
        <f>+C122+C123</f>
        <v>500</v>
      </c>
      <c r="D121" s="320">
        <f>+D122+D123</f>
        <v>500</v>
      </c>
      <c r="E121" s="303">
        <f>+E122+E123</f>
        <v>0</v>
      </c>
    </row>
    <row r="122" spans="1:5" ht="12" customHeight="1">
      <c r="A122" s="283" t="s">
        <v>44</v>
      </c>
      <c r="B122" s="440" t="s">
        <v>38</v>
      </c>
      <c r="C122" s="322">
        <v>500</v>
      </c>
      <c r="D122" s="322">
        <v>500</v>
      </c>
      <c r="E122" s="305"/>
    </row>
    <row r="123" spans="1:5" ht="12" customHeight="1" thickBot="1">
      <c r="A123" s="284" t="s">
        <v>45</v>
      </c>
      <c r="B123" s="438" t="s">
        <v>39</v>
      </c>
      <c r="C123" s="323"/>
      <c r="D123" s="323"/>
      <c r="E123" s="306"/>
    </row>
    <row r="124" spans="1:5" ht="12" customHeight="1" thickBot="1">
      <c r="A124" s="288" t="s">
        <v>6</v>
      </c>
      <c r="B124" s="422" t="s">
        <v>418</v>
      </c>
      <c r="C124" s="320">
        <f>+C91+C107+C121</f>
        <v>279708</v>
      </c>
      <c r="D124" s="320">
        <f>+D91+D107+D121</f>
        <v>606938</v>
      </c>
      <c r="E124" s="303">
        <f>+E91+E107+E121</f>
        <v>282413</v>
      </c>
    </row>
    <row r="125" spans="1:5" ht="12" customHeight="1" thickBot="1">
      <c r="A125" s="288" t="s">
        <v>7</v>
      </c>
      <c r="B125" s="422" t="s">
        <v>419</v>
      </c>
      <c r="C125" s="320">
        <f>+C126+C127+C128</f>
        <v>0</v>
      </c>
      <c r="D125" s="320">
        <f>+D126+D127+D128</f>
        <v>29051</v>
      </c>
      <c r="E125" s="303">
        <f>+E126+E127+E128</f>
        <v>29051</v>
      </c>
    </row>
    <row r="126" spans="1:5" ht="12" customHeight="1">
      <c r="A126" s="283" t="s">
        <v>48</v>
      </c>
      <c r="B126" s="440" t="s">
        <v>519</v>
      </c>
      <c r="C126" s="321"/>
      <c r="D126" s="321"/>
      <c r="E126" s="304"/>
    </row>
    <row r="127" spans="1:5" ht="12" customHeight="1">
      <c r="A127" s="283" t="s">
        <v>49</v>
      </c>
      <c r="B127" s="440" t="s">
        <v>520</v>
      </c>
      <c r="C127" s="321"/>
      <c r="D127" s="321"/>
      <c r="E127" s="304"/>
    </row>
    <row r="128" spans="1:5" ht="12" customHeight="1" thickBot="1">
      <c r="A128" s="281" t="s">
        <v>50</v>
      </c>
      <c r="B128" s="441" t="s">
        <v>521</v>
      </c>
      <c r="C128" s="321"/>
      <c r="D128" s="321">
        <v>29051</v>
      </c>
      <c r="E128" s="304">
        <v>29051</v>
      </c>
    </row>
    <row r="129" spans="1:5" ht="12" customHeight="1" thickBot="1">
      <c r="A129" s="288" t="s">
        <v>8</v>
      </c>
      <c r="B129" s="422" t="s">
        <v>423</v>
      </c>
      <c r="C129" s="320">
        <f>+C130+C131+C132+C133</f>
        <v>0</v>
      </c>
      <c r="D129" s="320">
        <f>+D130+D131+D132+D133</f>
        <v>0</v>
      </c>
      <c r="E129" s="303">
        <f>+E130+E131+E132+E133</f>
        <v>0</v>
      </c>
    </row>
    <row r="130" spans="1:5" ht="12" customHeight="1">
      <c r="A130" s="283" t="s">
        <v>51</v>
      </c>
      <c r="B130" s="440" t="s">
        <v>522</v>
      </c>
      <c r="C130" s="321"/>
      <c r="D130" s="321"/>
      <c r="E130" s="304"/>
    </row>
    <row r="131" spans="1:5" ht="12" customHeight="1">
      <c r="A131" s="283" t="s">
        <v>52</v>
      </c>
      <c r="B131" s="440" t="s">
        <v>523</v>
      </c>
      <c r="C131" s="321"/>
      <c r="D131" s="321"/>
      <c r="E131" s="304"/>
    </row>
    <row r="132" spans="1:5" ht="12" customHeight="1">
      <c r="A132" s="283" t="s">
        <v>321</v>
      </c>
      <c r="B132" s="440" t="s">
        <v>524</v>
      </c>
      <c r="C132" s="321"/>
      <c r="D132" s="321"/>
      <c r="E132" s="304"/>
    </row>
    <row r="133" spans="1:5" ht="12" customHeight="1" thickBot="1">
      <c r="A133" s="281" t="s">
        <v>323</v>
      </c>
      <c r="B133" s="441" t="s">
        <v>525</v>
      </c>
      <c r="C133" s="321"/>
      <c r="D133" s="321"/>
      <c r="E133" s="304"/>
    </row>
    <row r="134" spans="1:5" ht="12" customHeight="1" thickBot="1">
      <c r="A134" s="288" t="s">
        <v>9</v>
      </c>
      <c r="B134" s="422" t="s">
        <v>428</v>
      </c>
      <c r="C134" s="326">
        <f>+C135+C136+C137+C138</f>
        <v>0</v>
      </c>
      <c r="D134" s="326">
        <f>+D135+D136+D137+D138</f>
        <v>735</v>
      </c>
      <c r="E134" s="339">
        <f>+E135+E136+E137+E138</f>
        <v>735</v>
      </c>
    </row>
    <row r="135" spans="1:5" ht="12" customHeight="1">
      <c r="A135" s="283" t="s">
        <v>53</v>
      </c>
      <c r="B135" s="440" t="s">
        <v>429</v>
      </c>
      <c r="C135" s="321"/>
      <c r="D135" s="321"/>
      <c r="E135" s="304"/>
    </row>
    <row r="136" spans="1:5" ht="12" customHeight="1">
      <c r="A136" s="283" t="s">
        <v>54</v>
      </c>
      <c r="B136" s="440" t="s">
        <v>430</v>
      </c>
      <c r="C136" s="321"/>
      <c r="D136" s="321">
        <v>735</v>
      </c>
      <c r="E136" s="304">
        <v>735</v>
      </c>
    </row>
    <row r="137" spans="1:5" ht="12" customHeight="1">
      <c r="A137" s="283" t="s">
        <v>330</v>
      </c>
      <c r="B137" s="440" t="s">
        <v>526</v>
      </c>
      <c r="C137" s="321"/>
      <c r="D137" s="321"/>
      <c r="E137" s="304"/>
    </row>
    <row r="138" spans="1:5" ht="12" customHeight="1" thickBot="1">
      <c r="A138" s="281" t="s">
        <v>332</v>
      </c>
      <c r="B138" s="441" t="s">
        <v>474</v>
      </c>
      <c r="C138" s="321"/>
      <c r="D138" s="321"/>
      <c r="E138" s="304"/>
    </row>
    <row r="139" spans="1:9" ht="15" customHeight="1" thickBot="1">
      <c r="A139" s="288" t="s">
        <v>10</v>
      </c>
      <c r="B139" s="422" t="s">
        <v>514</v>
      </c>
      <c r="C139" s="34">
        <f>+C140+C141+C142+C143</f>
        <v>0</v>
      </c>
      <c r="D139" s="34">
        <f>+D140+D141+D142+D143</f>
        <v>0</v>
      </c>
      <c r="E139" s="272">
        <f>+E140+E141+E142+E143</f>
        <v>0</v>
      </c>
      <c r="F139" s="337"/>
      <c r="G139" s="338"/>
      <c r="H139" s="338"/>
      <c r="I139" s="338"/>
    </row>
    <row r="140" spans="1:5" s="330" customFormat="1" ht="12.75" customHeight="1">
      <c r="A140" s="283" t="s">
        <v>100</v>
      </c>
      <c r="B140" s="440" t="s">
        <v>434</v>
      </c>
      <c r="C140" s="321"/>
      <c r="D140" s="321"/>
      <c r="E140" s="304"/>
    </row>
    <row r="141" spans="1:5" ht="13.5" customHeight="1">
      <c r="A141" s="283" t="s">
        <v>101</v>
      </c>
      <c r="B141" s="440" t="s">
        <v>435</v>
      </c>
      <c r="C141" s="321"/>
      <c r="D141" s="321"/>
      <c r="E141" s="304"/>
    </row>
    <row r="142" spans="1:5" ht="13.5" customHeight="1">
      <c r="A142" s="283" t="s">
        <v>123</v>
      </c>
      <c r="B142" s="440" t="s">
        <v>436</v>
      </c>
      <c r="C142" s="321"/>
      <c r="D142" s="321"/>
      <c r="E142" s="304"/>
    </row>
    <row r="143" spans="1:5" ht="13.5" customHeight="1" thickBot="1">
      <c r="A143" s="283" t="s">
        <v>338</v>
      </c>
      <c r="B143" s="440" t="s">
        <v>437</v>
      </c>
      <c r="C143" s="321"/>
      <c r="D143" s="321"/>
      <c r="E143" s="304"/>
    </row>
    <row r="144" spans="1:5" ht="12.75" customHeight="1" thickBot="1">
      <c r="A144" s="288" t="s">
        <v>11</v>
      </c>
      <c r="B144" s="422" t="s">
        <v>438</v>
      </c>
      <c r="C144" s="270">
        <f>+C125+C129+C134+C139</f>
        <v>0</v>
      </c>
      <c r="D144" s="270">
        <f>+D125+D129+D134+D139</f>
        <v>29786</v>
      </c>
      <c r="E144" s="271">
        <f>+E125+E129+E134+E139</f>
        <v>29786</v>
      </c>
    </row>
    <row r="145" spans="1:5" ht="13.5" customHeight="1" thickBot="1">
      <c r="A145" s="313" t="s">
        <v>12</v>
      </c>
      <c r="B145" s="442" t="s">
        <v>439</v>
      </c>
      <c r="C145" s="270">
        <f>+C124+C144</f>
        <v>279708</v>
      </c>
      <c r="D145" s="270">
        <f>+D124+D144</f>
        <v>636724</v>
      </c>
      <c r="E145" s="271">
        <f>+E124+E144</f>
        <v>312199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 Csengerújfalu Önkormányzat
2015. ÉVI ZÁRSZÁMADÁSÁNAK PÉNZÜGYI MÉRLEGE&amp;10
&amp;R&amp;"Times New Roman CE,Félkövér dőlt"&amp;11 1. tájékoztató tábla a 4/2016. (V.26.) önkormányzati rendelethez</oddHeader>
  </headerFooter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andika</cp:lastModifiedBy>
  <cp:lastPrinted>2016-05-25T12:17:30Z</cp:lastPrinted>
  <dcterms:created xsi:type="dcterms:W3CDTF">1999-10-30T10:30:45Z</dcterms:created>
  <dcterms:modified xsi:type="dcterms:W3CDTF">2016-05-31T12:07:27Z</dcterms:modified>
  <cp:category/>
  <cp:version/>
  <cp:contentType/>
  <cp:contentStatus/>
</cp:coreProperties>
</file>