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2430" windowHeight="117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Titles" localSheetId="10">'11'!$5:$11</definedName>
    <definedName name="_xlnm.Print_Titles" localSheetId="2">'3'!$4:$10</definedName>
    <definedName name="_xlnm.Print_Titles" localSheetId="3">'4'!$4:$9</definedName>
    <definedName name="_xlnm.Print_Titles" localSheetId="4">'5'!$4:$9</definedName>
    <definedName name="_xlnm.Print_Titles" localSheetId="5">'6'!$4:$9</definedName>
    <definedName name="_xlnm.Print_Titles" localSheetId="6">'7'!$4:$11</definedName>
    <definedName name="_xlnm.Print_Titles" localSheetId="8">'9'!$5:$10</definedName>
  </definedNames>
  <calcPr fullCalcOnLoad="1"/>
</workbook>
</file>

<file path=xl/sharedStrings.xml><?xml version="1.0" encoding="utf-8"?>
<sst xmlns="http://schemas.openxmlformats.org/spreadsheetml/2006/main" count="1628" uniqueCount="478">
  <si>
    <t>Önkormányzati vagyonnal való gazdálkodással kapcsolatos feladatok</t>
  </si>
  <si>
    <t>Közvilágítás</t>
  </si>
  <si>
    <t>Háziorvosi alapellátás</t>
  </si>
  <si>
    <t xml:space="preserve">Ifjuság-egészségügyi gondozás </t>
  </si>
  <si>
    <t>Közterület rendjének fenntartása</t>
  </si>
  <si>
    <t>Tartalékok mindösszesen</t>
  </si>
  <si>
    <t>költségvetési intézményeinek</t>
  </si>
  <si>
    <t>Intézmények összesen</t>
  </si>
  <si>
    <t>Intézmények összesen:</t>
  </si>
  <si>
    <t>Cegléd Város Önkormányzata összesen:</t>
  </si>
  <si>
    <t>I. Személyi juttatások</t>
  </si>
  <si>
    <t>III. Dologi kiadások</t>
  </si>
  <si>
    <t xml:space="preserve">Cegléd Város Önkormányzata  </t>
  </si>
  <si>
    <t xml:space="preserve">összesített </t>
  </si>
  <si>
    <t>Általános tartalék</t>
  </si>
  <si>
    <t>Cegléd Város Önkormányzata</t>
  </si>
  <si>
    <t>Kiadások</t>
  </si>
  <si>
    <t>Megnevezés</t>
  </si>
  <si>
    <t>Összesen</t>
  </si>
  <si>
    <t>Dologi kiadások</t>
  </si>
  <si>
    <t>Kossuth Művelődési Központ és Könyvtár</t>
  </si>
  <si>
    <t>Egyéb felhalmozási célú kiadások</t>
  </si>
  <si>
    <t>Környezetvédelmi alap</t>
  </si>
  <si>
    <t>Ceglédi Csatornamű Víziközmű Társulat</t>
  </si>
  <si>
    <t>Széchenyi úti óvoda</t>
  </si>
  <si>
    <t xml:space="preserve"> Pesti úti óvoda</t>
  </si>
  <si>
    <t xml:space="preserve"> Lövész utcai óvoda</t>
  </si>
  <si>
    <t>Pesti úti óvoda</t>
  </si>
  <si>
    <t>Lövész utcai óvoda</t>
  </si>
  <si>
    <t>A. Finanszírozás</t>
  </si>
  <si>
    <t>Bevételek</t>
  </si>
  <si>
    <t>Működési mérleg</t>
  </si>
  <si>
    <t>Felhalmozási mérleg</t>
  </si>
  <si>
    <t xml:space="preserve">Cegléd Város Önkormányzata </t>
  </si>
  <si>
    <t>Cegléd Város Önkormányzata költségvetési intézményeinek</t>
  </si>
  <si>
    <t>Kossuth Múzeum</t>
  </si>
  <si>
    <t>Ceglédi Közös Önkormányzati Hivatal</t>
  </si>
  <si>
    <t>Bölcsődék Védőnők Igazgatósága</t>
  </si>
  <si>
    <t>Ceglédi Intézmények Gazdasági Hivatala</t>
  </si>
  <si>
    <t>Bölcsődei Védőnői Igazgatóság</t>
  </si>
  <si>
    <t>Eredeti előirányzat</t>
  </si>
  <si>
    <t xml:space="preserve">Kötelező </t>
  </si>
  <si>
    <t xml:space="preserve">Önként </t>
  </si>
  <si>
    <t xml:space="preserve">Feladat </t>
  </si>
  <si>
    <t xml:space="preserve">Munkaadókat terhelő járulékok és szociális hozzájárulási adó                                                                            </t>
  </si>
  <si>
    <t>Beruházások</t>
  </si>
  <si>
    <t>Felújítások</t>
  </si>
  <si>
    <t>Egyéb működési célú kiadások (=I+II.)</t>
  </si>
  <si>
    <t>I. Egyéb működési célú támogatások államháztartáson belülre</t>
  </si>
  <si>
    <t>II. Egyéb működési célú támogatások államháztartáson kívülre</t>
  </si>
  <si>
    <t xml:space="preserve">államháztartáson belülre és kívülre 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</si>
  <si>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</si>
  <si>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</si>
  <si>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</si>
  <si>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Felhalmozási célú önkormányzati támogatások</t>
  </si>
  <si>
    <t>Egyéb felhalmozási célú támogatások bevételei államháztartáson belülről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</si>
  <si>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</si>
  <si>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</si>
  <si>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</si>
  <si>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</si>
  <si>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</si>
  <si>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működési bevételek</t>
  </si>
  <si>
    <t>I. Önkormányzatok működési támogatásai</t>
  </si>
  <si>
    <t>III. Felhalmozási célú támogatások államháztartáson belülről</t>
  </si>
  <si>
    <t>VI.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</si>
  <si>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</si>
  <si>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</si>
  <si>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</si>
  <si>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</si>
  <si>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</si>
  <si>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</si>
  <si>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</si>
  <si>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</si>
  <si>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</si>
  <si>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VII. Felhalmozási bevételek</t>
  </si>
  <si>
    <t>VIII. Működési célú átvett pénzeszközök</t>
  </si>
  <si>
    <t xml:space="preserve">IX. Felhalmozási célú átvett pénzeszközök </t>
  </si>
  <si>
    <t>Egyéb működési célú támogatások bevételei államháztartáson belülről</t>
  </si>
  <si>
    <t>Önkormányzatok elszámolásai a központi költségvetéssel</t>
  </si>
  <si>
    <t xml:space="preserve">Egyéb közhatalmi bevételek </t>
  </si>
  <si>
    <t>II. Működési célú támogatások államháztartáson belülről</t>
  </si>
  <si>
    <t xml:space="preserve">III. Termékek és szolgáltatások adói </t>
  </si>
  <si>
    <t>IV. Közhatalmi bevételek</t>
  </si>
  <si>
    <t>V. Működési bevételek</t>
  </si>
  <si>
    <t>VI. Működési célú átvett pénzeszközök</t>
  </si>
  <si>
    <t>VII. Felhalmozási célú támogatások államháztartáson belülről</t>
  </si>
  <si>
    <t>VIII. Felhalmozási bevételek</t>
  </si>
  <si>
    <t>B.) Felhalmozási bevétel összesen (VII.+VIII.+IX.)</t>
  </si>
  <si>
    <t>D.) Finanszírozási bevételek</t>
  </si>
  <si>
    <t>E.) Bevétel összesen (=C.)+D.))</t>
  </si>
  <si>
    <t>C.) Bevétel főösszege (=A.)+B.))</t>
  </si>
  <si>
    <t>a.) Önkormányzat</t>
  </si>
  <si>
    <t>b.) Intézmények</t>
  </si>
  <si>
    <t xml:space="preserve">XI. Munkaadókat terhelő járulékok és szociális hozzájárulási adó                                                                            </t>
  </si>
  <si>
    <t>XII. Dologi kiadások</t>
  </si>
  <si>
    <t>XIII. Ellátottak pénzbeli juttatásai</t>
  </si>
  <si>
    <t>XIV. Egyéb működési célú kiadások</t>
  </si>
  <si>
    <t>cb.) Általános tartalék</t>
  </si>
  <si>
    <t>ca.) Céltartalék</t>
  </si>
  <si>
    <t>F.) Működési kiadás összesen (=X.+…+XIV.)</t>
  </si>
  <si>
    <t>XV. Beruházások</t>
  </si>
  <si>
    <t>XVI. Felújítások</t>
  </si>
  <si>
    <t>XVII. Egyéb felhalmozási célú kiadások</t>
  </si>
  <si>
    <t>G.) Felhalmozási kiadás összesen (=XV.+XVI.+XVII.)</t>
  </si>
  <si>
    <t>H.) Kiadás főösszege (=F.)+G.))</t>
  </si>
  <si>
    <t>J.) Kiadás összesen (H.)+I.))</t>
  </si>
  <si>
    <t>Üdülői szálláshely-szolgáltatás és étkeztetés</t>
  </si>
  <si>
    <t>Önkormányzatok és önkormányzati hivatalok jogalkotó és általános igazgatási tevékenysége</t>
  </si>
  <si>
    <t>Hulladékgazdálkodási igazgatás</t>
  </si>
  <si>
    <t>Szennyvízcsatorna építése, fenntartása, üzemeltetése</t>
  </si>
  <si>
    <t>Sportlétesítmények, edzőtáborok működtetése és fejlesztése</t>
  </si>
  <si>
    <t>IV. Termékek és szolgáltatások adói</t>
  </si>
  <si>
    <t>V. Közhatalmi bevételek</t>
  </si>
  <si>
    <t>B.) Finanszírozási bevételek</t>
  </si>
  <si>
    <t>C.) Önkormányzat bevételei összesen (=A.)+B.))</t>
  </si>
  <si>
    <t>A.) Költségvetési bevételek (=II.+III.+V.+…+IX.)</t>
  </si>
  <si>
    <t>II. Működési célú támogatások államháztartáson belülről (I.+II.)</t>
  </si>
  <si>
    <t>Gyermekvédelmi pénzbeli és természetbeni ellátások</t>
  </si>
  <si>
    <t>X. Személyi juttatások</t>
  </si>
  <si>
    <t>Személyi juttatások</t>
  </si>
  <si>
    <t>Kiemelt állami és önkormányzati rendezvények</t>
  </si>
  <si>
    <t xml:space="preserve">II. Munkaadókat terhelő járulékok és szociális hozzájárulási adó                                                                            </t>
  </si>
  <si>
    <t>Zöldterület-kezelés</t>
  </si>
  <si>
    <t>Város-, községgazdálkodási egyéb szolgáltatások</t>
  </si>
  <si>
    <t>Polgári honvédelem ágazati feladatai, a lakosság felkészítése</t>
  </si>
  <si>
    <t>Egyéb szociális pénzbeli és természetbeni ellátások, támogatások</t>
  </si>
  <si>
    <t>IV. Ellátottak pénzbeli juttatásai</t>
  </si>
  <si>
    <t>V. Egyéb működési célú kiadások</t>
  </si>
  <si>
    <t>Versenysport- és utánpótlás-nevelési tevékenység és támogatása</t>
  </si>
  <si>
    <t>Civil szervezetek működési támogatása</t>
  </si>
  <si>
    <t>Civil szervezetek programtámogatása</t>
  </si>
  <si>
    <t>Céltartalék összesen</t>
  </si>
  <si>
    <t>ebből: Céltartalék</t>
  </si>
  <si>
    <t>ebből: Általános tartalék</t>
  </si>
  <si>
    <t>A.) Működési kiadás összesen (=I.+…+V.)</t>
  </si>
  <si>
    <t>VI. Beruházások</t>
  </si>
  <si>
    <t>VII. Felújítások</t>
  </si>
  <si>
    <t>VIII. Egyéb felhalmozási célú kiadások</t>
  </si>
  <si>
    <t>B.) Felhalmozási kiadás összesen (=VI.+VII.+VIII.)</t>
  </si>
  <si>
    <t>C.) Kiadási főösszeg (=A.)+B.))</t>
  </si>
  <si>
    <t>E.) Kiadás összesen</t>
  </si>
  <si>
    <t>I.) Finanszírozási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</si>
  <si>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</si>
  <si>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</si>
  <si>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</si>
  <si>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</si>
  <si>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</si>
  <si>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</si>
  <si>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</si>
  <si>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</si>
  <si>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</si>
  <si>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</si>
  <si>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</si>
  <si>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c.) ebből Tartalékok:</t>
  </si>
  <si>
    <t>Közutak, hidak, alagutak üzemeltetése, fenntartása</t>
  </si>
  <si>
    <t>Belföldi finanszírozás kiadásai</t>
  </si>
  <si>
    <t>D.) Finanszírozási kiadások</t>
  </si>
  <si>
    <t>Működési költségvetési egyenleg (=A.)-F.))</t>
  </si>
  <si>
    <t>Felhalmozási költségvetési egyenleg (=B.)-G.))</t>
  </si>
  <si>
    <t>Cegléd Város Roma Nemzetiségi Önkormányzata</t>
  </si>
  <si>
    <t>Intézményi OEP támogatás (BÖVI)</t>
  </si>
  <si>
    <t>Alapítványok támogatása</t>
  </si>
  <si>
    <t>bursa hungarica</t>
  </si>
  <si>
    <t>Beruházás összesen:</t>
  </si>
  <si>
    <t>A.) Működési bevétel összesen (=II.+IV.+V.+VI.)</t>
  </si>
  <si>
    <t>katasztrófa keret</t>
  </si>
  <si>
    <t>Ceglédi Többcélú Kistérségi Társulás - állami normatíva átadása</t>
  </si>
  <si>
    <t>Ceglédi Többcélú Kistérségi Társulás - Gyermekjóléti Központ bepótlás</t>
  </si>
  <si>
    <t>Polgárőrök támogatása</t>
  </si>
  <si>
    <t>Városvédelmi és idegenforgalmi keret</t>
  </si>
  <si>
    <t>CVSE - Lőrincz Tamás</t>
  </si>
  <si>
    <t>CVSE - Lőrincz Viktor</t>
  </si>
  <si>
    <t>Ungvári Miklós támogatás</t>
  </si>
  <si>
    <t>városi tanulmányi ösztöndíj</t>
  </si>
  <si>
    <t xml:space="preserve">                Cegléd Város Önkormányzata</t>
  </si>
  <si>
    <t>adatok főben</t>
  </si>
  <si>
    <t>Cím</t>
  </si>
  <si>
    <t>Alcím</t>
  </si>
  <si>
    <t>Intézmény neve</t>
  </si>
  <si>
    <t>1.</t>
  </si>
  <si>
    <t>Igazgatási ágazat</t>
  </si>
  <si>
    <t>ebből csökkent munkaképességű alkalmazott</t>
  </si>
  <si>
    <t>2.</t>
  </si>
  <si>
    <t>1. cím összesen:</t>
  </si>
  <si>
    <t>Köznevelési ágazat</t>
  </si>
  <si>
    <t>3.</t>
  </si>
  <si>
    <t>4.</t>
  </si>
  <si>
    <t>2. cím összesen:</t>
  </si>
  <si>
    <t>Szociális ágazat</t>
  </si>
  <si>
    <t>Bölcsödei Védőnői Igazgatóság</t>
  </si>
  <si>
    <t>3. cím összesen:</t>
  </si>
  <si>
    <t>Kultúrális ágazat</t>
  </si>
  <si>
    <t>4. cím összesen:</t>
  </si>
  <si>
    <t>2-4. cím összesen:</t>
  </si>
  <si>
    <t>1-4 cím összesen:</t>
  </si>
  <si>
    <t>Mezőgazdasági támogatások</t>
  </si>
  <si>
    <t>Állam-igazgatási</t>
  </si>
  <si>
    <t>Ceglédi Elefántkölykök Kosárlabda Klub</t>
  </si>
  <si>
    <t>Ceglédi Kosárlabda Egyesület</t>
  </si>
  <si>
    <t>2017. évi összesített költségvetési mérlege</t>
  </si>
  <si>
    <t>2017. évi Eredeti előirányzat</t>
  </si>
  <si>
    <t>2017. évi költségvetési mérlege</t>
  </si>
  <si>
    <t>2017. évi bevételei forrásonként</t>
  </si>
  <si>
    <t>2017. évi bevételei kormányzati funkciónként</t>
  </si>
  <si>
    <t>2017. évi kiadásai kormányzati funkciónként</t>
  </si>
  <si>
    <t>2017. évi bevételei</t>
  </si>
  <si>
    <t>2017. évi kiadásai</t>
  </si>
  <si>
    <t xml:space="preserve">2017. évi tartalékai </t>
  </si>
  <si>
    <t>2017. évi  összesített beruházási kiadásai</t>
  </si>
  <si>
    <t>2017. évi összesített egyéb felhalmozási célú kiadásai</t>
  </si>
  <si>
    <t xml:space="preserve">2017. évi egyéb működési célú támogatásai </t>
  </si>
  <si>
    <t xml:space="preserve">           2017. évi létszámadatainak címrendje</t>
  </si>
  <si>
    <t>Önkormányzatok funkcióra nem sorolható bevételei államháztartáson kívülről</t>
  </si>
  <si>
    <t>Készletértékesítés ellenértéke</t>
  </si>
  <si>
    <t>Közvetített szolgáltatások ellenértéke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</si>
  <si>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</si>
  <si>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</si>
  <si>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</si>
  <si>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</si>
  <si>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</si>
  <si>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Egyéb pénzügyi műveletek bevételei (=44+45)</t>
  </si>
  <si>
    <t>Biztosító által fizetett kártérítés</t>
  </si>
  <si>
    <t>Települési önkormányzatok szociális gyermekjóléti és gyermekétkeztetési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</si>
  <si>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</si>
  <si>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</si>
  <si>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</si>
  <si>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</si>
  <si>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</si>
  <si>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</si>
  <si>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</si>
  <si>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Működési célú támogatások államháztartáson belülről (=07+…+12)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</si>
  <si>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</si>
  <si>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</si>
  <si>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</si>
  <si>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Felhalmozási célú támogatások államháztartáson belülről (=14+…+18)</t>
  </si>
  <si>
    <t>Magánszemélyek jövedelemadói</t>
  </si>
  <si>
    <t xml:space="preserve">Társaságok jövedelemadói </t>
  </si>
  <si>
    <t>Jövedelemadók (=20+21)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</si>
  <si>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</si>
  <si>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</si>
  <si>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</si>
  <si>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</si>
  <si>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</si>
  <si>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</si>
  <si>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</si>
  <si>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</si>
  <si>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Termékek és szolgáltatások adói (=26+…+30) </t>
  </si>
  <si>
    <t>Közhatalmi bevételek (=22+...+25+31+32)</t>
  </si>
  <si>
    <t>Működési bevételek (=34+…+40+43+46+...+48)</t>
  </si>
  <si>
    <t>Felhalmozási bevételek (=50+…+54)</t>
  </si>
  <si>
    <t>Működési célú garancia- és kezességvállalásból származó megtérülések államháztartáson kívülről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</si>
  <si>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</si>
  <si>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</si>
  <si>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Működési célú visszatérítendő támogatások, kölcsönök visszatérülése államháztartáson kívülről</t>
  </si>
  <si>
    <t>Működési célú átvett pénzeszközök (=56+…+60)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</si>
  <si>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</si>
  <si>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</si>
  <si>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Felhalmozási célú átvett pénzeszközök (=62+…+66)</t>
  </si>
  <si>
    <t>Költségvetési bevételek (=13+19+33+49+55+61+67)</t>
  </si>
  <si>
    <t>Sorszám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</si>
  <si>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</si>
  <si>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</si>
  <si>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</si>
  <si>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</si>
  <si>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</si>
  <si>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</si>
  <si>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</si>
  <si>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</si>
  <si>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</si>
  <si>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</si>
  <si>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</si>
  <si>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</si>
  <si>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</si>
  <si>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</si>
  <si>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</si>
  <si>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</si>
  <si>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</si>
  <si>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</si>
  <si>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</si>
  <si>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</si>
  <si>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</si>
  <si>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</si>
  <si>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</si>
  <si>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</si>
  <si>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</si>
  <si>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</si>
  <si>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</si>
  <si>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</si>
  <si>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</si>
  <si>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</si>
  <si>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</si>
  <si>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</si>
  <si>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</si>
  <si>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</si>
  <si>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</si>
  <si>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</si>
  <si>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</si>
  <si>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</si>
  <si>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</si>
  <si>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</si>
  <si>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</si>
  <si>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</si>
  <si>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</si>
  <si>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</si>
  <si>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</si>
  <si>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</si>
  <si>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</si>
  <si>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</si>
  <si>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</si>
  <si>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</si>
  <si>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</si>
  <si>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</si>
  <si>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</si>
  <si>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</si>
  <si>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</si>
  <si>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</si>
  <si>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</si>
  <si>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</si>
  <si>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</si>
  <si>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</si>
  <si>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</si>
  <si>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</si>
  <si>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</si>
  <si>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</si>
  <si>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</si>
  <si>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</si>
  <si>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</si>
  <si>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Finanszírozási bevételek</t>
  </si>
  <si>
    <t>Önkormányzat bevételei összesen (=68+69)</t>
  </si>
  <si>
    <t>Mindösszesen: (=70+77)</t>
  </si>
  <si>
    <t>79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</si>
  <si>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</si>
  <si>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</si>
  <si>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</si>
  <si>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</si>
  <si>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</si>
  <si>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</si>
  <si>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</si>
  <si>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Intézmények költségvetési bevételei összesen (=71+…77)</t>
  </si>
  <si>
    <t>Költségvetési kiadások összesen:</t>
  </si>
  <si>
    <t>1</t>
  </si>
  <si>
    <t>Működési célú támogatások államháztartáson belülről (=02)</t>
  </si>
  <si>
    <t>Közhatalmi bevételek (=04)</t>
  </si>
  <si>
    <t>Működési bevételek (=06+…+12+15+18+19+20)</t>
  </si>
  <si>
    <t>Működési célú átvett pénzeszközök (=22)</t>
  </si>
  <si>
    <t>Működési bevétel összesen (=03+05+21+23)</t>
  </si>
  <si>
    <t>Felhalmozási célú támogatások államháztartáson belülről (=25+26)</t>
  </si>
  <si>
    <t>Felhalmozási bevételek (=28)</t>
  </si>
  <si>
    <t>Felhalmozási célú átvett pénzeszközök (=30)</t>
  </si>
  <si>
    <t>Felhalmozási bevétel összesen (=27+29+31)</t>
  </si>
  <si>
    <t>Bevétel összesen (=01+24+32)</t>
  </si>
  <si>
    <t>2</t>
  </si>
  <si>
    <t>3</t>
  </si>
  <si>
    <t>4</t>
  </si>
  <si>
    <t>5</t>
  </si>
  <si>
    <t>6</t>
  </si>
  <si>
    <t>7</t>
  </si>
  <si>
    <t>8</t>
  </si>
  <si>
    <t>9</t>
  </si>
  <si>
    <t>Kamatbevételek és más nyereségjellegű bevételek (13+14)</t>
  </si>
  <si>
    <t>Egyéb pénzügyi műveletek bevételei (16+17)</t>
  </si>
  <si>
    <t>Ellátottak pénzbeli juttatásai</t>
  </si>
  <si>
    <t>Egyéb működési célú kiadások</t>
  </si>
  <si>
    <t>adatok forintban</t>
  </si>
  <si>
    <t>Tartalékok - ingatlan vásárlások/visszavásárlások, ingatlan felújítások (Ölyv utca, Tesco, 8194/2 hrsz, Autoclub Kft., Balatonszárszó tulajdonrész vásárlás, felújítás; Deák téri óvoda felújítása, Bajcsy Zsilinszky u.)</t>
  </si>
  <si>
    <t>Tartalékok - sport tartalékkeret</t>
  </si>
  <si>
    <t>Tartalékok - belvíz elleni védekezés</t>
  </si>
  <si>
    <t>Tartalékok - érintésvédelmi és tűzvédelmi felülvizsgálatok miatti feltárt hibák javítása</t>
  </si>
  <si>
    <t>Tartalékok - tervezési keret (kerékpárút, járda, közúti híd, csapadékvízelvezetés, ingatlanokhoz kapcsolódó, stb.)</t>
  </si>
  <si>
    <t>Tartalékok - panelprogram Kossuth F. u. 52-54.</t>
  </si>
  <si>
    <t>Ceglédi TV Közhasznú Nonprofit Kft. - pótbefizetés</t>
  </si>
  <si>
    <t>VÁRVAG Kft.</t>
  </si>
  <si>
    <t>A Motorsport Napja</t>
  </si>
  <si>
    <t>Bizottsági keret - GB</t>
  </si>
  <si>
    <t>Bizottsági keret - JÜP</t>
  </si>
  <si>
    <t>Bizottsági keret - KON</t>
  </si>
  <si>
    <t>Ceglédi Kék Cápák SE női kézilabda NB II.</t>
  </si>
  <si>
    <t>Ceglédi Kézilabda Klub Sport Egyesület</t>
  </si>
  <si>
    <t>Ceglédi Termálfürdő Üzemeltető Kft. - pótbefizetés</t>
  </si>
  <si>
    <t>IRMÁK Közhasznú Nonprofit Kft. - fogyatékos személyek támogató szolgálata</t>
  </si>
  <si>
    <t>Civil szervezetek támogatása</t>
  </si>
  <si>
    <t>Gerje Sport Kft. - CEKK 2016/2017 EK legjobb 16 közé jutásához</t>
  </si>
  <si>
    <t>CVSE - 2. évfolyamosok úszásoktatása 2016/2017</t>
  </si>
  <si>
    <t>CVSE - 2. évfolyamosok úszásoktatása 2017/2018</t>
  </si>
  <si>
    <t>CVSE - szakosztályi támogatás</t>
  </si>
  <si>
    <t>CVSE Damjanich u. 3. üzemeltetési támogatás</t>
  </si>
  <si>
    <t>CVSE városi uszoda működési támogatása</t>
  </si>
  <si>
    <t>Egyéb egyéni támogatási keret</t>
  </si>
  <si>
    <t>Magyar Máltai Szeretetszolgálat Egesület - Tanyagondnoki szolgálat</t>
  </si>
  <si>
    <t>VÁRVAG közmunka program</t>
  </si>
  <si>
    <t>Velkey-Guth Ádám</t>
  </si>
  <si>
    <t>JUDO csarnok működtetésére (321/2014. (XII. 18.) ök. hat.)</t>
  </si>
  <si>
    <t>Ceglédi Sportcsarnok Kft. - pótbefizetés</t>
  </si>
  <si>
    <t>Kossuth Művelődési Központ Nonprofit Kulturális Kft. - pótbefizetés</t>
  </si>
  <si>
    <t xml:space="preserve">Ceglédi Többcélú Kistérségi Társulás - 36.972 fő x 10 Ft/lakos </t>
  </si>
  <si>
    <t>Cegléd Vasutas Egyesület - visszatérítendő támogatás - városi uszoda működtetése</t>
  </si>
  <si>
    <t>Ceglédi Kék Cápák SE női kézilabda NB II. - visszatérítendő támogatás</t>
  </si>
  <si>
    <t>Ceglédi Kosárlabda Egyesület - visszatérítendő támogatás</t>
  </si>
  <si>
    <t>III. Egyéb működési célú visszatérítendő támogatások államháztartáson kívülre</t>
  </si>
  <si>
    <t>Cegléd Vasutas Egyesület - visszatérítendő támogatás</t>
  </si>
  <si>
    <t>Gál József Sportcsarnok bővítés és felújítása - TAO - Ceglédi Kék Cápák SE</t>
  </si>
  <si>
    <t>Gál József Sportcsarnok bővítés és felújítása - TAO - Ceglédi Kosárlabda Egyesület</t>
  </si>
  <si>
    <t>I. Egyéb felhalmozási célú kiadások államháztartáson kívülre</t>
  </si>
  <si>
    <t xml:space="preserve">II. Felhalmozási célú visszatérítendő támogatások államháztartáson kívülre </t>
  </si>
  <si>
    <t>III. Egyéb felhalmozási célú kiadások összesen (=I.+II.)</t>
  </si>
  <si>
    <t>számítástechnikai, informatikai eszközök beszerzése (ASP, egyéb)</t>
  </si>
  <si>
    <t>szekrények, irodabútorok cseréje, beszerzése, egyéb tárgyi eszközök beszerzése (konyhai eszközök, mobiltelefonok, stb.)</t>
  </si>
  <si>
    <t>Szentháromság tér zöldfelület rendezése</t>
  </si>
  <si>
    <t>PM_ONKORMUT_2016 - belterületi utak szilárd burkolattal történő kiépítése, felújítása és korszerűsítése</t>
  </si>
  <si>
    <t>VP6-7.2.1-7.4.1.2-16 - külterületi utak fejlesztése</t>
  </si>
  <si>
    <t xml:space="preserve">Alszegi - Déli út szalagkorlát folyóka építés kivitelezési munkálatai </t>
  </si>
  <si>
    <t>Szabadság tér I. ütem</t>
  </si>
  <si>
    <t>Bajcsy-Zsilinszky út 1. gépjárműtároló építése</t>
  </si>
  <si>
    <t>ASP bevezetés</t>
  </si>
  <si>
    <t>KOFOP-1.2.1-VEKOP-16 ASP bevezetés</t>
  </si>
  <si>
    <t>G1 új szivattyú vásárlása 1 db</t>
  </si>
  <si>
    <t>Belterületi közvilágítás bővítés</t>
  </si>
  <si>
    <t>térfigyelő kamerarendszer bővítése</t>
  </si>
  <si>
    <t>Sportparkok kialakítása (204/2016. (VIII. 11.) Ök. Hat.)</t>
  </si>
  <si>
    <t>Malomtó széli sporttelepnél közművesítés, tereprendezés stb.</t>
  </si>
  <si>
    <t>VEKOP-1.2.2-15-2016-00005 - Ipari területek bővítése az Északi Ipari-Kereskedelmi Övezetben Cegléden</t>
  </si>
  <si>
    <t>VEKOP-5.3.2-15-2016-00026 - Cegléd északi-ipari kereskedelmi övezetének becsatolása a városi kerékpárhálózatba</t>
  </si>
  <si>
    <t>VP-6-7.4.1.1-16 - Közösség a természetben (csemői vadászház)</t>
  </si>
  <si>
    <t>GZR-T-Ö-2016-0007 - Az élhető és zöld Ceglédért (E-töltő)</t>
  </si>
  <si>
    <t>Kossuth Művelődési Központ Nonprofit Kulturális Kft. - törzstőke</t>
  </si>
  <si>
    <t>Cegléd 5720 hrsz , természetben Cegléd, Dinnyéshalom utca 1. Cegléd 5724/4 hrsz temetőbővítés</t>
  </si>
  <si>
    <t>műszaki ellenőri keretszerződés</t>
  </si>
  <si>
    <t>Kossuth Ferenc utca I. ütem - (Kossuth tér hrsz.: 167)</t>
  </si>
  <si>
    <t>információ biztonsági keret - (tűzfal csere, beléptető a szerverszobába, szünetmentes tápegység)</t>
  </si>
  <si>
    <t>csapadékvíz/belvíz átemelő műtárgy vízjogi létesítési engedélyes tervének elkészítése</t>
  </si>
  <si>
    <t>Hosszabb időtartamú közfoglalkoztatás</t>
  </si>
  <si>
    <t>Ceglédi Termálfürdő Üzemeltető Kft. - felhalmozási célú támogatás</t>
  </si>
  <si>
    <t>Ceglédi TV Közhasznú Nonprofit Kft. - fejlesztés</t>
  </si>
  <si>
    <t>Tartalékok - Pályázati keret (VEKOP-5.3.2-15 Közlekedésfejlesztés Pest Megyében Cegléd-Csemő kerékpárút, egyéb.)</t>
  </si>
  <si>
    <t>Pest Megyei Rendőr-főkapitányság Ceglédi Rendőrkapitányság</t>
  </si>
  <si>
    <t>Pest Megyei Katasztrófavédelmi Igazgatóság Cegléd Kirendeltség</t>
  </si>
  <si>
    <t>GERJE-SZTŐK Helyi Vidékfejlesztési Közösség Egyesülete - visszatérítendő támogatás</t>
  </si>
  <si>
    <t>Falugondnokok Duna-Tisza Közi Egyesülete</t>
  </si>
  <si>
    <t>1980/2013. (XII. 29.) Korm. határozat Malomtó széli labdarúgó sportlétesítmény fejlesztés (állami) - - 1823/2016. (XII. 22.) Korm. határozat - beruházás</t>
  </si>
  <si>
    <t>Ceglédi Többcélú Kistérségi Társulás - állami normatíva átadása - 2016</t>
  </si>
  <si>
    <t>HEGE-PRO Kft. - "HegeShow"</t>
  </si>
  <si>
    <t>Városháza belső udvari ablakcserék</t>
  </si>
  <si>
    <t>Ceglédi Városfejlesztési Kft. - pótbefizetés</t>
  </si>
  <si>
    <t>Ceglédi Városfejlesztési Kft. - támogatás</t>
  </si>
  <si>
    <t>Tartalékok - rekortán pálya 20% önerő</t>
  </si>
  <si>
    <t>Toldy Ferenc Kórház és Rendelőintézet - támogatás</t>
  </si>
  <si>
    <t>Ceglédi Fúvós Egylet</t>
  </si>
  <si>
    <t>Városháza Dísztermében belső építészeti beruházás</t>
  </si>
  <si>
    <t>Külterületi közvilágítás bővítés</t>
  </si>
  <si>
    <t>Javasolt módosítás</t>
  </si>
  <si>
    <t>"11. melléklet a 5/2017. (II. 16.) önkormányzati rendelethez"</t>
  </si>
  <si>
    <t>"12. melléklet a 5/2017. (II. 16.) önkormányzati rendelethez"</t>
  </si>
  <si>
    <t>"16. melléklet a 5/2017. (II. 16.) önkormányzati rendelethez"</t>
  </si>
  <si>
    <t>"9. melléklet a 5/2017. (II. 16.) önkormányzati rendelethez"</t>
  </si>
  <si>
    <t>"8. melléklet a 5/2017. (II. 16.) önkormányzati rendelethez"</t>
  </si>
  <si>
    <t>"7. melléklet a 5/2017. (II. 16.) önkormányzati rendelethez"</t>
  </si>
  <si>
    <r>
      <t xml:space="preserve">Ceglédi Városi Könyvtár </t>
    </r>
    <r>
      <rPr>
        <sz val="12"/>
        <rFont val="Times New Roman"/>
        <family val="1"/>
      </rPr>
      <t>(Kossuth Művelődési Központ és Könyvtár)</t>
    </r>
  </si>
  <si>
    <t>"6. melléklet a 5/2017. (II. 16.) önkormányzati rendelethez"</t>
  </si>
  <si>
    <t>"5. melléklet a 5/2017. (II. 16.) önkormányzati rendelethez"</t>
  </si>
  <si>
    <t>"4. melléklet a 5/2017. (II. 16.) önkormányzati rendelethez"</t>
  </si>
  <si>
    <t>"3. melléklet a 5/2017. (II. 16.) önkormányzati rendelethez"</t>
  </si>
  <si>
    <t>"1. melléklet a 5/2017. (II. 16.) önkormányzati rendelethez"</t>
  </si>
  <si>
    <t>"2. melléklet a 5/2017. (II. 16.) önkormányzati rendelethez"</t>
  </si>
  <si>
    <t>Ceglédi Termálfürdő továbbfejlesztése, vízfelület növelése, aquaparkhoz mutatványosi elem beszerzése 1/2016. (I. 7.) Ök. Határozat - Fürdő hullámmedence + hullámkeltő berendezés + aquapark csúszda</t>
  </si>
  <si>
    <t>Ceglédi Termálfürdő Üzemeltető Kft. - hullámkeltő berendezés beszerzése</t>
  </si>
  <si>
    <t>2Ceglédi Mindennapi Kenyerünk" Szociális Szövetkezet</t>
  </si>
  <si>
    <t>1. melléklet a 17/2017. (VI. 29.) önkormányzati rendelethez</t>
  </si>
  <si>
    <t>2. melléklet a 17/2017. (VI. 29.) önkormányzati rendelethez</t>
  </si>
  <si>
    <t>3. melléklet a 17/2017. (VI. 29.) önkormányzati rendelethez</t>
  </si>
  <si>
    <t>4. melléklet a 17/2017. (VI. 29.) önkormányzati rendelethez</t>
  </si>
  <si>
    <t>5. melléklet a 17/2017. (VI. 29.) önkormányzati rendelethez</t>
  </si>
  <si>
    <t>6. melléklet a 17/2017. (VI. 29.) önkormányzati rendelethez</t>
  </si>
  <si>
    <t>7. melléklet a 17/2017. (VI. 29.) önkormányzati rendelethez</t>
  </si>
  <si>
    <t>8. melléklet a 17/2017. (VI. 29.) önkormányzati rendelethez</t>
  </si>
  <si>
    <t>9. melléklet a 17/2017. (VI. 29.) önkormányzati rendelethez</t>
  </si>
  <si>
    <t>10. melléklet a 17/2017. (VI. 29.) önkormányzati rendelethez</t>
  </si>
  <si>
    <t>11. melléklet a 17/2017. (VI. 29.) önkormányzati rendelethez</t>
  </si>
  <si>
    <t>12. melléklet a 17/2017. (VI. 29.) önkormányzati rendelethez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</si>
</sst>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.0"/>
    <numFmt numFmtId="166" formatCode="0.0%"/>
    <numFmt numFmtId="167" formatCode="#,##0\ &quot;Ft&quot;"/>
    <numFmt numFmtId="168" formatCode="#,##0\ &quot;Ft&quot;;[Red]#,##0\ &quot;Ft&quot;"/>
    <numFmt numFmtId="169" formatCode="#,##0.00\ &quot;Ft&quot;;[Red]#,##0.00\ &quot;Ft&quot;"/>
    <numFmt numFmtId="170" formatCode="0.000"/>
    <numFmt numFmtId="171" formatCode="0.0000"/>
    <numFmt numFmtId="172" formatCode="mmm/yyyy"/>
    <numFmt numFmtId="173" formatCode="0.0"/>
    <numFmt numFmtId="174" formatCode="#&quot; &quot;?/2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\ [$Ft-40E];[Red]#,##0.00\ [$Ft-40E]"/>
    <numFmt numFmtId="184" formatCode="#,##0.00\ &quot;Ft&quot;"/>
    <numFmt numFmtId="185" formatCode="[$-40E]yyyy\.\ mmmm\ d\."/>
    <numFmt numFmtId="186" formatCode="#,##0\ _F_t"/>
    <numFmt numFmtId="187" formatCode="[$-F400]h:mm:ss\ AM/PM"/>
    <numFmt numFmtId="188" formatCode="#,##0&quot;Ft&quot;;\-#,##0&quot;Ft&quot;"/>
    <numFmt numFmtId="189" formatCode="#,##0&quot;Ft&quot;;[Red]\-#,##0&quot;Ft&quot;"/>
    <numFmt numFmtId="190" formatCode="#,##0.00&quot;Ft&quot;;\-#,##0.00&quot;Ft&quot;"/>
    <numFmt numFmtId="191" formatCode="#,##0.00&quot;Ft&quot;;[Red]\-#,##0.00&quot;Ft&quot;"/>
    <numFmt numFmtId="192" formatCode="_-* #,##0&quot;Ft&quot;_-;\-* #,##0&quot;Ft&quot;_-;_-* &quot;-&quot;&quot;Ft&quot;_-;_-@_-"/>
    <numFmt numFmtId="193" formatCode="_-* #,##0_F_t_-;\-* #,##0_F_t_-;_-* &quot;-&quot;_F_t_-;_-@_-"/>
    <numFmt numFmtId="194" formatCode="_-* #,##0.00&quot;Ft&quot;_-;\-* #,##0.00&quot;Ft&quot;_-;_-* &quot;-&quot;??&quot;Ft&quot;_-;_-@_-"/>
    <numFmt numFmtId="195" formatCode="_-* #,##0.00_F_t_-;\-* #,##0.00_F_t_-;_-* &quot;-&quot;??_F_t_-;_-@_-"/>
    <numFmt numFmtId="196" formatCode="#,##0&quot; Ft&quot;;\-#,##0&quot; Ft&quot;"/>
    <numFmt numFmtId="197" formatCode="#,##0&quot; Ft&quot;;[Red]\-#,##0&quot; Ft&quot;"/>
    <numFmt numFmtId="198" formatCode="#,##0.00&quot; Ft&quot;;\-#,##0.00&quot; Ft&quot;"/>
    <numFmt numFmtId="199" formatCode="#,##0.00&quot; Ft&quot;;[Red]\-#,##0.00&quot; Ft&quot;"/>
    <numFmt numFmtId="200" formatCode="0__"/>
    <numFmt numFmtId="201" formatCode="&quot;Igen&quot;;&quot;Igen&quot;;&quot;Nem&quot;"/>
    <numFmt numFmtId="202" formatCode="&quot;Igaz&quot;;&quot;Igaz&quot;;&quot;Hamis&quot;"/>
    <numFmt numFmtId="203" formatCode="&quot;Be&quot;;&quot;Be&quot;;&quot;Ki&quot;"/>
    <numFmt numFmtId="204" formatCode="[$€-2]\ #\ ##,000_);[Red]\([$€-2]\ #\ ##,000\)"/>
    <numFmt numFmtId="205" formatCode="00"/>
    <numFmt numFmtId="206" formatCode="\ ##########"/>
    <numFmt numFmtId="207" formatCode="[$¥€-2]\ #\ ##,000_);[Red]\([$€-2]\ #\ ##,000\)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Plantagenet Cherokee"/>
      <family val="1"/>
    </font>
    <font>
      <sz val="10"/>
      <name val="MS Sans Serif"/>
      <family val="0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32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66" applyFont="1">
      <alignment/>
      <protection/>
    </xf>
    <xf numFmtId="0" fontId="6" fillId="0" borderId="0" xfId="66" applyFont="1" applyAlignment="1">
      <alignment horizontal="right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32" borderId="1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/>
    </xf>
    <xf numFmtId="3" fontId="7" fillId="32" borderId="11" xfId="67" applyNumberFormat="1" applyFont="1" applyFill="1" applyBorder="1" applyAlignment="1">
      <alignment wrapText="1"/>
      <protection/>
    </xf>
    <xf numFmtId="3" fontId="7" fillId="32" borderId="10" xfId="0" applyNumberFormat="1" applyFont="1" applyFill="1" applyBorder="1" applyAlignment="1">
      <alignment horizontal="right"/>
    </xf>
    <xf numFmtId="0" fontId="7" fillId="0" borderId="0" xfId="67" applyFont="1" applyAlignment="1">
      <alignment horizontal="center"/>
      <protection/>
    </xf>
    <xf numFmtId="0" fontId="6" fillId="32" borderId="12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0" fontId="6" fillId="0" borderId="0" xfId="67" applyFont="1">
      <alignment/>
      <protection/>
    </xf>
    <xf numFmtId="0" fontId="6" fillId="0" borderId="0" xfId="67" applyFont="1" applyAlignment="1">
      <alignment horizontal="center"/>
      <protection/>
    </xf>
    <xf numFmtId="3" fontId="6" fillId="0" borderId="0" xfId="67" applyNumberFormat="1" applyFont="1">
      <alignment/>
      <protection/>
    </xf>
    <xf numFmtId="3" fontId="6" fillId="0" borderId="0" xfId="67" applyNumberFormat="1" applyFont="1" applyAlignment="1">
      <alignment horizontal="right"/>
      <protection/>
    </xf>
    <xf numFmtId="3" fontId="6" fillId="0" borderId="0" xfId="67" applyNumberFormat="1" applyFont="1" applyAlignment="1">
      <alignment/>
      <protection/>
    </xf>
    <xf numFmtId="3" fontId="7" fillId="0" borderId="10" xfId="67" applyNumberFormat="1" applyFont="1" applyBorder="1" applyAlignment="1">
      <alignment wrapText="1"/>
      <protection/>
    </xf>
    <xf numFmtId="0" fontId="6" fillId="0" borderId="0" xfId="67" applyFont="1" applyAlignment="1">
      <alignment wrapText="1"/>
      <protection/>
    </xf>
    <xf numFmtId="0" fontId="7" fillId="0" borderId="10" xfId="67" applyFont="1" applyBorder="1" applyAlignment="1">
      <alignment wrapText="1"/>
      <protection/>
    </xf>
    <xf numFmtId="0" fontId="6" fillId="0" borderId="10" xfId="67" applyFont="1" applyBorder="1" applyAlignment="1">
      <alignment wrapText="1"/>
      <protection/>
    </xf>
    <xf numFmtId="0" fontId="7" fillId="0" borderId="0" xfId="67" applyFont="1">
      <alignment/>
      <protection/>
    </xf>
    <xf numFmtId="3" fontId="7" fillId="0" borderId="0" xfId="67" applyNumberFormat="1" applyFont="1">
      <alignment/>
      <protection/>
    </xf>
    <xf numFmtId="0" fontId="6" fillId="0" borderId="0" xfId="67" applyFont="1" applyBorder="1">
      <alignment/>
      <protection/>
    </xf>
    <xf numFmtId="3" fontId="6" fillId="0" borderId="0" xfId="67" applyNumberFormat="1" applyFont="1" applyBorder="1">
      <alignment/>
      <protection/>
    </xf>
    <xf numFmtId="3" fontId="7" fillId="0" borderId="10" xfId="65" applyNumberFormat="1" applyFont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wrapText="1"/>
    </xf>
    <xf numFmtId="0" fontId="7" fillId="0" borderId="0" xfId="67" applyFont="1" applyAlignment="1">
      <alignment horizontal="center" vertical="center" wrapText="1"/>
      <protection/>
    </xf>
    <xf numFmtId="3" fontId="6" fillId="0" borderId="10" xfId="67" applyNumberFormat="1" applyFont="1" applyBorder="1" applyAlignment="1">
      <alignment wrapText="1"/>
      <protection/>
    </xf>
    <xf numFmtId="3" fontId="7" fillId="0" borderId="10" xfId="0" applyNumberFormat="1" applyFont="1" applyBorder="1" applyAlignment="1">
      <alignment wrapText="1"/>
    </xf>
    <xf numFmtId="0" fontId="7" fillId="0" borderId="0" xfId="67" applyFont="1" applyAlignment="1">
      <alignment wrapText="1"/>
      <protection/>
    </xf>
    <xf numFmtId="3" fontId="7" fillId="0" borderId="13" xfId="67" applyNumberFormat="1" applyFont="1" applyBorder="1" applyAlignment="1">
      <alignment wrapText="1"/>
      <protection/>
    </xf>
    <xf numFmtId="0" fontId="7" fillId="32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/>
    </xf>
    <xf numFmtId="3" fontId="6" fillId="0" borderId="10" xfId="66" applyNumberFormat="1" applyFont="1" applyFill="1" applyBorder="1">
      <alignment/>
      <protection/>
    </xf>
    <xf numFmtId="3" fontId="7" fillId="0" borderId="10" xfId="67" applyNumberFormat="1" applyFont="1" applyBorder="1" applyAlignment="1">
      <alignment horizontal="right" wrapText="1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7" fillId="32" borderId="14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7" fillId="0" borderId="14" xfId="0" applyFont="1" applyBorder="1" applyAlignment="1">
      <alignment horizontal="left" vertical="center" wrapText="1"/>
    </xf>
    <xf numFmtId="0" fontId="10" fillId="32" borderId="12" xfId="0" applyFont="1" applyFill="1" applyBorder="1" applyAlignment="1">
      <alignment wrapText="1"/>
    </xf>
    <xf numFmtId="0" fontId="7" fillId="32" borderId="14" xfId="0" applyFont="1" applyFill="1" applyBorder="1" applyAlignment="1">
      <alignment horizontal="left" vertical="center" wrapText="1"/>
    </xf>
    <xf numFmtId="3" fontId="6" fillId="32" borderId="11" xfId="67" applyNumberFormat="1" applyFont="1" applyFill="1" applyBorder="1" applyAlignment="1">
      <alignment wrapText="1"/>
      <protection/>
    </xf>
    <xf numFmtId="3" fontId="7" fillId="0" borderId="11" xfId="67" applyNumberFormat="1" applyFont="1" applyBorder="1" applyAlignment="1">
      <alignment wrapText="1"/>
      <protection/>
    </xf>
    <xf numFmtId="3" fontId="7" fillId="0" borderId="10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66" applyFont="1" applyFill="1" applyAlignment="1">
      <alignment horizontal="center" wrapText="1"/>
      <protection/>
    </xf>
    <xf numFmtId="0" fontId="7" fillId="0" borderId="1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66" applyFont="1" applyFill="1" applyBorder="1" applyAlignment="1">
      <alignment horizontal="center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5" xfId="66" applyFont="1" applyBorder="1" applyAlignment="1">
      <alignment horizontal="center" vertical="center" wrapText="1"/>
      <protection/>
    </xf>
    <xf numFmtId="0" fontId="7" fillId="0" borderId="15" xfId="6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11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7" fillId="0" borderId="10" xfId="66" applyFont="1" applyFill="1" applyBorder="1">
      <alignment/>
      <protection/>
    </xf>
    <xf numFmtId="0" fontId="7" fillId="0" borderId="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6" fillId="0" borderId="0" xfId="66" applyFont="1" applyAlignment="1">
      <alignment wrapText="1"/>
      <protection/>
    </xf>
    <xf numFmtId="3" fontId="7" fillId="0" borderId="10" xfId="0" applyNumberFormat="1" applyFont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6" fillId="32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0" fontId="9" fillId="0" borderId="0" xfId="68" applyFont="1" applyAlignment="1">
      <alignment/>
      <protection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6" fillId="32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6" fillId="0" borderId="10" xfId="65" applyNumberFormat="1" applyFont="1" applyBorder="1" applyAlignment="1">
      <alignment horizontal="right" wrapText="1"/>
      <protection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horizontal="left" wrapText="1"/>
    </xf>
    <xf numFmtId="3" fontId="6" fillId="0" borderId="10" xfId="67" applyNumberFormat="1" applyFont="1" applyBorder="1" applyAlignment="1">
      <alignment horizontal="right" wrapText="1"/>
      <protection/>
    </xf>
    <xf numFmtId="0" fontId="11" fillId="0" borderId="10" xfId="0" applyFont="1" applyFill="1" applyBorder="1" applyAlignment="1">
      <alignment wrapText="1"/>
    </xf>
    <xf numFmtId="3" fontId="6" fillId="0" borderId="10" xfId="67" applyNumberFormat="1" applyFont="1" applyFill="1" applyBorder="1" applyAlignment="1">
      <alignment wrapText="1"/>
      <protection/>
    </xf>
    <xf numFmtId="3" fontId="6" fillId="0" borderId="10" xfId="0" applyNumberFormat="1" applyFont="1" applyFill="1" applyBorder="1" applyAlignment="1">
      <alignment wrapText="1"/>
    </xf>
    <xf numFmtId="0" fontId="7" fillId="0" borderId="10" xfId="67" applyFont="1" applyBorder="1" applyAlignment="1">
      <alignment horizontal="center" vertical="center" wrapText="1"/>
      <protection/>
    </xf>
    <xf numFmtId="3" fontId="7" fillId="32" borderId="10" xfId="67" applyNumberFormat="1" applyFont="1" applyFill="1" applyBorder="1" applyAlignment="1">
      <alignment wrapText="1"/>
      <protection/>
    </xf>
    <xf numFmtId="0" fontId="12" fillId="0" borderId="10" xfId="0" applyFont="1" applyFill="1" applyBorder="1" applyAlignment="1">
      <alignment wrapText="1"/>
    </xf>
    <xf numFmtId="3" fontId="7" fillId="0" borderId="16" xfId="67" applyNumberFormat="1" applyFont="1" applyBorder="1" applyAlignment="1">
      <alignment wrapText="1"/>
      <protection/>
    </xf>
    <xf numFmtId="0" fontId="7" fillId="0" borderId="10" xfId="65" applyFont="1" applyFill="1" applyBorder="1" applyAlignment="1">
      <alignment wrapText="1"/>
      <protection/>
    </xf>
    <xf numFmtId="3" fontId="7" fillId="0" borderId="17" xfId="65" applyNumberFormat="1" applyFont="1" applyFill="1" applyBorder="1">
      <alignment/>
      <protection/>
    </xf>
    <xf numFmtId="3" fontId="7" fillId="0" borderId="10" xfId="65" applyNumberFormat="1" applyFont="1" applyFill="1" applyBorder="1">
      <alignment/>
      <protection/>
    </xf>
    <xf numFmtId="3" fontId="7" fillId="0" borderId="10" xfId="0" applyNumberFormat="1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center"/>
    </xf>
    <xf numFmtId="0" fontId="7" fillId="0" borderId="12" xfId="67" applyFont="1" applyBorder="1" applyAlignment="1">
      <alignment wrapText="1"/>
      <protection/>
    </xf>
    <xf numFmtId="3" fontId="7" fillId="0" borderId="17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0" fontId="7" fillId="0" borderId="0" xfId="70" applyFont="1" applyFill="1" applyBorder="1" applyAlignment="1">
      <alignment horizontal="center"/>
      <protection/>
    </xf>
    <xf numFmtId="0" fontId="6" fillId="0" borderId="0" xfId="66" applyFont="1" applyFill="1" applyAlignment="1">
      <alignment horizontal="right"/>
      <protection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5" xfId="65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7" fillId="0" borderId="10" xfId="66" applyFont="1" applyFill="1" applyBorder="1" applyAlignment="1">
      <alignment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5" xfId="65" applyNumberFormat="1" applyFont="1" applyFill="1" applyBorder="1" applyAlignment="1">
      <alignment horizontal="right" wrapText="1"/>
      <protection/>
    </xf>
    <xf numFmtId="0" fontId="6" fillId="0" borderId="0" xfId="0" applyFont="1" applyFill="1" applyAlignment="1">
      <alignment wrapText="1"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3" fontId="6" fillId="0" borderId="0" xfId="70" applyNumberFormat="1" applyFont="1" applyFill="1" applyBorder="1" applyAlignment="1">
      <alignment horizontal="right"/>
      <protection/>
    </xf>
    <xf numFmtId="3" fontId="6" fillId="0" borderId="0" xfId="70" applyNumberFormat="1" applyFont="1" applyFill="1">
      <alignment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" wrapText="1"/>
    </xf>
    <xf numFmtId="0" fontId="9" fillId="0" borderId="0" xfId="67" applyFont="1" applyFill="1" applyAlignment="1">
      <alignment vertical="center"/>
      <protection/>
    </xf>
    <xf numFmtId="0" fontId="6" fillId="0" borderId="10" xfId="0" applyFont="1" applyFill="1" applyBorder="1" applyAlignment="1">
      <alignment horizontal="left" wrapText="1"/>
    </xf>
    <xf numFmtId="3" fontId="9" fillId="32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3" fontId="6" fillId="0" borderId="10" xfId="66" applyNumberFormat="1" applyFont="1" applyFill="1" applyBorder="1" applyAlignment="1">
      <alignment/>
      <protection/>
    </xf>
    <xf numFmtId="3" fontId="7" fillId="0" borderId="10" xfId="65" applyNumberFormat="1" applyFont="1" applyFill="1" applyBorder="1" applyAlignment="1">
      <alignment horizontal="right" wrapText="1"/>
      <protection/>
    </xf>
    <xf numFmtId="3" fontId="6" fillId="0" borderId="12" xfId="0" applyNumberFormat="1" applyFont="1" applyFill="1" applyBorder="1" applyAlignment="1">
      <alignment horizontal="left"/>
    </xf>
    <xf numFmtId="0" fontId="6" fillId="32" borderId="12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3" fontId="12" fillId="0" borderId="10" xfId="56" applyNumberFormat="1" applyFont="1" applyFill="1" applyBorder="1" applyAlignment="1">
      <alignment/>
      <protection/>
    </xf>
    <xf numFmtId="3" fontId="7" fillId="32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5" xfId="66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7" fillId="0" borderId="19" xfId="67" applyFont="1" applyBorder="1" applyAlignment="1">
      <alignment wrapText="1"/>
      <protection/>
    </xf>
    <xf numFmtId="3" fontId="7" fillId="0" borderId="20" xfId="67" applyNumberFormat="1" applyFont="1" applyBorder="1" applyAlignment="1">
      <alignment wrapText="1"/>
      <protection/>
    </xf>
    <xf numFmtId="0" fontId="7" fillId="0" borderId="20" xfId="67" applyFont="1" applyBorder="1" applyAlignment="1">
      <alignment wrapText="1"/>
      <protection/>
    </xf>
    <xf numFmtId="3" fontId="7" fillId="0" borderId="21" xfId="67" applyNumberFormat="1" applyFont="1" applyBorder="1" applyAlignment="1">
      <alignment wrapText="1"/>
      <protection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14" xfId="0" applyFont="1" applyFill="1" applyBorder="1" applyAlignment="1">
      <alignment/>
    </xf>
    <xf numFmtId="3" fontId="7" fillId="0" borderId="19" xfId="67" applyNumberFormat="1" applyFont="1" applyBorder="1" applyAlignment="1">
      <alignment wrapText="1"/>
      <protection/>
    </xf>
    <xf numFmtId="0" fontId="6" fillId="0" borderId="0" xfId="67" applyFont="1" applyFill="1">
      <alignment/>
      <protection/>
    </xf>
    <xf numFmtId="0" fontId="6" fillId="0" borderId="0" xfId="67" applyFont="1" applyFill="1" applyBorder="1">
      <alignment/>
      <protection/>
    </xf>
    <xf numFmtId="0" fontId="7" fillId="32" borderId="10" xfId="0" applyFont="1" applyFill="1" applyBorder="1" applyAlignment="1">
      <alignment horizontal="center"/>
    </xf>
    <xf numFmtId="3" fontId="7" fillId="0" borderId="12" xfId="65" applyNumberFormat="1" applyFont="1" applyFill="1" applyBorder="1" applyAlignment="1">
      <alignment horizontal="center" vertical="center" wrapText="1"/>
      <protection/>
    </xf>
    <xf numFmtId="3" fontId="7" fillId="0" borderId="16" xfId="65" applyNumberFormat="1" applyFont="1" applyFill="1" applyBorder="1" applyAlignment="1">
      <alignment horizontal="center" vertical="center" wrapText="1"/>
      <protection/>
    </xf>
    <xf numFmtId="3" fontId="7" fillId="0" borderId="17" xfId="65" applyNumberFormat="1" applyFont="1" applyFill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/>
      <protection/>
    </xf>
    <xf numFmtId="0" fontId="9" fillId="0" borderId="0" xfId="67" applyFont="1" applyFill="1" applyAlignment="1">
      <alignment horizontal="center" vertical="center"/>
      <protection/>
    </xf>
    <xf numFmtId="3" fontId="7" fillId="0" borderId="10" xfId="65" applyNumberFormat="1" applyFont="1" applyBorder="1" applyAlignment="1">
      <alignment horizontal="center" vertical="center" wrapText="1"/>
      <protection/>
    </xf>
    <xf numFmtId="0" fontId="7" fillId="0" borderId="0" xfId="67" applyFont="1" applyAlignment="1">
      <alignment horizontal="center"/>
      <protection/>
    </xf>
    <xf numFmtId="0" fontId="7" fillId="0" borderId="12" xfId="67" applyFont="1" applyBorder="1" applyAlignment="1">
      <alignment horizontal="center"/>
      <protection/>
    </xf>
    <xf numFmtId="0" fontId="7" fillId="0" borderId="16" xfId="67" applyFont="1" applyBorder="1" applyAlignment="1">
      <alignment horizontal="center"/>
      <protection/>
    </xf>
    <xf numFmtId="0" fontId="7" fillId="0" borderId="17" xfId="67" applyFont="1" applyBorder="1" applyAlignment="1">
      <alignment horizontal="center"/>
      <protection/>
    </xf>
    <xf numFmtId="3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0" xfId="67" applyFont="1" applyFill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70" applyFont="1" applyFill="1" applyBorder="1" applyAlignment="1">
      <alignment horizontal="center"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6" applyFont="1" applyFill="1" applyAlignment="1">
      <alignment horizont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Normál 4" xfId="60"/>
    <cellStyle name="Normál 4 2" xfId="61"/>
    <cellStyle name="Normál 5" xfId="62"/>
    <cellStyle name="Normál 6" xfId="63"/>
    <cellStyle name="Normál 7" xfId="64"/>
    <cellStyle name="Normál_1-22.ktgv.táblák" xfId="65"/>
    <cellStyle name="Normál_2010Költségvetés" xfId="66"/>
    <cellStyle name="Normál_3 évi mérleg" xfId="67"/>
    <cellStyle name="Normál_adatlap" xfId="68"/>
    <cellStyle name="Normal_KTRSZJ" xfId="69"/>
    <cellStyle name="Normál_tartalék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74"/>
  <sheetViews>
    <sheetView zoomScalePageLayoutView="0" workbookViewId="0" topLeftCell="A1">
      <selection activeCell="A1" sqref="A1:M1"/>
    </sheetView>
  </sheetViews>
  <sheetFormatPr defaultColWidth="8.00390625" defaultRowHeight="12.75"/>
  <cols>
    <col min="1" max="1" width="47.00390625" style="26" customWidth="1"/>
    <col min="2" max="3" width="14.25390625" style="28" bestFit="1" customWidth="1"/>
    <col min="4" max="4" width="10.625" style="28" customWidth="1"/>
    <col min="5" max="5" width="14.25390625" style="28" bestFit="1" customWidth="1"/>
    <col min="6" max="6" width="13.75390625" style="28" customWidth="1"/>
    <col min="7" max="7" width="10.875" style="28" customWidth="1"/>
    <col min="8" max="8" width="11.75390625" style="28" customWidth="1"/>
    <col min="9" max="9" width="13.375" style="28" bestFit="1" customWidth="1"/>
    <col min="10" max="10" width="14.25390625" style="28" customWidth="1"/>
    <col min="11" max="11" width="14.375" style="28" customWidth="1"/>
    <col min="12" max="12" width="12.25390625" style="28" customWidth="1"/>
    <col min="13" max="13" width="15.375" style="28" bestFit="1" customWidth="1"/>
    <col min="14" max="14" width="56.625" style="26" customWidth="1"/>
    <col min="15" max="15" width="14.25390625" style="37" bestFit="1" customWidth="1"/>
    <col min="16" max="16" width="14.25390625" style="26" bestFit="1" customWidth="1"/>
    <col min="17" max="17" width="10.375" style="26" customWidth="1"/>
    <col min="18" max="18" width="14.125" style="26" customWidth="1"/>
    <col min="19" max="19" width="12.375" style="26" bestFit="1" customWidth="1"/>
    <col min="20" max="20" width="11.25390625" style="26" bestFit="1" customWidth="1"/>
    <col min="21" max="21" width="11.25390625" style="26" customWidth="1"/>
    <col min="22" max="22" width="12.375" style="26" bestFit="1" customWidth="1"/>
    <col min="23" max="24" width="14.25390625" style="26" bestFit="1" customWidth="1"/>
    <col min="25" max="25" width="11.00390625" style="26" customWidth="1"/>
    <col min="26" max="26" width="15.125" style="26" customWidth="1"/>
    <col min="27" max="16384" width="8.00390625" style="26" customWidth="1"/>
  </cols>
  <sheetData>
    <row r="1" spans="1:13" ht="15.75">
      <c r="A1" s="189" t="s">
        <v>466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8" ht="15.75">
      <c r="A2" s="189" t="s">
        <v>461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47"/>
      <c r="O2" s="147"/>
      <c r="P2" s="147"/>
      <c r="Q2" s="147"/>
      <c r="R2" s="147"/>
    </row>
    <row r="3" spans="1:18" ht="15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26" ht="15" customHeight="1">
      <c r="A4" s="191" t="s">
        <v>33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 t="s">
        <v>33</v>
      </c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</row>
    <row r="5" spans="1:26" ht="15.75">
      <c r="A5" s="191" t="s">
        <v>199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 t="s">
        <v>199</v>
      </c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</row>
    <row r="6" spans="1:18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4:26" ht="13.5" customHeight="1">
      <c r="N7" s="29"/>
      <c r="O7" s="11"/>
      <c r="P7" s="30"/>
      <c r="R7" s="16"/>
      <c r="Z7" s="16" t="s">
        <v>363</v>
      </c>
    </row>
    <row r="8" spans="1:26" ht="15.75">
      <c r="A8" s="192" t="s">
        <v>30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4"/>
      <c r="N8" s="188" t="s">
        <v>16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15.75">
      <c r="A9" s="192" t="s">
        <v>31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4"/>
      <c r="N9" s="188" t="s">
        <v>31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s="41" customFormat="1" ht="15.75" customHeight="1">
      <c r="A10" s="106" t="s">
        <v>17</v>
      </c>
      <c r="B10" s="190" t="s">
        <v>200</v>
      </c>
      <c r="C10" s="190"/>
      <c r="D10" s="190"/>
      <c r="E10" s="190"/>
      <c r="F10" s="185" t="s">
        <v>449</v>
      </c>
      <c r="G10" s="186"/>
      <c r="H10" s="186"/>
      <c r="I10" s="187"/>
      <c r="J10" s="185" t="s">
        <v>18</v>
      </c>
      <c r="K10" s="186"/>
      <c r="L10" s="186"/>
      <c r="M10" s="187"/>
      <c r="N10" s="106" t="s">
        <v>17</v>
      </c>
      <c r="O10" s="190" t="s">
        <v>200</v>
      </c>
      <c r="P10" s="190"/>
      <c r="Q10" s="190"/>
      <c r="R10" s="190"/>
      <c r="S10" s="185" t="s">
        <v>449</v>
      </c>
      <c r="T10" s="186"/>
      <c r="U10" s="186"/>
      <c r="V10" s="187"/>
      <c r="W10" s="185" t="s">
        <v>449</v>
      </c>
      <c r="X10" s="186"/>
      <c r="Y10" s="186"/>
      <c r="Z10" s="187"/>
    </row>
    <row r="11" spans="1:26" s="41" customFormat="1" ht="31.5">
      <c r="A11" s="66" t="s">
        <v>43</v>
      </c>
      <c r="B11" s="39" t="s">
        <v>41</v>
      </c>
      <c r="C11" s="54" t="s">
        <v>42</v>
      </c>
      <c r="D11" s="65" t="s">
        <v>196</v>
      </c>
      <c r="E11" s="54" t="s">
        <v>18</v>
      </c>
      <c r="F11" s="39" t="s">
        <v>41</v>
      </c>
      <c r="G11" s="54" t="s">
        <v>42</v>
      </c>
      <c r="H11" s="65" t="s">
        <v>196</v>
      </c>
      <c r="I11" s="54" t="s">
        <v>18</v>
      </c>
      <c r="J11" s="39" t="s">
        <v>41</v>
      </c>
      <c r="K11" s="54" t="s">
        <v>42</v>
      </c>
      <c r="L11" s="65" t="s">
        <v>196</v>
      </c>
      <c r="M11" s="54" t="s">
        <v>18</v>
      </c>
      <c r="N11" s="66" t="s">
        <v>43</v>
      </c>
      <c r="O11" s="39" t="s">
        <v>41</v>
      </c>
      <c r="P11" s="54" t="s">
        <v>42</v>
      </c>
      <c r="Q11" s="65" t="s">
        <v>196</v>
      </c>
      <c r="R11" s="72" t="s">
        <v>18</v>
      </c>
      <c r="S11" s="39" t="s">
        <v>41</v>
      </c>
      <c r="T11" s="54" t="s">
        <v>42</v>
      </c>
      <c r="U11" s="65" t="s">
        <v>196</v>
      </c>
      <c r="V11" s="54" t="s">
        <v>18</v>
      </c>
      <c r="W11" s="39" t="s">
        <v>41</v>
      </c>
      <c r="X11" s="54" t="s">
        <v>42</v>
      </c>
      <c r="Y11" s="65" t="s">
        <v>196</v>
      </c>
      <c r="Z11" s="54" t="s">
        <v>18</v>
      </c>
    </row>
    <row r="12" spans="1:26" s="32" customFormat="1" ht="15.75" customHeight="1">
      <c r="A12" s="80" t="s">
        <v>62</v>
      </c>
      <c r="B12" s="21">
        <f aca="true" t="shared" si="0" ref="B12:M12">SUM(B13:B14)</f>
        <v>1676763018</v>
      </c>
      <c r="C12" s="21">
        <f t="shared" si="0"/>
        <v>0</v>
      </c>
      <c r="D12" s="21">
        <f t="shared" si="0"/>
        <v>0</v>
      </c>
      <c r="E12" s="21">
        <f t="shared" si="0"/>
        <v>1676763018</v>
      </c>
      <c r="F12" s="21">
        <f t="shared" si="0"/>
        <v>39833260</v>
      </c>
      <c r="G12" s="21">
        <f t="shared" si="0"/>
        <v>0</v>
      </c>
      <c r="H12" s="21">
        <f t="shared" si="0"/>
        <v>0</v>
      </c>
      <c r="I12" s="21">
        <f t="shared" si="0"/>
        <v>39833260</v>
      </c>
      <c r="J12" s="21">
        <f t="shared" si="0"/>
        <v>1716596278</v>
      </c>
      <c r="K12" s="21">
        <f t="shared" si="0"/>
        <v>0</v>
      </c>
      <c r="L12" s="21">
        <f t="shared" si="0"/>
        <v>0</v>
      </c>
      <c r="M12" s="21">
        <f t="shared" si="0"/>
        <v>1716596278</v>
      </c>
      <c r="N12" s="76" t="s">
        <v>118</v>
      </c>
      <c r="O12" s="31">
        <f aca="true" t="shared" si="1" ref="O12:Z12">SUM(O13:O14)</f>
        <v>1276814034</v>
      </c>
      <c r="P12" s="31">
        <f t="shared" si="1"/>
        <v>7288960</v>
      </c>
      <c r="Q12" s="31">
        <f t="shared" si="1"/>
        <v>0</v>
      </c>
      <c r="R12" s="31">
        <f t="shared" si="1"/>
        <v>1284102994</v>
      </c>
      <c r="S12" s="31">
        <f t="shared" si="1"/>
        <v>10603399</v>
      </c>
      <c r="T12" s="31">
        <f t="shared" si="1"/>
        <v>0</v>
      </c>
      <c r="U12" s="31">
        <f t="shared" si="1"/>
        <v>0</v>
      </c>
      <c r="V12" s="31">
        <f t="shared" si="1"/>
        <v>10603399</v>
      </c>
      <c r="W12" s="31">
        <f t="shared" si="1"/>
        <v>1287417433</v>
      </c>
      <c r="X12" s="31">
        <f t="shared" si="1"/>
        <v>7288960</v>
      </c>
      <c r="Y12" s="31">
        <f t="shared" si="1"/>
        <v>0</v>
      </c>
      <c r="Z12" s="31">
        <f t="shared" si="1"/>
        <v>1294706393</v>
      </c>
    </row>
    <row r="13" spans="1:26" s="32" customFormat="1" ht="15.75">
      <c r="A13" s="34" t="s">
        <v>91</v>
      </c>
      <c r="B13" s="42">
        <f>4!B11</f>
        <v>1676763018</v>
      </c>
      <c r="C13" s="42">
        <f>4!C11</f>
        <v>0</v>
      </c>
      <c r="D13" s="42">
        <f>4!D11</f>
        <v>0</v>
      </c>
      <c r="E13" s="42">
        <f>4!E11</f>
        <v>1676763018</v>
      </c>
      <c r="F13" s="42">
        <f>4!F11</f>
        <v>39833260</v>
      </c>
      <c r="G13" s="42">
        <f>4!G11</f>
        <v>0</v>
      </c>
      <c r="H13" s="42">
        <f>4!H11</f>
        <v>0</v>
      </c>
      <c r="I13" s="42">
        <f>4!I11</f>
        <v>39833260</v>
      </c>
      <c r="J13" s="42">
        <f>4!J11</f>
        <v>1716596278</v>
      </c>
      <c r="K13" s="42">
        <f>4!K11</f>
        <v>0</v>
      </c>
      <c r="L13" s="42">
        <f>4!L11</f>
        <v>0</v>
      </c>
      <c r="M13" s="42">
        <f>4!M11</f>
        <v>1716596278</v>
      </c>
      <c r="N13" s="34" t="s">
        <v>91</v>
      </c>
      <c r="O13" s="42">
        <f>5!B14</f>
        <v>69678403</v>
      </c>
      <c r="P13" s="42">
        <f>5!C14</f>
        <v>6360000</v>
      </c>
      <c r="Q13" s="42">
        <f>5!D14</f>
        <v>0</v>
      </c>
      <c r="R13" s="42">
        <f>SUM(O13:Q13)</f>
        <v>76038403</v>
      </c>
      <c r="S13" s="42">
        <f>5!F14</f>
        <v>74975</v>
      </c>
      <c r="T13" s="42">
        <f>5!G14</f>
        <v>0</v>
      </c>
      <c r="U13" s="42">
        <f>5!H14</f>
        <v>0</v>
      </c>
      <c r="V13" s="42">
        <f>SUM(S13:U13)</f>
        <v>74975</v>
      </c>
      <c r="W13" s="42">
        <f>5!J14</f>
        <v>69753378</v>
      </c>
      <c r="X13" s="42">
        <f>5!K14</f>
        <v>6360000</v>
      </c>
      <c r="Y13" s="42">
        <f>5!L14</f>
        <v>0</v>
      </c>
      <c r="Z13" s="42">
        <f>SUM(W13:Y13)</f>
        <v>76113378</v>
      </c>
    </row>
    <row r="14" spans="1:26" s="32" customFormat="1" ht="15.75">
      <c r="A14" s="34" t="s">
        <v>92</v>
      </c>
      <c r="B14" s="42">
        <v>0</v>
      </c>
      <c r="C14" s="42">
        <v>0</v>
      </c>
      <c r="D14" s="42">
        <v>0</v>
      </c>
      <c r="E14" s="61">
        <f>SUM(B14:D14)</f>
        <v>0</v>
      </c>
      <c r="F14" s="42">
        <v>0</v>
      </c>
      <c r="G14" s="42">
        <v>0</v>
      </c>
      <c r="H14" s="42">
        <v>0</v>
      </c>
      <c r="I14" s="61">
        <f>SUM(F14:H14)</f>
        <v>0</v>
      </c>
      <c r="J14" s="42">
        <v>0</v>
      </c>
      <c r="K14" s="42">
        <v>0</v>
      </c>
      <c r="L14" s="42">
        <v>0</v>
      </c>
      <c r="M14" s="61">
        <f>SUM(J14:L14)</f>
        <v>0</v>
      </c>
      <c r="N14" s="34" t="s">
        <v>92</v>
      </c>
      <c r="O14" s="42">
        <f>7!C103</f>
        <v>1207135631</v>
      </c>
      <c r="P14" s="42">
        <f>7!D103</f>
        <v>928960</v>
      </c>
      <c r="Q14" s="42">
        <f>7!E103</f>
        <v>0</v>
      </c>
      <c r="R14" s="42">
        <f>SUM(O14:Q14)</f>
        <v>1208064591</v>
      </c>
      <c r="S14" s="42">
        <f>7!G103</f>
        <v>10528424</v>
      </c>
      <c r="T14" s="42">
        <f>7!H103</f>
        <v>0</v>
      </c>
      <c r="U14" s="42">
        <f>7!I103</f>
        <v>0</v>
      </c>
      <c r="V14" s="42">
        <f>SUM(S14:U14)</f>
        <v>10528424</v>
      </c>
      <c r="W14" s="42">
        <f>7!K103</f>
        <v>1217664055</v>
      </c>
      <c r="X14" s="42">
        <f>7!L103</f>
        <v>928960</v>
      </c>
      <c r="Y14" s="42">
        <f>7!M103</f>
        <v>0</v>
      </c>
      <c r="Z14" s="42">
        <f>SUM(W14:Y14)</f>
        <v>1218593015</v>
      </c>
    </row>
    <row r="15" spans="1:26" s="32" customFormat="1" ht="31.5">
      <c r="A15" s="87" t="s">
        <v>80</v>
      </c>
      <c r="B15" s="31">
        <f aca="true" t="shared" si="2" ref="B15:M15">SUM(B16:B17)</f>
        <v>1892361320</v>
      </c>
      <c r="C15" s="31">
        <f t="shared" si="2"/>
        <v>11989696</v>
      </c>
      <c r="D15" s="31">
        <f t="shared" si="2"/>
        <v>0</v>
      </c>
      <c r="E15" s="31">
        <f t="shared" si="2"/>
        <v>1904351016</v>
      </c>
      <c r="F15" s="31">
        <f t="shared" si="2"/>
        <v>39833260</v>
      </c>
      <c r="G15" s="31">
        <f t="shared" si="2"/>
        <v>1000000</v>
      </c>
      <c r="H15" s="31">
        <f t="shared" si="2"/>
        <v>0</v>
      </c>
      <c r="I15" s="31">
        <f t="shared" si="2"/>
        <v>40833260</v>
      </c>
      <c r="J15" s="31">
        <f t="shared" si="2"/>
        <v>1932194580</v>
      </c>
      <c r="K15" s="31">
        <f t="shared" si="2"/>
        <v>12989696</v>
      </c>
      <c r="L15" s="31">
        <f t="shared" si="2"/>
        <v>0</v>
      </c>
      <c r="M15" s="31">
        <f t="shared" si="2"/>
        <v>1945184276</v>
      </c>
      <c r="N15" s="76" t="s">
        <v>93</v>
      </c>
      <c r="O15" s="31">
        <f aca="true" t="shared" si="3" ref="O15:Z15">SUM(O16:O17)</f>
        <v>287361514</v>
      </c>
      <c r="P15" s="31">
        <f t="shared" si="3"/>
        <v>5641867</v>
      </c>
      <c r="Q15" s="31">
        <f t="shared" si="3"/>
        <v>0</v>
      </c>
      <c r="R15" s="31">
        <f t="shared" si="3"/>
        <v>293003381</v>
      </c>
      <c r="S15" s="31">
        <f t="shared" si="3"/>
        <v>2165959</v>
      </c>
      <c r="T15" s="31">
        <f t="shared" si="3"/>
        <v>0</v>
      </c>
      <c r="U15" s="31">
        <f t="shared" si="3"/>
        <v>0</v>
      </c>
      <c r="V15" s="31">
        <f t="shared" si="3"/>
        <v>2165959</v>
      </c>
      <c r="W15" s="31">
        <f t="shared" si="3"/>
        <v>289527473</v>
      </c>
      <c r="X15" s="31">
        <f t="shared" si="3"/>
        <v>5641867</v>
      </c>
      <c r="Y15" s="31">
        <f t="shared" si="3"/>
        <v>0</v>
      </c>
      <c r="Z15" s="31">
        <f t="shared" si="3"/>
        <v>295169340</v>
      </c>
    </row>
    <row r="16" spans="1:26" s="32" customFormat="1" ht="15.75">
      <c r="A16" s="34" t="s">
        <v>91</v>
      </c>
      <c r="B16" s="42">
        <f>4!B19</f>
        <v>1787185888</v>
      </c>
      <c r="C16" s="42">
        <f>4!C19</f>
        <v>11989696</v>
      </c>
      <c r="D16" s="42">
        <f>4!D19</f>
        <v>0</v>
      </c>
      <c r="E16" s="61">
        <f>SUM(B16:D16)</f>
        <v>1799175584</v>
      </c>
      <c r="F16" s="42">
        <f>4!F19</f>
        <v>39833260</v>
      </c>
      <c r="G16" s="42">
        <f>4!G19</f>
        <v>1000000</v>
      </c>
      <c r="H16" s="42">
        <f>4!H19</f>
        <v>0</v>
      </c>
      <c r="I16" s="61">
        <f>SUM(F16:H16)</f>
        <v>40833260</v>
      </c>
      <c r="J16" s="42">
        <f>4!J19</f>
        <v>1827019148</v>
      </c>
      <c r="K16" s="42">
        <f>4!K19</f>
        <v>12989696</v>
      </c>
      <c r="L16" s="42">
        <f>4!L19</f>
        <v>0</v>
      </c>
      <c r="M16" s="61">
        <f>SUM(J16:L16)</f>
        <v>1840008844</v>
      </c>
      <c r="N16" s="34" t="s">
        <v>91</v>
      </c>
      <c r="O16" s="42">
        <f>5!B19</f>
        <v>13740321</v>
      </c>
      <c r="P16" s="42">
        <f>5!C19</f>
        <v>1866900</v>
      </c>
      <c r="Q16" s="42">
        <f>5!D19</f>
        <v>0</v>
      </c>
      <c r="R16" s="42">
        <f>SUM(O16:Q16)</f>
        <v>15607221</v>
      </c>
      <c r="S16" s="42">
        <f>5!F19</f>
        <v>14300</v>
      </c>
      <c r="T16" s="42">
        <f>5!G19</f>
        <v>0</v>
      </c>
      <c r="U16" s="42">
        <f>5!H19</f>
        <v>0</v>
      </c>
      <c r="V16" s="42">
        <f>SUM(S16:U16)</f>
        <v>14300</v>
      </c>
      <c r="W16" s="42">
        <f>5!J19</f>
        <v>13754621</v>
      </c>
      <c r="X16" s="42">
        <f>5!K19</f>
        <v>1866900</v>
      </c>
      <c r="Y16" s="42">
        <f>5!L19</f>
        <v>0</v>
      </c>
      <c r="Z16" s="42">
        <f>SUM(W16:Y16)</f>
        <v>15621521</v>
      </c>
    </row>
    <row r="17" spans="1:26" s="32" customFormat="1" ht="15" customHeight="1">
      <c r="A17" s="34" t="s">
        <v>92</v>
      </c>
      <c r="B17" s="42">
        <f>6!C293</f>
        <v>105175432</v>
      </c>
      <c r="C17" s="42">
        <f>6!D293</f>
        <v>0</v>
      </c>
      <c r="D17" s="42">
        <f>6!E293</f>
        <v>0</v>
      </c>
      <c r="E17" s="61">
        <f>SUM(B17:D17)</f>
        <v>105175432</v>
      </c>
      <c r="F17" s="42">
        <f>6!G293</f>
        <v>0</v>
      </c>
      <c r="G17" s="42">
        <f>6!H293</f>
        <v>0</v>
      </c>
      <c r="H17" s="42">
        <f>6!I293</f>
        <v>0</v>
      </c>
      <c r="I17" s="61">
        <f>SUM(F17:H17)</f>
        <v>0</v>
      </c>
      <c r="J17" s="42">
        <f>6!K293</f>
        <v>105175432</v>
      </c>
      <c r="K17" s="42">
        <f>6!L293</f>
        <v>0</v>
      </c>
      <c r="L17" s="42">
        <f>6!M293</f>
        <v>0</v>
      </c>
      <c r="M17" s="61">
        <f>SUM(J17:L17)</f>
        <v>105175432</v>
      </c>
      <c r="N17" s="34" t="s">
        <v>92</v>
      </c>
      <c r="O17" s="42">
        <f>7!C104</f>
        <v>273621193</v>
      </c>
      <c r="P17" s="42">
        <f>7!D104</f>
        <v>3774967</v>
      </c>
      <c r="Q17" s="42">
        <f>7!E104</f>
        <v>0</v>
      </c>
      <c r="R17" s="42">
        <f>SUM(O17:Q17)</f>
        <v>277396160</v>
      </c>
      <c r="S17" s="42">
        <f>7!G104</f>
        <v>2151659</v>
      </c>
      <c r="T17" s="42">
        <f>7!H104</f>
        <v>0</v>
      </c>
      <c r="U17" s="42">
        <f>7!I104</f>
        <v>0</v>
      </c>
      <c r="V17" s="42">
        <f>SUM(S17:U17)</f>
        <v>2151659</v>
      </c>
      <c r="W17" s="42">
        <f>7!K104</f>
        <v>275772852</v>
      </c>
      <c r="X17" s="42">
        <f>7!L104</f>
        <v>3774967</v>
      </c>
      <c r="Y17" s="42">
        <f>7!M104</f>
        <v>0</v>
      </c>
      <c r="Z17" s="42">
        <f>SUM(W17:Y17)</f>
        <v>279547819</v>
      </c>
    </row>
    <row r="18" spans="1:26" s="32" customFormat="1" ht="15.75">
      <c r="A18" s="82" t="s">
        <v>81</v>
      </c>
      <c r="B18" s="31">
        <f aca="true" t="shared" si="4" ref="B18:M18">SUM(B19:B20)</f>
        <v>1740000000</v>
      </c>
      <c r="C18" s="31">
        <f t="shared" si="4"/>
        <v>0</v>
      </c>
      <c r="D18" s="31">
        <f t="shared" si="4"/>
        <v>0</v>
      </c>
      <c r="E18" s="31">
        <f t="shared" si="4"/>
        <v>1740000000</v>
      </c>
      <c r="F18" s="31">
        <f t="shared" si="4"/>
        <v>104463574</v>
      </c>
      <c r="G18" s="31">
        <f t="shared" si="4"/>
        <v>0</v>
      </c>
      <c r="H18" s="31">
        <f t="shared" si="4"/>
        <v>0</v>
      </c>
      <c r="I18" s="31">
        <f t="shared" si="4"/>
        <v>104463574</v>
      </c>
      <c r="J18" s="31">
        <f t="shared" si="4"/>
        <v>1844463574</v>
      </c>
      <c r="K18" s="31">
        <f t="shared" si="4"/>
        <v>0</v>
      </c>
      <c r="L18" s="31">
        <f t="shared" si="4"/>
        <v>0</v>
      </c>
      <c r="M18" s="31">
        <f t="shared" si="4"/>
        <v>1844463574</v>
      </c>
      <c r="N18" s="76" t="s">
        <v>94</v>
      </c>
      <c r="O18" s="31">
        <f aca="true" t="shared" si="5" ref="O18:Z18">SUM(O19:O20)</f>
        <v>1402120719</v>
      </c>
      <c r="P18" s="31">
        <f t="shared" si="5"/>
        <v>279888658</v>
      </c>
      <c r="Q18" s="31">
        <f t="shared" si="5"/>
        <v>3000000</v>
      </c>
      <c r="R18" s="31">
        <f t="shared" si="5"/>
        <v>1685009377</v>
      </c>
      <c r="S18" s="31">
        <f t="shared" si="5"/>
        <v>0</v>
      </c>
      <c r="T18" s="31">
        <f t="shared" si="5"/>
        <v>1000000</v>
      </c>
      <c r="U18" s="31">
        <f t="shared" si="5"/>
        <v>0</v>
      </c>
      <c r="V18" s="31">
        <f t="shared" si="5"/>
        <v>1000000</v>
      </c>
      <c r="W18" s="31">
        <f t="shared" si="5"/>
        <v>1402120719</v>
      </c>
      <c r="X18" s="31">
        <f t="shared" si="5"/>
        <v>280888658</v>
      </c>
      <c r="Y18" s="31">
        <f t="shared" si="5"/>
        <v>3000000</v>
      </c>
      <c r="Z18" s="31">
        <f t="shared" si="5"/>
        <v>1686009377</v>
      </c>
    </row>
    <row r="19" spans="1:26" s="32" customFormat="1" ht="15.75">
      <c r="A19" s="34" t="s">
        <v>91</v>
      </c>
      <c r="B19" s="42">
        <f>4!B28</f>
        <v>1740000000</v>
      </c>
      <c r="C19" s="42">
        <f>4!C28</f>
        <v>0</v>
      </c>
      <c r="D19" s="42">
        <f>4!D28</f>
        <v>0</v>
      </c>
      <c r="E19" s="42">
        <f>SUM(B19:D19)</f>
        <v>1740000000</v>
      </c>
      <c r="F19" s="42">
        <f>4!F28</f>
        <v>104463574</v>
      </c>
      <c r="G19" s="42">
        <f>4!G28</f>
        <v>0</v>
      </c>
      <c r="H19" s="42">
        <f>4!H28</f>
        <v>0</v>
      </c>
      <c r="I19" s="42">
        <f>SUM(F19:H19)</f>
        <v>104463574</v>
      </c>
      <c r="J19" s="42">
        <f>4!J28</f>
        <v>1844463574</v>
      </c>
      <c r="K19" s="42">
        <f>4!K28</f>
        <v>0</v>
      </c>
      <c r="L19" s="42">
        <f>4!L28</f>
        <v>0</v>
      </c>
      <c r="M19" s="42">
        <f>SUM(J19:L19)</f>
        <v>1844463574</v>
      </c>
      <c r="N19" s="34" t="s">
        <v>91</v>
      </c>
      <c r="O19" s="42">
        <f>5!B39</f>
        <v>897831779</v>
      </c>
      <c r="P19" s="42">
        <f>5!C39</f>
        <v>278248058</v>
      </c>
      <c r="Q19" s="42">
        <f>5!D39</f>
        <v>3000000</v>
      </c>
      <c r="R19" s="42">
        <f>SUM(O19:Q19)</f>
        <v>1179079837</v>
      </c>
      <c r="S19" s="42">
        <f>5!F39</f>
        <v>0</v>
      </c>
      <c r="T19" s="42">
        <f>5!G39</f>
        <v>1000000</v>
      </c>
      <c r="U19" s="42">
        <f>5!H39</f>
        <v>0</v>
      </c>
      <c r="V19" s="42">
        <f>SUM(S19:U19)</f>
        <v>1000000</v>
      </c>
      <c r="W19" s="42">
        <f>5!J39</f>
        <v>897831779</v>
      </c>
      <c r="X19" s="42">
        <f>5!K39</f>
        <v>279248058</v>
      </c>
      <c r="Y19" s="42">
        <f>5!L39</f>
        <v>3000000</v>
      </c>
      <c r="Z19" s="42">
        <f>SUM(W19:Y19)</f>
        <v>1180079837</v>
      </c>
    </row>
    <row r="20" spans="1:26" s="32" customFormat="1" ht="15.75">
      <c r="A20" s="34" t="s">
        <v>92</v>
      </c>
      <c r="B20" s="42">
        <v>0</v>
      </c>
      <c r="C20" s="42">
        <v>0</v>
      </c>
      <c r="D20" s="42">
        <v>0</v>
      </c>
      <c r="E20" s="42">
        <f>SUM(B20:D20)</f>
        <v>0</v>
      </c>
      <c r="F20" s="42">
        <v>0</v>
      </c>
      <c r="G20" s="42">
        <v>0</v>
      </c>
      <c r="H20" s="42">
        <v>0</v>
      </c>
      <c r="I20" s="42">
        <f>SUM(F20:H20)</f>
        <v>0</v>
      </c>
      <c r="J20" s="42">
        <v>0</v>
      </c>
      <c r="K20" s="42">
        <v>0</v>
      </c>
      <c r="L20" s="42">
        <v>0</v>
      </c>
      <c r="M20" s="42">
        <f>SUM(J20:L20)</f>
        <v>0</v>
      </c>
      <c r="N20" s="34" t="s">
        <v>92</v>
      </c>
      <c r="O20" s="42">
        <f>7!C105</f>
        <v>504288940</v>
      </c>
      <c r="P20" s="42">
        <f>7!D105</f>
        <v>1640600</v>
      </c>
      <c r="Q20" s="42">
        <f>7!E105</f>
        <v>0</v>
      </c>
      <c r="R20" s="42">
        <f>SUM(O20:Q20)</f>
        <v>505929540</v>
      </c>
      <c r="S20" s="42">
        <f>7!G105</f>
        <v>0</v>
      </c>
      <c r="T20" s="42">
        <f>7!H105</f>
        <v>0</v>
      </c>
      <c r="U20" s="42">
        <f>7!I105</f>
        <v>0</v>
      </c>
      <c r="V20" s="42">
        <f>SUM(S20:U20)</f>
        <v>0</v>
      </c>
      <c r="W20" s="42">
        <f>7!K105</f>
        <v>504288940</v>
      </c>
      <c r="X20" s="42">
        <f>7!L105</f>
        <v>1640600</v>
      </c>
      <c r="Y20" s="42">
        <f>7!M105</f>
        <v>0</v>
      </c>
      <c r="Z20" s="42">
        <f>SUM(W20:Y20)</f>
        <v>505929540</v>
      </c>
    </row>
    <row r="21" spans="1:26" s="32" customFormat="1" ht="15.75">
      <c r="A21" s="76" t="s">
        <v>82</v>
      </c>
      <c r="B21" s="31">
        <f aca="true" t="shared" si="6" ref="B21:M21">SUM(B22:B23)</f>
        <v>1752895000</v>
      </c>
      <c r="C21" s="31">
        <f t="shared" si="6"/>
        <v>9500000</v>
      </c>
      <c r="D21" s="31">
        <f t="shared" si="6"/>
        <v>0</v>
      </c>
      <c r="E21" s="31">
        <f t="shared" si="6"/>
        <v>1762395000</v>
      </c>
      <c r="F21" s="31">
        <f t="shared" si="6"/>
        <v>104463574</v>
      </c>
      <c r="G21" s="31">
        <f t="shared" si="6"/>
        <v>0</v>
      </c>
      <c r="H21" s="31">
        <f t="shared" si="6"/>
        <v>0</v>
      </c>
      <c r="I21" s="31">
        <f t="shared" si="6"/>
        <v>104463574</v>
      </c>
      <c r="J21" s="31">
        <f t="shared" si="6"/>
        <v>1857358574</v>
      </c>
      <c r="K21" s="31">
        <f t="shared" si="6"/>
        <v>9500000</v>
      </c>
      <c r="L21" s="31">
        <f t="shared" si="6"/>
        <v>0</v>
      </c>
      <c r="M21" s="31">
        <f t="shared" si="6"/>
        <v>1866858574</v>
      </c>
      <c r="N21" s="68" t="s">
        <v>95</v>
      </c>
      <c r="O21" s="31">
        <f aca="true" t="shared" si="7" ref="O21:Z21">SUM(O22:O23)</f>
        <v>40060803</v>
      </c>
      <c r="P21" s="31">
        <f t="shared" si="7"/>
        <v>0</v>
      </c>
      <c r="Q21" s="31">
        <f t="shared" si="7"/>
        <v>0</v>
      </c>
      <c r="R21" s="31">
        <f t="shared" si="7"/>
        <v>40060803</v>
      </c>
      <c r="S21" s="31">
        <f t="shared" si="7"/>
        <v>0</v>
      </c>
      <c r="T21" s="31">
        <f t="shared" si="7"/>
        <v>0</v>
      </c>
      <c r="U21" s="31">
        <f t="shared" si="7"/>
        <v>0</v>
      </c>
      <c r="V21" s="31">
        <f t="shared" si="7"/>
        <v>0</v>
      </c>
      <c r="W21" s="31">
        <f t="shared" si="7"/>
        <v>40060803</v>
      </c>
      <c r="X21" s="31">
        <f t="shared" si="7"/>
        <v>0</v>
      </c>
      <c r="Y21" s="31">
        <f t="shared" si="7"/>
        <v>0</v>
      </c>
      <c r="Z21" s="31">
        <f t="shared" si="7"/>
        <v>40060803</v>
      </c>
    </row>
    <row r="22" spans="1:26" s="32" customFormat="1" ht="15.75">
      <c r="A22" s="34" t="s">
        <v>91</v>
      </c>
      <c r="B22" s="42">
        <f>4!B32</f>
        <v>1752700000</v>
      </c>
      <c r="C22" s="42">
        <f>4!C32</f>
        <v>9500000</v>
      </c>
      <c r="D22" s="42">
        <f>4!D32</f>
        <v>0</v>
      </c>
      <c r="E22" s="61">
        <f>SUM(B22:D22)</f>
        <v>1762200000</v>
      </c>
      <c r="F22" s="42">
        <f>4!F32</f>
        <v>104463574</v>
      </c>
      <c r="G22" s="42">
        <f>4!G32</f>
        <v>0</v>
      </c>
      <c r="H22" s="42">
        <f>4!H32</f>
        <v>0</v>
      </c>
      <c r="I22" s="61">
        <f>SUM(F22:H22)</f>
        <v>104463574</v>
      </c>
      <c r="J22" s="42">
        <f>4!J32</f>
        <v>1857163574</v>
      </c>
      <c r="K22" s="42">
        <f>4!K32</f>
        <v>9500000</v>
      </c>
      <c r="L22" s="42">
        <f>4!L32</f>
        <v>0</v>
      </c>
      <c r="M22" s="61">
        <f>SUM(J22:L22)</f>
        <v>1866663574</v>
      </c>
      <c r="N22" s="34" t="s">
        <v>91</v>
      </c>
      <c r="O22" s="42">
        <f>5!B42</f>
        <v>40060803</v>
      </c>
      <c r="P22" s="42">
        <f>5!C42</f>
        <v>0</v>
      </c>
      <c r="Q22" s="42">
        <f>5!D42</f>
        <v>0</v>
      </c>
      <c r="R22" s="42">
        <f>SUM(O22:Q22)</f>
        <v>40060803</v>
      </c>
      <c r="S22" s="42">
        <f>5!F42</f>
        <v>0</v>
      </c>
      <c r="T22" s="42">
        <f>5!G42</f>
        <v>0</v>
      </c>
      <c r="U22" s="42">
        <f>5!H42</f>
        <v>0</v>
      </c>
      <c r="V22" s="42">
        <f>SUM(S22:U22)</f>
        <v>0</v>
      </c>
      <c r="W22" s="42">
        <f>5!J42</f>
        <v>40060803</v>
      </c>
      <c r="X22" s="42">
        <f>5!K42</f>
        <v>0</v>
      </c>
      <c r="Y22" s="42">
        <f>5!L42</f>
        <v>0</v>
      </c>
      <c r="Z22" s="42">
        <f>SUM(W22:Y22)</f>
        <v>40060803</v>
      </c>
    </row>
    <row r="23" spans="1:26" s="32" customFormat="1" ht="15.75">
      <c r="A23" s="34" t="s">
        <v>92</v>
      </c>
      <c r="B23" s="42">
        <f>6!C295</f>
        <v>195000</v>
      </c>
      <c r="C23" s="42">
        <f>6!D295</f>
        <v>0</v>
      </c>
      <c r="D23" s="42">
        <f>6!E295</f>
        <v>0</v>
      </c>
      <c r="E23" s="61">
        <f>SUM(B23:D23)</f>
        <v>195000</v>
      </c>
      <c r="F23" s="42">
        <f>6!G295</f>
        <v>0</v>
      </c>
      <c r="G23" s="42">
        <f>6!H295</f>
        <v>0</v>
      </c>
      <c r="H23" s="42">
        <f>6!I295</f>
        <v>0</v>
      </c>
      <c r="I23" s="61">
        <f>SUM(F23:H23)</f>
        <v>0</v>
      </c>
      <c r="J23" s="42">
        <f>6!K295</f>
        <v>195000</v>
      </c>
      <c r="K23" s="42">
        <f>6!L295</f>
        <v>0</v>
      </c>
      <c r="L23" s="42">
        <f>6!M295</f>
        <v>0</v>
      </c>
      <c r="M23" s="61">
        <f>SUM(J23:L23)</f>
        <v>195000</v>
      </c>
      <c r="N23" s="34" t="s">
        <v>92</v>
      </c>
      <c r="O23" s="42">
        <f>7!C106</f>
        <v>0</v>
      </c>
      <c r="P23" s="42">
        <f>7!D106</f>
        <v>0</v>
      </c>
      <c r="Q23" s="42">
        <f>7!E106</f>
        <v>0</v>
      </c>
      <c r="R23" s="42">
        <f>SUM(O23:Q23)</f>
        <v>0</v>
      </c>
      <c r="S23" s="42">
        <f>7!G106</f>
        <v>0</v>
      </c>
      <c r="T23" s="42">
        <f>7!H106</f>
        <v>0</v>
      </c>
      <c r="U23" s="42">
        <f>7!I106</f>
        <v>0</v>
      </c>
      <c r="V23" s="42">
        <f>SUM(S23:U23)</f>
        <v>0</v>
      </c>
      <c r="W23" s="42">
        <f>7!K106</f>
        <v>0</v>
      </c>
      <c r="X23" s="42">
        <f>7!L106</f>
        <v>0</v>
      </c>
      <c r="Y23" s="42">
        <f>7!M106</f>
        <v>0</v>
      </c>
      <c r="Z23" s="42">
        <f>SUM(W23:Y23)</f>
        <v>0</v>
      </c>
    </row>
    <row r="24" spans="1:26" s="32" customFormat="1" ht="15.75">
      <c r="A24" s="84" t="s">
        <v>83</v>
      </c>
      <c r="B24" s="31">
        <f aca="true" t="shared" si="8" ref="B24:M24">SUM(B25:B26)</f>
        <v>1153707274</v>
      </c>
      <c r="C24" s="31">
        <f t="shared" si="8"/>
        <v>2747525</v>
      </c>
      <c r="D24" s="31">
        <f t="shared" si="8"/>
        <v>0</v>
      </c>
      <c r="E24" s="31">
        <f t="shared" si="8"/>
        <v>1156454799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1153707274</v>
      </c>
      <c r="K24" s="31">
        <f t="shared" si="8"/>
        <v>2747525</v>
      </c>
      <c r="L24" s="31">
        <f t="shared" si="8"/>
        <v>0</v>
      </c>
      <c r="M24" s="31">
        <f t="shared" si="8"/>
        <v>1156454799</v>
      </c>
      <c r="N24" s="68" t="s">
        <v>96</v>
      </c>
      <c r="O24" s="31">
        <f aca="true" t="shared" si="9" ref="O24:Z24">SUM(O25:O26)</f>
        <v>788743877</v>
      </c>
      <c r="P24" s="31">
        <f t="shared" si="9"/>
        <v>520865573</v>
      </c>
      <c r="Q24" s="31">
        <f t="shared" si="9"/>
        <v>0</v>
      </c>
      <c r="R24" s="31">
        <f t="shared" si="9"/>
        <v>1309609450</v>
      </c>
      <c r="S24" s="31">
        <f t="shared" si="9"/>
        <v>94184990</v>
      </c>
      <c r="T24" s="31">
        <f t="shared" si="9"/>
        <v>1000000</v>
      </c>
      <c r="U24" s="31">
        <f t="shared" si="9"/>
        <v>0</v>
      </c>
      <c r="V24" s="31">
        <f t="shared" si="9"/>
        <v>95184990</v>
      </c>
      <c r="W24" s="31">
        <f t="shared" si="9"/>
        <v>882928867</v>
      </c>
      <c r="X24" s="31">
        <f t="shared" si="9"/>
        <v>521865573</v>
      </c>
      <c r="Y24" s="31">
        <f t="shared" si="9"/>
        <v>0</v>
      </c>
      <c r="Z24" s="31">
        <f t="shared" si="9"/>
        <v>1404794440</v>
      </c>
    </row>
    <row r="25" spans="1:26" s="32" customFormat="1" ht="15.75">
      <c r="A25" s="34" t="s">
        <v>91</v>
      </c>
      <c r="B25" s="42">
        <f>4!B41</f>
        <v>1046415450</v>
      </c>
      <c r="C25" s="42">
        <f>4!C41</f>
        <v>2239525</v>
      </c>
      <c r="D25" s="42">
        <f>4!D41</f>
        <v>0</v>
      </c>
      <c r="E25" s="42">
        <f>SUM(B25:D25)</f>
        <v>1048654975</v>
      </c>
      <c r="F25" s="42">
        <f>4!F41</f>
        <v>0</v>
      </c>
      <c r="G25" s="42">
        <f>4!G41</f>
        <v>0</v>
      </c>
      <c r="H25" s="42">
        <f>4!H41</f>
        <v>0</v>
      </c>
      <c r="I25" s="42">
        <f>SUM(F25:H25)</f>
        <v>0</v>
      </c>
      <c r="J25" s="42">
        <f>4!J41</f>
        <v>1046415450</v>
      </c>
      <c r="K25" s="42">
        <f>4!K41</f>
        <v>2239525</v>
      </c>
      <c r="L25" s="42">
        <f>4!L41</f>
        <v>0</v>
      </c>
      <c r="M25" s="42">
        <f>SUM(J25:L25)</f>
        <v>1048654975</v>
      </c>
      <c r="N25" s="34" t="s">
        <v>91</v>
      </c>
      <c r="O25" s="42">
        <f>5!B49</f>
        <v>788743877</v>
      </c>
      <c r="P25" s="42">
        <f>5!C49</f>
        <v>520865573</v>
      </c>
      <c r="Q25" s="42">
        <f>5!D49</f>
        <v>0</v>
      </c>
      <c r="R25" s="42">
        <f>SUM(O25:Q25)</f>
        <v>1309609450</v>
      </c>
      <c r="S25" s="42">
        <f>5!F49</f>
        <v>-4936098</v>
      </c>
      <c r="T25" s="42">
        <f>5!G49</f>
        <v>1000000</v>
      </c>
      <c r="U25" s="42">
        <f>5!H49</f>
        <v>0</v>
      </c>
      <c r="V25" s="42">
        <f>SUM(S25:U25)</f>
        <v>-3936098</v>
      </c>
      <c r="W25" s="42">
        <f>5!J49</f>
        <v>783807779</v>
      </c>
      <c r="X25" s="42">
        <f>5!K49</f>
        <v>521865573</v>
      </c>
      <c r="Y25" s="42">
        <f>5!L49</f>
        <v>0</v>
      </c>
      <c r="Z25" s="42">
        <f>SUM(W25:Y25)</f>
        <v>1305673352</v>
      </c>
    </row>
    <row r="26" spans="1:26" s="32" customFormat="1" ht="15.75">
      <c r="A26" s="34" t="s">
        <v>92</v>
      </c>
      <c r="B26" s="42">
        <f>6!C311</f>
        <v>107291824</v>
      </c>
      <c r="C26" s="42">
        <f>6!D311</f>
        <v>508000</v>
      </c>
      <c r="D26" s="42">
        <f>6!E311</f>
        <v>0</v>
      </c>
      <c r="E26" s="42">
        <f>SUM(B26:D26)</f>
        <v>107799824</v>
      </c>
      <c r="F26" s="42">
        <f>6!G311</f>
        <v>0</v>
      </c>
      <c r="G26" s="42">
        <f>6!H311</f>
        <v>0</v>
      </c>
      <c r="H26" s="42">
        <f>6!I311</f>
        <v>0</v>
      </c>
      <c r="I26" s="42">
        <f>SUM(F26:H26)</f>
        <v>0</v>
      </c>
      <c r="J26" s="42">
        <f>6!K311</f>
        <v>107291824</v>
      </c>
      <c r="K26" s="42">
        <f>6!L311</f>
        <v>508000</v>
      </c>
      <c r="L26" s="42">
        <f>6!M311</f>
        <v>0</v>
      </c>
      <c r="M26" s="42">
        <f>SUM(J26:L26)</f>
        <v>107799824</v>
      </c>
      <c r="N26" s="34" t="s">
        <v>92</v>
      </c>
      <c r="O26" s="42">
        <f>7!C107</f>
        <v>0</v>
      </c>
      <c r="P26" s="42">
        <f>7!D107</f>
        <v>0</v>
      </c>
      <c r="Q26" s="42">
        <f>7!E107</f>
        <v>0</v>
      </c>
      <c r="R26" s="42">
        <f>SUM(O26:Q26)</f>
        <v>0</v>
      </c>
      <c r="S26" s="42">
        <f>7!G107</f>
        <v>99121088</v>
      </c>
      <c r="T26" s="42">
        <f>7!H107</f>
        <v>0</v>
      </c>
      <c r="U26" s="42">
        <f>7!I107</f>
        <v>0</v>
      </c>
      <c r="V26" s="42">
        <f>SUM(S26:U26)</f>
        <v>99121088</v>
      </c>
      <c r="W26" s="42">
        <f>7!K107</f>
        <v>99121088</v>
      </c>
      <c r="X26" s="42">
        <f>7!L107</f>
        <v>0</v>
      </c>
      <c r="Y26" s="42">
        <f>7!M107</f>
        <v>0</v>
      </c>
      <c r="Z26" s="42">
        <f>SUM(W26:Y26)</f>
        <v>99121088</v>
      </c>
    </row>
    <row r="27" spans="1:26" s="32" customFormat="1" ht="15.75">
      <c r="A27" s="82" t="s">
        <v>84</v>
      </c>
      <c r="B27" s="31">
        <f aca="true" t="shared" si="10" ref="B27:M27">SUM(B28:B29)</f>
        <v>0</v>
      </c>
      <c r="C27" s="31">
        <f t="shared" si="10"/>
        <v>27220000</v>
      </c>
      <c r="D27" s="31">
        <f t="shared" si="10"/>
        <v>0</v>
      </c>
      <c r="E27" s="31">
        <f t="shared" si="10"/>
        <v>27220000</v>
      </c>
      <c r="F27" s="31">
        <f t="shared" si="10"/>
        <v>0</v>
      </c>
      <c r="G27" s="31">
        <f t="shared" si="10"/>
        <v>1000000</v>
      </c>
      <c r="H27" s="31">
        <f t="shared" si="10"/>
        <v>0</v>
      </c>
      <c r="I27" s="31">
        <f t="shared" si="10"/>
        <v>1000000</v>
      </c>
      <c r="J27" s="31">
        <f t="shared" si="10"/>
        <v>0</v>
      </c>
      <c r="K27" s="31">
        <f t="shared" si="10"/>
        <v>28220000</v>
      </c>
      <c r="L27" s="31">
        <f t="shared" si="10"/>
        <v>0</v>
      </c>
      <c r="M27" s="31">
        <f t="shared" si="10"/>
        <v>28220000</v>
      </c>
      <c r="N27" s="34" t="s">
        <v>153</v>
      </c>
      <c r="O27" s="42">
        <f aca="true" t="shared" si="11" ref="O27:Z27">SUM(O28:O29)</f>
        <v>177076000</v>
      </c>
      <c r="P27" s="42">
        <f t="shared" si="11"/>
        <v>111707963</v>
      </c>
      <c r="Q27" s="42">
        <f t="shared" si="11"/>
        <v>0</v>
      </c>
      <c r="R27" s="42">
        <f t="shared" si="11"/>
        <v>288783963</v>
      </c>
      <c r="S27" s="42">
        <f t="shared" si="11"/>
        <v>-32000000</v>
      </c>
      <c r="T27" s="42">
        <f t="shared" si="11"/>
        <v>0</v>
      </c>
      <c r="U27" s="42">
        <f t="shared" si="11"/>
        <v>0</v>
      </c>
      <c r="V27" s="42">
        <f t="shared" si="11"/>
        <v>-32000000</v>
      </c>
      <c r="W27" s="42">
        <f t="shared" si="11"/>
        <v>145076000</v>
      </c>
      <c r="X27" s="42">
        <f t="shared" si="11"/>
        <v>111707963</v>
      </c>
      <c r="Y27" s="42">
        <f t="shared" si="11"/>
        <v>0</v>
      </c>
      <c r="Z27" s="42">
        <f t="shared" si="11"/>
        <v>256783963</v>
      </c>
    </row>
    <row r="28" spans="1:26" s="32" customFormat="1" ht="15.75">
      <c r="A28" s="34" t="s">
        <v>91</v>
      </c>
      <c r="B28" s="42">
        <f>4!B47</f>
        <v>0</v>
      </c>
      <c r="C28" s="42">
        <f>4!C47</f>
        <v>27220000</v>
      </c>
      <c r="D28" s="42">
        <f>4!D47</f>
        <v>0</v>
      </c>
      <c r="E28" s="42">
        <f>SUM(B28:D28)</f>
        <v>27220000</v>
      </c>
      <c r="F28" s="42">
        <f>4!F47</f>
        <v>0</v>
      </c>
      <c r="G28" s="42">
        <f>4!G47</f>
        <v>1000000</v>
      </c>
      <c r="H28" s="42">
        <f>4!H47</f>
        <v>0</v>
      </c>
      <c r="I28" s="42">
        <f>SUM(F28:H28)</f>
        <v>1000000</v>
      </c>
      <c r="J28" s="42">
        <f>4!J47</f>
        <v>0</v>
      </c>
      <c r="K28" s="42">
        <f>4!K47</f>
        <v>28220000</v>
      </c>
      <c r="L28" s="42">
        <f>4!L47</f>
        <v>0</v>
      </c>
      <c r="M28" s="42">
        <f>SUM(J28:L28)</f>
        <v>28220000</v>
      </c>
      <c r="N28" s="34" t="s">
        <v>98</v>
      </c>
      <c r="O28" s="98">
        <f>8!B19</f>
        <v>33000000</v>
      </c>
      <c r="P28" s="98">
        <f>8!C19</f>
        <v>111707963</v>
      </c>
      <c r="Q28" s="98">
        <f>8!D19</f>
        <v>0</v>
      </c>
      <c r="R28" s="42">
        <f>SUM(O28:Q28)</f>
        <v>144707963</v>
      </c>
      <c r="S28" s="98">
        <f>8!F19</f>
        <v>0</v>
      </c>
      <c r="T28" s="98">
        <f>8!G19</f>
        <v>0</v>
      </c>
      <c r="U28" s="98">
        <f>8!H19</f>
        <v>0</v>
      </c>
      <c r="V28" s="42">
        <f>SUM(S28:U28)</f>
        <v>0</v>
      </c>
      <c r="W28" s="98">
        <f>8!J19</f>
        <v>33000000</v>
      </c>
      <c r="X28" s="98">
        <f>8!K19</f>
        <v>111707963</v>
      </c>
      <c r="Y28" s="98">
        <f>8!L19</f>
        <v>0</v>
      </c>
      <c r="Z28" s="42">
        <f>SUM(W28:Y28)</f>
        <v>144707963</v>
      </c>
    </row>
    <row r="29" spans="1:26" s="32" customFormat="1" ht="15.75">
      <c r="A29" s="34" t="s">
        <v>92</v>
      </c>
      <c r="B29" s="42">
        <f>6!C317</f>
        <v>0</v>
      </c>
      <c r="C29" s="42">
        <f>6!D317</f>
        <v>0</v>
      </c>
      <c r="D29" s="42">
        <f>6!E317</f>
        <v>0</v>
      </c>
      <c r="E29" s="42">
        <f>SUM(B29:D29)</f>
        <v>0</v>
      </c>
      <c r="F29" s="42">
        <f>6!G317</f>
        <v>0</v>
      </c>
      <c r="G29" s="42">
        <f>6!H317</f>
        <v>0</v>
      </c>
      <c r="H29" s="42">
        <f>6!I317</f>
        <v>0</v>
      </c>
      <c r="I29" s="42">
        <f>SUM(F29:H29)</f>
        <v>0</v>
      </c>
      <c r="J29" s="42">
        <f>6!K317</f>
        <v>0</v>
      </c>
      <c r="K29" s="42">
        <f>6!L317</f>
        <v>0</v>
      </c>
      <c r="L29" s="42">
        <f>6!M317</f>
        <v>0</v>
      </c>
      <c r="M29" s="42">
        <f>SUM(J29:L29)</f>
        <v>0</v>
      </c>
      <c r="N29" s="34" t="s">
        <v>97</v>
      </c>
      <c r="O29" s="98">
        <f>8!B20</f>
        <v>144076000</v>
      </c>
      <c r="P29" s="98">
        <f>8!C20</f>
        <v>0</v>
      </c>
      <c r="Q29" s="98">
        <f>8!D20</f>
        <v>0</v>
      </c>
      <c r="R29" s="42">
        <f>SUM(O29:Q29)</f>
        <v>144076000</v>
      </c>
      <c r="S29" s="98">
        <f>8!F20</f>
        <v>-32000000</v>
      </c>
      <c r="T29" s="98">
        <f>8!G20</f>
        <v>0</v>
      </c>
      <c r="U29" s="98">
        <f>8!H20</f>
        <v>0</v>
      </c>
      <c r="V29" s="42">
        <f>SUM(S29:U29)</f>
        <v>-32000000</v>
      </c>
      <c r="W29" s="98">
        <f>8!J20</f>
        <v>112076000</v>
      </c>
      <c r="X29" s="98">
        <f>8!K20</f>
        <v>0</v>
      </c>
      <c r="Y29" s="98">
        <f>8!L20</f>
        <v>0</v>
      </c>
      <c r="Z29" s="42">
        <f>SUM(W29:Y29)</f>
        <v>112076000</v>
      </c>
    </row>
    <row r="30" spans="1:26" s="44" customFormat="1" ht="31.5">
      <c r="A30" s="33" t="s">
        <v>164</v>
      </c>
      <c r="B30" s="31">
        <f aca="true" t="shared" si="12" ref="B30:M30">B15+B21+B24+B27</f>
        <v>4798963594</v>
      </c>
      <c r="C30" s="31">
        <f t="shared" si="12"/>
        <v>51457221</v>
      </c>
      <c r="D30" s="31">
        <f t="shared" si="12"/>
        <v>0</v>
      </c>
      <c r="E30" s="31">
        <f t="shared" si="12"/>
        <v>4850420815</v>
      </c>
      <c r="F30" s="31">
        <f t="shared" si="12"/>
        <v>144296834</v>
      </c>
      <c r="G30" s="31">
        <f t="shared" si="12"/>
        <v>2000000</v>
      </c>
      <c r="H30" s="31">
        <f t="shared" si="12"/>
        <v>0</v>
      </c>
      <c r="I30" s="31">
        <f t="shared" si="12"/>
        <v>146296834</v>
      </c>
      <c r="J30" s="31">
        <f t="shared" si="12"/>
        <v>4943260428</v>
      </c>
      <c r="K30" s="31">
        <f t="shared" si="12"/>
        <v>53457221</v>
      </c>
      <c r="L30" s="31">
        <f t="shared" si="12"/>
        <v>0</v>
      </c>
      <c r="M30" s="31">
        <f t="shared" si="12"/>
        <v>4996717649</v>
      </c>
      <c r="N30" s="33" t="s">
        <v>99</v>
      </c>
      <c r="O30" s="31">
        <f aca="true" t="shared" si="13" ref="O30:Z30">O12+O15+O18+O21+O24</f>
        <v>3795100947</v>
      </c>
      <c r="P30" s="31">
        <f t="shared" si="13"/>
        <v>813685058</v>
      </c>
      <c r="Q30" s="31">
        <f t="shared" si="13"/>
        <v>3000000</v>
      </c>
      <c r="R30" s="31">
        <f t="shared" si="13"/>
        <v>4611786005</v>
      </c>
      <c r="S30" s="31">
        <f t="shared" si="13"/>
        <v>106954348</v>
      </c>
      <c r="T30" s="31">
        <f t="shared" si="13"/>
        <v>2000000</v>
      </c>
      <c r="U30" s="31">
        <f t="shared" si="13"/>
        <v>0</v>
      </c>
      <c r="V30" s="31">
        <f t="shared" si="13"/>
        <v>108954348</v>
      </c>
      <c r="W30" s="31">
        <f t="shared" si="13"/>
        <v>3902055295</v>
      </c>
      <c r="X30" s="31">
        <f t="shared" si="13"/>
        <v>815685058</v>
      </c>
      <c r="Y30" s="31">
        <f t="shared" si="13"/>
        <v>3000000</v>
      </c>
      <c r="Z30" s="31">
        <f t="shared" si="13"/>
        <v>4720740353</v>
      </c>
    </row>
    <row r="31" spans="1:26" s="44" customFormat="1" ht="15.75">
      <c r="A31" s="116" t="s">
        <v>157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77"/>
      <c r="O31" s="181"/>
      <c r="P31" s="176"/>
      <c r="Q31" s="176"/>
      <c r="R31" s="178">
        <f>E30-R30</f>
        <v>238634810</v>
      </c>
      <c r="V31" s="178"/>
      <c r="Z31" s="178">
        <f>M30-Z30</f>
        <v>275977296</v>
      </c>
    </row>
    <row r="32" spans="1:26" s="44" customFormat="1" ht="15.75">
      <c r="A32" s="188" t="s">
        <v>32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 t="s">
        <v>32</v>
      </c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</row>
    <row r="33" spans="1:26" s="32" customFormat="1" ht="31.5">
      <c r="A33" s="87" t="s">
        <v>85</v>
      </c>
      <c r="B33" s="62">
        <f aca="true" t="shared" si="14" ref="B33:M33">SUM(B34:B35)</f>
        <v>755753554</v>
      </c>
      <c r="C33" s="62">
        <f t="shared" si="14"/>
        <v>1096477727</v>
      </c>
      <c r="D33" s="62">
        <f t="shared" si="14"/>
        <v>0</v>
      </c>
      <c r="E33" s="62">
        <f t="shared" si="14"/>
        <v>1852231281</v>
      </c>
      <c r="F33" s="62">
        <f t="shared" si="14"/>
        <v>0</v>
      </c>
      <c r="G33" s="62">
        <f t="shared" si="14"/>
        <v>0</v>
      </c>
      <c r="H33" s="62">
        <f t="shared" si="14"/>
        <v>0</v>
      </c>
      <c r="I33" s="62">
        <f t="shared" si="14"/>
        <v>0</v>
      </c>
      <c r="J33" s="62">
        <f t="shared" si="14"/>
        <v>755753554</v>
      </c>
      <c r="K33" s="62">
        <f t="shared" si="14"/>
        <v>1096477727</v>
      </c>
      <c r="L33" s="62">
        <f t="shared" si="14"/>
        <v>0</v>
      </c>
      <c r="M33" s="62">
        <f t="shared" si="14"/>
        <v>1852231281</v>
      </c>
      <c r="N33" s="77" t="s">
        <v>100</v>
      </c>
      <c r="O33" s="62">
        <f aca="true" t="shared" si="15" ref="O33:Z33">SUM(O34:O35)</f>
        <v>1139792968</v>
      </c>
      <c r="P33" s="62">
        <f t="shared" si="15"/>
        <v>871009820</v>
      </c>
      <c r="Q33" s="62">
        <f t="shared" si="15"/>
        <v>0</v>
      </c>
      <c r="R33" s="62">
        <f t="shared" si="15"/>
        <v>2010802788</v>
      </c>
      <c r="S33" s="31">
        <f t="shared" si="15"/>
        <v>2000000</v>
      </c>
      <c r="T33" s="31">
        <f t="shared" si="15"/>
        <v>0</v>
      </c>
      <c r="U33" s="31">
        <f t="shared" si="15"/>
        <v>0</v>
      </c>
      <c r="V33" s="31">
        <f t="shared" si="15"/>
        <v>2000000</v>
      </c>
      <c r="W33" s="31">
        <f t="shared" si="15"/>
        <v>1141792968</v>
      </c>
      <c r="X33" s="31">
        <f t="shared" si="15"/>
        <v>871009820</v>
      </c>
      <c r="Y33" s="31">
        <f t="shared" si="15"/>
        <v>0</v>
      </c>
      <c r="Z33" s="31">
        <f t="shared" si="15"/>
        <v>2012802788</v>
      </c>
    </row>
    <row r="34" spans="1:26" s="32" customFormat="1" ht="15.75">
      <c r="A34" s="34" t="s">
        <v>91</v>
      </c>
      <c r="B34" s="42">
        <f>4!B26</f>
        <v>755753554</v>
      </c>
      <c r="C34" s="42">
        <f>4!C26</f>
        <v>1096477727</v>
      </c>
      <c r="D34" s="42">
        <f>4!D26</f>
        <v>0</v>
      </c>
      <c r="E34" s="42">
        <f>SUM(B34:D34)</f>
        <v>1852231281</v>
      </c>
      <c r="F34" s="42">
        <f>4!F26</f>
        <v>0</v>
      </c>
      <c r="G34" s="42">
        <f>4!G26</f>
        <v>0</v>
      </c>
      <c r="H34" s="42">
        <f>4!H26</f>
        <v>0</v>
      </c>
      <c r="I34" s="42">
        <f>SUM(F34:H34)</f>
        <v>0</v>
      </c>
      <c r="J34" s="42">
        <f>4!J26</f>
        <v>755753554</v>
      </c>
      <c r="K34" s="42">
        <f>4!K26</f>
        <v>1096477727</v>
      </c>
      <c r="L34" s="42">
        <f>4!L26</f>
        <v>0</v>
      </c>
      <c r="M34" s="42">
        <f>SUM(J34:L34)</f>
        <v>1852231281</v>
      </c>
      <c r="N34" s="34" t="s">
        <v>91</v>
      </c>
      <c r="O34" s="42">
        <f>5!B60</f>
        <v>1124909843</v>
      </c>
      <c r="P34" s="42">
        <f>5!C60</f>
        <v>871009820</v>
      </c>
      <c r="Q34" s="42">
        <f>5!D60</f>
        <v>0</v>
      </c>
      <c r="R34" s="42">
        <f>SUM(O34:Q34)</f>
        <v>1995919663</v>
      </c>
      <c r="S34" s="42">
        <f>5!F60</f>
        <v>-8000000</v>
      </c>
      <c r="T34" s="42">
        <f>5!G60</f>
        <v>0</v>
      </c>
      <c r="U34" s="42">
        <f>5!H60</f>
        <v>0</v>
      </c>
      <c r="V34" s="42">
        <f>SUM(S34:U34)</f>
        <v>-8000000</v>
      </c>
      <c r="W34" s="42">
        <f>5!J60</f>
        <v>1116909843</v>
      </c>
      <c r="X34" s="42">
        <f>5!K60</f>
        <v>871009820</v>
      </c>
      <c r="Y34" s="42">
        <f>5!L60</f>
        <v>0</v>
      </c>
      <c r="Z34" s="42">
        <f>SUM(W34:Y34)</f>
        <v>1987919663</v>
      </c>
    </row>
    <row r="35" spans="1:26" s="32" customFormat="1" ht="15.75">
      <c r="A35" s="34" t="s">
        <v>92</v>
      </c>
      <c r="B35" s="42">
        <f>6!C321</f>
        <v>0</v>
      </c>
      <c r="C35" s="42">
        <f>6!D321</f>
        <v>0</v>
      </c>
      <c r="D35" s="42">
        <f>6!E321</f>
        <v>0</v>
      </c>
      <c r="E35" s="42">
        <f>SUM(B35:D35)</f>
        <v>0</v>
      </c>
      <c r="F35" s="42">
        <f>6!G321</f>
        <v>0</v>
      </c>
      <c r="G35" s="42">
        <f>6!H321</f>
        <v>0</v>
      </c>
      <c r="H35" s="42">
        <f>6!I321</f>
        <v>0</v>
      </c>
      <c r="I35" s="42">
        <f>SUM(F35:H35)</f>
        <v>0</v>
      </c>
      <c r="J35" s="42">
        <f>6!K321</f>
        <v>0</v>
      </c>
      <c r="K35" s="42">
        <f>6!L321</f>
        <v>0</v>
      </c>
      <c r="L35" s="42">
        <f>6!M321</f>
        <v>0</v>
      </c>
      <c r="M35" s="42">
        <f>SUM(J35:L35)</f>
        <v>0</v>
      </c>
      <c r="N35" s="34" t="s">
        <v>92</v>
      </c>
      <c r="O35" s="42">
        <f>7!C108</f>
        <v>14883125</v>
      </c>
      <c r="P35" s="42">
        <f>7!D108</f>
        <v>0</v>
      </c>
      <c r="Q35" s="42">
        <f>7!E108</f>
        <v>0</v>
      </c>
      <c r="R35" s="42">
        <f>SUM(O35:Q35)</f>
        <v>14883125</v>
      </c>
      <c r="S35" s="42">
        <f>7!G108</f>
        <v>10000000</v>
      </c>
      <c r="T35" s="42">
        <f>7!H108</f>
        <v>0</v>
      </c>
      <c r="U35" s="42">
        <f>7!I108</f>
        <v>0</v>
      </c>
      <c r="V35" s="42">
        <f>SUM(S35:U35)</f>
        <v>10000000</v>
      </c>
      <c r="W35" s="42">
        <f>7!K108</f>
        <v>24883125</v>
      </c>
      <c r="X35" s="42">
        <f>7!L108</f>
        <v>0</v>
      </c>
      <c r="Y35" s="42">
        <f>7!M108</f>
        <v>0</v>
      </c>
      <c r="Z35" s="42">
        <f>SUM(W35:Y35)</f>
        <v>24883125</v>
      </c>
    </row>
    <row r="36" spans="1:26" s="32" customFormat="1" ht="15.75">
      <c r="A36" s="82" t="s">
        <v>86</v>
      </c>
      <c r="B36" s="31">
        <f aca="true" t="shared" si="16" ref="B36:M36">SUM(B37:B38)</f>
        <v>105156238</v>
      </c>
      <c r="C36" s="31">
        <f t="shared" si="16"/>
        <v>500000000</v>
      </c>
      <c r="D36" s="31">
        <f t="shared" si="16"/>
        <v>0</v>
      </c>
      <c r="E36" s="31">
        <f t="shared" si="16"/>
        <v>605156238</v>
      </c>
      <c r="F36" s="31">
        <f t="shared" si="16"/>
        <v>0</v>
      </c>
      <c r="G36" s="31">
        <f t="shared" si="16"/>
        <v>0</v>
      </c>
      <c r="H36" s="31">
        <f t="shared" si="16"/>
        <v>0</v>
      </c>
      <c r="I36" s="31">
        <f t="shared" si="16"/>
        <v>0</v>
      </c>
      <c r="J36" s="31">
        <f t="shared" si="16"/>
        <v>105156238</v>
      </c>
      <c r="K36" s="31">
        <f t="shared" si="16"/>
        <v>500000000</v>
      </c>
      <c r="L36" s="31">
        <f t="shared" si="16"/>
        <v>0</v>
      </c>
      <c r="M36" s="31">
        <f t="shared" si="16"/>
        <v>605156238</v>
      </c>
      <c r="N36" s="55" t="s">
        <v>101</v>
      </c>
      <c r="O36" s="45">
        <f aca="true" t="shared" si="17" ref="O36:Z36">SUM(O37:O38)</f>
        <v>301332507</v>
      </c>
      <c r="P36" s="45">
        <f t="shared" si="17"/>
        <v>328117545</v>
      </c>
      <c r="Q36" s="45">
        <f t="shared" si="17"/>
        <v>0</v>
      </c>
      <c r="R36" s="45">
        <f t="shared" si="17"/>
        <v>629450052</v>
      </c>
      <c r="S36" s="45">
        <f t="shared" si="17"/>
        <v>0</v>
      </c>
      <c r="T36" s="45">
        <f t="shared" si="17"/>
        <v>0</v>
      </c>
      <c r="U36" s="45">
        <f t="shared" si="17"/>
        <v>0</v>
      </c>
      <c r="V36" s="45">
        <f t="shared" si="17"/>
        <v>0</v>
      </c>
      <c r="W36" s="45">
        <f t="shared" si="17"/>
        <v>301332507</v>
      </c>
      <c r="X36" s="45">
        <f t="shared" si="17"/>
        <v>328117545</v>
      </c>
      <c r="Y36" s="45">
        <f t="shared" si="17"/>
        <v>0</v>
      </c>
      <c r="Z36" s="45">
        <f t="shared" si="17"/>
        <v>629450052</v>
      </c>
    </row>
    <row r="37" spans="1:26" s="32" customFormat="1" ht="15.75">
      <c r="A37" s="34" t="s">
        <v>91</v>
      </c>
      <c r="B37" s="42">
        <f>4!B43</f>
        <v>105156238</v>
      </c>
      <c r="C37" s="42">
        <f>4!C43</f>
        <v>500000000</v>
      </c>
      <c r="D37" s="42">
        <f>4!D43</f>
        <v>0</v>
      </c>
      <c r="E37" s="42">
        <f>SUM(B37:D37)</f>
        <v>605156238</v>
      </c>
      <c r="F37" s="42">
        <f>4!F43</f>
        <v>0</v>
      </c>
      <c r="G37" s="42">
        <f>4!G43</f>
        <v>0</v>
      </c>
      <c r="H37" s="42">
        <f>4!H43</f>
        <v>0</v>
      </c>
      <c r="I37" s="42">
        <f>SUM(F37:H37)</f>
        <v>0</v>
      </c>
      <c r="J37" s="42">
        <f>4!J43</f>
        <v>105156238</v>
      </c>
      <c r="K37" s="42">
        <f>4!K43</f>
        <v>500000000</v>
      </c>
      <c r="L37" s="42">
        <f>4!L43</f>
        <v>0</v>
      </c>
      <c r="M37" s="42">
        <f>SUM(J37:L37)</f>
        <v>605156238</v>
      </c>
      <c r="N37" s="34" t="s">
        <v>91</v>
      </c>
      <c r="O37" s="42">
        <f>5!B65</f>
        <v>294535479</v>
      </c>
      <c r="P37" s="42">
        <f>5!C65</f>
        <v>328117545</v>
      </c>
      <c r="Q37" s="42">
        <f>5!D65</f>
        <v>0</v>
      </c>
      <c r="R37" s="42">
        <f>SUM(O37:Q37)</f>
        <v>622653024</v>
      </c>
      <c r="S37" s="42">
        <f>5!F65</f>
        <v>0</v>
      </c>
      <c r="T37" s="42">
        <f>5!G65</f>
        <v>0</v>
      </c>
      <c r="U37" s="42">
        <f>5!H65</f>
        <v>0</v>
      </c>
      <c r="V37" s="42">
        <f>SUM(S37:U37)</f>
        <v>0</v>
      </c>
      <c r="W37" s="42">
        <f>5!J65</f>
        <v>294535479</v>
      </c>
      <c r="X37" s="42">
        <f>5!K65</f>
        <v>328117545</v>
      </c>
      <c r="Y37" s="42">
        <f>5!L65</f>
        <v>0</v>
      </c>
      <c r="Z37" s="42">
        <f>SUM(W37:Y37)</f>
        <v>622653024</v>
      </c>
    </row>
    <row r="38" spans="1:26" s="32" customFormat="1" ht="15.75">
      <c r="A38" s="34" t="s">
        <v>92</v>
      </c>
      <c r="B38" s="42">
        <v>0</v>
      </c>
      <c r="C38" s="42">
        <v>0</v>
      </c>
      <c r="D38" s="42">
        <v>0</v>
      </c>
      <c r="E38" s="42">
        <f>SUM(B38:D38)</f>
        <v>0</v>
      </c>
      <c r="F38" s="42">
        <v>0</v>
      </c>
      <c r="G38" s="42">
        <v>0</v>
      </c>
      <c r="H38" s="42">
        <v>0</v>
      </c>
      <c r="I38" s="42">
        <f>SUM(F38:H38)</f>
        <v>0</v>
      </c>
      <c r="J38" s="42">
        <v>0</v>
      </c>
      <c r="K38" s="42">
        <v>0</v>
      </c>
      <c r="L38" s="42">
        <v>0</v>
      </c>
      <c r="M38" s="42">
        <f>SUM(J38:L38)</f>
        <v>0</v>
      </c>
      <c r="N38" s="34" t="s">
        <v>92</v>
      </c>
      <c r="O38" s="42">
        <f>7!C109</f>
        <v>6797028</v>
      </c>
      <c r="P38" s="42">
        <f>7!D109</f>
        <v>0</v>
      </c>
      <c r="Q38" s="42">
        <f>7!E109</f>
        <v>0</v>
      </c>
      <c r="R38" s="42">
        <f>SUM(O38:Q38)</f>
        <v>6797028</v>
      </c>
      <c r="S38" s="42">
        <f>7!G109</f>
        <v>0</v>
      </c>
      <c r="T38" s="42">
        <f>7!H109</f>
        <v>0</v>
      </c>
      <c r="U38" s="42">
        <f>7!I109</f>
        <v>0</v>
      </c>
      <c r="V38" s="42">
        <f>SUM(S38:U38)</f>
        <v>0</v>
      </c>
      <c r="W38" s="42">
        <f>7!K109</f>
        <v>6797028</v>
      </c>
      <c r="X38" s="42">
        <f>7!L109</f>
        <v>0</v>
      </c>
      <c r="Y38" s="42">
        <f>7!M109</f>
        <v>0</v>
      </c>
      <c r="Z38" s="42">
        <f>SUM(W38:Y38)</f>
        <v>6797028</v>
      </c>
    </row>
    <row r="39" spans="1:26" s="32" customFormat="1" ht="15.75">
      <c r="A39" s="76" t="s">
        <v>76</v>
      </c>
      <c r="B39" s="31">
        <f aca="true" t="shared" si="18" ref="B39:M39">SUM(B40:B41)</f>
        <v>0</v>
      </c>
      <c r="C39" s="31">
        <f t="shared" si="18"/>
        <v>60000000</v>
      </c>
      <c r="D39" s="31">
        <f t="shared" si="18"/>
        <v>0</v>
      </c>
      <c r="E39" s="31">
        <f t="shared" si="18"/>
        <v>60000000</v>
      </c>
      <c r="F39" s="31">
        <f t="shared" si="18"/>
        <v>0</v>
      </c>
      <c r="G39" s="31">
        <f t="shared" si="18"/>
        <v>0</v>
      </c>
      <c r="H39" s="31">
        <f t="shared" si="18"/>
        <v>0</v>
      </c>
      <c r="I39" s="31">
        <f t="shared" si="18"/>
        <v>0</v>
      </c>
      <c r="J39" s="31">
        <f t="shared" si="18"/>
        <v>0</v>
      </c>
      <c r="K39" s="31">
        <f t="shared" si="18"/>
        <v>60000000</v>
      </c>
      <c r="L39" s="31">
        <f t="shared" si="18"/>
        <v>0</v>
      </c>
      <c r="M39" s="31">
        <f t="shared" si="18"/>
        <v>60000000</v>
      </c>
      <c r="N39" s="68" t="s">
        <v>102</v>
      </c>
      <c r="O39" s="31">
        <f aca="true" t="shared" si="19" ref="O39:Z39">SUM(O40:O41)</f>
        <v>795382064</v>
      </c>
      <c r="P39" s="31">
        <f t="shared" si="19"/>
        <v>69400000</v>
      </c>
      <c r="Q39" s="31">
        <f t="shared" si="19"/>
        <v>0</v>
      </c>
      <c r="R39" s="31">
        <f t="shared" si="19"/>
        <v>864782064</v>
      </c>
      <c r="S39" s="31">
        <f t="shared" si="19"/>
        <v>0</v>
      </c>
      <c r="T39" s="31">
        <f t="shared" si="19"/>
        <v>30000000</v>
      </c>
      <c r="U39" s="31">
        <f t="shared" si="19"/>
        <v>0</v>
      </c>
      <c r="V39" s="31">
        <f t="shared" si="19"/>
        <v>30000000</v>
      </c>
      <c r="W39" s="31">
        <f t="shared" si="19"/>
        <v>795382064</v>
      </c>
      <c r="X39" s="31">
        <f t="shared" si="19"/>
        <v>99400000</v>
      </c>
      <c r="Y39" s="31">
        <f t="shared" si="19"/>
        <v>0</v>
      </c>
      <c r="Z39" s="31">
        <f t="shared" si="19"/>
        <v>894782064</v>
      </c>
    </row>
    <row r="40" spans="1:26" s="32" customFormat="1" ht="15.75">
      <c r="A40" s="34" t="s">
        <v>91</v>
      </c>
      <c r="B40" s="42">
        <f>4!B49</f>
        <v>0</v>
      </c>
      <c r="C40" s="42">
        <f>4!C49</f>
        <v>60000000</v>
      </c>
      <c r="D40" s="42">
        <f>4!D49</f>
        <v>0</v>
      </c>
      <c r="E40" s="42">
        <f>SUM(B40:D40)</f>
        <v>60000000</v>
      </c>
      <c r="F40" s="42">
        <f>4!F49</f>
        <v>0</v>
      </c>
      <c r="G40" s="42">
        <f>4!G49</f>
        <v>0</v>
      </c>
      <c r="H40" s="42">
        <f>4!H49</f>
        <v>0</v>
      </c>
      <c r="I40" s="42">
        <f>SUM(F40:H40)</f>
        <v>0</v>
      </c>
      <c r="J40" s="42">
        <f>4!J49</f>
        <v>0</v>
      </c>
      <c r="K40" s="42">
        <f>4!K49</f>
        <v>60000000</v>
      </c>
      <c r="L40" s="42">
        <f>4!L49</f>
        <v>0</v>
      </c>
      <c r="M40" s="42">
        <f>SUM(J40:L40)</f>
        <v>60000000</v>
      </c>
      <c r="N40" s="34" t="s">
        <v>91</v>
      </c>
      <c r="O40" s="42">
        <f>5!B68</f>
        <v>795382064</v>
      </c>
      <c r="P40" s="42">
        <f>5!C68</f>
        <v>69400000</v>
      </c>
      <c r="Q40" s="42">
        <f>5!D68</f>
        <v>0</v>
      </c>
      <c r="R40" s="42">
        <f>SUM(O40:Q40)</f>
        <v>864782064</v>
      </c>
      <c r="S40" s="42">
        <f>5!F68</f>
        <v>0</v>
      </c>
      <c r="T40" s="42">
        <f>5!G68</f>
        <v>30000000</v>
      </c>
      <c r="U40" s="42">
        <f>5!H68</f>
        <v>0</v>
      </c>
      <c r="V40" s="42">
        <f>SUM(S40:U40)</f>
        <v>30000000</v>
      </c>
      <c r="W40" s="42">
        <f>5!J68</f>
        <v>795382064</v>
      </c>
      <c r="X40" s="42">
        <f>5!K68</f>
        <v>99400000</v>
      </c>
      <c r="Y40" s="42">
        <f>5!L68</f>
        <v>0</v>
      </c>
      <c r="Z40" s="42">
        <f>SUM(W40:Y40)</f>
        <v>894782064</v>
      </c>
    </row>
    <row r="41" spans="1:26" s="32" customFormat="1" ht="15.75">
      <c r="A41" s="34" t="s">
        <v>92</v>
      </c>
      <c r="B41" s="42">
        <f>6!C321</f>
        <v>0</v>
      </c>
      <c r="C41" s="42">
        <f>6!D321</f>
        <v>0</v>
      </c>
      <c r="D41" s="42">
        <f>6!E321</f>
        <v>0</v>
      </c>
      <c r="E41" s="42">
        <f>6!F321</f>
        <v>0</v>
      </c>
      <c r="F41" s="42">
        <f>6!G321</f>
        <v>0</v>
      </c>
      <c r="G41" s="42">
        <f>6!H321</f>
        <v>0</v>
      </c>
      <c r="H41" s="42">
        <f>6!I321</f>
        <v>0</v>
      </c>
      <c r="I41" s="42">
        <f>6!J321</f>
        <v>0</v>
      </c>
      <c r="J41" s="42">
        <f>6!K321</f>
        <v>0</v>
      </c>
      <c r="K41" s="42">
        <f>6!L321</f>
        <v>0</v>
      </c>
      <c r="L41" s="42">
        <f>6!M321</f>
        <v>0</v>
      </c>
      <c r="M41" s="42">
        <f>6!N321</f>
        <v>0</v>
      </c>
      <c r="N41" s="34" t="s">
        <v>92</v>
      </c>
      <c r="O41" s="42">
        <f>7!C110</f>
        <v>0</v>
      </c>
      <c r="P41" s="42">
        <f>7!D110</f>
        <v>0</v>
      </c>
      <c r="Q41" s="42">
        <f>7!E110</f>
        <v>0</v>
      </c>
      <c r="R41" s="42">
        <f>SUM(O41:Q41)</f>
        <v>0</v>
      </c>
      <c r="S41" s="42">
        <f>7!G110</f>
        <v>0</v>
      </c>
      <c r="T41" s="42">
        <f>7!H110</f>
        <v>0</v>
      </c>
      <c r="U41" s="42">
        <f>7!I110</f>
        <v>0</v>
      </c>
      <c r="V41" s="42">
        <f>SUM(S41:U41)</f>
        <v>0</v>
      </c>
      <c r="W41" s="42">
        <f>7!K110</f>
        <v>0</v>
      </c>
      <c r="X41" s="42">
        <f>7!L110</f>
        <v>0</v>
      </c>
      <c r="Y41" s="42">
        <f>7!M110</f>
        <v>0</v>
      </c>
      <c r="Z41" s="42">
        <f>SUM(W41:Y41)</f>
        <v>0</v>
      </c>
    </row>
    <row r="42" spans="1:26" s="32" customFormat="1" ht="31.5">
      <c r="A42" s="33" t="s">
        <v>87</v>
      </c>
      <c r="B42" s="31">
        <f aca="true" t="shared" si="20" ref="B42:M42">B33+B36+B39</f>
        <v>860909792</v>
      </c>
      <c r="C42" s="31">
        <f t="shared" si="20"/>
        <v>1656477727</v>
      </c>
      <c r="D42" s="31">
        <f t="shared" si="20"/>
        <v>0</v>
      </c>
      <c r="E42" s="31">
        <f t="shared" si="20"/>
        <v>2517387519</v>
      </c>
      <c r="F42" s="31">
        <f t="shared" si="20"/>
        <v>0</v>
      </c>
      <c r="G42" s="31">
        <f t="shared" si="20"/>
        <v>0</v>
      </c>
      <c r="H42" s="31">
        <f t="shared" si="20"/>
        <v>0</v>
      </c>
      <c r="I42" s="31">
        <f t="shared" si="20"/>
        <v>0</v>
      </c>
      <c r="J42" s="31">
        <f t="shared" si="20"/>
        <v>860909792</v>
      </c>
      <c r="K42" s="31">
        <f t="shared" si="20"/>
        <v>1656477727</v>
      </c>
      <c r="L42" s="31">
        <f t="shared" si="20"/>
        <v>0</v>
      </c>
      <c r="M42" s="31">
        <f t="shared" si="20"/>
        <v>2517387519</v>
      </c>
      <c r="N42" s="33" t="s">
        <v>103</v>
      </c>
      <c r="O42" s="118">
        <f aca="true" t="shared" si="21" ref="O42:Z42">O33+O36+O39</f>
        <v>2236507539</v>
      </c>
      <c r="P42" s="118">
        <f t="shared" si="21"/>
        <v>1268527365</v>
      </c>
      <c r="Q42" s="118">
        <f t="shared" si="21"/>
        <v>0</v>
      </c>
      <c r="R42" s="118">
        <f t="shared" si="21"/>
        <v>3505034904</v>
      </c>
      <c r="S42" s="118">
        <f t="shared" si="21"/>
        <v>2000000</v>
      </c>
      <c r="T42" s="118">
        <f t="shared" si="21"/>
        <v>30000000</v>
      </c>
      <c r="U42" s="118">
        <f t="shared" si="21"/>
        <v>0</v>
      </c>
      <c r="V42" s="118">
        <f t="shared" si="21"/>
        <v>32000000</v>
      </c>
      <c r="W42" s="118">
        <f t="shared" si="21"/>
        <v>2238507539</v>
      </c>
      <c r="X42" s="118">
        <f t="shared" si="21"/>
        <v>1298527365</v>
      </c>
      <c r="Y42" s="118">
        <f t="shared" si="21"/>
        <v>0</v>
      </c>
      <c r="Z42" s="118">
        <f t="shared" si="21"/>
        <v>3537034904</v>
      </c>
    </row>
    <row r="43" spans="1:26" s="32" customFormat="1" ht="15.75">
      <c r="A43" s="116" t="s">
        <v>158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116"/>
      <c r="O43" s="121"/>
      <c r="P43" s="120"/>
      <c r="Q43" s="120"/>
      <c r="R43" s="117">
        <f>E42-R42</f>
        <v>-987647385</v>
      </c>
      <c r="S43" s="121"/>
      <c r="T43" s="120"/>
      <c r="U43" s="120"/>
      <c r="V43" s="117">
        <f>I42-V42</f>
        <v>-32000000</v>
      </c>
      <c r="W43" s="121"/>
      <c r="X43" s="120"/>
      <c r="Y43" s="120"/>
      <c r="Z43" s="117">
        <f>M42-Z42</f>
        <v>-1019647385</v>
      </c>
    </row>
    <row r="44" spans="1:26" s="32" customFormat="1" ht="15.75">
      <c r="A44" s="33" t="s">
        <v>90</v>
      </c>
      <c r="B44" s="31">
        <f aca="true" t="shared" si="22" ref="B44:M44">B30+B42</f>
        <v>5659873386</v>
      </c>
      <c r="C44" s="31">
        <f t="shared" si="22"/>
        <v>1707934948</v>
      </c>
      <c r="D44" s="31">
        <f t="shared" si="22"/>
        <v>0</v>
      </c>
      <c r="E44" s="31">
        <f t="shared" si="22"/>
        <v>7367808334</v>
      </c>
      <c r="F44" s="31">
        <f t="shared" si="22"/>
        <v>144296834</v>
      </c>
      <c r="G44" s="31">
        <f t="shared" si="22"/>
        <v>2000000</v>
      </c>
      <c r="H44" s="31">
        <f t="shared" si="22"/>
        <v>0</v>
      </c>
      <c r="I44" s="31">
        <f t="shared" si="22"/>
        <v>146296834</v>
      </c>
      <c r="J44" s="31">
        <f t="shared" si="22"/>
        <v>5804170220</v>
      </c>
      <c r="K44" s="31">
        <f t="shared" si="22"/>
        <v>1709934948</v>
      </c>
      <c r="L44" s="31">
        <f t="shared" si="22"/>
        <v>0</v>
      </c>
      <c r="M44" s="31">
        <f t="shared" si="22"/>
        <v>7514105168</v>
      </c>
      <c r="N44" s="33" t="s">
        <v>104</v>
      </c>
      <c r="O44" s="119">
        <f>O30+O42</f>
        <v>6031608486</v>
      </c>
      <c r="P44" s="119">
        <f>P30+P42</f>
        <v>2082212423</v>
      </c>
      <c r="Q44" s="119">
        <f>Q30+Q42</f>
        <v>3000000</v>
      </c>
      <c r="R44" s="62">
        <f>SUM(O44:Q44)</f>
        <v>8116820909</v>
      </c>
      <c r="S44" s="119">
        <f>S30+S42</f>
        <v>108954348</v>
      </c>
      <c r="T44" s="119">
        <f>T30+T42</f>
        <v>32000000</v>
      </c>
      <c r="U44" s="119">
        <f>U30+U42</f>
        <v>0</v>
      </c>
      <c r="V44" s="62">
        <f>SUM(S44:U44)</f>
        <v>140954348</v>
      </c>
      <c r="W44" s="119">
        <f>W30+W42</f>
        <v>6140562834</v>
      </c>
      <c r="X44" s="119">
        <f>X30+X42</f>
        <v>2114212423</v>
      </c>
      <c r="Y44" s="119">
        <f>Y30+Y42</f>
        <v>3000000</v>
      </c>
      <c r="Z44" s="62">
        <f>SUM(W44:Y44)</f>
        <v>8257775257</v>
      </c>
    </row>
    <row r="45" spans="1:26" s="32" customFormat="1" ht="15.75">
      <c r="A45" s="40" t="s">
        <v>88</v>
      </c>
      <c r="B45" s="31">
        <f aca="true" t="shared" si="23" ref="B45:M45">SUM(B46:B47)</f>
        <v>2548912763</v>
      </c>
      <c r="C45" s="31">
        <f t="shared" si="23"/>
        <v>0</v>
      </c>
      <c r="D45" s="31">
        <f t="shared" si="23"/>
        <v>0</v>
      </c>
      <c r="E45" s="31">
        <f t="shared" si="23"/>
        <v>2548912763</v>
      </c>
      <c r="F45" s="31">
        <f t="shared" si="23"/>
        <v>17337597</v>
      </c>
      <c r="G45" s="31">
        <f t="shared" si="23"/>
        <v>0</v>
      </c>
      <c r="H45" s="31">
        <f t="shared" si="23"/>
        <v>0</v>
      </c>
      <c r="I45" s="31">
        <f t="shared" si="23"/>
        <v>17337597</v>
      </c>
      <c r="J45" s="31">
        <f t="shared" si="23"/>
        <v>2566250360</v>
      </c>
      <c r="K45" s="31">
        <f t="shared" si="23"/>
        <v>0</v>
      </c>
      <c r="L45" s="31">
        <f t="shared" si="23"/>
        <v>0</v>
      </c>
      <c r="M45" s="31">
        <f t="shared" si="23"/>
        <v>2566250360</v>
      </c>
      <c r="N45" s="33" t="s">
        <v>141</v>
      </c>
      <c r="O45" s="53">
        <f aca="true" t="shared" si="24" ref="O45:Z45">SUM(O46:O47)</f>
        <v>1799900188</v>
      </c>
      <c r="P45" s="53">
        <f t="shared" si="24"/>
        <v>0</v>
      </c>
      <c r="Q45" s="53">
        <f t="shared" si="24"/>
        <v>0</v>
      </c>
      <c r="R45" s="53">
        <f t="shared" si="24"/>
        <v>1799900188</v>
      </c>
      <c r="S45" s="53">
        <f t="shared" si="24"/>
        <v>22680083</v>
      </c>
      <c r="T45" s="53">
        <f t="shared" si="24"/>
        <v>0</v>
      </c>
      <c r="U45" s="53">
        <f t="shared" si="24"/>
        <v>0</v>
      </c>
      <c r="V45" s="53">
        <f t="shared" si="24"/>
        <v>22680083</v>
      </c>
      <c r="W45" s="53">
        <f t="shared" si="24"/>
        <v>1822580271</v>
      </c>
      <c r="X45" s="53">
        <f t="shared" si="24"/>
        <v>0</v>
      </c>
      <c r="Y45" s="53">
        <f t="shared" si="24"/>
        <v>0</v>
      </c>
      <c r="Z45" s="53">
        <f t="shared" si="24"/>
        <v>1822580271</v>
      </c>
    </row>
    <row r="46" spans="1:26" s="32" customFormat="1" ht="15.75">
      <c r="A46" s="34" t="s">
        <v>91</v>
      </c>
      <c r="B46" s="42">
        <f>4!B51</f>
        <v>749012575</v>
      </c>
      <c r="C46" s="42">
        <f>4!C51</f>
        <v>0</v>
      </c>
      <c r="D46" s="42">
        <f>4!D51</f>
        <v>0</v>
      </c>
      <c r="E46" s="42">
        <f>SUM(B46:D46)</f>
        <v>749012575</v>
      </c>
      <c r="F46" s="42">
        <f>4!F51</f>
        <v>-104463574</v>
      </c>
      <c r="G46" s="42">
        <f>4!G51</f>
        <v>0</v>
      </c>
      <c r="H46" s="42">
        <f>4!H51</f>
        <v>0</v>
      </c>
      <c r="I46" s="42">
        <f>SUM(F46:H46)</f>
        <v>-104463574</v>
      </c>
      <c r="J46" s="42">
        <f>4!J51</f>
        <v>644549001</v>
      </c>
      <c r="K46" s="42">
        <f>4!K51</f>
        <v>0</v>
      </c>
      <c r="L46" s="42">
        <f>4!L51</f>
        <v>0</v>
      </c>
      <c r="M46" s="42">
        <f>SUM(J46:L46)</f>
        <v>644549001</v>
      </c>
      <c r="N46" s="34" t="s">
        <v>91</v>
      </c>
      <c r="O46" s="102">
        <f>5!B72</f>
        <v>1799900188</v>
      </c>
      <c r="P46" s="102">
        <f>5!C72</f>
        <v>0</v>
      </c>
      <c r="Q46" s="102">
        <f>5!D72</f>
        <v>0</v>
      </c>
      <c r="R46" s="42">
        <f>SUM(O46:Q46)</f>
        <v>1799900188</v>
      </c>
      <c r="S46" s="102">
        <f>5!F72</f>
        <v>22680083</v>
      </c>
      <c r="T46" s="102">
        <f>5!G72</f>
        <v>0</v>
      </c>
      <c r="U46" s="102">
        <f>5!H72</f>
        <v>0</v>
      </c>
      <c r="V46" s="42">
        <f>SUM(S46:U46)</f>
        <v>22680083</v>
      </c>
      <c r="W46" s="102">
        <f>5!J72</f>
        <v>1822580271</v>
      </c>
      <c r="X46" s="102">
        <f>5!K72</f>
        <v>0</v>
      </c>
      <c r="Y46" s="102">
        <f>5!L72</f>
        <v>0</v>
      </c>
      <c r="Z46" s="42">
        <f>SUM(W46:Y46)</f>
        <v>1822580271</v>
      </c>
    </row>
    <row r="47" spans="1:26" s="32" customFormat="1" ht="15.75">
      <c r="A47" s="34" t="s">
        <v>92</v>
      </c>
      <c r="B47" s="104">
        <f>6!C291</f>
        <v>1799900188</v>
      </c>
      <c r="C47" s="104">
        <f>6!D291</f>
        <v>0</v>
      </c>
      <c r="D47" s="104">
        <f>6!E291</f>
        <v>0</v>
      </c>
      <c r="E47" s="42">
        <f>SUM(B47:D47)</f>
        <v>1799900188</v>
      </c>
      <c r="F47" s="104">
        <f>6!G291</f>
        <v>121801171</v>
      </c>
      <c r="G47" s="104">
        <f>6!H291</f>
        <v>0</v>
      </c>
      <c r="H47" s="104">
        <f>6!I291</f>
        <v>0</v>
      </c>
      <c r="I47" s="42">
        <f>SUM(F47:H47)</f>
        <v>121801171</v>
      </c>
      <c r="J47" s="104">
        <f>6!K291</f>
        <v>1921701359</v>
      </c>
      <c r="K47" s="104">
        <f>6!L291</f>
        <v>0</v>
      </c>
      <c r="L47" s="104">
        <f>6!M291</f>
        <v>0</v>
      </c>
      <c r="M47" s="42">
        <f>SUM(J47:L47)</f>
        <v>1921701359</v>
      </c>
      <c r="N47" s="34" t="s">
        <v>92</v>
      </c>
      <c r="O47" s="102">
        <v>0</v>
      </c>
      <c r="P47" s="102">
        <v>0</v>
      </c>
      <c r="Q47" s="102">
        <v>0</v>
      </c>
      <c r="R47" s="42">
        <f>SUM(O47:Q47)</f>
        <v>0</v>
      </c>
      <c r="S47" s="102">
        <v>0</v>
      </c>
      <c r="T47" s="102">
        <v>0</v>
      </c>
      <c r="U47" s="102">
        <v>0</v>
      </c>
      <c r="V47" s="42">
        <f>SUM(S47:U47)</f>
        <v>0</v>
      </c>
      <c r="W47" s="102">
        <v>0</v>
      </c>
      <c r="X47" s="102">
        <v>0</v>
      </c>
      <c r="Y47" s="102">
        <v>0</v>
      </c>
      <c r="Z47" s="42">
        <f>SUM(W47:Y47)</f>
        <v>0</v>
      </c>
    </row>
    <row r="48" spans="1:26" s="44" customFormat="1" ht="15.75">
      <c r="A48" s="33" t="s">
        <v>89</v>
      </c>
      <c r="B48" s="31">
        <f aca="true" t="shared" si="25" ref="B48:M48">B44+B45</f>
        <v>8208786149</v>
      </c>
      <c r="C48" s="31">
        <f t="shared" si="25"/>
        <v>1707934948</v>
      </c>
      <c r="D48" s="31">
        <f t="shared" si="25"/>
        <v>0</v>
      </c>
      <c r="E48" s="31">
        <f t="shared" si="25"/>
        <v>9916721097</v>
      </c>
      <c r="F48" s="31">
        <f t="shared" si="25"/>
        <v>161634431</v>
      </c>
      <c r="G48" s="31">
        <f t="shared" si="25"/>
        <v>2000000</v>
      </c>
      <c r="H48" s="31">
        <f t="shared" si="25"/>
        <v>0</v>
      </c>
      <c r="I48" s="31">
        <f t="shared" si="25"/>
        <v>163634431</v>
      </c>
      <c r="J48" s="31">
        <f t="shared" si="25"/>
        <v>8370420580</v>
      </c>
      <c r="K48" s="31">
        <f t="shared" si="25"/>
        <v>1709934948</v>
      </c>
      <c r="L48" s="31">
        <f t="shared" si="25"/>
        <v>0</v>
      </c>
      <c r="M48" s="31">
        <f t="shared" si="25"/>
        <v>10080355528</v>
      </c>
      <c r="N48" s="33" t="s">
        <v>105</v>
      </c>
      <c r="O48" s="31">
        <f aca="true" t="shared" si="26" ref="O48:Z48">O44+O45</f>
        <v>7831508674</v>
      </c>
      <c r="P48" s="31">
        <f t="shared" si="26"/>
        <v>2082212423</v>
      </c>
      <c r="Q48" s="31">
        <f t="shared" si="26"/>
        <v>3000000</v>
      </c>
      <c r="R48" s="31">
        <f t="shared" si="26"/>
        <v>9916721097</v>
      </c>
      <c r="S48" s="31">
        <f t="shared" si="26"/>
        <v>131634431</v>
      </c>
      <c r="T48" s="31">
        <f t="shared" si="26"/>
        <v>32000000</v>
      </c>
      <c r="U48" s="31">
        <f t="shared" si="26"/>
        <v>0</v>
      </c>
      <c r="V48" s="31">
        <f t="shared" si="26"/>
        <v>163634431</v>
      </c>
      <c r="W48" s="31">
        <f t="shared" si="26"/>
        <v>7963143105</v>
      </c>
      <c r="X48" s="31">
        <f t="shared" si="26"/>
        <v>2114212423</v>
      </c>
      <c r="Y48" s="31">
        <f t="shared" si="26"/>
        <v>3000000</v>
      </c>
      <c r="Z48" s="31">
        <f t="shared" si="26"/>
        <v>10080355528</v>
      </c>
    </row>
    <row r="49" spans="1:18" ht="15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P49" s="37"/>
      <c r="Q49" s="37"/>
      <c r="R49" s="37"/>
    </row>
    <row r="50" spans="1:18" ht="15.75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  <c r="O50" s="26"/>
      <c r="P50" s="37"/>
      <c r="R50" s="28"/>
    </row>
    <row r="51" spans="1:18" ht="15.75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O51" s="26"/>
      <c r="P51" s="38"/>
      <c r="R51" s="28"/>
    </row>
    <row r="52" spans="1:18" ht="15.75">
      <c r="A52" s="27"/>
      <c r="B52" s="26"/>
      <c r="C52" s="26"/>
      <c r="D52" s="26"/>
      <c r="O52" s="26"/>
      <c r="P52" s="37"/>
      <c r="R52" s="28"/>
    </row>
    <row r="53" spans="1:18" ht="15.75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O53" s="26"/>
      <c r="P53" s="37"/>
      <c r="R53" s="28"/>
    </row>
    <row r="54" spans="1:16" ht="15.75">
      <c r="A54" s="2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O54" s="26"/>
      <c r="P54" s="37"/>
    </row>
    <row r="55" spans="1:16" ht="15.75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O55" s="26"/>
      <c r="P55" s="37"/>
    </row>
    <row r="56" spans="1:16" ht="15.75">
      <c r="A56" s="2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O56" s="26"/>
      <c r="P56" s="37"/>
    </row>
    <row r="57" spans="1:16" ht="15.75">
      <c r="A57" s="2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O57" s="26"/>
      <c r="P57" s="37"/>
    </row>
    <row r="58" spans="1:16" ht="15.75">
      <c r="A58" s="2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O58" s="26"/>
      <c r="P58" s="37"/>
    </row>
    <row r="59" spans="1:16" ht="15.75">
      <c r="A59" s="27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O59" s="26"/>
      <c r="P59" s="37"/>
    </row>
    <row r="60" spans="1:16" ht="15.75">
      <c r="A60" s="2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O60" s="26"/>
      <c r="P60" s="37"/>
    </row>
    <row r="61" spans="1:16" ht="15.75">
      <c r="A61" s="27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O61" s="26"/>
      <c r="P61" s="37"/>
    </row>
    <row r="62" spans="1:16" ht="15.75">
      <c r="A62" s="27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O62" s="26"/>
      <c r="P62" s="37"/>
    </row>
    <row r="63" spans="1:16" ht="15.75">
      <c r="A63" s="2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O63" s="26"/>
      <c r="P63" s="37"/>
    </row>
    <row r="64" spans="1:16" ht="15.75">
      <c r="A64" s="27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O64" s="26"/>
      <c r="P64" s="37"/>
    </row>
    <row r="65" spans="1:16" ht="15.75">
      <c r="A65" s="27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O65" s="26"/>
      <c r="P65" s="37"/>
    </row>
    <row r="66" spans="1:16" ht="15.75">
      <c r="A66" s="27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O66" s="26"/>
      <c r="P66" s="37"/>
    </row>
    <row r="67" spans="1:16" ht="15.75">
      <c r="A67" s="27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O67" s="26"/>
      <c r="P67" s="37"/>
    </row>
    <row r="68" spans="1:16" ht="15.75">
      <c r="A68" s="2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O68" s="26"/>
      <c r="P68" s="37"/>
    </row>
    <row r="69" spans="1:16" ht="15.75">
      <c r="A69" s="2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O69" s="26"/>
      <c r="P69" s="37"/>
    </row>
    <row r="70" spans="1:16" ht="15.75">
      <c r="A70" s="27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O70" s="26"/>
      <c r="P70" s="37"/>
    </row>
    <row r="71" spans="1:16" ht="15.75">
      <c r="A71" s="27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O71" s="26"/>
      <c r="P71" s="37"/>
    </row>
    <row r="72" spans="1:16" ht="15.75">
      <c r="A72" s="27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O72" s="26"/>
      <c r="P72" s="37"/>
    </row>
    <row r="73" spans="1:16" ht="15.75">
      <c r="A73" s="27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O73" s="26"/>
      <c r="P73" s="37"/>
    </row>
    <row r="74" spans="1:16" ht="15.75">
      <c r="A74" s="27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O74" s="26"/>
      <c r="P74" s="37"/>
    </row>
    <row r="75" spans="1:16" ht="15.75">
      <c r="A75" s="27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O75" s="26"/>
      <c r="P75" s="37"/>
    </row>
    <row r="76" spans="1:16" ht="15.75">
      <c r="A76" s="27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O76" s="26"/>
      <c r="P76" s="37"/>
    </row>
    <row r="77" spans="1:16" ht="15.75">
      <c r="A77" s="27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O77" s="26"/>
      <c r="P77" s="37"/>
    </row>
    <row r="78" spans="1:16" ht="15.75">
      <c r="A78" s="27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O78" s="26"/>
      <c r="P78" s="37"/>
    </row>
    <row r="79" spans="1:16" ht="15.75">
      <c r="A79" s="27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O79" s="26"/>
      <c r="P79" s="37"/>
    </row>
    <row r="80" spans="1:16" ht="15.75">
      <c r="A80" s="27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O80" s="26"/>
      <c r="P80" s="37"/>
    </row>
    <row r="81" spans="1:16" ht="15.75">
      <c r="A81" s="27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O81" s="26"/>
      <c r="P81" s="37"/>
    </row>
    <row r="82" spans="1:16" ht="15.75">
      <c r="A82" s="27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O82" s="26"/>
      <c r="P82" s="37"/>
    </row>
    <row r="83" spans="1:16" ht="15.75">
      <c r="A83" s="27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O83" s="26"/>
      <c r="P83" s="37"/>
    </row>
    <row r="84" spans="1:16" ht="15.75">
      <c r="A84" s="27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O84" s="26"/>
      <c r="P84" s="37"/>
    </row>
    <row r="85" spans="1:16" ht="15.75">
      <c r="A85" s="27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O85" s="26"/>
      <c r="P85" s="37"/>
    </row>
    <row r="86" spans="1:16" ht="15.75">
      <c r="A86" s="27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O86" s="26"/>
      <c r="P86" s="37"/>
    </row>
    <row r="87" spans="1:16" ht="15.75">
      <c r="A87" s="27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O87" s="26"/>
      <c r="P87" s="37"/>
    </row>
    <row r="88" spans="1:16" ht="15.75">
      <c r="A88" s="27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O88" s="26"/>
      <c r="P88" s="37"/>
    </row>
    <row r="89" spans="1:16" ht="15.75">
      <c r="A89" s="27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O89" s="26"/>
      <c r="P89" s="37"/>
    </row>
    <row r="90" spans="1:16" ht="15.75">
      <c r="A90" s="27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O90" s="26"/>
      <c r="P90" s="37"/>
    </row>
    <row r="91" spans="1:16" ht="15.75">
      <c r="A91" s="27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O91" s="26"/>
      <c r="P91" s="37"/>
    </row>
    <row r="92" spans="1:16" ht="15.75">
      <c r="A92" s="27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O92" s="26"/>
      <c r="P92" s="37"/>
    </row>
    <row r="93" spans="1:16" ht="15.75">
      <c r="A93" s="27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O93" s="26"/>
      <c r="P93" s="37"/>
    </row>
    <row r="94" spans="1:16" ht="15.75">
      <c r="A94" s="27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O94" s="26"/>
      <c r="P94" s="37"/>
    </row>
    <row r="95" spans="1:16" ht="15.75">
      <c r="A95" s="27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O95" s="26"/>
      <c r="P95" s="37"/>
    </row>
    <row r="96" spans="1:16" ht="15.75">
      <c r="A96" s="27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O96" s="26"/>
      <c r="P96" s="37"/>
    </row>
    <row r="97" spans="1:16" ht="15.75">
      <c r="A97" s="27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O97" s="26"/>
      <c r="P97" s="37"/>
    </row>
    <row r="98" spans="1:16" ht="15.75">
      <c r="A98" s="27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O98" s="26"/>
      <c r="P98" s="37"/>
    </row>
    <row r="99" spans="1:16" ht="15.75">
      <c r="A99" s="2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O99" s="26"/>
      <c r="P99" s="37"/>
    </row>
    <row r="100" spans="1:16" ht="15.75">
      <c r="A100" s="27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O100" s="26"/>
      <c r="P100" s="37"/>
    </row>
    <row r="101" spans="1:16" ht="15.75">
      <c r="A101" s="27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O101" s="26"/>
      <c r="P101" s="37"/>
    </row>
    <row r="102" spans="1:16" ht="15.75">
      <c r="A102" s="27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O102" s="26"/>
      <c r="P102" s="37"/>
    </row>
    <row r="103" spans="1:16" ht="15.75">
      <c r="A103" s="27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O103" s="26"/>
      <c r="P103" s="37"/>
    </row>
    <row r="104" spans="1:16" ht="15.75">
      <c r="A104" s="27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O104" s="26"/>
      <c r="P104" s="37"/>
    </row>
    <row r="105" spans="1:16" ht="15.75">
      <c r="A105" s="27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O105" s="26"/>
      <c r="P105" s="37"/>
    </row>
    <row r="106" spans="1:16" ht="15.75">
      <c r="A106" s="2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O106" s="26"/>
      <c r="P106" s="37"/>
    </row>
    <row r="107" spans="1:16" ht="15.75">
      <c r="A107" s="2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O107" s="26"/>
      <c r="P107" s="37"/>
    </row>
    <row r="108" spans="1:16" ht="15.75">
      <c r="A108" s="27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O108" s="26"/>
      <c r="P108" s="37"/>
    </row>
    <row r="109" spans="1:16" ht="15.75">
      <c r="A109" s="27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O109" s="26"/>
      <c r="P109" s="37"/>
    </row>
    <row r="110" spans="1:16" ht="15.75">
      <c r="A110" s="2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O110" s="26"/>
      <c r="P110" s="37"/>
    </row>
    <row r="111" spans="1:16" ht="15.75">
      <c r="A111" s="27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O111" s="26"/>
      <c r="P111" s="37"/>
    </row>
    <row r="112" spans="1:16" ht="15.75">
      <c r="A112" s="27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O112" s="26"/>
      <c r="P112" s="37"/>
    </row>
    <row r="113" spans="1:16" ht="15.75">
      <c r="A113" s="27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O113" s="26"/>
      <c r="P113" s="37"/>
    </row>
    <row r="114" spans="1:16" ht="15.75">
      <c r="A114" s="27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O114" s="26"/>
      <c r="P114" s="37"/>
    </row>
    <row r="115" spans="1:16" ht="15.75">
      <c r="A115" s="2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O115" s="26"/>
      <c r="P115" s="37"/>
    </row>
    <row r="116" spans="1:16" ht="15.75">
      <c r="A116" s="2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O116" s="26"/>
      <c r="P116" s="37"/>
    </row>
    <row r="117" spans="1:16" ht="15.75">
      <c r="A117" s="27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O117" s="26"/>
      <c r="P117" s="37"/>
    </row>
    <row r="118" spans="1:16" ht="15.75">
      <c r="A118" s="2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O118" s="26"/>
      <c r="P118" s="37"/>
    </row>
    <row r="119" spans="1:16" ht="15.75">
      <c r="A119" s="2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O119" s="26"/>
      <c r="P119" s="37"/>
    </row>
    <row r="120" spans="1:16" ht="15.75">
      <c r="A120" s="2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O120" s="26"/>
      <c r="P120" s="37"/>
    </row>
    <row r="121" spans="1:16" ht="15.75">
      <c r="A121" s="2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O121" s="26"/>
      <c r="P121" s="37"/>
    </row>
    <row r="122" spans="1:16" ht="15.75">
      <c r="A122" s="2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O122" s="26"/>
      <c r="P122" s="37"/>
    </row>
    <row r="123" spans="1:16" ht="15.75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O123" s="26"/>
      <c r="P123" s="37"/>
    </row>
    <row r="124" spans="1:16" ht="15.75">
      <c r="A124" s="2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O124" s="26"/>
      <c r="P124" s="37"/>
    </row>
    <row r="125" spans="1:16" ht="15.75">
      <c r="A125" s="2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O125" s="26"/>
      <c r="P125" s="37"/>
    </row>
    <row r="126" spans="1:16" ht="15.75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O126" s="26"/>
      <c r="P126" s="37"/>
    </row>
    <row r="127" spans="1:16" ht="15.75">
      <c r="A127" s="2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O127" s="26"/>
      <c r="P127" s="37"/>
    </row>
    <row r="128" spans="1:16" ht="15.75">
      <c r="A128" s="2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O128" s="26"/>
      <c r="P128" s="37"/>
    </row>
    <row r="129" spans="1:16" ht="15.75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O129" s="26"/>
      <c r="P129" s="37"/>
    </row>
    <row r="130" spans="1:16" ht="15.75">
      <c r="A130" s="2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O130" s="26"/>
      <c r="P130" s="37"/>
    </row>
    <row r="131" spans="1:16" ht="15.75">
      <c r="A131" s="2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O131" s="26"/>
      <c r="P131" s="37"/>
    </row>
    <row r="132" spans="1:16" ht="15.75">
      <c r="A132" s="27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O132" s="26"/>
      <c r="P132" s="37"/>
    </row>
    <row r="133" spans="1:16" ht="15.75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O133" s="26"/>
      <c r="P133" s="37"/>
    </row>
    <row r="134" spans="1:16" ht="15.75">
      <c r="A134" s="27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O134" s="26"/>
      <c r="P134" s="37"/>
    </row>
    <row r="135" spans="1:16" ht="15.75">
      <c r="A135" s="27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O135" s="26"/>
      <c r="P135" s="37"/>
    </row>
    <row r="136" spans="1:16" ht="15.75">
      <c r="A136" s="27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O136" s="26"/>
      <c r="P136" s="37"/>
    </row>
    <row r="137" spans="1:16" ht="15.75">
      <c r="A137" s="27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O137" s="26"/>
      <c r="P137" s="37"/>
    </row>
    <row r="138" spans="1:16" ht="15.75">
      <c r="A138" s="27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O138" s="26"/>
      <c r="P138" s="37"/>
    </row>
    <row r="139" spans="1:16" ht="15.75">
      <c r="A139" s="27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O139" s="26"/>
      <c r="P139" s="37"/>
    </row>
    <row r="140" spans="1:16" ht="15.75">
      <c r="A140" s="27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O140" s="26"/>
      <c r="P140" s="37"/>
    </row>
    <row r="141" spans="1:16" ht="15.75">
      <c r="A141" s="27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O141" s="26"/>
      <c r="P141" s="37"/>
    </row>
    <row r="142" spans="1:16" ht="15.75">
      <c r="A142" s="27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O142" s="26"/>
      <c r="P142" s="37"/>
    </row>
    <row r="143" spans="1:16" ht="15.75">
      <c r="A143" s="27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O143" s="26"/>
      <c r="P143" s="37"/>
    </row>
    <row r="144" spans="1:16" ht="15.75">
      <c r="A144" s="27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O144" s="26"/>
      <c r="P144" s="37"/>
    </row>
    <row r="145" spans="1:16" ht="15.75">
      <c r="A145" s="27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O145" s="26"/>
      <c r="P145" s="37"/>
    </row>
    <row r="146" spans="1:16" ht="15.75">
      <c r="A146" s="27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O146" s="26"/>
      <c r="P146" s="37"/>
    </row>
    <row r="147" spans="1:16" ht="15.75">
      <c r="A147" s="27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O147" s="26"/>
      <c r="P147" s="37"/>
    </row>
    <row r="148" spans="1:16" ht="15.75">
      <c r="A148" s="27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O148" s="26"/>
      <c r="P148" s="37"/>
    </row>
    <row r="149" spans="1:16" ht="15.75">
      <c r="A149" s="27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O149" s="26"/>
      <c r="P149" s="37"/>
    </row>
    <row r="150" spans="1:16" ht="15.75">
      <c r="A150" s="27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O150" s="26"/>
      <c r="P150" s="37"/>
    </row>
    <row r="151" spans="1:16" ht="15.75">
      <c r="A151" s="27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O151" s="26"/>
      <c r="P151" s="37"/>
    </row>
    <row r="152" spans="1:16" ht="15.75">
      <c r="A152" s="2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O152" s="26"/>
      <c r="P152" s="37"/>
    </row>
    <row r="153" spans="1:16" ht="15.75">
      <c r="A153" s="27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O153" s="26"/>
      <c r="P153" s="37"/>
    </row>
    <row r="154" spans="1:16" ht="15.75">
      <c r="A154" s="27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O154" s="26"/>
      <c r="P154" s="37"/>
    </row>
    <row r="155" spans="1:16" ht="15.75">
      <c r="A155" s="27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O155" s="26"/>
      <c r="P155" s="37"/>
    </row>
    <row r="156" spans="1:16" ht="15.75">
      <c r="A156" s="27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O156" s="26"/>
      <c r="P156" s="37"/>
    </row>
    <row r="157" spans="1:16" ht="15.75">
      <c r="A157" s="27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O157" s="26"/>
      <c r="P157" s="37"/>
    </row>
    <row r="158" spans="1:16" ht="15.75">
      <c r="A158" s="27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O158" s="26"/>
      <c r="P158" s="37"/>
    </row>
    <row r="159" spans="1:16" ht="15.75">
      <c r="A159" s="27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O159" s="26"/>
      <c r="P159" s="37"/>
    </row>
    <row r="160" spans="1:16" ht="15.75">
      <c r="A160" s="27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O160" s="26"/>
      <c r="P160" s="37"/>
    </row>
    <row r="161" spans="1:16" ht="15.75">
      <c r="A161" s="27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O161" s="26"/>
      <c r="P161" s="37"/>
    </row>
    <row r="162" spans="1:16" ht="15.75">
      <c r="A162" s="27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O162" s="26"/>
      <c r="P162" s="37"/>
    </row>
    <row r="163" spans="1:16" ht="15.75">
      <c r="A163" s="27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O163" s="26"/>
      <c r="P163" s="37"/>
    </row>
    <row r="164" spans="1:16" ht="15.75">
      <c r="A164" s="27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O164" s="26"/>
      <c r="P164" s="37"/>
    </row>
    <row r="165" spans="1:16" ht="15.75">
      <c r="A165" s="27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O165" s="26"/>
      <c r="P165" s="37"/>
    </row>
    <row r="166" spans="1:16" ht="15.75">
      <c r="A166" s="27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O166" s="26"/>
      <c r="P166" s="37"/>
    </row>
    <row r="167" spans="1:16" ht="15.75">
      <c r="A167" s="27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O167" s="26"/>
      <c r="P167" s="37"/>
    </row>
    <row r="168" spans="1:16" ht="15.75">
      <c r="A168" s="27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O168" s="26"/>
      <c r="P168" s="37"/>
    </row>
    <row r="169" spans="1:16" ht="15.75">
      <c r="A169" s="27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O169" s="26"/>
      <c r="P169" s="37"/>
    </row>
    <row r="170" spans="1:16" ht="15.75">
      <c r="A170" s="27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O170" s="26"/>
      <c r="P170" s="37"/>
    </row>
    <row r="171" spans="1:16" ht="15.75">
      <c r="A171" s="27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O171" s="26"/>
      <c r="P171" s="37"/>
    </row>
    <row r="172" spans="1:16" ht="15.75">
      <c r="A172" s="27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O172" s="26"/>
      <c r="P172" s="37"/>
    </row>
    <row r="173" spans="1:16" ht="15.75">
      <c r="A173" s="27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O173" s="26"/>
      <c r="P173" s="37"/>
    </row>
    <row r="174" spans="1:16" ht="15.75">
      <c r="A174" s="27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O174" s="26"/>
      <c r="P174" s="37"/>
    </row>
  </sheetData>
  <sheetProtection/>
  <mergeCells count="19">
    <mergeCell ref="A32:M32"/>
    <mergeCell ref="N32:Z32"/>
    <mergeCell ref="N5:Z5"/>
    <mergeCell ref="N4:Z4"/>
    <mergeCell ref="A2:M2"/>
    <mergeCell ref="A1:M1"/>
    <mergeCell ref="A5:M5"/>
    <mergeCell ref="A4:M4"/>
    <mergeCell ref="A8:M8"/>
    <mergeCell ref="A9:M9"/>
    <mergeCell ref="S10:V10"/>
    <mergeCell ref="W10:Z10"/>
    <mergeCell ref="N8:Z8"/>
    <mergeCell ref="N9:Z9"/>
    <mergeCell ref="J10:M10"/>
    <mergeCell ref="A3:R3"/>
    <mergeCell ref="F10:I10"/>
    <mergeCell ref="O10:R10"/>
    <mergeCell ref="B10:E10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6.125" style="64" customWidth="1"/>
    <col min="2" max="2" width="12.25390625" style="64" customWidth="1"/>
    <col min="3" max="3" width="11.25390625" style="64" customWidth="1"/>
    <col min="4" max="4" width="12.125" style="64" customWidth="1"/>
    <col min="5" max="5" width="13.00390625" style="64" customWidth="1"/>
    <col min="6" max="6" width="9.875" style="64" customWidth="1"/>
    <col min="7" max="7" width="11.25390625" style="64" bestFit="1" customWidth="1"/>
    <col min="8" max="8" width="11.125" style="64" customWidth="1"/>
    <col min="9" max="9" width="13.00390625" style="64" customWidth="1"/>
    <col min="10" max="10" width="12.75390625" style="64" customWidth="1"/>
    <col min="11" max="11" width="11.875" style="64" customWidth="1"/>
    <col min="12" max="12" width="12.25390625" style="64" customWidth="1"/>
    <col min="13" max="13" width="14.25390625" style="64" customWidth="1"/>
    <col min="14" max="16384" width="9.125" style="64" customWidth="1"/>
  </cols>
  <sheetData>
    <row r="1" spans="1:13" ht="15.75">
      <c r="A1" s="197" t="s">
        <v>475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.75">
      <c r="A2" s="197" t="s">
        <v>450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5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5" spans="1:13" ht="15.75">
      <c r="A5" s="207" t="s">
        <v>15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5.75" customHeight="1">
      <c r="A6" s="207" t="s">
        <v>209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2" ht="15.75">
      <c r="A7" s="67"/>
      <c r="B7" s="67"/>
    </row>
    <row r="8" spans="2:13" ht="15.75">
      <c r="B8" s="123"/>
      <c r="E8" s="123"/>
      <c r="L8" s="123"/>
      <c r="M8" s="123" t="s">
        <v>363</v>
      </c>
    </row>
    <row r="9" spans="1:13" ht="15.75" customHeight="1">
      <c r="A9" s="124" t="s">
        <v>17</v>
      </c>
      <c r="B9" s="185" t="s">
        <v>40</v>
      </c>
      <c r="C9" s="186"/>
      <c r="D9" s="186"/>
      <c r="E9" s="187"/>
      <c r="F9" s="185" t="s">
        <v>449</v>
      </c>
      <c r="G9" s="186"/>
      <c r="H9" s="186"/>
      <c r="I9" s="187"/>
      <c r="J9" s="185" t="s">
        <v>18</v>
      </c>
      <c r="K9" s="186"/>
      <c r="L9" s="186"/>
      <c r="M9" s="187"/>
    </row>
    <row r="10" spans="1:13" ht="31.5">
      <c r="A10" s="124" t="s">
        <v>43</v>
      </c>
      <c r="B10" s="137" t="s">
        <v>41</v>
      </c>
      <c r="C10" s="65" t="s">
        <v>42</v>
      </c>
      <c r="D10" s="65" t="s">
        <v>196</v>
      </c>
      <c r="E10" s="73" t="s">
        <v>18</v>
      </c>
      <c r="F10" s="125" t="s">
        <v>41</v>
      </c>
      <c r="G10" s="73" t="s">
        <v>42</v>
      </c>
      <c r="H10" s="65" t="s">
        <v>196</v>
      </c>
      <c r="I10" s="73" t="s">
        <v>18</v>
      </c>
      <c r="J10" s="125" t="s">
        <v>41</v>
      </c>
      <c r="K10" s="73" t="s">
        <v>42</v>
      </c>
      <c r="L10" s="65" t="s">
        <v>196</v>
      </c>
      <c r="M10" s="73" t="s">
        <v>18</v>
      </c>
    </row>
    <row r="11" spans="1:13" ht="31.5">
      <c r="A11" s="156" t="s">
        <v>431</v>
      </c>
      <c r="B11" s="157">
        <v>0</v>
      </c>
      <c r="C11" s="157">
        <v>9400000</v>
      </c>
      <c r="D11" s="157">
        <v>0</v>
      </c>
      <c r="E11" s="157">
        <f aca="true" t="shared" si="0" ref="E11:E17">SUM(B11:D11)</f>
        <v>9400000</v>
      </c>
      <c r="F11" s="157">
        <v>0</v>
      </c>
      <c r="G11" s="157">
        <v>0</v>
      </c>
      <c r="H11" s="157">
        <v>0</v>
      </c>
      <c r="I11" s="157">
        <f>SUM(F11:H11)</f>
        <v>0</v>
      </c>
      <c r="J11" s="157">
        <f aca="true" t="shared" si="1" ref="J11:L12">F11+B11</f>
        <v>0</v>
      </c>
      <c r="K11" s="157">
        <f t="shared" si="1"/>
        <v>9400000</v>
      </c>
      <c r="L11" s="157">
        <f t="shared" si="1"/>
        <v>0</v>
      </c>
      <c r="M11" s="157">
        <f>SUM(J11:L11)</f>
        <v>9400000</v>
      </c>
    </row>
    <row r="12" spans="1:13" ht="31.5">
      <c r="A12" s="156" t="s">
        <v>464</v>
      </c>
      <c r="B12" s="157">
        <v>0</v>
      </c>
      <c r="C12" s="157">
        <v>0</v>
      </c>
      <c r="D12" s="157">
        <v>0</v>
      </c>
      <c r="E12" s="157">
        <f>SUM(B12:D12)</f>
        <v>0</v>
      </c>
      <c r="F12" s="157">
        <v>0</v>
      </c>
      <c r="G12" s="157">
        <v>30000000</v>
      </c>
      <c r="H12" s="157">
        <v>0</v>
      </c>
      <c r="I12" s="157">
        <f>SUM(F12:H12)</f>
        <v>30000000</v>
      </c>
      <c r="J12" s="157">
        <f t="shared" si="1"/>
        <v>0</v>
      </c>
      <c r="K12" s="157">
        <f t="shared" si="1"/>
        <v>30000000</v>
      </c>
      <c r="L12" s="157">
        <f t="shared" si="1"/>
        <v>0</v>
      </c>
      <c r="M12" s="157">
        <f>SUM(J12:L12)</f>
        <v>30000000</v>
      </c>
    </row>
    <row r="13" spans="1:13" ht="31.5">
      <c r="A13" s="156" t="s">
        <v>432</v>
      </c>
      <c r="B13" s="157">
        <v>0</v>
      </c>
      <c r="C13" s="157">
        <v>3000000</v>
      </c>
      <c r="D13" s="157">
        <v>0</v>
      </c>
      <c r="E13" s="157">
        <f t="shared" si="0"/>
        <v>3000000</v>
      </c>
      <c r="F13" s="157">
        <v>0</v>
      </c>
      <c r="G13" s="157">
        <v>0</v>
      </c>
      <c r="H13" s="157">
        <v>0</v>
      </c>
      <c r="I13" s="157">
        <f aca="true" t="shared" si="2" ref="I13:I19">SUM(F13:H13)</f>
        <v>0</v>
      </c>
      <c r="J13" s="157">
        <f aca="true" t="shared" si="3" ref="J13:J19">F13+B13</f>
        <v>0</v>
      </c>
      <c r="K13" s="157">
        <f aca="true" t="shared" si="4" ref="K13:K19">G13+C13</f>
        <v>3000000</v>
      </c>
      <c r="L13" s="157">
        <f aca="true" t="shared" si="5" ref="L13:L19">H13+D13</f>
        <v>0</v>
      </c>
      <c r="M13" s="157">
        <f aca="true" t="shared" si="6" ref="M13:M19">SUM(J13:L13)</f>
        <v>3000000</v>
      </c>
    </row>
    <row r="14" spans="1:13" ht="31.5">
      <c r="A14" s="156" t="s">
        <v>400</v>
      </c>
      <c r="B14" s="157">
        <v>397691032</v>
      </c>
      <c r="C14" s="157">
        <v>0</v>
      </c>
      <c r="D14" s="157">
        <v>0</v>
      </c>
      <c r="E14" s="157">
        <f t="shared" si="0"/>
        <v>397691032</v>
      </c>
      <c r="F14" s="157">
        <v>0</v>
      </c>
      <c r="G14" s="157">
        <v>0</v>
      </c>
      <c r="H14" s="157">
        <v>0</v>
      </c>
      <c r="I14" s="157">
        <f t="shared" si="2"/>
        <v>0</v>
      </c>
      <c r="J14" s="157">
        <f t="shared" si="3"/>
        <v>397691032</v>
      </c>
      <c r="K14" s="157">
        <f t="shared" si="4"/>
        <v>0</v>
      </c>
      <c r="L14" s="157">
        <f t="shared" si="5"/>
        <v>0</v>
      </c>
      <c r="M14" s="157">
        <f t="shared" si="6"/>
        <v>397691032</v>
      </c>
    </row>
    <row r="15" spans="1:13" ht="31.5">
      <c r="A15" s="156" t="s">
        <v>401</v>
      </c>
      <c r="B15" s="157">
        <v>397691032</v>
      </c>
      <c r="C15" s="157">
        <v>0</v>
      </c>
      <c r="D15" s="157">
        <v>0</v>
      </c>
      <c r="E15" s="157">
        <f t="shared" si="0"/>
        <v>397691032</v>
      </c>
      <c r="F15" s="157">
        <v>0</v>
      </c>
      <c r="G15" s="157">
        <v>0</v>
      </c>
      <c r="H15" s="157">
        <v>0</v>
      </c>
      <c r="I15" s="157">
        <f t="shared" si="2"/>
        <v>0</v>
      </c>
      <c r="J15" s="157">
        <f t="shared" si="3"/>
        <v>397691032</v>
      </c>
      <c r="K15" s="157">
        <f t="shared" si="4"/>
        <v>0</v>
      </c>
      <c r="L15" s="157">
        <f t="shared" si="5"/>
        <v>0</v>
      </c>
      <c r="M15" s="157">
        <f t="shared" si="6"/>
        <v>397691032</v>
      </c>
    </row>
    <row r="16" spans="1:13" ht="16.5">
      <c r="A16" s="156" t="s">
        <v>165</v>
      </c>
      <c r="B16" s="157">
        <v>0</v>
      </c>
      <c r="C16" s="157">
        <v>2000000</v>
      </c>
      <c r="D16" s="157">
        <v>0</v>
      </c>
      <c r="E16" s="157">
        <f t="shared" si="0"/>
        <v>2000000</v>
      </c>
      <c r="F16" s="157">
        <v>0</v>
      </c>
      <c r="G16" s="157">
        <v>0</v>
      </c>
      <c r="H16" s="157">
        <v>0</v>
      </c>
      <c r="I16" s="157">
        <f t="shared" si="2"/>
        <v>0</v>
      </c>
      <c r="J16" s="157">
        <f t="shared" si="3"/>
        <v>0</v>
      </c>
      <c r="K16" s="157">
        <f t="shared" si="4"/>
        <v>2000000</v>
      </c>
      <c r="L16" s="157">
        <f t="shared" si="5"/>
        <v>0</v>
      </c>
      <c r="M16" s="157">
        <f t="shared" si="6"/>
        <v>2000000</v>
      </c>
    </row>
    <row r="17" spans="1:13" ht="31.5">
      <c r="A17" s="156" t="s">
        <v>445</v>
      </c>
      <c r="B17" s="157">
        <v>0</v>
      </c>
      <c r="C17" s="157">
        <v>10000000</v>
      </c>
      <c r="D17" s="157">
        <v>0</v>
      </c>
      <c r="E17" s="157">
        <f t="shared" si="0"/>
        <v>10000000</v>
      </c>
      <c r="F17" s="157">
        <v>0</v>
      </c>
      <c r="G17" s="157">
        <v>0</v>
      </c>
      <c r="H17" s="157">
        <v>0</v>
      </c>
      <c r="I17" s="157">
        <f t="shared" si="2"/>
        <v>0</v>
      </c>
      <c r="J17" s="157">
        <f t="shared" si="3"/>
        <v>0</v>
      </c>
      <c r="K17" s="157">
        <f t="shared" si="4"/>
        <v>10000000</v>
      </c>
      <c r="L17" s="157">
        <f t="shared" si="5"/>
        <v>0</v>
      </c>
      <c r="M17" s="157">
        <f t="shared" si="6"/>
        <v>10000000</v>
      </c>
    </row>
    <row r="18" spans="1:13" ht="31.5">
      <c r="A18" s="127" t="s">
        <v>402</v>
      </c>
      <c r="B18" s="158">
        <f aca="true" t="shared" si="7" ref="B18:M18">SUM(B11:B17)</f>
        <v>795382064</v>
      </c>
      <c r="C18" s="158">
        <f t="shared" si="7"/>
        <v>24400000</v>
      </c>
      <c r="D18" s="158">
        <f t="shared" si="7"/>
        <v>0</v>
      </c>
      <c r="E18" s="158">
        <f t="shared" si="7"/>
        <v>819782064</v>
      </c>
      <c r="F18" s="158">
        <f t="shared" si="7"/>
        <v>0</v>
      </c>
      <c r="G18" s="158">
        <f t="shared" si="7"/>
        <v>30000000</v>
      </c>
      <c r="H18" s="158">
        <f t="shared" si="7"/>
        <v>0</v>
      </c>
      <c r="I18" s="158">
        <f t="shared" si="7"/>
        <v>30000000</v>
      </c>
      <c r="J18" s="158">
        <f t="shared" si="7"/>
        <v>795382064</v>
      </c>
      <c r="K18" s="158">
        <f t="shared" si="7"/>
        <v>54400000</v>
      </c>
      <c r="L18" s="158">
        <f t="shared" si="7"/>
        <v>0</v>
      </c>
      <c r="M18" s="158">
        <f t="shared" si="7"/>
        <v>849782064</v>
      </c>
    </row>
    <row r="19" spans="1:13" ht="31.5">
      <c r="A19" s="156" t="s">
        <v>399</v>
      </c>
      <c r="B19" s="157">
        <v>0</v>
      </c>
      <c r="C19" s="157">
        <v>45000000</v>
      </c>
      <c r="D19" s="157">
        <v>0</v>
      </c>
      <c r="E19" s="157">
        <f>SUM(B19:D19)</f>
        <v>45000000</v>
      </c>
      <c r="F19" s="157">
        <v>0</v>
      </c>
      <c r="G19" s="157">
        <v>0</v>
      </c>
      <c r="H19" s="157">
        <v>0</v>
      </c>
      <c r="I19" s="157">
        <f t="shared" si="2"/>
        <v>0</v>
      </c>
      <c r="J19" s="157">
        <f t="shared" si="3"/>
        <v>0</v>
      </c>
      <c r="K19" s="157">
        <f t="shared" si="4"/>
        <v>45000000</v>
      </c>
      <c r="L19" s="157">
        <f t="shared" si="5"/>
        <v>0</v>
      </c>
      <c r="M19" s="157">
        <f t="shared" si="6"/>
        <v>45000000</v>
      </c>
    </row>
    <row r="20" spans="1:13" ht="31.5">
      <c r="A20" s="127" t="s">
        <v>403</v>
      </c>
      <c r="B20" s="158">
        <f aca="true" t="shared" si="8" ref="B20:M20">SUM(B19)</f>
        <v>0</v>
      </c>
      <c r="C20" s="158">
        <f t="shared" si="8"/>
        <v>45000000</v>
      </c>
      <c r="D20" s="158">
        <f t="shared" si="8"/>
        <v>0</v>
      </c>
      <c r="E20" s="158">
        <f t="shared" si="8"/>
        <v>45000000</v>
      </c>
      <c r="F20" s="158">
        <f t="shared" si="8"/>
        <v>0</v>
      </c>
      <c r="G20" s="158">
        <f t="shared" si="8"/>
        <v>0</v>
      </c>
      <c r="H20" s="158">
        <f t="shared" si="8"/>
        <v>0</v>
      </c>
      <c r="I20" s="158">
        <f t="shared" si="8"/>
        <v>0</v>
      </c>
      <c r="J20" s="158">
        <f t="shared" si="8"/>
        <v>0</v>
      </c>
      <c r="K20" s="158">
        <f t="shared" si="8"/>
        <v>45000000</v>
      </c>
      <c r="L20" s="158">
        <f t="shared" si="8"/>
        <v>0</v>
      </c>
      <c r="M20" s="158">
        <f t="shared" si="8"/>
        <v>45000000</v>
      </c>
    </row>
    <row r="21" spans="1:13" ht="31.5">
      <c r="A21" s="127" t="s">
        <v>404</v>
      </c>
      <c r="B21" s="158">
        <f aca="true" t="shared" si="9" ref="B21:M21">B20+B18</f>
        <v>795382064</v>
      </c>
      <c r="C21" s="158">
        <f t="shared" si="9"/>
        <v>69400000</v>
      </c>
      <c r="D21" s="158">
        <f t="shared" si="9"/>
        <v>0</v>
      </c>
      <c r="E21" s="158">
        <f t="shared" si="9"/>
        <v>864782064</v>
      </c>
      <c r="F21" s="158">
        <f t="shared" si="9"/>
        <v>0</v>
      </c>
      <c r="G21" s="158">
        <f t="shared" si="9"/>
        <v>30000000</v>
      </c>
      <c r="H21" s="158">
        <f t="shared" si="9"/>
        <v>0</v>
      </c>
      <c r="I21" s="158">
        <f t="shared" si="9"/>
        <v>30000000</v>
      </c>
      <c r="J21" s="158">
        <f t="shared" si="9"/>
        <v>795382064</v>
      </c>
      <c r="K21" s="158">
        <f t="shared" si="9"/>
        <v>99400000</v>
      </c>
      <c r="L21" s="158">
        <f t="shared" si="9"/>
        <v>0</v>
      </c>
      <c r="M21" s="158">
        <f t="shared" si="9"/>
        <v>894782064</v>
      </c>
    </row>
  </sheetData>
  <sheetProtection/>
  <mergeCells count="7">
    <mergeCell ref="A1:M1"/>
    <mergeCell ref="F9:I9"/>
    <mergeCell ref="J9:M9"/>
    <mergeCell ref="A2:M2"/>
    <mergeCell ref="A5:M5"/>
    <mergeCell ref="A6:M6"/>
    <mergeCell ref="B9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7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6.75390625" style="130" customWidth="1"/>
    <col min="2" max="2" width="13.25390625" style="51" customWidth="1"/>
    <col min="3" max="3" width="12.75390625" style="51" customWidth="1"/>
    <col min="4" max="4" width="12.25390625" style="51" customWidth="1"/>
    <col min="5" max="5" width="13.875" style="51" customWidth="1"/>
    <col min="6" max="12" width="12.25390625" style="51" customWidth="1"/>
    <col min="13" max="13" width="13.875" style="51" customWidth="1"/>
    <col min="14" max="16384" width="9.125" style="51" customWidth="1"/>
  </cols>
  <sheetData>
    <row r="1" spans="1:13" ht="15.75">
      <c r="A1" s="197" t="s">
        <v>476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.75">
      <c r="A2" s="197" t="s">
        <v>451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5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5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75">
      <c r="A5" s="203" t="s">
        <v>15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15.75">
      <c r="A6" s="203" t="s">
        <v>210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15.75">
      <c r="A7" s="202" t="s">
        <v>50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1:13" ht="15.75">
      <c r="A8" s="7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>
      <c r="A9" s="79"/>
      <c r="B9" s="123"/>
      <c r="C9" s="64"/>
      <c r="D9" s="64"/>
      <c r="E9" s="64"/>
      <c r="F9" s="64"/>
      <c r="G9" s="64"/>
      <c r="H9" s="64"/>
      <c r="I9" s="64"/>
      <c r="J9" s="64"/>
      <c r="K9" s="64"/>
      <c r="L9" s="123"/>
      <c r="M9" s="123" t="s">
        <v>363</v>
      </c>
    </row>
    <row r="10" spans="1:13" ht="19.5" customHeight="1">
      <c r="A10" s="128" t="s">
        <v>17</v>
      </c>
      <c r="B10" s="185" t="s">
        <v>40</v>
      </c>
      <c r="C10" s="186"/>
      <c r="D10" s="186"/>
      <c r="E10" s="187"/>
      <c r="F10" s="185" t="s">
        <v>449</v>
      </c>
      <c r="G10" s="186"/>
      <c r="H10" s="186"/>
      <c r="I10" s="187"/>
      <c r="J10" s="185" t="s">
        <v>18</v>
      </c>
      <c r="K10" s="186"/>
      <c r="L10" s="186"/>
      <c r="M10" s="187"/>
    </row>
    <row r="11" spans="1:13" ht="38.25" customHeight="1">
      <c r="A11" s="128" t="s">
        <v>43</v>
      </c>
      <c r="B11" s="125" t="s">
        <v>41</v>
      </c>
      <c r="C11" s="73" t="s">
        <v>42</v>
      </c>
      <c r="D11" s="65" t="s">
        <v>196</v>
      </c>
      <c r="E11" s="73" t="s">
        <v>18</v>
      </c>
      <c r="F11" s="125" t="s">
        <v>41</v>
      </c>
      <c r="G11" s="73" t="s">
        <v>42</v>
      </c>
      <c r="H11" s="65" t="s">
        <v>196</v>
      </c>
      <c r="I11" s="73" t="s">
        <v>18</v>
      </c>
      <c r="J11" s="125" t="s">
        <v>41</v>
      </c>
      <c r="K11" s="73" t="s">
        <v>42</v>
      </c>
      <c r="L11" s="65" t="s">
        <v>196</v>
      </c>
      <c r="M11" s="171" t="s">
        <v>18</v>
      </c>
    </row>
    <row r="12" spans="1:13" ht="16.5">
      <c r="A12" s="156" t="s">
        <v>159</v>
      </c>
      <c r="B12" s="1">
        <v>0</v>
      </c>
      <c r="C12" s="1">
        <v>6000000</v>
      </c>
      <c r="D12" s="1">
        <v>0</v>
      </c>
      <c r="E12" s="1">
        <f>SUM(B12:D12)</f>
        <v>6000000</v>
      </c>
      <c r="F12" s="1">
        <v>0</v>
      </c>
      <c r="G12" s="1">
        <v>0</v>
      </c>
      <c r="H12" s="1">
        <v>0</v>
      </c>
      <c r="I12" s="1">
        <f>SUM(F12:H12)</f>
        <v>0</v>
      </c>
      <c r="J12" s="1">
        <f aca="true" t="shared" si="0" ref="J12:L19">B12+F12</f>
        <v>0</v>
      </c>
      <c r="K12" s="1">
        <f t="shared" si="0"/>
        <v>6000000</v>
      </c>
      <c r="L12" s="1">
        <f t="shared" si="0"/>
        <v>0</v>
      </c>
      <c r="M12" s="1">
        <f>SUM(J12:L12)</f>
        <v>6000000</v>
      </c>
    </row>
    <row r="13" spans="1:13" ht="31.5">
      <c r="A13" s="156" t="s">
        <v>394</v>
      </c>
      <c r="B13" s="1">
        <v>369720</v>
      </c>
      <c r="C13" s="1">
        <v>0</v>
      </c>
      <c r="D13" s="1">
        <v>0</v>
      </c>
      <c r="E13" s="1">
        <f aca="true" t="shared" si="1" ref="E13:E67">SUM(B13:D13)</f>
        <v>369720</v>
      </c>
      <c r="F13" s="1">
        <v>0</v>
      </c>
      <c r="G13" s="1">
        <v>0</v>
      </c>
      <c r="H13" s="1">
        <v>0</v>
      </c>
      <c r="I13" s="1">
        <f aca="true" t="shared" si="2" ref="I13:I67">SUM(F13:H13)</f>
        <v>0</v>
      </c>
      <c r="J13" s="1">
        <f t="shared" si="0"/>
        <v>369720</v>
      </c>
      <c r="K13" s="1">
        <f t="shared" si="0"/>
        <v>0</v>
      </c>
      <c r="L13" s="1">
        <f t="shared" si="0"/>
        <v>0</v>
      </c>
      <c r="M13" s="1">
        <f aca="true" t="shared" si="3" ref="M13:M67">SUM(J13:L13)</f>
        <v>369720</v>
      </c>
    </row>
    <row r="14" spans="1:13" ht="31.5">
      <c r="A14" s="156" t="s">
        <v>166</v>
      </c>
      <c r="B14" s="1">
        <v>283223204</v>
      </c>
      <c r="C14" s="1">
        <v>0</v>
      </c>
      <c r="D14" s="1">
        <v>0</v>
      </c>
      <c r="E14" s="1">
        <f t="shared" si="1"/>
        <v>283223204</v>
      </c>
      <c r="F14" s="1">
        <v>27063902</v>
      </c>
      <c r="G14" s="1">
        <v>0</v>
      </c>
      <c r="H14" s="1">
        <v>0</v>
      </c>
      <c r="I14" s="1">
        <f t="shared" si="2"/>
        <v>27063902</v>
      </c>
      <c r="J14" s="1">
        <f t="shared" si="0"/>
        <v>310287106</v>
      </c>
      <c r="K14" s="1">
        <f t="shared" si="0"/>
        <v>0</v>
      </c>
      <c r="L14" s="1">
        <f t="shared" si="0"/>
        <v>0</v>
      </c>
      <c r="M14" s="1">
        <f t="shared" si="3"/>
        <v>310287106</v>
      </c>
    </row>
    <row r="15" spans="1:13" ht="31.5">
      <c r="A15" s="156" t="s">
        <v>439</v>
      </c>
      <c r="B15" s="1">
        <v>3358521</v>
      </c>
      <c r="C15" s="1">
        <v>0</v>
      </c>
      <c r="D15" s="1">
        <v>0</v>
      </c>
      <c r="E15" s="1">
        <f t="shared" si="1"/>
        <v>3358521</v>
      </c>
      <c r="F15" s="1">
        <v>0</v>
      </c>
      <c r="G15" s="1">
        <v>0</v>
      </c>
      <c r="H15" s="1">
        <v>0</v>
      </c>
      <c r="I15" s="1">
        <f t="shared" si="2"/>
        <v>0</v>
      </c>
      <c r="J15" s="1">
        <f t="shared" si="0"/>
        <v>3358521</v>
      </c>
      <c r="K15" s="1">
        <f t="shared" si="0"/>
        <v>0</v>
      </c>
      <c r="L15" s="1">
        <f t="shared" si="0"/>
        <v>0</v>
      </c>
      <c r="M15" s="1">
        <f t="shared" si="3"/>
        <v>3358521</v>
      </c>
    </row>
    <row r="16" spans="1:13" ht="31.5">
      <c r="A16" s="156" t="s">
        <v>167</v>
      </c>
      <c r="B16" s="1">
        <v>67141000</v>
      </c>
      <c r="C16" s="1">
        <v>0</v>
      </c>
      <c r="D16" s="1">
        <v>0</v>
      </c>
      <c r="E16" s="1">
        <f t="shared" si="1"/>
        <v>67141000</v>
      </c>
      <c r="F16" s="1">
        <v>0</v>
      </c>
      <c r="G16" s="1">
        <v>0</v>
      </c>
      <c r="H16" s="1">
        <v>0</v>
      </c>
      <c r="I16" s="1">
        <f t="shared" si="2"/>
        <v>0</v>
      </c>
      <c r="J16" s="1">
        <f t="shared" si="0"/>
        <v>67141000</v>
      </c>
      <c r="K16" s="1">
        <f t="shared" si="0"/>
        <v>0</v>
      </c>
      <c r="L16" s="1">
        <f t="shared" si="0"/>
        <v>0</v>
      </c>
      <c r="M16" s="1">
        <f t="shared" si="3"/>
        <v>67141000</v>
      </c>
    </row>
    <row r="17" spans="1:13" ht="31.5">
      <c r="A17" s="156" t="s">
        <v>434</v>
      </c>
      <c r="B17" s="1">
        <v>1500000</v>
      </c>
      <c r="C17" s="1">
        <v>0</v>
      </c>
      <c r="D17" s="1">
        <v>0</v>
      </c>
      <c r="E17" s="1">
        <f t="shared" si="1"/>
        <v>1500000</v>
      </c>
      <c r="F17" s="1">
        <v>0</v>
      </c>
      <c r="G17" s="1">
        <v>0</v>
      </c>
      <c r="H17" s="1">
        <v>0</v>
      </c>
      <c r="I17" s="1">
        <f t="shared" si="2"/>
        <v>0</v>
      </c>
      <c r="J17" s="1">
        <f t="shared" si="0"/>
        <v>1500000</v>
      </c>
      <c r="K17" s="1">
        <f t="shared" si="0"/>
        <v>0</v>
      </c>
      <c r="L17" s="1">
        <f t="shared" si="0"/>
        <v>0</v>
      </c>
      <c r="M17" s="1">
        <f t="shared" si="3"/>
        <v>1500000</v>
      </c>
    </row>
    <row r="18" spans="1:13" ht="31.5">
      <c r="A18" s="156" t="s">
        <v>435</v>
      </c>
      <c r="B18" s="1">
        <v>500000</v>
      </c>
      <c r="C18" s="1">
        <v>0</v>
      </c>
      <c r="D18" s="1">
        <v>0</v>
      </c>
      <c r="E18" s="1">
        <f t="shared" si="1"/>
        <v>500000</v>
      </c>
      <c r="F18" s="1">
        <v>0</v>
      </c>
      <c r="G18" s="1">
        <v>0</v>
      </c>
      <c r="H18" s="1">
        <v>0</v>
      </c>
      <c r="I18" s="1">
        <f t="shared" si="2"/>
        <v>0</v>
      </c>
      <c r="J18" s="1">
        <f t="shared" si="0"/>
        <v>500000</v>
      </c>
      <c r="K18" s="1">
        <f t="shared" si="0"/>
        <v>0</v>
      </c>
      <c r="L18" s="1">
        <f t="shared" si="0"/>
        <v>0</v>
      </c>
      <c r="M18" s="1">
        <f t="shared" si="3"/>
        <v>500000</v>
      </c>
    </row>
    <row r="19" spans="1:13" ht="16.5">
      <c r="A19" s="156" t="s">
        <v>160</v>
      </c>
      <c r="B19" s="1">
        <v>105175432</v>
      </c>
      <c r="C19" s="1">
        <v>0</v>
      </c>
      <c r="D19" s="1">
        <v>0</v>
      </c>
      <c r="E19" s="1">
        <f t="shared" si="1"/>
        <v>105175432</v>
      </c>
      <c r="F19" s="1">
        <v>0</v>
      </c>
      <c r="G19" s="1">
        <v>0</v>
      </c>
      <c r="H19" s="1">
        <v>0</v>
      </c>
      <c r="I19" s="1">
        <f t="shared" si="2"/>
        <v>0</v>
      </c>
      <c r="J19" s="1">
        <f t="shared" si="0"/>
        <v>105175432</v>
      </c>
      <c r="K19" s="1">
        <f t="shared" si="0"/>
        <v>0</v>
      </c>
      <c r="L19" s="1">
        <f t="shared" si="0"/>
        <v>0</v>
      </c>
      <c r="M19" s="1">
        <f t="shared" si="3"/>
        <v>105175432</v>
      </c>
    </row>
    <row r="20" spans="1:13" ht="31.5">
      <c r="A20" s="113" t="s">
        <v>48</v>
      </c>
      <c r="B20" s="129">
        <f>SUM(B12:B19)</f>
        <v>461267877</v>
      </c>
      <c r="C20" s="129">
        <f aca="true" t="shared" si="4" ref="C20:J20">SUM(C12:C19)</f>
        <v>6000000</v>
      </c>
      <c r="D20" s="129">
        <f t="shared" si="4"/>
        <v>0</v>
      </c>
      <c r="E20" s="129">
        <f t="shared" si="4"/>
        <v>467267877</v>
      </c>
      <c r="F20" s="129">
        <f t="shared" si="4"/>
        <v>27063902</v>
      </c>
      <c r="G20" s="129">
        <f t="shared" si="4"/>
        <v>0</v>
      </c>
      <c r="H20" s="129">
        <f t="shared" si="4"/>
        <v>0</v>
      </c>
      <c r="I20" s="129">
        <f t="shared" si="4"/>
        <v>27063902</v>
      </c>
      <c r="J20" s="129">
        <f t="shared" si="4"/>
        <v>488331779</v>
      </c>
      <c r="K20" s="129">
        <f>SUM(K12:K19)</f>
        <v>6000000</v>
      </c>
      <c r="L20" s="129">
        <f>SUM(L12:L19)</f>
        <v>0</v>
      </c>
      <c r="M20" s="129">
        <f>SUM(M12:M19)</f>
        <v>494331779</v>
      </c>
    </row>
    <row r="21" spans="1:13" ht="16.5">
      <c r="A21" s="156" t="s">
        <v>23</v>
      </c>
      <c r="B21" s="114">
        <v>10000000</v>
      </c>
      <c r="C21" s="114">
        <v>0</v>
      </c>
      <c r="D21" s="114">
        <v>0</v>
      </c>
      <c r="E21" s="1">
        <f t="shared" si="1"/>
        <v>10000000</v>
      </c>
      <c r="F21" s="1">
        <v>0</v>
      </c>
      <c r="G21" s="1">
        <v>0</v>
      </c>
      <c r="H21" s="1">
        <v>0</v>
      </c>
      <c r="I21" s="1">
        <f t="shared" si="2"/>
        <v>0</v>
      </c>
      <c r="J21" s="1">
        <f aca="true" t="shared" si="5" ref="J21:J61">B21+F21</f>
        <v>10000000</v>
      </c>
      <c r="K21" s="1">
        <f aca="true" t="shared" si="6" ref="K21:K61">C21+G21</f>
        <v>0</v>
      </c>
      <c r="L21" s="1">
        <f aca="true" t="shared" si="7" ref="L21:L61">D21+H21</f>
        <v>0</v>
      </c>
      <c r="M21" s="1">
        <f t="shared" si="3"/>
        <v>10000000</v>
      </c>
    </row>
    <row r="22" spans="1:13" ht="16.5">
      <c r="A22" s="156" t="s">
        <v>22</v>
      </c>
      <c r="B22" s="114">
        <v>1000000</v>
      </c>
      <c r="C22" s="114">
        <v>0</v>
      </c>
      <c r="D22" s="114">
        <v>0</v>
      </c>
      <c r="E22" s="1">
        <f t="shared" si="1"/>
        <v>1000000</v>
      </c>
      <c r="F22" s="1">
        <v>0</v>
      </c>
      <c r="G22" s="1">
        <v>0</v>
      </c>
      <c r="H22" s="1">
        <v>0</v>
      </c>
      <c r="I22" s="1">
        <f t="shared" si="2"/>
        <v>0</v>
      </c>
      <c r="J22" s="1">
        <f t="shared" si="5"/>
        <v>1000000</v>
      </c>
      <c r="K22" s="1">
        <f t="shared" si="6"/>
        <v>0</v>
      </c>
      <c r="L22" s="1">
        <f t="shared" si="7"/>
        <v>0</v>
      </c>
      <c r="M22" s="1">
        <f t="shared" si="3"/>
        <v>1000000</v>
      </c>
    </row>
    <row r="23" spans="1:13" ht="16.5">
      <c r="A23" s="156" t="s">
        <v>371</v>
      </c>
      <c r="B23" s="114">
        <v>126400000</v>
      </c>
      <c r="C23" s="114">
        <v>0</v>
      </c>
      <c r="D23" s="114">
        <v>0</v>
      </c>
      <c r="E23" s="1">
        <f t="shared" si="1"/>
        <v>126400000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f t="shared" si="5"/>
        <v>126400000</v>
      </c>
      <c r="K23" s="1">
        <f t="shared" si="6"/>
        <v>0</v>
      </c>
      <c r="L23" s="1">
        <f t="shared" si="7"/>
        <v>0</v>
      </c>
      <c r="M23" s="1">
        <f t="shared" si="3"/>
        <v>126400000</v>
      </c>
    </row>
    <row r="24" spans="1:13" ht="16.5">
      <c r="A24" s="156" t="s">
        <v>385</v>
      </c>
      <c r="B24" s="114">
        <v>7000000</v>
      </c>
      <c r="C24" s="114">
        <v>0</v>
      </c>
      <c r="D24" s="114">
        <v>0</v>
      </c>
      <c r="E24" s="1">
        <f t="shared" si="1"/>
        <v>7000000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f t="shared" si="5"/>
        <v>7000000</v>
      </c>
      <c r="K24" s="1">
        <f t="shared" si="6"/>
        <v>0</v>
      </c>
      <c r="L24" s="1">
        <f t="shared" si="7"/>
        <v>0</v>
      </c>
      <c r="M24" s="1">
        <f t="shared" si="3"/>
        <v>7000000</v>
      </c>
    </row>
    <row r="25" spans="1:13" ht="16.5">
      <c r="A25" s="156" t="s">
        <v>389</v>
      </c>
      <c r="B25" s="114">
        <v>6000000</v>
      </c>
      <c r="C25" s="114">
        <v>0</v>
      </c>
      <c r="D25" s="114">
        <v>0</v>
      </c>
      <c r="E25" s="1">
        <f t="shared" si="1"/>
        <v>6000000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f t="shared" si="5"/>
        <v>6000000</v>
      </c>
      <c r="K25" s="1">
        <f t="shared" si="6"/>
        <v>0</v>
      </c>
      <c r="L25" s="1">
        <f t="shared" si="7"/>
        <v>0</v>
      </c>
      <c r="M25" s="1">
        <f t="shared" si="3"/>
        <v>6000000</v>
      </c>
    </row>
    <row r="26" spans="1:13" ht="15.75">
      <c r="A26" s="103" t="s">
        <v>370</v>
      </c>
      <c r="B26" s="114">
        <v>0</v>
      </c>
      <c r="C26" s="114">
        <v>57000000</v>
      </c>
      <c r="D26" s="114">
        <v>0</v>
      </c>
      <c r="E26" s="1">
        <f t="shared" si="1"/>
        <v>57000000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f t="shared" si="5"/>
        <v>0</v>
      </c>
      <c r="K26" s="1">
        <f t="shared" si="6"/>
        <v>57000000</v>
      </c>
      <c r="L26" s="1">
        <f t="shared" si="7"/>
        <v>0</v>
      </c>
      <c r="M26" s="1">
        <f t="shared" si="3"/>
        <v>57000000</v>
      </c>
    </row>
    <row r="27" spans="1:13" ht="15.75">
      <c r="A27" s="103" t="s">
        <v>172</v>
      </c>
      <c r="B27" s="114">
        <v>0</v>
      </c>
      <c r="C27" s="114">
        <v>1800000</v>
      </c>
      <c r="D27" s="114">
        <v>0</v>
      </c>
      <c r="E27" s="1">
        <f t="shared" si="1"/>
        <v>1800000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f t="shared" si="5"/>
        <v>0</v>
      </c>
      <c r="K27" s="1">
        <f t="shared" si="6"/>
        <v>1800000</v>
      </c>
      <c r="L27" s="1">
        <f t="shared" si="7"/>
        <v>0</v>
      </c>
      <c r="M27" s="1">
        <f t="shared" si="3"/>
        <v>1800000</v>
      </c>
    </row>
    <row r="28" spans="1:13" ht="15.75">
      <c r="A28" s="103" t="s">
        <v>173</v>
      </c>
      <c r="B28" s="114">
        <v>0</v>
      </c>
      <c r="C28" s="114">
        <v>1080000</v>
      </c>
      <c r="D28" s="114">
        <v>0</v>
      </c>
      <c r="E28" s="1">
        <f t="shared" si="1"/>
        <v>1080000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f t="shared" si="5"/>
        <v>0</v>
      </c>
      <c r="K28" s="1">
        <f t="shared" si="6"/>
        <v>1080000</v>
      </c>
      <c r="L28" s="1">
        <f t="shared" si="7"/>
        <v>0</v>
      </c>
      <c r="M28" s="1">
        <f t="shared" si="3"/>
        <v>1080000</v>
      </c>
    </row>
    <row r="29" spans="1:13" ht="15.75">
      <c r="A29" s="103" t="s">
        <v>372</v>
      </c>
      <c r="B29" s="114">
        <v>0</v>
      </c>
      <c r="C29" s="114">
        <v>500000</v>
      </c>
      <c r="D29" s="114">
        <v>0</v>
      </c>
      <c r="E29" s="1">
        <f t="shared" si="1"/>
        <v>500000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f t="shared" si="5"/>
        <v>0</v>
      </c>
      <c r="K29" s="1">
        <f t="shared" si="6"/>
        <v>500000</v>
      </c>
      <c r="L29" s="1">
        <f t="shared" si="7"/>
        <v>0</v>
      </c>
      <c r="M29" s="1">
        <f t="shared" si="3"/>
        <v>500000</v>
      </c>
    </row>
    <row r="30" spans="1:13" ht="15.75">
      <c r="A30" s="103" t="s">
        <v>161</v>
      </c>
      <c r="B30" s="114">
        <v>0</v>
      </c>
      <c r="C30" s="114">
        <v>2000000</v>
      </c>
      <c r="D30" s="114">
        <v>0</v>
      </c>
      <c r="E30" s="1">
        <f t="shared" si="1"/>
        <v>2000000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f t="shared" si="5"/>
        <v>0</v>
      </c>
      <c r="K30" s="1">
        <f t="shared" si="6"/>
        <v>2000000</v>
      </c>
      <c r="L30" s="1">
        <f t="shared" si="7"/>
        <v>0</v>
      </c>
      <c r="M30" s="1">
        <f t="shared" si="3"/>
        <v>2000000</v>
      </c>
    </row>
    <row r="31" spans="1:13" ht="15.75">
      <c r="A31" s="103" t="s">
        <v>373</v>
      </c>
      <c r="B31" s="114">
        <v>0</v>
      </c>
      <c r="C31" s="114">
        <v>4500000</v>
      </c>
      <c r="D31" s="114">
        <v>0</v>
      </c>
      <c r="E31" s="1">
        <f t="shared" si="1"/>
        <v>4500000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f t="shared" si="5"/>
        <v>0</v>
      </c>
      <c r="K31" s="1">
        <f t="shared" si="6"/>
        <v>4500000</v>
      </c>
      <c r="L31" s="1">
        <f t="shared" si="7"/>
        <v>0</v>
      </c>
      <c r="M31" s="1">
        <f t="shared" si="3"/>
        <v>4500000</v>
      </c>
    </row>
    <row r="32" spans="1:13" ht="15.75">
      <c r="A32" s="103" t="s">
        <v>374</v>
      </c>
      <c r="B32" s="114">
        <v>0</v>
      </c>
      <c r="C32" s="114">
        <v>1000000</v>
      </c>
      <c r="D32" s="114">
        <v>0</v>
      </c>
      <c r="E32" s="1">
        <f t="shared" si="1"/>
        <v>1000000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f t="shared" si="5"/>
        <v>0</v>
      </c>
      <c r="K32" s="1">
        <f t="shared" si="6"/>
        <v>1000000</v>
      </c>
      <c r="L32" s="1">
        <f t="shared" si="7"/>
        <v>0</v>
      </c>
      <c r="M32" s="1">
        <f t="shared" si="3"/>
        <v>1000000</v>
      </c>
    </row>
    <row r="33" spans="1:13" ht="15.75">
      <c r="A33" s="103" t="s">
        <v>375</v>
      </c>
      <c r="B33" s="114">
        <v>0</v>
      </c>
      <c r="C33" s="114">
        <v>6000000</v>
      </c>
      <c r="D33" s="114">
        <v>0</v>
      </c>
      <c r="E33" s="1">
        <f t="shared" si="1"/>
        <v>6000000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f t="shared" si="5"/>
        <v>0</v>
      </c>
      <c r="K33" s="1">
        <f t="shared" si="6"/>
        <v>6000000</v>
      </c>
      <c r="L33" s="1">
        <f t="shared" si="7"/>
        <v>0</v>
      </c>
      <c r="M33" s="1">
        <f t="shared" si="3"/>
        <v>6000000</v>
      </c>
    </row>
    <row r="34" spans="1:13" ht="15.75">
      <c r="A34" s="103" t="s">
        <v>162</v>
      </c>
      <c r="B34" s="114">
        <v>0</v>
      </c>
      <c r="C34" s="114">
        <v>1500000</v>
      </c>
      <c r="D34" s="114">
        <v>0</v>
      </c>
      <c r="E34" s="1">
        <f t="shared" si="1"/>
        <v>1500000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f t="shared" si="5"/>
        <v>0</v>
      </c>
      <c r="K34" s="1">
        <f t="shared" si="6"/>
        <v>1500000</v>
      </c>
      <c r="L34" s="1">
        <f t="shared" si="7"/>
        <v>0</v>
      </c>
      <c r="M34" s="1">
        <f t="shared" si="3"/>
        <v>1500000</v>
      </c>
    </row>
    <row r="35" spans="1:13" ht="15.75">
      <c r="A35" s="103" t="s">
        <v>197</v>
      </c>
      <c r="B35" s="114">
        <v>0</v>
      </c>
      <c r="C35" s="114">
        <v>12000000</v>
      </c>
      <c r="D35" s="114">
        <v>0</v>
      </c>
      <c r="E35" s="1">
        <f t="shared" si="1"/>
        <v>12000000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f t="shared" si="5"/>
        <v>0</v>
      </c>
      <c r="K35" s="1">
        <f t="shared" si="6"/>
        <v>12000000</v>
      </c>
      <c r="L35" s="1">
        <f t="shared" si="7"/>
        <v>0</v>
      </c>
      <c r="M35" s="1">
        <f t="shared" si="3"/>
        <v>12000000</v>
      </c>
    </row>
    <row r="36" spans="1:13" ht="15.75">
      <c r="A36" s="103" t="s">
        <v>376</v>
      </c>
      <c r="B36" s="114">
        <v>0</v>
      </c>
      <c r="C36" s="114">
        <v>2000000</v>
      </c>
      <c r="D36" s="114">
        <v>0</v>
      </c>
      <c r="E36" s="1">
        <f t="shared" si="1"/>
        <v>2000000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f t="shared" si="5"/>
        <v>0</v>
      </c>
      <c r="K36" s="1">
        <f t="shared" si="6"/>
        <v>2000000</v>
      </c>
      <c r="L36" s="1">
        <f t="shared" si="7"/>
        <v>0</v>
      </c>
      <c r="M36" s="1">
        <f t="shared" si="3"/>
        <v>2000000</v>
      </c>
    </row>
    <row r="37" spans="1:13" ht="15.75">
      <c r="A37" s="103" t="s">
        <v>377</v>
      </c>
      <c r="B37" s="114">
        <v>0</v>
      </c>
      <c r="C37" s="114">
        <v>15000000</v>
      </c>
      <c r="D37" s="114">
        <v>0</v>
      </c>
      <c r="E37" s="1">
        <f t="shared" si="1"/>
        <v>15000000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f t="shared" si="5"/>
        <v>0</v>
      </c>
      <c r="K37" s="1">
        <f t="shared" si="6"/>
        <v>15000000</v>
      </c>
      <c r="L37" s="1">
        <f t="shared" si="7"/>
        <v>0</v>
      </c>
      <c r="M37" s="1">
        <f t="shared" si="3"/>
        <v>15000000</v>
      </c>
    </row>
    <row r="38" spans="1:13" ht="15.75">
      <c r="A38" s="103" t="s">
        <v>198</v>
      </c>
      <c r="B38" s="114">
        <v>0</v>
      </c>
      <c r="C38" s="114">
        <v>1000000</v>
      </c>
      <c r="D38" s="114">
        <v>0</v>
      </c>
      <c r="E38" s="1">
        <f t="shared" si="1"/>
        <v>1000000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f t="shared" si="5"/>
        <v>0</v>
      </c>
      <c r="K38" s="1">
        <f t="shared" si="6"/>
        <v>1000000</v>
      </c>
      <c r="L38" s="1">
        <f t="shared" si="7"/>
        <v>0</v>
      </c>
      <c r="M38" s="1">
        <f t="shared" si="3"/>
        <v>1000000</v>
      </c>
    </row>
    <row r="39" spans="1:13" ht="31.5">
      <c r="A39" s="103" t="s">
        <v>393</v>
      </c>
      <c r="B39" s="114">
        <v>0</v>
      </c>
      <c r="C39" s="114">
        <v>99712296</v>
      </c>
      <c r="D39" s="114">
        <v>0</v>
      </c>
      <c r="E39" s="1">
        <f t="shared" si="1"/>
        <v>99712296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f t="shared" si="5"/>
        <v>0</v>
      </c>
      <c r="K39" s="1">
        <f t="shared" si="6"/>
        <v>99712296</v>
      </c>
      <c r="L39" s="1">
        <f t="shared" si="7"/>
        <v>0</v>
      </c>
      <c r="M39" s="1">
        <f t="shared" si="3"/>
        <v>99712296</v>
      </c>
    </row>
    <row r="40" spans="1:13" ht="15.75">
      <c r="A40" s="103" t="s">
        <v>392</v>
      </c>
      <c r="B40" s="114">
        <v>0</v>
      </c>
      <c r="C40" s="114">
        <v>62947000</v>
      </c>
      <c r="D40" s="114">
        <v>0</v>
      </c>
      <c r="E40" s="1">
        <f t="shared" si="1"/>
        <v>62947000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f t="shared" si="5"/>
        <v>0</v>
      </c>
      <c r="K40" s="1">
        <f t="shared" si="6"/>
        <v>62947000</v>
      </c>
      <c r="L40" s="1">
        <f t="shared" si="7"/>
        <v>0</v>
      </c>
      <c r="M40" s="1">
        <f t="shared" si="3"/>
        <v>62947000</v>
      </c>
    </row>
    <row r="41" spans="1:13" ht="15.75">
      <c r="A41" s="2" t="s">
        <v>378</v>
      </c>
      <c r="B41" s="114">
        <v>0</v>
      </c>
      <c r="C41" s="114">
        <v>31600000</v>
      </c>
      <c r="D41" s="114">
        <v>0</v>
      </c>
      <c r="E41" s="1">
        <f t="shared" si="1"/>
        <v>31600000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f t="shared" si="5"/>
        <v>0</v>
      </c>
      <c r="K41" s="1">
        <f t="shared" si="6"/>
        <v>31600000</v>
      </c>
      <c r="L41" s="1">
        <f t="shared" si="7"/>
        <v>0</v>
      </c>
      <c r="M41" s="1">
        <f t="shared" si="3"/>
        <v>31600000</v>
      </c>
    </row>
    <row r="42" spans="1:13" ht="15.75">
      <c r="A42" s="2" t="s">
        <v>442</v>
      </c>
      <c r="B42" s="114">
        <v>0</v>
      </c>
      <c r="C42" s="114">
        <v>886291</v>
      </c>
      <c r="D42" s="114">
        <v>0</v>
      </c>
      <c r="E42" s="1">
        <f t="shared" si="1"/>
        <v>886291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f t="shared" si="5"/>
        <v>0</v>
      </c>
      <c r="K42" s="1">
        <f t="shared" si="6"/>
        <v>886291</v>
      </c>
      <c r="L42" s="1">
        <f t="shared" si="7"/>
        <v>0</v>
      </c>
      <c r="M42" s="1">
        <f t="shared" si="3"/>
        <v>886291</v>
      </c>
    </row>
    <row r="43" spans="1:13" ht="15.75">
      <c r="A43" s="2" t="s">
        <v>443</v>
      </c>
      <c r="B43" s="114">
        <v>0</v>
      </c>
      <c r="C43" s="114">
        <v>32618023</v>
      </c>
      <c r="D43" s="114">
        <v>0</v>
      </c>
      <c r="E43" s="1">
        <f t="shared" si="1"/>
        <v>32618023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f t="shared" si="5"/>
        <v>0</v>
      </c>
      <c r="K43" s="1">
        <f t="shared" si="6"/>
        <v>32618023</v>
      </c>
      <c r="L43" s="1">
        <f t="shared" si="7"/>
        <v>0</v>
      </c>
      <c r="M43" s="1">
        <f t="shared" si="3"/>
        <v>32618023</v>
      </c>
    </row>
    <row r="44" spans="1:13" ht="15.75">
      <c r="A44" s="2" t="s">
        <v>437</v>
      </c>
      <c r="B44" s="114">
        <v>0</v>
      </c>
      <c r="C44" s="114">
        <v>42000</v>
      </c>
      <c r="D44" s="114">
        <v>0</v>
      </c>
      <c r="E44" s="1">
        <f t="shared" si="1"/>
        <v>42000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f t="shared" si="5"/>
        <v>0</v>
      </c>
      <c r="K44" s="1">
        <f t="shared" si="6"/>
        <v>42000</v>
      </c>
      <c r="L44" s="1">
        <f t="shared" si="7"/>
        <v>0</v>
      </c>
      <c r="M44" s="1">
        <f t="shared" si="3"/>
        <v>42000</v>
      </c>
    </row>
    <row r="45" spans="1:13" ht="31.5">
      <c r="A45" s="148" t="s">
        <v>379</v>
      </c>
      <c r="B45" s="114">
        <v>0</v>
      </c>
      <c r="C45" s="114">
        <v>1552000</v>
      </c>
      <c r="D45" s="114">
        <v>0</v>
      </c>
      <c r="E45" s="1">
        <f t="shared" si="1"/>
        <v>1552000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f t="shared" si="5"/>
        <v>0</v>
      </c>
      <c r="K45" s="1">
        <f t="shared" si="6"/>
        <v>1552000</v>
      </c>
      <c r="L45" s="1">
        <f t="shared" si="7"/>
        <v>0</v>
      </c>
      <c r="M45" s="1">
        <f t="shared" si="3"/>
        <v>1552000</v>
      </c>
    </row>
    <row r="46" spans="1:13" ht="15.75">
      <c r="A46" s="148" t="s">
        <v>446</v>
      </c>
      <c r="B46" s="114">
        <v>0</v>
      </c>
      <c r="C46" s="114">
        <v>1000000</v>
      </c>
      <c r="D46" s="114">
        <v>0</v>
      </c>
      <c r="E46" s="1">
        <f t="shared" si="1"/>
        <v>1000000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f t="shared" si="5"/>
        <v>0</v>
      </c>
      <c r="K46" s="1">
        <f t="shared" si="6"/>
        <v>1000000</v>
      </c>
      <c r="L46" s="1">
        <f t="shared" si="7"/>
        <v>0</v>
      </c>
      <c r="M46" s="1">
        <f t="shared" si="3"/>
        <v>1000000</v>
      </c>
    </row>
    <row r="47" spans="1:13" ht="15.75">
      <c r="A47" s="103" t="s">
        <v>380</v>
      </c>
      <c r="B47" s="114">
        <v>0</v>
      </c>
      <c r="C47" s="114">
        <v>2000000</v>
      </c>
      <c r="D47" s="114">
        <v>0</v>
      </c>
      <c r="E47" s="1">
        <f t="shared" si="1"/>
        <v>2000000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f t="shared" si="5"/>
        <v>0</v>
      </c>
      <c r="K47" s="1">
        <f t="shared" si="6"/>
        <v>2000000</v>
      </c>
      <c r="L47" s="1">
        <f t="shared" si="7"/>
        <v>0</v>
      </c>
      <c r="M47" s="1">
        <f t="shared" si="3"/>
        <v>2000000</v>
      </c>
    </row>
    <row r="48" spans="1:13" ht="31.5">
      <c r="A48" s="103" t="s">
        <v>381</v>
      </c>
      <c r="B48" s="114">
        <v>0</v>
      </c>
      <c r="C48" s="114">
        <v>2000000</v>
      </c>
      <c r="D48" s="114">
        <v>0</v>
      </c>
      <c r="E48" s="1">
        <f t="shared" si="1"/>
        <v>2000000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f t="shared" si="5"/>
        <v>0</v>
      </c>
      <c r="K48" s="1">
        <f t="shared" si="6"/>
        <v>2000000</v>
      </c>
      <c r="L48" s="1">
        <f t="shared" si="7"/>
        <v>0</v>
      </c>
      <c r="M48" s="1">
        <f t="shared" si="3"/>
        <v>2000000</v>
      </c>
    </row>
    <row r="49" spans="1:13" ht="15.75">
      <c r="A49" s="103" t="s">
        <v>382</v>
      </c>
      <c r="B49" s="114">
        <v>0</v>
      </c>
      <c r="C49" s="114">
        <v>1800000</v>
      </c>
      <c r="D49" s="114">
        <v>0</v>
      </c>
      <c r="E49" s="1">
        <f t="shared" si="1"/>
        <v>1800000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f t="shared" si="5"/>
        <v>0</v>
      </c>
      <c r="K49" s="1">
        <f t="shared" si="6"/>
        <v>1800000</v>
      </c>
      <c r="L49" s="1">
        <f t="shared" si="7"/>
        <v>0</v>
      </c>
      <c r="M49" s="1">
        <f t="shared" si="3"/>
        <v>1800000</v>
      </c>
    </row>
    <row r="50" spans="1:13" ht="15.75">
      <c r="A50" s="103" t="s">
        <v>383</v>
      </c>
      <c r="B50" s="114">
        <v>0</v>
      </c>
      <c r="C50" s="114">
        <v>1800000</v>
      </c>
      <c r="D50" s="114">
        <v>0</v>
      </c>
      <c r="E50" s="1">
        <f t="shared" si="1"/>
        <v>1800000</v>
      </c>
      <c r="F50" s="1">
        <v>0</v>
      </c>
      <c r="G50" s="1">
        <v>0</v>
      </c>
      <c r="H50" s="1">
        <v>0</v>
      </c>
      <c r="I50" s="1">
        <f t="shared" si="2"/>
        <v>0</v>
      </c>
      <c r="J50" s="1">
        <f t="shared" si="5"/>
        <v>0</v>
      </c>
      <c r="K50" s="1">
        <f t="shared" si="6"/>
        <v>1800000</v>
      </c>
      <c r="L50" s="1">
        <f t="shared" si="7"/>
        <v>0</v>
      </c>
      <c r="M50" s="1">
        <f t="shared" si="3"/>
        <v>1800000</v>
      </c>
    </row>
    <row r="51" spans="1:13" ht="15.75">
      <c r="A51" s="2" t="s">
        <v>170</v>
      </c>
      <c r="B51" s="114">
        <v>0</v>
      </c>
      <c r="C51" s="114">
        <v>1800000</v>
      </c>
      <c r="D51" s="114">
        <v>0</v>
      </c>
      <c r="E51" s="1">
        <f t="shared" si="1"/>
        <v>1800000</v>
      </c>
      <c r="F51" s="1">
        <v>0</v>
      </c>
      <c r="G51" s="1">
        <v>0</v>
      </c>
      <c r="H51" s="1">
        <v>0</v>
      </c>
      <c r="I51" s="1">
        <f t="shared" si="2"/>
        <v>0</v>
      </c>
      <c r="J51" s="1">
        <f t="shared" si="5"/>
        <v>0</v>
      </c>
      <c r="K51" s="1">
        <f t="shared" si="6"/>
        <v>1800000</v>
      </c>
      <c r="L51" s="1">
        <f t="shared" si="7"/>
        <v>0</v>
      </c>
      <c r="M51" s="1">
        <f t="shared" si="3"/>
        <v>1800000</v>
      </c>
    </row>
    <row r="52" spans="1:13" ht="15.75">
      <c r="A52" s="2" t="s">
        <v>171</v>
      </c>
      <c r="B52" s="114">
        <v>0</v>
      </c>
      <c r="C52" s="114">
        <v>1800000</v>
      </c>
      <c r="D52" s="114">
        <v>0</v>
      </c>
      <c r="E52" s="1">
        <f t="shared" si="1"/>
        <v>1800000</v>
      </c>
      <c r="F52" s="1">
        <v>0</v>
      </c>
      <c r="G52" s="1">
        <v>0</v>
      </c>
      <c r="H52" s="1">
        <v>0</v>
      </c>
      <c r="I52" s="1">
        <f t="shared" si="2"/>
        <v>0</v>
      </c>
      <c r="J52" s="1">
        <f t="shared" si="5"/>
        <v>0</v>
      </c>
      <c r="K52" s="1">
        <f t="shared" si="6"/>
        <v>1800000</v>
      </c>
      <c r="L52" s="1">
        <f t="shared" si="7"/>
        <v>0</v>
      </c>
      <c r="M52" s="1">
        <f t="shared" si="3"/>
        <v>1800000</v>
      </c>
    </row>
    <row r="53" spans="1:13" ht="15.75">
      <c r="A53" s="103" t="s">
        <v>384</v>
      </c>
      <c r="B53" s="114">
        <v>0</v>
      </c>
      <c r="C53" s="114">
        <v>8000000</v>
      </c>
      <c r="D53" s="114">
        <v>0</v>
      </c>
      <c r="E53" s="1">
        <f t="shared" si="1"/>
        <v>8000000</v>
      </c>
      <c r="F53" s="1">
        <v>0</v>
      </c>
      <c r="G53" s="1">
        <v>0</v>
      </c>
      <c r="H53" s="1">
        <v>0</v>
      </c>
      <c r="I53" s="1">
        <f t="shared" si="2"/>
        <v>0</v>
      </c>
      <c r="J53" s="1">
        <f t="shared" si="5"/>
        <v>0</v>
      </c>
      <c r="K53" s="1">
        <f t="shared" si="6"/>
        <v>8000000</v>
      </c>
      <c r="L53" s="1">
        <f t="shared" si="7"/>
        <v>0</v>
      </c>
      <c r="M53" s="1">
        <f t="shared" si="3"/>
        <v>8000000</v>
      </c>
    </row>
    <row r="54" spans="1:13" ht="15.75">
      <c r="A54" s="103" t="s">
        <v>386</v>
      </c>
      <c r="B54" s="114">
        <v>0</v>
      </c>
      <c r="C54" s="114">
        <v>9500000</v>
      </c>
      <c r="D54" s="114">
        <v>0</v>
      </c>
      <c r="E54" s="1">
        <f t="shared" si="1"/>
        <v>9500000</v>
      </c>
      <c r="F54" s="1">
        <v>0</v>
      </c>
      <c r="G54" s="1">
        <v>0</v>
      </c>
      <c r="H54" s="1">
        <v>0</v>
      </c>
      <c r="I54" s="1">
        <f t="shared" si="2"/>
        <v>0</v>
      </c>
      <c r="J54" s="1">
        <f t="shared" si="5"/>
        <v>0</v>
      </c>
      <c r="K54" s="1">
        <f t="shared" si="6"/>
        <v>9500000</v>
      </c>
      <c r="L54" s="1">
        <f t="shared" si="7"/>
        <v>0</v>
      </c>
      <c r="M54" s="1">
        <f t="shared" si="3"/>
        <v>9500000</v>
      </c>
    </row>
    <row r="55" spans="1:13" ht="15.75">
      <c r="A55" s="103" t="s">
        <v>440</v>
      </c>
      <c r="B55" s="114">
        <v>0</v>
      </c>
      <c r="C55" s="114">
        <v>600000</v>
      </c>
      <c r="D55" s="114">
        <v>0</v>
      </c>
      <c r="E55" s="1">
        <f t="shared" si="1"/>
        <v>600000</v>
      </c>
      <c r="F55" s="1">
        <v>0</v>
      </c>
      <c r="G55" s="1">
        <v>0</v>
      </c>
      <c r="H55" s="1">
        <v>0</v>
      </c>
      <c r="I55" s="1">
        <f t="shared" si="2"/>
        <v>0</v>
      </c>
      <c r="J55" s="1">
        <f t="shared" si="5"/>
        <v>0</v>
      </c>
      <c r="K55" s="1">
        <f t="shared" si="6"/>
        <v>600000</v>
      </c>
      <c r="L55" s="1">
        <f t="shared" si="7"/>
        <v>0</v>
      </c>
      <c r="M55" s="1">
        <f t="shared" si="3"/>
        <v>600000</v>
      </c>
    </row>
    <row r="56" spans="1:13" ht="15.75">
      <c r="A56" s="103" t="s">
        <v>387</v>
      </c>
      <c r="B56" s="114">
        <v>0</v>
      </c>
      <c r="C56" s="114">
        <v>400000</v>
      </c>
      <c r="D56" s="114">
        <v>0</v>
      </c>
      <c r="E56" s="1">
        <f t="shared" si="1"/>
        <v>400000</v>
      </c>
      <c r="F56" s="1">
        <v>0</v>
      </c>
      <c r="G56" s="1">
        <v>0</v>
      </c>
      <c r="H56" s="1">
        <v>0</v>
      </c>
      <c r="I56" s="1">
        <f t="shared" si="2"/>
        <v>0</v>
      </c>
      <c r="J56" s="1">
        <f t="shared" si="5"/>
        <v>0</v>
      </c>
      <c r="K56" s="1">
        <f t="shared" si="6"/>
        <v>400000</v>
      </c>
      <c r="L56" s="1">
        <f t="shared" si="7"/>
        <v>0</v>
      </c>
      <c r="M56" s="1">
        <f t="shared" si="3"/>
        <v>400000</v>
      </c>
    </row>
    <row r="57" spans="1:13" ht="15.75">
      <c r="A57" s="103" t="s">
        <v>168</v>
      </c>
      <c r="B57" s="114">
        <v>0</v>
      </c>
      <c r="C57" s="114">
        <v>4000000</v>
      </c>
      <c r="D57" s="114">
        <v>0</v>
      </c>
      <c r="E57" s="1">
        <f t="shared" si="1"/>
        <v>4000000</v>
      </c>
      <c r="F57" s="1">
        <v>0</v>
      </c>
      <c r="G57" s="1">
        <v>0</v>
      </c>
      <c r="H57" s="1">
        <v>0</v>
      </c>
      <c r="I57" s="1">
        <f t="shared" si="2"/>
        <v>0</v>
      </c>
      <c r="J57" s="1">
        <f t="shared" si="5"/>
        <v>0</v>
      </c>
      <c r="K57" s="1">
        <f t="shared" si="6"/>
        <v>4000000</v>
      </c>
      <c r="L57" s="1">
        <f t="shared" si="7"/>
        <v>0</v>
      </c>
      <c r="M57" s="1">
        <f t="shared" si="3"/>
        <v>4000000</v>
      </c>
    </row>
    <row r="58" spans="1:13" ht="31.5">
      <c r="A58" s="103" t="s">
        <v>388</v>
      </c>
      <c r="B58" s="114">
        <v>0</v>
      </c>
      <c r="C58" s="114">
        <v>2500000</v>
      </c>
      <c r="D58" s="114">
        <v>0</v>
      </c>
      <c r="E58" s="1">
        <f t="shared" si="1"/>
        <v>2500000</v>
      </c>
      <c r="F58" s="1">
        <v>0</v>
      </c>
      <c r="G58" s="1">
        <v>0</v>
      </c>
      <c r="H58" s="1">
        <v>0</v>
      </c>
      <c r="I58" s="1">
        <f t="shared" si="2"/>
        <v>0</v>
      </c>
      <c r="J58" s="1">
        <f t="shared" si="5"/>
        <v>0</v>
      </c>
      <c r="K58" s="1">
        <f t="shared" si="6"/>
        <v>2500000</v>
      </c>
      <c r="L58" s="1">
        <f t="shared" si="7"/>
        <v>0</v>
      </c>
      <c r="M58" s="1">
        <f t="shared" si="3"/>
        <v>2500000</v>
      </c>
    </row>
    <row r="59" spans="1:13" ht="15.75">
      <c r="A59" s="103" t="s">
        <v>169</v>
      </c>
      <c r="B59" s="114">
        <v>0</v>
      </c>
      <c r="C59" s="114">
        <v>4500000</v>
      </c>
      <c r="D59" s="114">
        <v>0</v>
      </c>
      <c r="E59" s="1">
        <f t="shared" si="1"/>
        <v>4500000</v>
      </c>
      <c r="F59" s="1">
        <v>0</v>
      </c>
      <c r="G59" s="1">
        <v>0</v>
      </c>
      <c r="H59" s="1">
        <v>0</v>
      </c>
      <c r="I59" s="1">
        <f t="shared" si="2"/>
        <v>0</v>
      </c>
      <c r="J59" s="1">
        <f t="shared" si="5"/>
        <v>0</v>
      </c>
      <c r="K59" s="1">
        <f t="shared" si="6"/>
        <v>4500000</v>
      </c>
      <c r="L59" s="1">
        <f t="shared" si="7"/>
        <v>0</v>
      </c>
      <c r="M59" s="1">
        <f t="shared" si="3"/>
        <v>4500000</v>
      </c>
    </row>
    <row r="60" spans="1:13" ht="15.75">
      <c r="A60" s="103" t="s">
        <v>390</v>
      </c>
      <c r="B60" s="114">
        <v>0</v>
      </c>
      <c r="C60" s="114">
        <v>600000</v>
      </c>
      <c r="D60" s="114">
        <v>0</v>
      </c>
      <c r="E60" s="1">
        <f t="shared" si="1"/>
        <v>600000</v>
      </c>
      <c r="F60" s="1">
        <v>0</v>
      </c>
      <c r="G60" s="1">
        <v>0</v>
      </c>
      <c r="H60" s="1">
        <v>0</v>
      </c>
      <c r="I60" s="1">
        <f t="shared" si="2"/>
        <v>0</v>
      </c>
      <c r="J60" s="1">
        <f t="shared" si="5"/>
        <v>0</v>
      </c>
      <c r="K60" s="1">
        <f t="shared" si="6"/>
        <v>600000</v>
      </c>
      <c r="L60" s="1">
        <f t="shared" si="7"/>
        <v>0</v>
      </c>
      <c r="M60" s="1">
        <f t="shared" si="3"/>
        <v>600000</v>
      </c>
    </row>
    <row r="61" spans="1:13" ht="15.75">
      <c r="A61" s="103" t="s">
        <v>391</v>
      </c>
      <c r="B61" s="114">
        <v>0</v>
      </c>
      <c r="C61" s="114">
        <v>10000000</v>
      </c>
      <c r="D61" s="114">
        <v>0</v>
      </c>
      <c r="E61" s="1">
        <f t="shared" si="1"/>
        <v>10000000</v>
      </c>
      <c r="F61" s="1">
        <v>0</v>
      </c>
      <c r="G61" s="1">
        <v>0</v>
      </c>
      <c r="H61" s="1">
        <v>0</v>
      </c>
      <c r="I61" s="1">
        <f t="shared" si="2"/>
        <v>0</v>
      </c>
      <c r="J61" s="1">
        <f t="shared" si="5"/>
        <v>0</v>
      </c>
      <c r="K61" s="1">
        <f t="shared" si="6"/>
        <v>10000000</v>
      </c>
      <c r="L61" s="1">
        <f t="shared" si="7"/>
        <v>0</v>
      </c>
      <c r="M61" s="1">
        <f t="shared" si="3"/>
        <v>10000000</v>
      </c>
    </row>
    <row r="62" spans="1:13" ht="31.5">
      <c r="A62" s="113" t="s">
        <v>49</v>
      </c>
      <c r="B62" s="3">
        <f>SUM(B21:B61)</f>
        <v>150400000</v>
      </c>
      <c r="C62" s="3">
        <f aca="true" t="shared" si="8" ref="C62:J62">SUM(C21:C61)</f>
        <v>387037610</v>
      </c>
      <c r="D62" s="3">
        <f t="shared" si="8"/>
        <v>0</v>
      </c>
      <c r="E62" s="3">
        <f t="shared" si="8"/>
        <v>537437610</v>
      </c>
      <c r="F62" s="3">
        <f t="shared" si="8"/>
        <v>0</v>
      </c>
      <c r="G62" s="3">
        <f t="shared" si="8"/>
        <v>0</v>
      </c>
      <c r="H62" s="3">
        <f t="shared" si="8"/>
        <v>0</v>
      </c>
      <c r="I62" s="3">
        <f t="shared" si="8"/>
        <v>0</v>
      </c>
      <c r="J62" s="3">
        <f t="shared" si="8"/>
        <v>150400000</v>
      </c>
      <c r="K62" s="3">
        <f>SUM(K21:K61)</f>
        <v>387037610</v>
      </c>
      <c r="L62" s="3">
        <f>SUM(L21:L61)</f>
        <v>0</v>
      </c>
      <c r="M62" s="3">
        <f>SUM(M21:M61)</f>
        <v>537437610</v>
      </c>
    </row>
    <row r="63" spans="1:13" ht="15.75">
      <c r="A63" s="103" t="s">
        <v>465</v>
      </c>
      <c r="B63" s="114">
        <v>0</v>
      </c>
      <c r="C63" s="114">
        <v>0</v>
      </c>
      <c r="D63" s="114">
        <v>0</v>
      </c>
      <c r="E63" s="1">
        <f>SUM(B63:D63)</f>
        <v>0</v>
      </c>
      <c r="F63" s="1">
        <v>0</v>
      </c>
      <c r="G63" s="1">
        <v>1000000</v>
      </c>
      <c r="H63" s="1">
        <v>0</v>
      </c>
      <c r="I63" s="1">
        <f>SUM(F63:H63)</f>
        <v>1000000</v>
      </c>
      <c r="J63" s="1">
        <f>B63+F63</f>
        <v>0</v>
      </c>
      <c r="K63" s="1">
        <f>C63+G63</f>
        <v>1000000</v>
      </c>
      <c r="L63" s="1">
        <f>D63+H63</f>
        <v>0</v>
      </c>
      <c r="M63" s="1">
        <f>SUM(J63:L63)</f>
        <v>1000000</v>
      </c>
    </row>
    <row r="64" spans="1:13" ht="31.5">
      <c r="A64" s="103" t="s">
        <v>395</v>
      </c>
      <c r="B64" s="114">
        <v>0</v>
      </c>
      <c r="C64" s="114">
        <v>1000000</v>
      </c>
      <c r="D64" s="114">
        <v>0</v>
      </c>
      <c r="E64" s="1">
        <f t="shared" si="1"/>
        <v>1000000</v>
      </c>
      <c r="F64" s="1">
        <v>0</v>
      </c>
      <c r="G64" s="1">
        <v>0</v>
      </c>
      <c r="H64" s="1">
        <v>0</v>
      </c>
      <c r="I64" s="1">
        <f t="shared" si="2"/>
        <v>0</v>
      </c>
      <c r="J64" s="1">
        <f aca="true" t="shared" si="9" ref="J64:L67">B64+F64</f>
        <v>0</v>
      </c>
      <c r="K64" s="1">
        <f t="shared" si="9"/>
        <v>1000000</v>
      </c>
      <c r="L64" s="1">
        <f t="shared" si="9"/>
        <v>0</v>
      </c>
      <c r="M64" s="1">
        <f t="shared" si="3"/>
        <v>1000000</v>
      </c>
    </row>
    <row r="65" spans="1:13" ht="31.5">
      <c r="A65" s="103" t="s">
        <v>436</v>
      </c>
      <c r="B65" s="114">
        <v>0</v>
      </c>
      <c r="C65" s="114">
        <v>3000000</v>
      </c>
      <c r="D65" s="114">
        <v>0</v>
      </c>
      <c r="E65" s="1">
        <f t="shared" si="1"/>
        <v>3000000</v>
      </c>
      <c r="F65" s="1">
        <v>0</v>
      </c>
      <c r="G65" s="1">
        <v>0</v>
      </c>
      <c r="H65" s="1">
        <v>0</v>
      </c>
      <c r="I65" s="1">
        <f t="shared" si="2"/>
        <v>0</v>
      </c>
      <c r="J65" s="1">
        <f t="shared" si="9"/>
        <v>0</v>
      </c>
      <c r="K65" s="1">
        <f t="shared" si="9"/>
        <v>3000000</v>
      </c>
      <c r="L65" s="1">
        <f t="shared" si="9"/>
        <v>0</v>
      </c>
      <c r="M65" s="1">
        <f t="shared" si="3"/>
        <v>3000000</v>
      </c>
    </row>
    <row r="66" spans="1:13" ht="31.5">
      <c r="A66" s="103" t="s">
        <v>396</v>
      </c>
      <c r="B66" s="114">
        <v>0</v>
      </c>
      <c r="C66" s="114">
        <v>6000000</v>
      </c>
      <c r="D66" s="114">
        <v>0</v>
      </c>
      <c r="E66" s="1">
        <f t="shared" si="1"/>
        <v>6000000</v>
      </c>
      <c r="F66" s="1">
        <v>0</v>
      </c>
      <c r="G66" s="1">
        <v>0</v>
      </c>
      <c r="H66" s="1">
        <v>0</v>
      </c>
      <c r="I66" s="1">
        <f t="shared" si="2"/>
        <v>0</v>
      </c>
      <c r="J66" s="1">
        <f t="shared" si="9"/>
        <v>0</v>
      </c>
      <c r="K66" s="1">
        <f t="shared" si="9"/>
        <v>6000000</v>
      </c>
      <c r="L66" s="1">
        <f t="shared" si="9"/>
        <v>0</v>
      </c>
      <c r="M66" s="1">
        <f t="shared" si="3"/>
        <v>6000000</v>
      </c>
    </row>
    <row r="67" spans="1:13" ht="15.75">
      <c r="A67" s="103" t="s">
        <v>397</v>
      </c>
      <c r="B67" s="114">
        <v>0</v>
      </c>
      <c r="C67" s="114">
        <v>6120000</v>
      </c>
      <c r="D67" s="114">
        <v>0</v>
      </c>
      <c r="E67" s="1">
        <f t="shared" si="1"/>
        <v>6120000</v>
      </c>
      <c r="F67" s="1">
        <v>0</v>
      </c>
      <c r="G67" s="1">
        <v>0</v>
      </c>
      <c r="H67" s="1">
        <v>0</v>
      </c>
      <c r="I67" s="1">
        <f t="shared" si="2"/>
        <v>0</v>
      </c>
      <c r="J67" s="1">
        <f t="shared" si="9"/>
        <v>0</v>
      </c>
      <c r="K67" s="1">
        <f t="shared" si="9"/>
        <v>6120000</v>
      </c>
      <c r="L67" s="1">
        <f t="shared" si="9"/>
        <v>0</v>
      </c>
      <c r="M67" s="1">
        <f t="shared" si="3"/>
        <v>6120000</v>
      </c>
    </row>
    <row r="68" spans="1:13" ht="31.5">
      <c r="A68" s="113" t="s">
        <v>398</v>
      </c>
      <c r="B68" s="3">
        <f>SUM(B63:B67)</f>
        <v>0</v>
      </c>
      <c r="C68" s="3">
        <f aca="true" t="shared" si="10" ref="C68:M68">SUM(C63:C67)</f>
        <v>16120000</v>
      </c>
      <c r="D68" s="3">
        <f t="shared" si="10"/>
        <v>0</v>
      </c>
      <c r="E68" s="3">
        <f t="shared" si="10"/>
        <v>16120000</v>
      </c>
      <c r="F68" s="3">
        <f t="shared" si="10"/>
        <v>0</v>
      </c>
      <c r="G68" s="3">
        <f t="shared" si="10"/>
        <v>1000000</v>
      </c>
      <c r="H68" s="3">
        <f t="shared" si="10"/>
        <v>0</v>
      </c>
      <c r="I68" s="3">
        <f t="shared" si="10"/>
        <v>1000000</v>
      </c>
      <c r="J68" s="3">
        <f t="shared" si="10"/>
        <v>0</v>
      </c>
      <c r="K68" s="3">
        <f t="shared" si="10"/>
        <v>17120000</v>
      </c>
      <c r="L68" s="3">
        <f t="shared" si="10"/>
        <v>0</v>
      </c>
      <c r="M68" s="3">
        <f t="shared" si="10"/>
        <v>17120000</v>
      </c>
    </row>
    <row r="69" spans="1:13" ht="15.75">
      <c r="A69" s="55" t="s">
        <v>47</v>
      </c>
      <c r="B69" s="3">
        <f aca="true" t="shared" si="11" ref="B69:M69">B62+B20+B68</f>
        <v>611667877</v>
      </c>
      <c r="C69" s="3">
        <f t="shared" si="11"/>
        <v>409157610</v>
      </c>
      <c r="D69" s="3">
        <f t="shared" si="11"/>
        <v>0</v>
      </c>
      <c r="E69" s="3">
        <f t="shared" si="11"/>
        <v>1020825487</v>
      </c>
      <c r="F69" s="3">
        <f t="shared" si="11"/>
        <v>27063902</v>
      </c>
      <c r="G69" s="3">
        <f t="shared" si="11"/>
        <v>1000000</v>
      </c>
      <c r="H69" s="3">
        <f t="shared" si="11"/>
        <v>0</v>
      </c>
      <c r="I69" s="3">
        <f t="shared" si="11"/>
        <v>28063902</v>
      </c>
      <c r="J69" s="3">
        <f t="shared" si="11"/>
        <v>638731779</v>
      </c>
      <c r="K69" s="3">
        <f t="shared" si="11"/>
        <v>410157610</v>
      </c>
      <c r="L69" s="3">
        <f t="shared" si="11"/>
        <v>0</v>
      </c>
      <c r="M69" s="3">
        <f t="shared" si="11"/>
        <v>1048889389</v>
      </c>
    </row>
    <row r="71" ht="15.75">
      <c r="A71" s="51"/>
    </row>
    <row r="73" spans="2:13" ht="15.7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</sheetData>
  <sheetProtection/>
  <mergeCells count="8">
    <mergeCell ref="F10:I10"/>
    <mergeCell ref="J10:M10"/>
    <mergeCell ref="A1:M1"/>
    <mergeCell ref="A2:M2"/>
    <mergeCell ref="A7:M7"/>
    <mergeCell ref="A6:M6"/>
    <mergeCell ref="A5:M5"/>
    <mergeCell ref="B10:E10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6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6.875" style="7" customWidth="1"/>
    <col min="2" max="2" width="8.625" style="7" customWidth="1"/>
    <col min="3" max="3" width="41.00390625" style="7" customWidth="1"/>
    <col min="4" max="4" width="12.375" style="7" customWidth="1"/>
    <col min="5" max="6" width="12.375" style="7" bestFit="1" customWidth="1"/>
    <col min="7" max="16384" width="9.125" style="7" customWidth="1"/>
  </cols>
  <sheetData>
    <row r="1" spans="1:6" ht="15.75">
      <c r="A1" s="197" t="s">
        <v>477</v>
      </c>
      <c r="B1" s="197"/>
      <c r="C1" s="197"/>
      <c r="D1" s="197"/>
      <c r="E1" s="197"/>
      <c r="F1" s="197"/>
    </row>
    <row r="2" spans="1:8" ht="15.75">
      <c r="A2" s="197" t="s">
        <v>452</v>
      </c>
      <c r="B2" s="197"/>
      <c r="C2" s="197"/>
      <c r="D2" s="197"/>
      <c r="E2" s="197"/>
      <c r="F2" s="197"/>
      <c r="G2" s="172"/>
      <c r="H2" s="172"/>
    </row>
    <row r="3" spans="1:5" ht="15.75">
      <c r="A3" s="170"/>
      <c r="B3" s="170"/>
      <c r="C3" s="170"/>
      <c r="D3" s="170"/>
      <c r="E3" s="92"/>
    </row>
    <row r="4" spans="1:4" ht="15.75">
      <c r="A4" s="17"/>
      <c r="B4" s="17"/>
      <c r="C4" s="17"/>
      <c r="D4" s="17"/>
    </row>
    <row r="5" spans="1:4" ht="15.75">
      <c r="A5" s="198" t="s">
        <v>174</v>
      </c>
      <c r="B5" s="198"/>
      <c r="C5" s="198"/>
      <c r="D5" s="198"/>
    </row>
    <row r="6" spans="1:4" ht="15.75">
      <c r="A6" s="198" t="s">
        <v>211</v>
      </c>
      <c r="B6" s="198"/>
      <c r="C6" s="198"/>
      <c r="D6" s="198"/>
    </row>
    <row r="7" spans="4:6" ht="15.75">
      <c r="D7" s="9"/>
      <c r="E7" s="9"/>
      <c r="F7" s="9" t="s">
        <v>175</v>
      </c>
    </row>
    <row r="8" spans="1:6" ht="15.75" customHeight="1">
      <c r="A8" s="136" t="s">
        <v>176</v>
      </c>
      <c r="B8" s="136" t="s">
        <v>177</v>
      </c>
      <c r="C8" s="136" t="s">
        <v>178</v>
      </c>
      <c r="D8" s="146"/>
      <c r="E8" s="146"/>
      <c r="F8" s="146"/>
    </row>
    <row r="9" spans="1:6" ht="33.75" customHeight="1">
      <c r="A9" s="136"/>
      <c r="B9" s="136"/>
      <c r="C9" s="136"/>
      <c r="D9" s="137" t="s">
        <v>40</v>
      </c>
      <c r="E9" s="137" t="s">
        <v>449</v>
      </c>
      <c r="F9" s="137" t="s">
        <v>18</v>
      </c>
    </row>
    <row r="10" spans="1:6" ht="15.75">
      <c r="A10" s="208" t="s">
        <v>179</v>
      </c>
      <c r="B10" s="136"/>
      <c r="C10" s="13" t="s">
        <v>180</v>
      </c>
      <c r="D10" s="12"/>
      <c r="E10" s="12"/>
      <c r="F10" s="12"/>
    </row>
    <row r="11" spans="1:6" ht="15.75">
      <c r="A11" s="208"/>
      <c r="B11" s="136" t="s">
        <v>179</v>
      </c>
      <c r="C11" s="12" t="s">
        <v>15</v>
      </c>
      <c r="D11" s="139">
        <v>3</v>
      </c>
      <c r="E11" s="139">
        <v>0</v>
      </c>
      <c r="F11" s="139">
        <f aca="true" t="shared" si="0" ref="F11:F16">SUM(D11:E11)</f>
        <v>3</v>
      </c>
    </row>
    <row r="12" spans="1:6" ht="15.75">
      <c r="A12" s="208"/>
      <c r="B12" s="136"/>
      <c r="C12" s="12" t="s">
        <v>181</v>
      </c>
      <c r="D12" s="139">
        <v>0</v>
      </c>
      <c r="E12" s="139">
        <v>0</v>
      </c>
      <c r="F12" s="139">
        <f t="shared" si="0"/>
        <v>0</v>
      </c>
    </row>
    <row r="13" spans="1:6" ht="15.75">
      <c r="A13" s="208"/>
      <c r="B13" s="136" t="s">
        <v>182</v>
      </c>
      <c r="C13" s="7" t="s">
        <v>36</v>
      </c>
      <c r="D13" s="90">
        <v>90</v>
      </c>
      <c r="E13" s="90">
        <v>0</v>
      </c>
      <c r="F13" s="139">
        <f t="shared" si="0"/>
        <v>90</v>
      </c>
    </row>
    <row r="14" spans="1:6" ht="15.75">
      <c r="A14" s="208"/>
      <c r="B14" s="136"/>
      <c r="C14" s="12" t="s">
        <v>181</v>
      </c>
      <c r="D14" s="90">
        <v>5</v>
      </c>
      <c r="E14" s="90">
        <v>0</v>
      </c>
      <c r="F14" s="139">
        <f t="shared" si="0"/>
        <v>5</v>
      </c>
    </row>
    <row r="15" spans="1:6" ht="15.75">
      <c r="A15" s="140"/>
      <c r="B15" s="136"/>
      <c r="C15" s="13" t="s">
        <v>183</v>
      </c>
      <c r="D15" s="135">
        <f>D11+D13</f>
        <v>93</v>
      </c>
      <c r="E15" s="135">
        <f>E11+E13</f>
        <v>0</v>
      </c>
      <c r="F15" s="184">
        <f t="shared" si="0"/>
        <v>93</v>
      </c>
    </row>
    <row r="16" spans="1:6" ht="15.75">
      <c r="A16" s="141"/>
      <c r="B16" s="136"/>
      <c r="C16" s="12" t="s">
        <v>181</v>
      </c>
      <c r="D16" s="90">
        <f>D14+D12</f>
        <v>5</v>
      </c>
      <c r="E16" s="90">
        <f>E14+E12</f>
        <v>0</v>
      </c>
      <c r="F16" s="139">
        <f t="shared" si="0"/>
        <v>5</v>
      </c>
    </row>
    <row r="17" spans="1:6" ht="15.75">
      <c r="A17" s="141"/>
      <c r="B17" s="136"/>
      <c r="C17" s="12"/>
      <c r="D17" s="90"/>
      <c r="E17" s="90"/>
      <c r="F17" s="90"/>
    </row>
    <row r="18" spans="1:6" ht="15.75">
      <c r="A18" s="208" t="s">
        <v>182</v>
      </c>
      <c r="B18" s="136"/>
      <c r="C18" s="13" t="s">
        <v>184</v>
      </c>
      <c r="D18" s="90"/>
      <c r="E18" s="90"/>
      <c r="F18" s="90"/>
    </row>
    <row r="19" spans="1:6" ht="15.75">
      <c r="A19" s="208"/>
      <c r="B19" s="136" t="s">
        <v>179</v>
      </c>
      <c r="C19" s="12" t="s">
        <v>24</v>
      </c>
      <c r="D19" s="142">
        <v>45</v>
      </c>
      <c r="E19" s="142">
        <v>0</v>
      </c>
      <c r="F19" s="139">
        <f aca="true" t="shared" si="1" ref="F19:F27">SUM(D19:E19)</f>
        <v>45</v>
      </c>
    </row>
    <row r="20" spans="1:6" ht="15.75">
      <c r="A20" s="208"/>
      <c r="B20" s="136"/>
      <c r="C20" s="12" t="s">
        <v>181</v>
      </c>
      <c r="D20" s="142">
        <v>2</v>
      </c>
      <c r="E20" s="142">
        <v>0</v>
      </c>
      <c r="F20" s="139">
        <f t="shared" si="1"/>
        <v>2</v>
      </c>
    </row>
    <row r="21" spans="1:6" ht="15.75">
      <c r="A21" s="208"/>
      <c r="B21" s="136" t="s">
        <v>182</v>
      </c>
      <c r="C21" s="12" t="s">
        <v>27</v>
      </c>
      <c r="D21" s="142">
        <v>48</v>
      </c>
      <c r="E21" s="142">
        <v>0</v>
      </c>
      <c r="F21" s="139">
        <f t="shared" si="1"/>
        <v>48</v>
      </c>
    </row>
    <row r="22" spans="1:6" ht="15.75">
      <c r="A22" s="208"/>
      <c r="B22" s="136"/>
      <c r="C22" s="12" t="s">
        <v>181</v>
      </c>
      <c r="D22" s="142">
        <v>3</v>
      </c>
      <c r="E22" s="142">
        <v>0</v>
      </c>
      <c r="F22" s="139">
        <f t="shared" si="1"/>
        <v>3</v>
      </c>
    </row>
    <row r="23" spans="1:6" ht="15.75">
      <c r="A23" s="208"/>
      <c r="B23" s="136" t="s">
        <v>185</v>
      </c>
      <c r="C23" s="12" t="s">
        <v>28</v>
      </c>
      <c r="D23" s="142">
        <v>41</v>
      </c>
      <c r="E23" s="142">
        <v>0</v>
      </c>
      <c r="F23" s="139">
        <f t="shared" si="1"/>
        <v>41</v>
      </c>
    </row>
    <row r="24" spans="1:6" ht="15.75">
      <c r="A24" s="208"/>
      <c r="B24" s="136"/>
      <c r="C24" s="12" t="s">
        <v>181</v>
      </c>
      <c r="D24" s="142">
        <v>2</v>
      </c>
      <c r="E24" s="142">
        <v>0</v>
      </c>
      <c r="F24" s="139">
        <f t="shared" si="1"/>
        <v>2</v>
      </c>
    </row>
    <row r="25" spans="1:6" ht="15.75">
      <c r="A25" s="208"/>
      <c r="B25" s="136" t="s">
        <v>186</v>
      </c>
      <c r="C25" s="12" t="s">
        <v>38</v>
      </c>
      <c r="D25" s="142">
        <v>19</v>
      </c>
      <c r="E25" s="142">
        <v>0</v>
      </c>
      <c r="F25" s="139">
        <f t="shared" si="1"/>
        <v>19</v>
      </c>
    </row>
    <row r="26" spans="1:6" ht="15.75">
      <c r="A26" s="208"/>
      <c r="B26" s="136"/>
      <c r="C26" s="12" t="s">
        <v>181</v>
      </c>
      <c r="D26" s="142">
        <v>0</v>
      </c>
      <c r="E26" s="142">
        <v>0</v>
      </c>
      <c r="F26" s="139">
        <f t="shared" si="1"/>
        <v>0</v>
      </c>
    </row>
    <row r="27" spans="1:6" ht="15.75">
      <c r="A27" s="140"/>
      <c r="B27" s="136"/>
      <c r="C27" s="13" t="s">
        <v>187</v>
      </c>
      <c r="D27" s="135">
        <f>SUM(D19+D21+D23+D25)</f>
        <v>153</v>
      </c>
      <c r="E27" s="135">
        <f>SUM(E19+E21+E23+E25)</f>
        <v>0</v>
      </c>
      <c r="F27" s="184">
        <f t="shared" si="1"/>
        <v>153</v>
      </c>
    </row>
    <row r="28" spans="1:6" ht="15.75">
      <c r="A28" s="141"/>
      <c r="B28" s="136"/>
      <c r="C28" s="13"/>
      <c r="D28" s="135"/>
      <c r="E28" s="135"/>
      <c r="F28" s="135"/>
    </row>
    <row r="29" spans="1:6" ht="15.75">
      <c r="A29" s="208" t="s">
        <v>185</v>
      </c>
      <c r="B29" s="136"/>
      <c r="C29" s="13" t="s">
        <v>188</v>
      </c>
      <c r="D29" s="93"/>
      <c r="E29" s="93"/>
      <c r="F29" s="93"/>
    </row>
    <row r="30" spans="1:6" ht="15.75">
      <c r="A30" s="208"/>
      <c r="B30" s="136" t="s">
        <v>179</v>
      </c>
      <c r="C30" s="12" t="s">
        <v>189</v>
      </c>
      <c r="D30" s="139">
        <v>72</v>
      </c>
      <c r="E30" s="139">
        <v>0</v>
      </c>
      <c r="F30" s="139">
        <f>SUM(D30:E30)</f>
        <v>72</v>
      </c>
    </row>
    <row r="31" spans="1:6" ht="15.75">
      <c r="A31" s="208"/>
      <c r="B31" s="136"/>
      <c r="C31" s="12" t="s">
        <v>181</v>
      </c>
      <c r="D31" s="139">
        <v>3</v>
      </c>
      <c r="E31" s="139">
        <v>0</v>
      </c>
      <c r="F31" s="139">
        <f>SUM(D31:E31)</f>
        <v>3</v>
      </c>
    </row>
    <row r="32" spans="1:6" ht="15.75">
      <c r="A32" s="138"/>
      <c r="B32" s="136"/>
      <c r="C32" s="13" t="s">
        <v>190</v>
      </c>
      <c r="D32" s="135">
        <f>SUM(D30)</f>
        <v>72</v>
      </c>
      <c r="E32" s="135">
        <f>SUM(E30)</f>
        <v>0</v>
      </c>
      <c r="F32" s="184">
        <f>SUM(D32:E32)</f>
        <v>72</v>
      </c>
    </row>
    <row r="33" spans="1:6" ht="15.75">
      <c r="A33" s="138"/>
      <c r="B33" s="136"/>
      <c r="C33" s="12"/>
      <c r="D33" s="90"/>
      <c r="E33" s="90"/>
      <c r="F33" s="90"/>
    </row>
    <row r="34" spans="1:6" ht="15.75">
      <c r="A34" s="209" t="s">
        <v>186</v>
      </c>
      <c r="B34" s="136"/>
      <c r="C34" s="13" t="s">
        <v>191</v>
      </c>
      <c r="D34" s="90"/>
      <c r="E34" s="90"/>
      <c r="F34" s="90"/>
    </row>
    <row r="35" spans="1:6" ht="15.75">
      <c r="A35" s="210"/>
      <c r="B35" s="136" t="s">
        <v>179</v>
      </c>
      <c r="C35" s="12" t="s">
        <v>20</v>
      </c>
      <c r="D35" s="139">
        <v>37</v>
      </c>
      <c r="E35" s="139">
        <v>-18</v>
      </c>
      <c r="F35" s="139">
        <f>SUM(D35:E35)</f>
        <v>19</v>
      </c>
    </row>
    <row r="36" spans="1:6" ht="15.75">
      <c r="A36" s="210"/>
      <c r="B36" s="136"/>
      <c r="C36" s="12" t="s">
        <v>181</v>
      </c>
      <c r="D36" s="139">
        <v>2</v>
      </c>
      <c r="E36" s="139">
        <v>-2</v>
      </c>
      <c r="F36" s="139">
        <f>SUM(D36:E36)</f>
        <v>0</v>
      </c>
    </row>
    <row r="37" spans="1:6" ht="15.75">
      <c r="A37" s="210"/>
      <c r="B37" s="136" t="s">
        <v>182</v>
      </c>
      <c r="C37" s="12" t="s">
        <v>35</v>
      </c>
      <c r="D37" s="139">
        <v>10</v>
      </c>
      <c r="E37" s="139">
        <v>0</v>
      </c>
      <c r="F37" s="139">
        <f>SUM(D37:E37)</f>
        <v>10</v>
      </c>
    </row>
    <row r="38" spans="1:6" ht="15.75">
      <c r="A38" s="211"/>
      <c r="B38" s="136"/>
      <c r="C38" s="12" t="s">
        <v>181</v>
      </c>
      <c r="D38" s="139">
        <v>0</v>
      </c>
      <c r="E38" s="139">
        <v>0</v>
      </c>
      <c r="F38" s="139">
        <f>SUM(D38:E38)</f>
        <v>0</v>
      </c>
    </row>
    <row r="39" spans="1:6" ht="15.75">
      <c r="A39" s="138"/>
      <c r="B39" s="136"/>
      <c r="C39" s="13" t="s">
        <v>192</v>
      </c>
      <c r="D39" s="135">
        <f>D35+D37</f>
        <v>47</v>
      </c>
      <c r="E39" s="135">
        <f>E35+E37</f>
        <v>-18</v>
      </c>
      <c r="F39" s="184">
        <f>SUM(D39:E39)</f>
        <v>29</v>
      </c>
    </row>
    <row r="40" spans="1:6" ht="15.75">
      <c r="A40" s="138"/>
      <c r="B40" s="136"/>
      <c r="C40" s="12"/>
      <c r="D40" s="90"/>
      <c r="E40" s="90"/>
      <c r="F40" s="90"/>
    </row>
    <row r="41" spans="1:6" ht="15.75">
      <c r="A41" s="138"/>
      <c r="B41" s="136"/>
      <c r="C41" s="94" t="s">
        <v>183</v>
      </c>
      <c r="D41" s="135">
        <f>SUM(D15)</f>
        <v>93</v>
      </c>
      <c r="E41" s="135">
        <f>SUM(E15)</f>
        <v>0</v>
      </c>
      <c r="F41" s="135">
        <f>SUM(F15)</f>
        <v>93</v>
      </c>
    </row>
    <row r="42" spans="1:6" ht="15.75">
      <c r="A42" s="138"/>
      <c r="B42" s="136"/>
      <c r="C42" s="12" t="s">
        <v>181</v>
      </c>
      <c r="D42" s="90">
        <f>D16</f>
        <v>5</v>
      </c>
      <c r="E42" s="90">
        <f>E16</f>
        <v>0</v>
      </c>
      <c r="F42" s="90">
        <f>F16</f>
        <v>5</v>
      </c>
    </row>
    <row r="43" spans="1:6" ht="15.75">
      <c r="A43" s="138"/>
      <c r="B43" s="136"/>
      <c r="C43" s="94" t="s">
        <v>193</v>
      </c>
      <c r="D43" s="143">
        <f>SUM(D27+D32+D39)</f>
        <v>272</v>
      </c>
      <c r="E43" s="143">
        <f>SUM(E27+E32+E39)</f>
        <v>-18</v>
      </c>
      <c r="F43" s="143">
        <f>SUM(F27+F32+F39)</f>
        <v>254</v>
      </c>
    </row>
    <row r="44" spans="1:6" ht="15.75">
      <c r="A44" s="138"/>
      <c r="B44" s="136"/>
      <c r="C44" s="12" t="s">
        <v>181</v>
      </c>
      <c r="D44" s="144">
        <f>D36+D31+D26+D24+D22+D20+D38</f>
        <v>12</v>
      </c>
      <c r="E44" s="144">
        <f>E36+E31+E26+E24+E22+E20+E38</f>
        <v>-2</v>
      </c>
      <c r="F44" s="144">
        <f>F36+F31+F26+F24+F22+F20+F38</f>
        <v>10</v>
      </c>
    </row>
    <row r="45" spans="1:6" ht="15.75">
      <c r="A45" s="145"/>
      <c r="B45" s="12"/>
      <c r="C45" s="94" t="s">
        <v>194</v>
      </c>
      <c r="D45" s="143">
        <f aca="true" t="shared" si="2" ref="D45:F46">D41+D43</f>
        <v>365</v>
      </c>
      <c r="E45" s="143">
        <f t="shared" si="2"/>
        <v>-18</v>
      </c>
      <c r="F45" s="143">
        <f t="shared" si="2"/>
        <v>347</v>
      </c>
    </row>
    <row r="46" spans="1:6" ht="15.75">
      <c r="A46" s="12"/>
      <c r="B46" s="12"/>
      <c r="C46" s="12" t="s">
        <v>181</v>
      </c>
      <c r="D46" s="115">
        <f t="shared" si="2"/>
        <v>17</v>
      </c>
      <c r="E46" s="115">
        <f t="shared" si="2"/>
        <v>-2</v>
      </c>
      <c r="F46" s="115">
        <f t="shared" si="2"/>
        <v>15</v>
      </c>
    </row>
  </sheetData>
  <sheetProtection/>
  <mergeCells count="8">
    <mergeCell ref="A2:F2"/>
    <mergeCell ref="A1:F1"/>
    <mergeCell ref="A18:A26"/>
    <mergeCell ref="A29:A31"/>
    <mergeCell ref="A34:A38"/>
    <mergeCell ref="A5:D5"/>
    <mergeCell ref="A6:D6"/>
    <mergeCell ref="A10:A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155"/>
  <sheetViews>
    <sheetView zoomScalePageLayoutView="0" workbookViewId="0" topLeftCell="A1">
      <selection activeCell="A1" sqref="A1:M1"/>
    </sheetView>
  </sheetViews>
  <sheetFormatPr defaultColWidth="8.00390625" defaultRowHeight="12.75"/>
  <cols>
    <col min="1" max="1" width="49.75390625" style="26" customWidth="1"/>
    <col min="2" max="3" width="14.25390625" style="28" bestFit="1" customWidth="1"/>
    <col min="4" max="4" width="11.00390625" style="28" customWidth="1"/>
    <col min="5" max="5" width="14.25390625" style="28" bestFit="1" customWidth="1"/>
    <col min="6" max="7" width="14.25390625" style="28" customWidth="1"/>
    <col min="8" max="8" width="12.125" style="28" customWidth="1"/>
    <col min="9" max="9" width="13.00390625" style="28" customWidth="1"/>
    <col min="10" max="10" width="14.25390625" style="28" customWidth="1"/>
    <col min="11" max="11" width="14.125" style="28" customWidth="1"/>
    <col min="12" max="12" width="11.375" style="28" customWidth="1"/>
    <col min="13" max="13" width="14.25390625" style="28" customWidth="1"/>
    <col min="14" max="14" width="35.75390625" style="26" customWidth="1"/>
    <col min="15" max="15" width="14.25390625" style="37" bestFit="1" customWidth="1"/>
    <col min="16" max="16" width="14.25390625" style="26" bestFit="1" customWidth="1"/>
    <col min="17" max="17" width="13.00390625" style="26" customWidth="1"/>
    <col min="18" max="18" width="15.25390625" style="26" bestFit="1" customWidth="1"/>
    <col min="19" max="19" width="13.75390625" style="26" customWidth="1"/>
    <col min="20" max="20" width="11.875" style="26" customWidth="1"/>
    <col min="21" max="21" width="12.625" style="26" customWidth="1"/>
    <col min="22" max="22" width="12.25390625" style="26" customWidth="1"/>
    <col min="23" max="23" width="15.25390625" style="26" customWidth="1"/>
    <col min="24" max="24" width="17.00390625" style="26" customWidth="1"/>
    <col min="25" max="25" width="12.625" style="26" customWidth="1"/>
    <col min="26" max="26" width="16.00390625" style="26" customWidth="1"/>
    <col min="27" max="16384" width="8.00390625" style="26" customWidth="1"/>
  </cols>
  <sheetData>
    <row r="1" spans="1:18" ht="15.75">
      <c r="A1" s="189" t="s">
        <v>467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2"/>
      <c r="O1" s="183"/>
      <c r="P1" s="182"/>
      <c r="Q1" s="182"/>
      <c r="R1" s="182"/>
    </row>
    <row r="2" spans="1:18" ht="15.75">
      <c r="A2" s="189" t="s">
        <v>462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47"/>
      <c r="O2" s="147"/>
      <c r="P2" s="147"/>
      <c r="Q2" s="147"/>
      <c r="R2" s="147"/>
    </row>
    <row r="3" spans="1:18" ht="15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26" ht="15" customHeight="1">
      <c r="A4" s="196" t="s">
        <v>33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 t="s">
        <v>33</v>
      </c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</row>
    <row r="5" spans="1:26" ht="15.75">
      <c r="A5" s="196" t="s">
        <v>201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 t="s">
        <v>201</v>
      </c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</row>
    <row r="6" spans="1:18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4:26" ht="13.5" customHeight="1">
      <c r="N7" s="29"/>
      <c r="O7" s="11"/>
      <c r="P7" s="30"/>
      <c r="R7" s="16"/>
      <c r="V7" s="16"/>
      <c r="Z7" s="16" t="s">
        <v>363</v>
      </c>
    </row>
    <row r="8" spans="1:26" ht="15.75">
      <c r="A8" s="188" t="s">
        <v>30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 t="s">
        <v>16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15.75">
      <c r="A9" s="188" t="s">
        <v>31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 t="s">
        <v>31</v>
      </c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s="41" customFormat="1" ht="15.75" customHeight="1">
      <c r="A10" s="106" t="s">
        <v>17</v>
      </c>
      <c r="B10" s="190" t="s">
        <v>40</v>
      </c>
      <c r="C10" s="190"/>
      <c r="D10" s="190"/>
      <c r="E10" s="190"/>
      <c r="F10" s="195" t="s">
        <v>449</v>
      </c>
      <c r="G10" s="195"/>
      <c r="H10" s="195"/>
      <c r="I10" s="195"/>
      <c r="J10" s="195" t="s">
        <v>18</v>
      </c>
      <c r="K10" s="195"/>
      <c r="L10" s="195"/>
      <c r="M10" s="195"/>
      <c r="N10" s="106" t="s">
        <v>17</v>
      </c>
      <c r="O10" s="190" t="s">
        <v>40</v>
      </c>
      <c r="P10" s="190"/>
      <c r="Q10" s="190"/>
      <c r="R10" s="190"/>
      <c r="S10" s="195" t="s">
        <v>449</v>
      </c>
      <c r="T10" s="195"/>
      <c r="U10" s="195"/>
      <c r="V10" s="195"/>
      <c r="W10" s="195" t="s">
        <v>18</v>
      </c>
      <c r="X10" s="195"/>
      <c r="Y10" s="195"/>
      <c r="Z10" s="195"/>
    </row>
    <row r="11" spans="1:26" s="41" customFormat="1" ht="31.5">
      <c r="A11" s="66" t="s">
        <v>43</v>
      </c>
      <c r="B11" s="39" t="s">
        <v>41</v>
      </c>
      <c r="C11" s="54" t="s">
        <v>42</v>
      </c>
      <c r="D11" s="65" t="s">
        <v>196</v>
      </c>
      <c r="E11" s="54" t="s">
        <v>18</v>
      </c>
      <c r="F11" s="39" t="s">
        <v>41</v>
      </c>
      <c r="G11" s="54" t="s">
        <v>42</v>
      </c>
      <c r="H11" s="65" t="s">
        <v>196</v>
      </c>
      <c r="I11" s="54" t="s">
        <v>18</v>
      </c>
      <c r="J11" s="39" t="s">
        <v>41</v>
      </c>
      <c r="K11" s="54" t="s">
        <v>42</v>
      </c>
      <c r="L11" s="65" t="s">
        <v>196</v>
      </c>
      <c r="M11" s="54" t="s">
        <v>18</v>
      </c>
      <c r="N11" s="66" t="s">
        <v>43</v>
      </c>
      <c r="O11" s="39" t="s">
        <v>41</v>
      </c>
      <c r="P11" s="54" t="s">
        <v>42</v>
      </c>
      <c r="Q11" s="65" t="s">
        <v>196</v>
      </c>
      <c r="R11" s="54" t="s">
        <v>18</v>
      </c>
      <c r="S11" s="39" t="s">
        <v>41</v>
      </c>
      <c r="T11" s="54" t="s">
        <v>42</v>
      </c>
      <c r="U11" s="65" t="s">
        <v>196</v>
      </c>
      <c r="V11" s="54" t="s">
        <v>18</v>
      </c>
      <c r="W11" s="39" t="s">
        <v>41</v>
      </c>
      <c r="X11" s="54" t="s">
        <v>42</v>
      </c>
      <c r="Y11" s="65" t="s">
        <v>196</v>
      </c>
      <c r="Z11" s="54" t="s">
        <v>18</v>
      </c>
    </row>
    <row r="12" spans="1:26" s="32" customFormat="1" ht="15.75" customHeight="1">
      <c r="A12" s="80" t="s">
        <v>62</v>
      </c>
      <c r="B12" s="107">
        <f>1!B13</f>
        <v>1676763018</v>
      </c>
      <c r="C12" s="107">
        <f>1!C13</f>
        <v>0</v>
      </c>
      <c r="D12" s="107">
        <f>1!D13</f>
        <v>0</v>
      </c>
      <c r="E12" s="107">
        <f aca="true" t="shared" si="0" ref="E12:E17">SUM(B12:D12)</f>
        <v>1676763018</v>
      </c>
      <c r="F12" s="107">
        <f>1!F13</f>
        <v>39833260</v>
      </c>
      <c r="G12" s="107">
        <f>1!G13</f>
        <v>0</v>
      </c>
      <c r="H12" s="107">
        <f>1!H13</f>
        <v>0</v>
      </c>
      <c r="I12" s="107">
        <f aca="true" t="shared" si="1" ref="I12:I17">SUM(F12:H12)</f>
        <v>39833260</v>
      </c>
      <c r="J12" s="107">
        <f>1!J13</f>
        <v>1716596278</v>
      </c>
      <c r="K12" s="107">
        <f>1!K13</f>
        <v>0</v>
      </c>
      <c r="L12" s="107">
        <f>1!L13</f>
        <v>0</v>
      </c>
      <c r="M12" s="107">
        <f aca="true" t="shared" si="2" ref="M12:M17">SUM(J12:L12)</f>
        <v>1716596278</v>
      </c>
      <c r="N12" s="108" t="s">
        <v>118</v>
      </c>
      <c r="O12" s="31">
        <f>1!O13</f>
        <v>69678403</v>
      </c>
      <c r="P12" s="31">
        <f>1!P13</f>
        <v>6360000</v>
      </c>
      <c r="Q12" s="31">
        <f>1!Q13</f>
        <v>0</v>
      </c>
      <c r="R12" s="31">
        <f>SUM(O12:Q12)</f>
        <v>76038403</v>
      </c>
      <c r="S12" s="31">
        <f>1!S13</f>
        <v>74975</v>
      </c>
      <c r="T12" s="31">
        <f>1!T13</f>
        <v>0</v>
      </c>
      <c r="U12" s="31">
        <f>1!U13</f>
        <v>0</v>
      </c>
      <c r="V12" s="31">
        <f>SUM(S12:U12)</f>
        <v>74975</v>
      </c>
      <c r="W12" s="31">
        <f>1!W13</f>
        <v>69753378</v>
      </c>
      <c r="X12" s="31">
        <f>1!X13</f>
        <v>6360000</v>
      </c>
      <c r="Y12" s="31">
        <f>1!Y13</f>
        <v>0</v>
      </c>
      <c r="Z12" s="31">
        <f>SUM(W12:Y12)</f>
        <v>76113378</v>
      </c>
    </row>
    <row r="13" spans="1:26" s="32" customFormat="1" ht="33" customHeight="1">
      <c r="A13" s="80" t="s">
        <v>80</v>
      </c>
      <c r="B13" s="31">
        <f>1!B16</f>
        <v>1787185888</v>
      </c>
      <c r="C13" s="31">
        <f>1!C16</f>
        <v>11989696</v>
      </c>
      <c r="D13" s="31">
        <f>1!D16</f>
        <v>0</v>
      </c>
      <c r="E13" s="107">
        <f t="shared" si="0"/>
        <v>1799175584</v>
      </c>
      <c r="F13" s="31">
        <f>1!F16</f>
        <v>39833260</v>
      </c>
      <c r="G13" s="31">
        <f>1!G16</f>
        <v>1000000</v>
      </c>
      <c r="H13" s="31">
        <f>1!H16</f>
        <v>0</v>
      </c>
      <c r="I13" s="107">
        <f t="shared" si="1"/>
        <v>40833260</v>
      </c>
      <c r="J13" s="31">
        <f>1!J16</f>
        <v>1827019148</v>
      </c>
      <c r="K13" s="31">
        <f>1!K16</f>
        <v>12989696</v>
      </c>
      <c r="L13" s="31">
        <f>1!L16</f>
        <v>0</v>
      </c>
      <c r="M13" s="107">
        <f t="shared" si="2"/>
        <v>1840008844</v>
      </c>
      <c r="N13" s="108" t="s">
        <v>93</v>
      </c>
      <c r="O13" s="31">
        <f>1!O16</f>
        <v>13740321</v>
      </c>
      <c r="P13" s="31">
        <f>1!P16</f>
        <v>1866900</v>
      </c>
      <c r="Q13" s="31">
        <f>1!Q16</f>
        <v>0</v>
      </c>
      <c r="R13" s="31">
        <f aca="true" t="shared" si="3" ref="R13:R19">SUM(O13:Q13)</f>
        <v>15607221</v>
      </c>
      <c r="S13" s="31">
        <f>1!S16</f>
        <v>14300</v>
      </c>
      <c r="T13" s="31">
        <f>1!T16</f>
        <v>0</v>
      </c>
      <c r="U13" s="31">
        <f>1!U16</f>
        <v>0</v>
      </c>
      <c r="V13" s="31">
        <f aca="true" t="shared" si="4" ref="V13:V19">SUM(S13:U13)</f>
        <v>14300</v>
      </c>
      <c r="W13" s="31">
        <f>1!W16</f>
        <v>13754621</v>
      </c>
      <c r="X13" s="31">
        <f>1!X16</f>
        <v>1866900</v>
      </c>
      <c r="Y13" s="31">
        <f>1!Y16</f>
        <v>0</v>
      </c>
      <c r="Z13" s="31">
        <f aca="true" t="shared" si="5" ref="Z13:Z19">SUM(W13:Y13)</f>
        <v>15621521</v>
      </c>
    </row>
    <row r="14" spans="1:26" s="32" customFormat="1" ht="15.75">
      <c r="A14" s="108" t="s">
        <v>81</v>
      </c>
      <c r="B14" s="31">
        <f>1!B19</f>
        <v>1740000000</v>
      </c>
      <c r="C14" s="31">
        <f>1!C19</f>
        <v>0</v>
      </c>
      <c r="D14" s="31">
        <f>1!D19</f>
        <v>0</v>
      </c>
      <c r="E14" s="107">
        <f t="shared" si="0"/>
        <v>1740000000</v>
      </c>
      <c r="F14" s="31">
        <f>1!F19</f>
        <v>104463574</v>
      </c>
      <c r="G14" s="31">
        <f>1!G19</f>
        <v>0</v>
      </c>
      <c r="H14" s="31">
        <f>1!H19</f>
        <v>0</v>
      </c>
      <c r="I14" s="107">
        <f t="shared" si="1"/>
        <v>104463574</v>
      </c>
      <c r="J14" s="31">
        <f>1!J19</f>
        <v>1844463574</v>
      </c>
      <c r="K14" s="31">
        <f>1!K19</f>
        <v>0</v>
      </c>
      <c r="L14" s="31">
        <f>1!L19</f>
        <v>0</v>
      </c>
      <c r="M14" s="107">
        <f t="shared" si="2"/>
        <v>1844463574</v>
      </c>
      <c r="N14" s="108" t="s">
        <v>94</v>
      </c>
      <c r="O14" s="31">
        <f>1!O19</f>
        <v>897831779</v>
      </c>
      <c r="P14" s="31">
        <f>1!P19</f>
        <v>278248058</v>
      </c>
      <c r="Q14" s="31">
        <f>1!Q19</f>
        <v>3000000</v>
      </c>
      <c r="R14" s="31">
        <f t="shared" si="3"/>
        <v>1179079837</v>
      </c>
      <c r="S14" s="31">
        <f>1!S19</f>
        <v>0</v>
      </c>
      <c r="T14" s="31">
        <f>1!T19</f>
        <v>1000000</v>
      </c>
      <c r="U14" s="31">
        <f>1!U19</f>
        <v>0</v>
      </c>
      <c r="V14" s="31">
        <f t="shared" si="4"/>
        <v>1000000</v>
      </c>
      <c r="W14" s="31">
        <f>1!W19</f>
        <v>897831779</v>
      </c>
      <c r="X14" s="31">
        <f>1!X19</f>
        <v>279248058</v>
      </c>
      <c r="Y14" s="31">
        <f>1!Y19</f>
        <v>3000000</v>
      </c>
      <c r="Z14" s="31">
        <f t="shared" si="5"/>
        <v>1180079837</v>
      </c>
    </row>
    <row r="15" spans="1:26" s="32" customFormat="1" ht="15.75">
      <c r="A15" s="76" t="s">
        <v>82</v>
      </c>
      <c r="B15" s="31">
        <f>1!B22</f>
        <v>1752700000</v>
      </c>
      <c r="C15" s="31">
        <f>1!C22</f>
        <v>9500000</v>
      </c>
      <c r="D15" s="31">
        <f>1!D22</f>
        <v>0</v>
      </c>
      <c r="E15" s="21">
        <f t="shared" si="0"/>
        <v>1762200000</v>
      </c>
      <c r="F15" s="31">
        <f>1!F22</f>
        <v>104463574</v>
      </c>
      <c r="G15" s="31">
        <f>1!G22</f>
        <v>0</v>
      </c>
      <c r="H15" s="31">
        <f>1!H22</f>
        <v>0</v>
      </c>
      <c r="I15" s="21">
        <f t="shared" si="1"/>
        <v>104463574</v>
      </c>
      <c r="J15" s="31">
        <f>1!J22</f>
        <v>1857163574</v>
      </c>
      <c r="K15" s="31">
        <f>1!K22</f>
        <v>9500000</v>
      </c>
      <c r="L15" s="31">
        <f>1!L22</f>
        <v>0</v>
      </c>
      <c r="M15" s="21">
        <f t="shared" si="2"/>
        <v>1866663574</v>
      </c>
      <c r="N15" s="68" t="s">
        <v>95</v>
      </c>
      <c r="O15" s="31">
        <f>1!O22</f>
        <v>40060803</v>
      </c>
      <c r="P15" s="31">
        <f>1!P22</f>
        <v>0</v>
      </c>
      <c r="Q15" s="31">
        <f>1!Q22</f>
        <v>0</v>
      </c>
      <c r="R15" s="31">
        <f t="shared" si="3"/>
        <v>40060803</v>
      </c>
      <c r="S15" s="31">
        <f>1!S22</f>
        <v>0</v>
      </c>
      <c r="T15" s="31">
        <f>1!T22</f>
        <v>0</v>
      </c>
      <c r="U15" s="31">
        <f>1!U22</f>
        <v>0</v>
      </c>
      <c r="V15" s="31">
        <f t="shared" si="4"/>
        <v>0</v>
      </c>
      <c r="W15" s="31">
        <f>1!W22</f>
        <v>40060803</v>
      </c>
      <c r="X15" s="31">
        <f>1!X22</f>
        <v>0</v>
      </c>
      <c r="Y15" s="31">
        <f>1!Y22</f>
        <v>0</v>
      </c>
      <c r="Z15" s="31">
        <f t="shared" si="5"/>
        <v>40060803</v>
      </c>
    </row>
    <row r="16" spans="1:26" s="32" customFormat="1" ht="15.75" customHeight="1">
      <c r="A16" s="68" t="s">
        <v>83</v>
      </c>
      <c r="B16" s="31">
        <f>1!B25</f>
        <v>1046415450</v>
      </c>
      <c r="C16" s="31">
        <f>1!C25</f>
        <v>2239525</v>
      </c>
      <c r="D16" s="31">
        <f>1!D25</f>
        <v>0</v>
      </c>
      <c r="E16" s="21">
        <f t="shared" si="0"/>
        <v>1048654975</v>
      </c>
      <c r="F16" s="31">
        <f>1!F25</f>
        <v>0</v>
      </c>
      <c r="G16" s="31">
        <f>1!G25</f>
        <v>0</v>
      </c>
      <c r="H16" s="31">
        <f>1!H25</f>
        <v>0</v>
      </c>
      <c r="I16" s="21">
        <f t="shared" si="1"/>
        <v>0</v>
      </c>
      <c r="J16" s="31">
        <f>1!J25</f>
        <v>1046415450</v>
      </c>
      <c r="K16" s="31">
        <f>1!K25</f>
        <v>2239525</v>
      </c>
      <c r="L16" s="31">
        <f>1!L25</f>
        <v>0</v>
      </c>
      <c r="M16" s="21">
        <f t="shared" si="2"/>
        <v>1048654975</v>
      </c>
      <c r="N16" s="68" t="s">
        <v>96</v>
      </c>
      <c r="O16" s="31">
        <f>1!O25</f>
        <v>788743877</v>
      </c>
      <c r="P16" s="31">
        <f>1!P25</f>
        <v>520865573</v>
      </c>
      <c r="Q16" s="31">
        <f>1!Q25</f>
        <v>0</v>
      </c>
      <c r="R16" s="31">
        <f t="shared" si="3"/>
        <v>1309609450</v>
      </c>
      <c r="S16" s="31">
        <f>1!S25</f>
        <v>-4936098</v>
      </c>
      <c r="T16" s="31">
        <f>1!T25</f>
        <v>1000000</v>
      </c>
      <c r="U16" s="31">
        <f>1!U25</f>
        <v>0</v>
      </c>
      <c r="V16" s="31">
        <f t="shared" si="4"/>
        <v>-3936098</v>
      </c>
      <c r="W16" s="31">
        <f>1!W25</f>
        <v>783807779</v>
      </c>
      <c r="X16" s="31">
        <f>1!X25</f>
        <v>521865573</v>
      </c>
      <c r="Y16" s="31">
        <f>1!Y25</f>
        <v>0</v>
      </c>
      <c r="Z16" s="31">
        <f t="shared" si="5"/>
        <v>1305673352</v>
      </c>
    </row>
    <row r="17" spans="1:26" s="32" customFormat="1" ht="15.75">
      <c r="A17" s="76" t="s">
        <v>84</v>
      </c>
      <c r="B17" s="31">
        <f>1!B28</f>
        <v>0</v>
      </c>
      <c r="C17" s="31">
        <f>1!C28</f>
        <v>27220000</v>
      </c>
      <c r="D17" s="31">
        <f>1!D28</f>
        <v>0</v>
      </c>
      <c r="E17" s="21">
        <f t="shared" si="0"/>
        <v>27220000</v>
      </c>
      <c r="F17" s="31">
        <f>1!F28</f>
        <v>0</v>
      </c>
      <c r="G17" s="31">
        <f>1!G28</f>
        <v>1000000</v>
      </c>
      <c r="H17" s="31">
        <f>1!H28</f>
        <v>0</v>
      </c>
      <c r="I17" s="21">
        <f t="shared" si="1"/>
        <v>1000000</v>
      </c>
      <c r="J17" s="31">
        <f>1!J28</f>
        <v>0</v>
      </c>
      <c r="K17" s="31">
        <f>1!K28</f>
        <v>28220000</v>
      </c>
      <c r="L17" s="31">
        <f>1!L28</f>
        <v>0</v>
      </c>
      <c r="M17" s="21">
        <f t="shared" si="2"/>
        <v>28220000</v>
      </c>
      <c r="N17" s="34" t="s">
        <v>153</v>
      </c>
      <c r="O17" s="42">
        <f>1!O27</f>
        <v>177076000</v>
      </c>
      <c r="P17" s="42">
        <f>1!P27</f>
        <v>111707963</v>
      </c>
      <c r="Q17" s="42">
        <f>1!Q27</f>
        <v>0</v>
      </c>
      <c r="R17" s="42">
        <f t="shared" si="3"/>
        <v>288783963</v>
      </c>
      <c r="S17" s="42">
        <f>1!S27</f>
        <v>-32000000</v>
      </c>
      <c r="T17" s="42">
        <f>1!T27</f>
        <v>0</v>
      </c>
      <c r="U17" s="42">
        <f>1!U27</f>
        <v>0</v>
      </c>
      <c r="V17" s="42">
        <f t="shared" si="4"/>
        <v>-32000000</v>
      </c>
      <c r="W17" s="42">
        <f>1!W27</f>
        <v>145076000</v>
      </c>
      <c r="X17" s="42">
        <f>1!X27</f>
        <v>111707963</v>
      </c>
      <c r="Y17" s="42">
        <f>1!Y27</f>
        <v>0</v>
      </c>
      <c r="Z17" s="42">
        <f t="shared" si="5"/>
        <v>256783963</v>
      </c>
    </row>
    <row r="18" spans="1:26" s="32" customFormat="1" ht="15.75">
      <c r="A18" s="34"/>
      <c r="B18" s="42"/>
      <c r="C18" s="42"/>
      <c r="D18" s="42"/>
      <c r="E18" s="21"/>
      <c r="F18" s="42"/>
      <c r="G18" s="42"/>
      <c r="H18" s="42"/>
      <c r="I18" s="21"/>
      <c r="J18" s="42"/>
      <c r="K18" s="42"/>
      <c r="L18" s="42"/>
      <c r="M18" s="21"/>
      <c r="N18" s="34" t="s">
        <v>98</v>
      </c>
      <c r="O18" s="98">
        <f>1!O28</f>
        <v>33000000</v>
      </c>
      <c r="P18" s="98">
        <f>1!P28</f>
        <v>111707963</v>
      </c>
      <c r="Q18" s="98">
        <f>1!Q28</f>
        <v>0</v>
      </c>
      <c r="R18" s="42">
        <f t="shared" si="3"/>
        <v>144707963</v>
      </c>
      <c r="S18" s="98">
        <f>1!S28</f>
        <v>0</v>
      </c>
      <c r="T18" s="98">
        <f>1!T28</f>
        <v>0</v>
      </c>
      <c r="U18" s="98">
        <f>1!U28</f>
        <v>0</v>
      </c>
      <c r="V18" s="42">
        <f t="shared" si="4"/>
        <v>0</v>
      </c>
      <c r="W18" s="98">
        <f>1!W28</f>
        <v>33000000</v>
      </c>
      <c r="X18" s="98">
        <f>1!X28</f>
        <v>111707963</v>
      </c>
      <c r="Y18" s="98">
        <f>1!Y28</f>
        <v>0</v>
      </c>
      <c r="Z18" s="42">
        <f t="shared" si="5"/>
        <v>144707963</v>
      </c>
    </row>
    <row r="19" spans="1:26" s="32" customFormat="1" ht="15.75">
      <c r="A19" s="34"/>
      <c r="B19" s="31"/>
      <c r="C19" s="31"/>
      <c r="D19" s="31"/>
      <c r="E19" s="21"/>
      <c r="F19" s="31"/>
      <c r="G19" s="31"/>
      <c r="H19" s="31"/>
      <c r="I19" s="21"/>
      <c r="J19" s="31"/>
      <c r="K19" s="31"/>
      <c r="L19" s="31"/>
      <c r="M19" s="21"/>
      <c r="N19" s="34" t="s">
        <v>97</v>
      </c>
      <c r="O19" s="98">
        <f>1!O29</f>
        <v>144076000</v>
      </c>
      <c r="P19" s="98">
        <f>1!P29</f>
        <v>0</v>
      </c>
      <c r="Q19" s="98">
        <f>1!Q29</f>
        <v>0</v>
      </c>
      <c r="R19" s="42">
        <f t="shared" si="3"/>
        <v>144076000</v>
      </c>
      <c r="S19" s="98">
        <f>1!S29</f>
        <v>-32000000</v>
      </c>
      <c r="T19" s="98">
        <f>1!T29</f>
        <v>0</v>
      </c>
      <c r="U19" s="98">
        <f>1!U29</f>
        <v>0</v>
      </c>
      <c r="V19" s="42">
        <f t="shared" si="4"/>
        <v>-32000000</v>
      </c>
      <c r="W19" s="98">
        <f>1!W29</f>
        <v>112076000</v>
      </c>
      <c r="X19" s="98">
        <f>1!X29</f>
        <v>0</v>
      </c>
      <c r="Y19" s="98">
        <f>1!Y29</f>
        <v>0</v>
      </c>
      <c r="Z19" s="42">
        <f t="shared" si="5"/>
        <v>112076000</v>
      </c>
    </row>
    <row r="20" spans="1:26" s="44" customFormat="1" ht="31.5">
      <c r="A20" s="33" t="s">
        <v>164</v>
      </c>
      <c r="B20" s="31">
        <f aca="true" t="shared" si="6" ref="B20:M20">B13+B15+B16+B17</f>
        <v>4586301338</v>
      </c>
      <c r="C20" s="31">
        <f t="shared" si="6"/>
        <v>50949221</v>
      </c>
      <c r="D20" s="31">
        <f t="shared" si="6"/>
        <v>0</v>
      </c>
      <c r="E20" s="31">
        <f t="shared" si="6"/>
        <v>4637250559</v>
      </c>
      <c r="F20" s="31">
        <f t="shared" si="6"/>
        <v>144296834</v>
      </c>
      <c r="G20" s="31">
        <f t="shared" si="6"/>
        <v>2000000</v>
      </c>
      <c r="H20" s="31">
        <f t="shared" si="6"/>
        <v>0</v>
      </c>
      <c r="I20" s="31">
        <f t="shared" si="6"/>
        <v>146296834</v>
      </c>
      <c r="J20" s="31">
        <f t="shared" si="6"/>
        <v>4730598172</v>
      </c>
      <c r="K20" s="31">
        <f t="shared" si="6"/>
        <v>52949221</v>
      </c>
      <c r="L20" s="31">
        <f t="shared" si="6"/>
        <v>0</v>
      </c>
      <c r="M20" s="31">
        <f t="shared" si="6"/>
        <v>4783547393</v>
      </c>
      <c r="N20" s="33" t="s">
        <v>99</v>
      </c>
      <c r="O20" s="31">
        <f aca="true" t="shared" si="7" ref="O20:Z20">O12+O13+O14+O15+O16</f>
        <v>1810055183</v>
      </c>
      <c r="P20" s="31">
        <f t="shared" si="7"/>
        <v>807340531</v>
      </c>
      <c r="Q20" s="31">
        <f t="shared" si="7"/>
        <v>3000000</v>
      </c>
      <c r="R20" s="31">
        <f t="shared" si="7"/>
        <v>2620395714</v>
      </c>
      <c r="S20" s="31">
        <f t="shared" si="7"/>
        <v>-4846823</v>
      </c>
      <c r="T20" s="31">
        <f t="shared" si="7"/>
        <v>2000000</v>
      </c>
      <c r="U20" s="31">
        <f t="shared" si="7"/>
        <v>0</v>
      </c>
      <c r="V20" s="31">
        <f t="shared" si="7"/>
        <v>-2846823</v>
      </c>
      <c r="W20" s="31">
        <f t="shared" si="7"/>
        <v>1805208360</v>
      </c>
      <c r="X20" s="31">
        <f t="shared" si="7"/>
        <v>809340531</v>
      </c>
      <c r="Y20" s="31">
        <f t="shared" si="7"/>
        <v>3000000</v>
      </c>
      <c r="Z20" s="31">
        <f t="shared" si="7"/>
        <v>2617548891</v>
      </c>
    </row>
    <row r="21" spans="1:26" s="44" customFormat="1" ht="15.75">
      <c r="A21" s="175" t="s">
        <v>157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7"/>
      <c r="O21" s="176"/>
      <c r="P21" s="176"/>
      <c r="Q21" s="176"/>
      <c r="R21" s="178">
        <f>E20-R20</f>
        <v>2016854845</v>
      </c>
      <c r="V21" s="178"/>
      <c r="Z21" s="178">
        <f>M20-Z20</f>
        <v>2165998502</v>
      </c>
    </row>
    <row r="22" spans="1:26" s="44" customFormat="1" ht="15.75">
      <c r="A22" s="188" t="s">
        <v>32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 t="s">
        <v>32</v>
      </c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spans="1:26" s="32" customFormat="1" ht="31.5">
      <c r="A23" s="179" t="s">
        <v>85</v>
      </c>
      <c r="B23" s="62">
        <f>1!B34</f>
        <v>755753554</v>
      </c>
      <c r="C23" s="62">
        <f>1!C34</f>
        <v>1096477727</v>
      </c>
      <c r="D23" s="62">
        <f>1!D34</f>
        <v>0</v>
      </c>
      <c r="E23" s="62">
        <f>SUM(B23:D23)</f>
        <v>1852231281</v>
      </c>
      <c r="F23" s="62">
        <f>1!F34</f>
        <v>0</v>
      </c>
      <c r="G23" s="62">
        <f>1!G34</f>
        <v>0</v>
      </c>
      <c r="H23" s="62">
        <f>1!H34</f>
        <v>0</v>
      </c>
      <c r="I23" s="62">
        <f>SUM(F23:H23)</f>
        <v>0</v>
      </c>
      <c r="J23" s="62">
        <f>1!J34</f>
        <v>755753554</v>
      </c>
      <c r="K23" s="62">
        <f>1!K34</f>
        <v>1096477727</v>
      </c>
      <c r="L23" s="62">
        <f>1!L34</f>
        <v>0</v>
      </c>
      <c r="M23" s="62">
        <f>SUM(J23:L23)</f>
        <v>1852231281</v>
      </c>
      <c r="N23" s="180" t="s">
        <v>100</v>
      </c>
      <c r="O23" s="62">
        <f>1!O34</f>
        <v>1124909843</v>
      </c>
      <c r="P23" s="62">
        <f>1!P34</f>
        <v>871009820</v>
      </c>
      <c r="Q23" s="62">
        <f>1!Q34</f>
        <v>0</v>
      </c>
      <c r="R23" s="62">
        <f>SUM(O23:Q23)</f>
        <v>1995919663</v>
      </c>
      <c r="S23" s="62">
        <f>1!S34</f>
        <v>-8000000</v>
      </c>
      <c r="T23" s="62">
        <f>1!T34</f>
        <v>0</v>
      </c>
      <c r="U23" s="62">
        <f>1!U34</f>
        <v>0</v>
      </c>
      <c r="V23" s="62">
        <f>SUM(S23:U23)</f>
        <v>-8000000</v>
      </c>
      <c r="W23" s="62">
        <f>1!W34</f>
        <v>1116909843</v>
      </c>
      <c r="X23" s="62">
        <f>1!X34</f>
        <v>871009820</v>
      </c>
      <c r="Y23" s="62">
        <f>1!Y34</f>
        <v>0</v>
      </c>
      <c r="Z23" s="62">
        <f>SUM(W23:Y23)</f>
        <v>1987919663</v>
      </c>
    </row>
    <row r="24" spans="1:26" s="32" customFormat="1" ht="15.75">
      <c r="A24" s="82" t="s">
        <v>86</v>
      </c>
      <c r="B24" s="31">
        <f>1!B37</f>
        <v>105156238</v>
      </c>
      <c r="C24" s="31">
        <f>1!C37</f>
        <v>500000000</v>
      </c>
      <c r="D24" s="31">
        <f>1!D37</f>
        <v>0</v>
      </c>
      <c r="E24" s="62">
        <f aca="true" t="shared" si="8" ref="E24:E30">SUM(B24:D24)</f>
        <v>605156238</v>
      </c>
      <c r="F24" s="31">
        <f>1!F37</f>
        <v>0</v>
      </c>
      <c r="G24" s="31">
        <f>1!G37</f>
        <v>0</v>
      </c>
      <c r="H24" s="31">
        <f>1!H37</f>
        <v>0</v>
      </c>
      <c r="I24" s="62">
        <f>SUM(F24:H24)</f>
        <v>0</v>
      </c>
      <c r="J24" s="31">
        <f>1!J37</f>
        <v>105156238</v>
      </c>
      <c r="K24" s="31">
        <f>1!K37</f>
        <v>500000000</v>
      </c>
      <c r="L24" s="31">
        <f>1!L37</f>
        <v>0</v>
      </c>
      <c r="M24" s="62">
        <f>SUM(J24:L24)</f>
        <v>605156238</v>
      </c>
      <c r="N24" s="55" t="s">
        <v>101</v>
      </c>
      <c r="O24" s="45">
        <f>1!O37</f>
        <v>294535479</v>
      </c>
      <c r="P24" s="45">
        <f>1!P37</f>
        <v>328117545</v>
      </c>
      <c r="Q24" s="45">
        <f>1!Q37</f>
        <v>0</v>
      </c>
      <c r="R24" s="62">
        <f aca="true" t="shared" si="9" ref="R24:R30">SUM(O24:Q24)</f>
        <v>622653024</v>
      </c>
      <c r="S24" s="45">
        <f>1!S37</f>
        <v>0</v>
      </c>
      <c r="T24" s="45">
        <f>1!T37</f>
        <v>0</v>
      </c>
      <c r="U24" s="45">
        <f>1!U37</f>
        <v>0</v>
      </c>
      <c r="V24" s="62">
        <f>SUM(S24:U24)</f>
        <v>0</v>
      </c>
      <c r="W24" s="45">
        <f>1!W37</f>
        <v>294535479</v>
      </c>
      <c r="X24" s="45">
        <f>1!X37</f>
        <v>328117545</v>
      </c>
      <c r="Y24" s="45">
        <f>1!Y37</f>
        <v>0</v>
      </c>
      <c r="Z24" s="62">
        <f>SUM(W24:Y24)</f>
        <v>622653024</v>
      </c>
    </row>
    <row r="25" spans="1:26" s="32" customFormat="1" ht="31.5">
      <c r="A25" s="76" t="s">
        <v>76</v>
      </c>
      <c r="B25" s="31">
        <f>1!B40</f>
        <v>0</v>
      </c>
      <c r="C25" s="31">
        <f>1!C40</f>
        <v>60000000</v>
      </c>
      <c r="D25" s="31">
        <f>1!D40</f>
        <v>0</v>
      </c>
      <c r="E25" s="62">
        <f t="shared" si="8"/>
        <v>60000000</v>
      </c>
      <c r="F25" s="31">
        <f>1!F40</f>
        <v>0</v>
      </c>
      <c r="G25" s="31">
        <f>1!G40</f>
        <v>0</v>
      </c>
      <c r="H25" s="31">
        <f>1!H40</f>
        <v>0</v>
      </c>
      <c r="I25" s="62">
        <f>SUM(F25:H25)</f>
        <v>0</v>
      </c>
      <c r="J25" s="31">
        <f>1!J40</f>
        <v>0</v>
      </c>
      <c r="K25" s="31">
        <f>1!K40</f>
        <v>60000000</v>
      </c>
      <c r="L25" s="31">
        <f>1!L40</f>
        <v>0</v>
      </c>
      <c r="M25" s="62">
        <f>SUM(J25:L25)</f>
        <v>60000000</v>
      </c>
      <c r="N25" s="68" t="s">
        <v>102</v>
      </c>
      <c r="O25" s="31">
        <f>1!O40</f>
        <v>795382064</v>
      </c>
      <c r="P25" s="31">
        <f>1!P40</f>
        <v>69400000</v>
      </c>
      <c r="Q25" s="31">
        <f>1!Q40</f>
        <v>0</v>
      </c>
      <c r="R25" s="62">
        <f t="shared" si="9"/>
        <v>864782064</v>
      </c>
      <c r="S25" s="31">
        <f>1!S40</f>
        <v>0</v>
      </c>
      <c r="T25" s="31">
        <f>1!T40</f>
        <v>30000000</v>
      </c>
      <c r="U25" s="31">
        <f>1!U40</f>
        <v>0</v>
      </c>
      <c r="V25" s="62">
        <f>SUM(S25:U25)</f>
        <v>30000000</v>
      </c>
      <c r="W25" s="31">
        <f>1!W40</f>
        <v>795382064</v>
      </c>
      <c r="X25" s="31">
        <f>1!X40</f>
        <v>99400000</v>
      </c>
      <c r="Y25" s="31">
        <f>1!Y40</f>
        <v>0</v>
      </c>
      <c r="Z25" s="62">
        <f>SUM(W25:Y25)</f>
        <v>894782064</v>
      </c>
    </row>
    <row r="26" spans="1:26" s="32" customFormat="1" ht="31.5">
      <c r="A26" s="33" t="s">
        <v>87</v>
      </c>
      <c r="B26" s="31">
        <f aca="true" t="shared" si="10" ref="B26:M26">B23+B24+B25</f>
        <v>860909792</v>
      </c>
      <c r="C26" s="31">
        <f t="shared" si="10"/>
        <v>1656477727</v>
      </c>
      <c r="D26" s="31">
        <f t="shared" si="10"/>
        <v>0</v>
      </c>
      <c r="E26" s="31">
        <f t="shared" si="10"/>
        <v>2517387519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860909792</v>
      </c>
      <c r="K26" s="31">
        <f t="shared" si="10"/>
        <v>1656477727</v>
      </c>
      <c r="L26" s="31">
        <f t="shared" si="10"/>
        <v>0</v>
      </c>
      <c r="M26" s="31">
        <f t="shared" si="10"/>
        <v>2517387519</v>
      </c>
      <c r="N26" s="33" t="s">
        <v>103</v>
      </c>
      <c r="O26" s="43">
        <f>O23+O24+O25</f>
        <v>2214827386</v>
      </c>
      <c r="P26" s="43">
        <f>P23+P24+P25</f>
        <v>1268527365</v>
      </c>
      <c r="Q26" s="43">
        <f>Q23+Q24+Q25</f>
        <v>0</v>
      </c>
      <c r="R26" s="62">
        <f t="shared" si="9"/>
        <v>3483354751</v>
      </c>
      <c r="S26" s="43">
        <f>S23+S24+S25</f>
        <v>-8000000</v>
      </c>
      <c r="T26" s="43">
        <f>T23+T24+T25</f>
        <v>30000000</v>
      </c>
      <c r="U26" s="43">
        <f>U23+U24+U25</f>
        <v>0</v>
      </c>
      <c r="V26" s="62">
        <f>SUM(S26:U26)</f>
        <v>22000000</v>
      </c>
      <c r="W26" s="43">
        <f>W23+W24+W25</f>
        <v>2206827386</v>
      </c>
      <c r="X26" s="43">
        <f>X23+X24+X25</f>
        <v>1298527365</v>
      </c>
      <c r="Y26" s="43">
        <f>Y23+Y24+Y25</f>
        <v>0</v>
      </c>
      <c r="Z26" s="62">
        <f>SUM(W26:Y26)</f>
        <v>3505354751</v>
      </c>
    </row>
    <row r="27" spans="1:26" s="32" customFormat="1" ht="15.75">
      <c r="A27" s="116" t="s">
        <v>158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3"/>
      <c r="O27" s="43"/>
      <c r="P27" s="43"/>
      <c r="Q27" s="43"/>
      <c r="R27" s="43">
        <f>E26-R26</f>
        <v>-965967232</v>
      </c>
      <c r="S27" s="43"/>
      <c r="T27" s="43"/>
      <c r="U27" s="43"/>
      <c r="V27" s="43">
        <f>I26-V26</f>
        <v>-22000000</v>
      </c>
      <c r="W27" s="43"/>
      <c r="X27" s="43"/>
      <c r="Y27" s="43"/>
      <c r="Z27" s="43">
        <f>M26-Z26</f>
        <v>-987967232</v>
      </c>
    </row>
    <row r="28" spans="1:26" s="32" customFormat="1" ht="15.75">
      <c r="A28" s="33" t="s">
        <v>90</v>
      </c>
      <c r="B28" s="31">
        <f>B20+B26</f>
        <v>5447211130</v>
      </c>
      <c r="C28" s="31">
        <f>C20+C26</f>
        <v>1707426948</v>
      </c>
      <c r="D28" s="31">
        <f>D20+D26</f>
        <v>0</v>
      </c>
      <c r="E28" s="62">
        <f t="shared" si="8"/>
        <v>7154638078</v>
      </c>
      <c r="F28" s="31">
        <f>F20+F26</f>
        <v>144296834</v>
      </c>
      <c r="G28" s="31">
        <f>G20+G26</f>
        <v>2000000</v>
      </c>
      <c r="H28" s="31">
        <f>H20+H26</f>
        <v>0</v>
      </c>
      <c r="I28" s="62">
        <f>SUM(F28:H28)</f>
        <v>146296834</v>
      </c>
      <c r="J28" s="31">
        <f>J20+J26</f>
        <v>5591507964</v>
      </c>
      <c r="K28" s="31">
        <f>K20+K26</f>
        <v>1709426948</v>
      </c>
      <c r="L28" s="31">
        <f>L20+L26</f>
        <v>0</v>
      </c>
      <c r="M28" s="62">
        <f>SUM(J28:L28)</f>
        <v>7300934912</v>
      </c>
      <c r="N28" s="33" t="s">
        <v>104</v>
      </c>
      <c r="O28" s="43">
        <f>O20+O26</f>
        <v>4024882569</v>
      </c>
      <c r="P28" s="43">
        <f>P20+P26</f>
        <v>2075867896</v>
      </c>
      <c r="Q28" s="43">
        <f>Q20+Q26</f>
        <v>3000000</v>
      </c>
      <c r="R28" s="62">
        <f t="shared" si="9"/>
        <v>6103750465</v>
      </c>
      <c r="S28" s="43">
        <f>S20+S26</f>
        <v>-12846823</v>
      </c>
      <c r="T28" s="43">
        <f>T20+T26</f>
        <v>32000000</v>
      </c>
      <c r="U28" s="43">
        <f>U20+U26</f>
        <v>0</v>
      </c>
      <c r="V28" s="62">
        <f>SUM(S28:U28)</f>
        <v>19153177</v>
      </c>
      <c r="W28" s="43">
        <f>W20+W26</f>
        <v>4012035746</v>
      </c>
      <c r="X28" s="43">
        <f>X20+X26</f>
        <v>2107867896</v>
      </c>
      <c r="Y28" s="43">
        <f>Y20+Y26</f>
        <v>3000000</v>
      </c>
      <c r="Z28" s="62">
        <f>SUM(W28:Y28)</f>
        <v>6122903642</v>
      </c>
    </row>
    <row r="29" spans="1:26" s="32" customFormat="1" ht="15.75">
      <c r="A29" s="40" t="s">
        <v>88</v>
      </c>
      <c r="B29" s="31">
        <f>1!B46</f>
        <v>749012575</v>
      </c>
      <c r="C29" s="31">
        <f>1!C46</f>
        <v>0</v>
      </c>
      <c r="D29" s="31">
        <f>1!D46</f>
        <v>0</v>
      </c>
      <c r="E29" s="62">
        <f t="shared" si="8"/>
        <v>749012575</v>
      </c>
      <c r="F29" s="31">
        <f>1!F46</f>
        <v>-104463574</v>
      </c>
      <c r="G29" s="31">
        <f>1!G46</f>
        <v>0</v>
      </c>
      <c r="H29" s="31">
        <f>1!H46</f>
        <v>0</v>
      </c>
      <c r="I29" s="62">
        <f>SUM(F29:H29)</f>
        <v>-104463574</v>
      </c>
      <c r="J29" s="31">
        <f>1!J46</f>
        <v>644549001</v>
      </c>
      <c r="K29" s="31">
        <f>1!K46</f>
        <v>0</v>
      </c>
      <c r="L29" s="31">
        <f>1!L46</f>
        <v>0</v>
      </c>
      <c r="M29" s="62">
        <f>SUM(J29:L29)</f>
        <v>644549001</v>
      </c>
      <c r="N29" s="33" t="s">
        <v>141</v>
      </c>
      <c r="O29" s="53">
        <f>1!O46</f>
        <v>1799900188</v>
      </c>
      <c r="P29" s="53">
        <f>1!P46</f>
        <v>0</v>
      </c>
      <c r="Q29" s="53">
        <f>1!Q46</f>
        <v>0</v>
      </c>
      <c r="R29" s="62">
        <f t="shared" si="9"/>
        <v>1799900188</v>
      </c>
      <c r="S29" s="53">
        <f>1!S46</f>
        <v>22680083</v>
      </c>
      <c r="T29" s="53">
        <f>1!T46</f>
        <v>0</v>
      </c>
      <c r="U29" s="53">
        <f>1!U46</f>
        <v>0</v>
      </c>
      <c r="V29" s="62">
        <f>SUM(S29:U29)</f>
        <v>22680083</v>
      </c>
      <c r="W29" s="53">
        <f>1!W46</f>
        <v>1822580271</v>
      </c>
      <c r="X29" s="53">
        <f>1!X46</f>
        <v>0</v>
      </c>
      <c r="Y29" s="53">
        <f>1!Y46</f>
        <v>0</v>
      </c>
      <c r="Z29" s="62">
        <f>SUM(W29:Y29)</f>
        <v>1822580271</v>
      </c>
    </row>
    <row r="30" spans="1:26" s="44" customFormat="1" ht="15.75">
      <c r="A30" s="33" t="s">
        <v>89</v>
      </c>
      <c r="B30" s="31">
        <f>B28+B29</f>
        <v>6196223705</v>
      </c>
      <c r="C30" s="31">
        <f>C28+C29</f>
        <v>1707426948</v>
      </c>
      <c r="D30" s="31">
        <f>D28+D29</f>
        <v>0</v>
      </c>
      <c r="E30" s="62">
        <f t="shared" si="8"/>
        <v>7903650653</v>
      </c>
      <c r="F30" s="31">
        <f>F28+F29</f>
        <v>39833260</v>
      </c>
      <c r="G30" s="31">
        <f>G28+G29</f>
        <v>2000000</v>
      </c>
      <c r="H30" s="31">
        <f>H28+H29</f>
        <v>0</v>
      </c>
      <c r="I30" s="62">
        <f>SUM(F30:H30)</f>
        <v>41833260</v>
      </c>
      <c r="J30" s="31">
        <f>J28+J29</f>
        <v>6236056965</v>
      </c>
      <c r="K30" s="31">
        <f>K28+K29</f>
        <v>1709426948</v>
      </c>
      <c r="L30" s="31">
        <f>L28+L29</f>
        <v>0</v>
      </c>
      <c r="M30" s="62">
        <f>SUM(J30:L30)</f>
        <v>7945483913</v>
      </c>
      <c r="N30" s="33" t="s">
        <v>105</v>
      </c>
      <c r="O30" s="31">
        <f>O28+O29</f>
        <v>5824782757</v>
      </c>
      <c r="P30" s="31">
        <f>P28+P29</f>
        <v>2075867896</v>
      </c>
      <c r="Q30" s="31">
        <f>Q28+Q29</f>
        <v>3000000</v>
      </c>
      <c r="R30" s="62">
        <f t="shared" si="9"/>
        <v>7903650653</v>
      </c>
      <c r="S30" s="31">
        <f>S28+S29</f>
        <v>9833260</v>
      </c>
      <c r="T30" s="31">
        <f>T28+T29</f>
        <v>32000000</v>
      </c>
      <c r="U30" s="31">
        <f>U28+U29</f>
        <v>0</v>
      </c>
      <c r="V30" s="62">
        <f>SUM(S30:U30)</f>
        <v>41833260</v>
      </c>
      <c r="W30" s="31">
        <f>W28+W29</f>
        <v>5834616017</v>
      </c>
      <c r="X30" s="31">
        <f>X28+X29</f>
        <v>2107867896</v>
      </c>
      <c r="Y30" s="31">
        <f>Y28+Y29</f>
        <v>3000000</v>
      </c>
      <c r="Z30" s="62">
        <f>SUM(W30:Y30)</f>
        <v>7945483913</v>
      </c>
    </row>
    <row r="31" spans="1:16" ht="15.75">
      <c r="A31" s="27"/>
      <c r="B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O31" s="26"/>
      <c r="P31" s="38"/>
    </row>
    <row r="32" spans="1:18" ht="15.75">
      <c r="A32" s="2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8"/>
      <c r="O32" s="26"/>
      <c r="P32" s="37"/>
      <c r="R32" s="28"/>
    </row>
    <row r="33" spans="1:18" ht="15.75">
      <c r="A33" s="2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O33" s="26"/>
      <c r="P33" s="37"/>
      <c r="R33" s="28"/>
    </row>
    <row r="34" spans="1:16" ht="15.75">
      <c r="A34" s="2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O34" s="26"/>
      <c r="P34" s="37"/>
    </row>
    <row r="35" spans="1:16" ht="15.75">
      <c r="A35" s="2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O35" s="26"/>
      <c r="P35" s="37"/>
    </row>
    <row r="36" spans="1:16" ht="15.75">
      <c r="A36" s="2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O36" s="26"/>
      <c r="P36" s="37"/>
    </row>
    <row r="37" spans="1:16" ht="15.75">
      <c r="A37" s="2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O37" s="26"/>
      <c r="P37" s="37"/>
    </row>
    <row r="38" spans="1:16" ht="15.75">
      <c r="A38" s="2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O38" s="26"/>
      <c r="P38" s="37"/>
    </row>
    <row r="39" spans="1:16" ht="15.75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O39" s="26"/>
      <c r="P39" s="37"/>
    </row>
    <row r="40" spans="1:16" ht="15.75">
      <c r="A40" s="2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O40" s="26"/>
      <c r="P40" s="37"/>
    </row>
    <row r="41" spans="1:16" ht="15.75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O41" s="26"/>
      <c r="P41" s="37"/>
    </row>
    <row r="42" spans="1:16" ht="15.75">
      <c r="A42" s="27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O42" s="26"/>
      <c r="P42" s="37"/>
    </row>
    <row r="43" spans="1:16" ht="15.75">
      <c r="A43" s="27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O43" s="26"/>
      <c r="P43" s="37"/>
    </row>
    <row r="44" spans="1:16" ht="15.75">
      <c r="A44" s="27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O44" s="26"/>
      <c r="P44" s="37"/>
    </row>
    <row r="45" spans="1:16" ht="15.75">
      <c r="A45" s="2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O45" s="26"/>
      <c r="P45" s="37"/>
    </row>
    <row r="46" spans="1:16" ht="15.75">
      <c r="A46" s="2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O46" s="26"/>
      <c r="P46" s="37"/>
    </row>
    <row r="47" spans="1:16" ht="15.75">
      <c r="A47" s="2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O47" s="26"/>
      <c r="P47" s="37"/>
    </row>
    <row r="48" spans="1:16" ht="15.75">
      <c r="A48" s="27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O48" s="26"/>
      <c r="P48" s="37"/>
    </row>
    <row r="49" spans="1:16" ht="15.75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O49" s="26"/>
      <c r="P49" s="37"/>
    </row>
    <row r="50" spans="1:16" ht="15.75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O50" s="26"/>
      <c r="P50" s="37"/>
    </row>
    <row r="51" spans="1:16" ht="15.75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O51" s="26"/>
      <c r="P51" s="37"/>
    </row>
    <row r="52" spans="1:16" ht="15.75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O52" s="26"/>
      <c r="P52" s="37"/>
    </row>
    <row r="53" spans="1:16" ht="15.75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O53" s="26"/>
      <c r="P53" s="37"/>
    </row>
    <row r="54" spans="1:16" ht="15.75">
      <c r="A54" s="2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O54" s="26"/>
      <c r="P54" s="37"/>
    </row>
    <row r="55" spans="1:16" ht="15.75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O55" s="26"/>
      <c r="P55" s="37"/>
    </row>
    <row r="56" spans="1:16" ht="15.75">
      <c r="A56" s="2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O56" s="26"/>
      <c r="P56" s="37"/>
    </row>
    <row r="57" spans="1:16" ht="15.75">
      <c r="A57" s="2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O57" s="26"/>
      <c r="P57" s="37"/>
    </row>
    <row r="58" spans="1:16" ht="15.75">
      <c r="A58" s="2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O58" s="26"/>
      <c r="P58" s="37"/>
    </row>
    <row r="59" spans="1:16" ht="15.75">
      <c r="A59" s="27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O59" s="26"/>
      <c r="P59" s="37"/>
    </row>
    <row r="60" spans="1:16" ht="15.75">
      <c r="A60" s="2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O60" s="26"/>
      <c r="P60" s="37"/>
    </row>
    <row r="61" spans="1:16" ht="15.75">
      <c r="A61" s="27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O61" s="26"/>
      <c r="P61" s="37"/>
    </row>
    <row r="62" spans="1:16" ht="15.75">
      <c r="A62" s="27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O62" s="26"/>
      <c r="P62" s="37"/>
    </row>
    <row r="63" spans="1:16" ht="15.75">
      <c r="A63" s="2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O63" s="26"/>
      <c r="P63" s="37"/>
    </row>
    <row r="64" spans="1:16" ht="15.75">
      <c r="A64" s="27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O64" s="26"/>
      <c r="P64" s="37"/>
    </row>
    <row r="65" spans="1:16" ht="15.75">
      <c r="A65" s="27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O65" s="26"/>
      <c r="P65" s="37"/>
    </row>
    <row r="66" spans="1:16" ht="15.75">
      <c r="A66" s="27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O66" s="26"/>
      <c r="P66" s="37"/>
    </row>
    <row r="67" spans="1:16" ht="15.75">
      <c r="A67" s="27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O67" s="26"/>
      <c r="P67" s="37"/>
    </row>
    <row r="68" spans="1:16" ht="15.75">
      <c r="A68" s="2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O68" s="26"/>
      <c r="P68" s="37"/>
    </row>
    <row r="69" spans="1:16" ht="15.75">
      <c r="A69" s="27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O69" s="26"/>
      <c r="P69" s="37"/>
    </row>
    <row r="70" spans="1:16" ht="15.75">
      <c r="A70" s="27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O70" s="26"/>
      <c r="P70" s="37"/>
    </row>
    <row r="71" spans="1:16" ht="15.75">
      <c r="A71" s="27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O71" s="26"/>
      <c r="P71" s="37"/>
    </row>
    <row r="72" spans="1:16" ht="15.75">
      <c r="A72" s="27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O72" s="26"/>
      <c r="P72" s="37"/>
    </row>
    <row r="73" spans="1:16" ht="15.75">
      <c r="A73" s="27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O73" s="26"/>
      <c r="P73" s="37"/>
    </row>
    <row r="74" spans="1:16" ht="15.75">
      <c r="A74" s="27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O74" s="26"/>
      <c r="P74" s="37"/>
    </row>
    <row r="75" spans="1:16" ht="15.75">
      <c r="A75" s="27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O75" s="26"/>
      <c r="P75" s="37"/>
    </row>
    <row r="76" spans="1:16" ht="15.75">
      <c r="A76" s="27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O76" s="26"/>
      <c r="P76" s="37"/>
    </row>
    <row r="77" spans="1:16" ht="15.75">
      <c r="A77" s="27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O77" s="26"/>
      <c r="P77" s="37"/>
    </row>
    <row r="78" spans="1:16" ht="15.75">
      <c r="A78" s="27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O78" s="26"/>
      <c r="P78" s="37"/>
    </row>
    <row r="79" spans="1:16" ht="15.75">
      <c r="A79" s="27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O79" s="26"/>
      <c r="P79" s="37"/>
    </row>
    <row r="80" spans="1:16" ht="15.75">
      <c r="A80" s="27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O80" s="26"/>
      <c r="P80" s="37"/>
    </row>
    <row r="81" spans="1:16" ht="15.75">
      <c r="A81" s="27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O81" s="26"/>
      <c r="P81" s="37"/>
    </row>
    <row r="82" spans="1:16" ht="15.75">
      <c r="A82" s="27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O82" s="26"/>
      <c r="P82" s="37"/>
    </row>
    <row r="83" spans="1:16" ht="15.75">
      <c r="A83" s="27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O83" s="26"/>
      <c r="P83" s="37"/>
    </row>
    <row r="84" spans="1:16" ht="15.75">
      <c r="A84" s="27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O84" s="26"/>
      <c r="P84" s="37"/>
    </row>
    <row r="85" spans="1:16" ht="15.75">
      <c r="A85" s="27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O85" s="26"/>
      <c r="P85" s="37"/>
    </row>
    <row r="86" spans="1:16" ht="15.75">
      <c r="A86" s="27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O86" s="26"/>
      <c r="P86" s="37"/>
    </row>
    <row r="87" spans="1:16" ht="15.75">
      <c r="A87" s="27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O87" s="26"/>
      <c r="P87" s="37"/>
    </row>
    <row r="88" spans="1:16" ht="15.75">
      <c r="A88" s="27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O88" s="26"/>
      <c r="P88" s="37"/>
    </row>
    <row r="89" spans="1:16" ht="15.75">
      <c r="A89" s="27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O89" s="26"/>
      <c r="P89" s="37"/>
    </row>
    <row r="90" spans="1:16" ht="15.75">
      <c r="A90" s="27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O90" s="26"/>
      <c r="P90" s="37"/>
    </row>
    <row r="91" spans="1:16" ht="15.75">
      <c r="A91" s="27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O91" s="26"/>
      <c r="P91" s="37"/>
    </row>
    <row r="92" spans="1:16" ht="15.75">
      <c r="A92" s="27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O92" s="26"/>
      <c r="P92" s="37"/>
    </row>
    <row r="93" spans="1:16" ht="15.75">
      <c r="A93" s="27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O93" s="26"/>
      <c r="P93" s="37"/>
    </row>
    <row r="94" spans="1:16" ht="15.75">
      <c r="A94" s="27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O94" s="26"/>
      <c r="P94" s="37"/>
    </row>
    <row r="95" spans="1:16" ht="15.75">
      <c r="A95" s="27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O95" s="26"/>
      <c r="P95" s="37"/>
    </row>
    <row r="96" spans="1:16" ht="15.75">
      <c r="A96" s="27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O96" s="26"/>
      <c r="P96" s="37"/>
    </row>
    <row r="97" spans="1:16" ht="15.75">
      <c r="A97" s="27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O97" s="26"/>
      <c r="P97" s="37"/>
    </row>
    <row r="98" spans="1:16" ht="15.75">
      <c r="A98" s="27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O98" s="26"/>
      <c r="P98" s="37"/>
    </row>
    <row r="99" spans="1:16" ht="15.75">
      <c r="A99" s="2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O99" s="26"/>
      <c r="P99" s="37"/>
    </row>
    <row r="100" spans="1:16" ht="15.75">
      <c r="A100" s="27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O100" s="26"/>
      <c r="P100" s="37"/>
    </row>
    <row r="101" spans="1:16" ht="15.75">
      <c r="A101" s="27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O101" s="26"/>
      <c r="P101" s="37"/>
    </row>
    <row r="102" spans="1:16" ht="15.75">
      <c r="A102" s="27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O102" s="26"/>
      <c r="P102" s="37"/>
    </row>
    <row r="103" spans="1:16" ht="15.75">
      <c r="A103" s="27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O103" s="26"/>
      <c r="P103" s="37"/>
    </row>
    <row r="104" spans="1:16" ht="15.75">
      <c r="A104" s="27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O104" s="26"/>
      <c r="P104" s="37"/>
    </row>
    <row r="105" spans="1:16" ht="15.75">
      <c r="A105" s="27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O105" s="26"/>
      <c r="P105" s="37"/>
    </row>
    <row r="106" spans="1:16" ht="15.75">
      <c r="A106" s="2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O106" s="26"/>
      <c r="P106" s="37"/>
    </row>
    <row r="107" spans="1:16" ht="15.75">
      <c r="A107" s="2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O107" s="26"/>
      <c r="P107" s="37"/>
    </row>
    <row r="108" spans="1:16" ht="15.75">
      <c r="A108" s="27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O108" s="26"/>
      <c r="P108" s="37"/>
    </row>
    <row r="109" spans="1:16" ht="15.75">
      <c r="A109" s="27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O109" s="26"/>
      <c r="P109" s="37"/>
    </row>
    <row r="110" spans="1:16" ht="15.75">
      <c r="A110" s="2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O110" s="26"/>
      <c r="P110" s="37"/>
    </row>
    <row r="111" spans="1:16" ht="15.75">
      <c r="A111" s="27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O111" s="26"/>
      <c r="P111" s="37"/>
    </row>
    <row r="112" spans="1:16" ht="15.75">
      <c r="A112" s="27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O112" s="26"/>
      <c r="P112" s="37"/>
    </row>
    <row r="113" spans="1:16" ht="15.75">
      <c r="A113" s="27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O113" s="26"/>
      <c r="P113" s="37"/>
    </row>
    <row r="114" spans="1:16" ht="15.75">
      <c r="A114" s="27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O114" s="26"/>
      <c r="P114" s="37"/>
    </row>
    <row r="115" spans="1:16" ht="15.75">
      <c r="A115" s="2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O115" s="26"/>
      <c r="P115" s="37"/>
    </row>
    <row r="116" spans="1:16" ht="15.75">
      <c r="A116" s="2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O116" s="26"/>
      <c r="P116" s="37"/>
    </row>
    <row r="117" spans="1:16" ht="15.75">
      <c r="A117" s="27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O117" s="26"/>
      <c r="P117" s="37"/>
    </row>
    <row r="118" spans="1:16" ht="15.75">
      <c r="A118" s="2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O118" s="26"/>
      <c r="P118" s="37"/>
    </row>
    <row r="119" spans="1:16" ht="15.75">
      <c r="A119" s="2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O119" s="26"/>
      <c r="P119" s="37"/>
    </row>
    <row r="120" spans="1:16" ht="15.75">
      <c r="A120" s="2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O120" s="26"/>
      <c r="P120" s="37"/>
    </row>
    <row r="121" spans="1:16" ht="15.75">
      <c r="A121" s="2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O121" s="26"/>
      <c r="P121" s="37"/>
    </row>
    <row r="122" spans="1:16" ht="15.75">
      <c r="A122" s="2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O122" s="26"/>
      <c r="P122" s="37"/>
    </row>
    <row r="123" spans="1:16" ht="15.75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O123" s="26"/>
      <c r="P123" s="37"/>
    </row>
    <row r="124" spans="1:16" ht="15.75">
      <c r="A124" s="2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O124" s="26"/>
      <c r="P124" s="37"/>
    </row>
    <row r="125" spans="1:16" ht="15.75">
      <c r="A125" s="2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O125" s="26"/>
      <c r="P125" s="37"/>
    </row>
    <row r="126" spans="1:16" ht="15.75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O126" s="26"/>
      <c r="P126" s="37"/>
    </row>
    <row r="127" spans="1:16" ht="15.75">
      <c r="A127" s="2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O127" s="26"/>
      <c r="P127" s="37"/>
    </row>
    <row r="128" spans="1:16" ht="15.75">
      <c r="A128" s="2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O128" s="26"/>
      <c r="P128" s="37"/>
    </row>
    <row r="129" spans="1:16" ht="15.75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O129" s="26"/>
      <c r="P129" s="37"/>
    </row>
    <row r="130" spans="1:16" ht="15.75">
      <c r="A130" s="2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O130" s="26"/>
      <c r="P130" s="37"/>
    </row>
    <row r="131" spans="1:16" ht="15.75">
      <c r="A131" s="2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O131" s="26"/>
      <c r="P131" s="37"/>
    </row>
    <row r="132" spans="1:16" ht="15.75">
      <c r="A132" s="27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O132" s="26"/>
      <c r="P132" s="37"/>
    </row>
    <row r="133" spans="1:16" ht="15.75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O133" s="26"/>
      <c r="P133" s="37"/>
    </row>
    <row r="134" spans="1:16" ht="15.75">
      <c r="A134" s="27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O134" s="26"/>
      <c r="P134" s="37"/>
    </row>
    <row r="135" spans="1:16" ht="15.75">
      <c r="A135" s="27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O135" s="26"/>
      <c r="P135" s="37"/>
    </row>
    <row r="136" spans="1:16" ht="15.75">
      <c r="A136" s="27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O136" s="26"/>
      <c r="P136" s="37"/>
    </row>
    <row r="137" spans="1:16" ht="15.75">
      <c r="A137" s="27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O137" s="26"/>
      <c r="P137" s="37"/>
    </row>
    <row r="138" spans="1:16" ht="15.75">
      <c r="A138" s="27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O138" s="26"/>
      <c r="P138" s="37"/>
    </row>
    <row r="139" spans="1:16" ht="15.75">
      <c r="A139" s="27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O139" s="26"/>
      <c r="P139" s="37"/>
    </row>
    <row r="140" spans="1:16" ht="15.75">
      <c r="A140" s="27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O140" s="26"/>
      <c r="P140" s="37"/>
    </row>
    <row r="141" spans="1:16" ht="15.75">
      <c r="A141" s="27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O141" s="26"/>
      <c r="P141" s="37"/>
    </row>
    <row r="142" spans="1:16" ht="15.75">
      <c r="A142" s="27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O142" s="26"/>
      <c r="P142" s="37"/>
    </row>
    <row r="143" spans="1:16" ht="15.75">
      <c r="A143" s="27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O143" s="26"/>
      <c r="P143" s="37"/>
    </row>
    <row r="144" spans="1:16" ht="15.75">
      <c r="A144" s="27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O144" s="26"/>
      <c r="P144" s="37"/>
    </row>
    <row r="145" spans="1:16" ht="15.75">
      <c r="A145" s="27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O145" s="26"/>
      <c r="P145" s="37"/>
    </row>
    <row r="146" spans="1:16" ht="15.75">
      <c r="A146" s="27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O146" s="26"/>
      <c r="P146" s="37"/>
    </row>
    <row r="147" spans="1:16" ht="15.75">
      <c r="A147" s="27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O147" s="26"/>
      <c r="P147" s="37"/>
    </row>
    <row r="148" spans="1:16" ht="15.75">
      <c r="A148" s="27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O148" s="26"/>
      <c r="P148" s="37"/>
    </row>
    <row r="149" spans="1:16" ht="15.75">
      <c r="A149" s="27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O149" s="26"/>
      <c r="P149" s="37"/>
    </row>
    <row r="150" spans="1:16" ht="15.75">
      <c r="A150" s="27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O150" s="26"/>
      <c r="P150" s="37"/>
    </row>
    <row r="151" spans="1:16" ht="15.75">
      <c r="A151" s="27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O151" s="26"/>
      <c r="P151" s="37"/>
    </row>
    <row r="152" spans="1:16" ht="15.75">
      <c r="A152" s="2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O152" s="26"/>
      <c r="P152" s="37"/>
    </row>
    <row r="153" spans="1:16" ht="15.75">
      <c r="A153" s="27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O153" s="26"/>
      <c r="P153" s="37"/>
    </row>
    <row r="154" spans="1:16" ht="15.75">
      <c r="A154" s="27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O154" s="26"/>
      <c r="P154" s="37"/>
    </row>
    <row r="155" spans="1:16" ht="15.75">
      <c r="A155" s="27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O155" s="26"/>
      <c r="P155" s="37"/>
    </row>
  </sheetData>
  <sheetProtection/>
  <mergeCells count="18">
    <mergeCell ref="N9:Z9"/>
    <mergeCell ref="A9:M9"/>
    <mergeCell ref="A5:M5"/>
    <mergeCell ref="A4:M4"/>
    <mergeCell ref="A2:M2"/>
    <mergeCell ref="A1:M1"/>
    <mergeCell ref="N4:Z4"/>
    <mergeCell ref="N5:Z5"/>
    <mergeCell ref="A8:M8"/>
    <mergeCell ref="A22:M22"/>
    <mergeCell ref="N22:Z22"/>
    <mergeCell ref="W10:Z10"/>
    <mergeCell ref="N8:Z8"/>
    <mergeCell ref="F10:I10"/>
    <mergeCell ref="J10:M10"/>
    <mergeCell ref="S10:V10"/>
    <mergeCell ref="B10:E10"/>
    <mergeCell ref="O10:R10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9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9.125" style="7" customWidth="1"/>
    <col min="2" max="2" width="46.00390625" style="69" customWidth="1"/>
    <col min="3" max="4" width="14.25390625" style="7" bestFit="1" customWidth="1"/>
    <col min="5" max="5" width="10.375" style="7" customWidth="1"/>
    <col min="6" max="6" width="13.875" style="7" customWidth="1"/>
    <col min="7" max="7" width="13.25390625" style="7" bestFit="1" customWidth="1"/>
    <col min="8" max="8" width="10.125" style="7" bestFit="1" customWidth="1"/>
    <col min="9" max="9" width="11.25390625" style="7" customWidth="1"/>
    <col min="10" max="10" width="13.25390625" style="7" bestFit="1" customWidth="1"/>
    <col min="11" max="11" width="14.375" style="7" customWidth="1"/>
    <col min="12" max="12" width="14.25390625" style="7" bestFit="1" customWidth="1"/>
    <col min="13" max="13" width="11.125" style="7" customWidth="1"/>
    <col min="14" max="14" width="14.00390625" style="7" customWidth="1"/>
    <col min="15" max="16384" width="9.125" style="7" customWidth="1"/>
  </cols>
  <sheetData>
    <row r="1" spans="1:14" ht="15.75">
      <c r="A1" s="197" t="s">
        <v>468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5.75">
      <c r="A2" s="197" t="s">
        <v>460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2:3" ht="15.75">
      <c r="B3" s="201"/>
      <c r="C3" s="201"/>
    </row>
    <row r="4" spans="1:14" ht="15.75">
      <c r="A4" s="198" t="s">
        <v>12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ht="15.75">
      <c r="A5" s="198" t="s">
        <v>13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5.75">
      <c r="A6" s="198" t="s">
        <v>202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2:3" ht="15.75">
      <c r="B7" s="85"/>
      <c r="C7" s="10"/>
    </row>
    <row r="8" spans="2:14" ht="15.75">
      <c r="B8" s="86"/>
      <c r="C8" s="16"/>
      <c r="D8" s="15"/>
      <c r="E8" s="15"/>
      <c r="F8" s="16"/>
      <c r="N8" s="16" t="s">
        <v>363</v>
      </c>
    </row>
    <row r="9" spans="1:14" ht="17.25" customHeight="1">
      <c r="A9" s="199" t="s">
        <v>259</v>
      </c>
      <c r="B9" s="71" t="s">
        <v>17</v>
      </c>
      <c r="C9" s="185" t="s">
        <v>40</v>
      </c>
      <c r="D9" s="186"/>
      <c r="E9" s="186"/>
      <c r="F9" s="187"/>
      <c r="G9" s="185" t="s">
        <v>449</v>
      </c>
      <c r="H9" s="186"/>
      <c r="I9" s="186"/>
      <c r="J9" s="187"/>
      <c r="K9" s="185" t="s">
        <v>18</v>
      </c>
      <c r="L9" s="186"/>
      <c r="M9" s="186"/>
      <c r="N9" s="187"/>
    </row>
    <row r="10" spans="1:14" ht="31.5">
      <c r="A10" s="200"/>
      <c r="B10" s="71" t="s">
        <v>43</v>
      </c>
      <c r="C10" s="137" t="s">
        <v>41</v>
      </c>
      <c r="D10" s="65" t="s">
        <v>42</v>
      </c>
      <c r="E10" s="65" t="s">
        <v>196</v>
      </c>
      <c r="F10" s="73" t="s">
        <v>18</v>
      </c>
      <c r="G10" s="137" t="s">
        <v>41</v>
      </c>
      <c r="H10" s="65" t="s">
        <v>42</v>
      </c>
      <c r="I10" s="65" t="s">
        <v>196</v>
      </c>
      <c r="J10" s="65" t="s">
        <v>18</v>
      </c>
      <c r="K10" s="137" t="s">
        <v>41</v>
      </c>
      <c r="L10" s="65" t="s">
        <v>42</v>
      </c>
      <c r="M10" s="65" t="s">
        <v>196</v>
      </c>
      <c r="N10" s="65" t="s">
        <v>18</v>
      </c>
    </row>
    <row r="11" spans="1:14" ht="31.5">
      <c r="A11" s="150" t="s">
        <v>142</v>
      </c>
      <c r="B11" s="162" t="s">
        <v>51</v>
      </c>
      <c r="C11" s="155">
        <v>432931274</v>
      </c>
      <c r="D11" s="155">
        <v>0</v>
      </c>
      <c r="E11" s="155">
        <v>0</v>
      </c>
      <c r="F11" s="155">
        <f>SUM(C11:E11)</f>
        <v>432931274</v>
      </c>
      <c r="G11" s="155">
        <v>0</v>
      </c>
      <c r="H11" s="155">
        <v>0</v>
      </c>
      <c r="I11" s="155">
        <v>0</v>
      </c>
      <c r="J11" s="155">
        <f>SUM(G11:I11)</f>
        <v>0</v>
      </c>
      <c r="K11" s="155">
        <f>G11+C11</f>
        <v>432931274</v>
      </c>
      <c r="L11" s="155">
        <f aca="true" t="shared" si="0" ref="L11:N24">H11+D11</f>
        <v>0</v>
      </c>
      <c r="M11" s="155">
        <f t="shared" si="0"/>
        <v>0</v>
      </c>
      <c r="N11" s="155">
        <f t="shared" si="0"/>
        <v>432931274</v>
      </c>
    </row>
    <row r="12" spans="1:14" ht="31.5">
      <c r="A12" s="150" t="s">
        <v>143</v>
      </c>
      <c r="B12" s="162" t="s">
        <v>52</v>
      </c>
      <c r="C12" s="155">
        <v>586850800</v>
      </c>
      <c r="D12" s="155">
        <v>0</v>
      </c>
      <c r="E12" s="155">
        <v>0</v>
      </c>
      <c r="F12" s="155">
        <f aca="true" t="shared" si="1" ref="F12:F22">SUM(C12:E12)</f>
        <v>586850800</v>
      </c>
      <c r="G12" s="155">
        <v>0</v>
      </c>
      <c r="H12" s="155">
        <v>0</v>
      </c>
      <c r="I12" s="155">
        <v>0</v>
      </c>
      <c r="J12" s="155">
        <f aca="true" t="shared" si="2" ref="J12:J75">SUM(G12:I12)</f>
        <v>0</v>
      </c>
      <c r="K12" s="155">
        <f aca="true" t="shared" si="3" ref="K12:K24">G12+C12</f>
        <v>586850800</v>
      </c>
      <c r="L12" s="155">
        <f t="shared" si="0"/>
        <v>0</v>
      </c>
      <c r="M12" s="155">
        <f t="shared" si="0"/>
        <v>0</v>
      </c>
      <c r="N12" s="155">
        <f t="shared" si="0"/>
        <v>586850800</v>
      </c>
    </row>
    <row r="13" spans="1:14" ht="15.75" customHeight="1">
      <c r="A13" s="150" t="s">
        <v>144</v>
      </c>
      <c r="B13" s="162" t="s">
        <v>222</v>
      </c>
      <c r="C13" s="155">
        <v>584073864</v>
      </c>
      <c r="D13" s="155">
        <v>0</v>
      </c>
      <c r="E13" s="155">
        <v>0</v>
      </c>
      <c r="F13" s="155">
        <f t="shared" si="1"/>
        <v>584073864</v>
      </c>
      <c r="G13" s="155">
        <v>25080443</v>
      </c>
      <c r="H13" s="155">
        <v>0</v>
      </c>
      <c r="I13" s="155">
        <v>0</v>
      </c>
      <c r="J13" s="155">
        <f t="shared" si="2"/>
        <v>25080443</v>
      </c>
      <c r="K13" s="155">
        <f t="shared" si="3"/>
        <v>609154307</v>
      </c>
      <c r="L13" s="155">
        <f t="shared" si="0"/>
        <v>0</v>
      </c>
      <c r="M13" s="155">
        <f t="shared" si="0"/>
        <v>0</v>
      </c>
      <c r="N13" s="155">
        <f t="shared" si="0"/>
        <v>609154307</v>
      </c>
    </row>
    <row r="14" spans="1:14" ht="31.5">
      <c r="A14" s="150" t="s">
        <v>145</v>
      </c>
      <c r="B14" s="162" t="s">
        <v>53</v>
      </c>
      <c r="C14" s="155">
        <v>72907080</v>
      </c>
      <c r="D14" s="155">
        <v>0</v>
      </c>
      <c r="E14" s="155">
        <v>0</v>
      </c>
      <c r="F14" s="155">
        <f t="shared" si="1"/>
        <v>72907080</v>
      </c>
      <c r="G14" s="155">
        <v>3733550</v>
      </c>
      <c r="H14" s="155">
        <v>0</v>
      </c>
      <c r="I14" s="155">
        <v>0</v>
      </c>
      <c r="J14" s="155">
        <f t="shared" si="2"/>
        <v>3733550</v>
      </c>
      <c r="K14" s="155">
        <f t="shared" si="3"/>
        <v>76640630</v>
      </c>
      <c r="L14" s="155">
        <f t="shared" si="0"/>
        <v>0</v>
      </c>
      <c r="M14" s="155">
        <f t="shared" si="0"/>
        <v>0</v>
      </c>
      <c r="N14" s="155">
        <f t="shared" si="0"/>
        <v>76640630</v>
      </c>
    </row>
    <row r="15" spans="1:14" ht="31.5">
      <c r="A15" s="150" t="s">
        <v>146</v>
      </c>
      <c r="B15" s="162" t="s">
        <v>223</v>
      </c>
      <c r="C15" s="155">
        <v>0</v>
      </c>
      <c r="D15" s="155">
        <v>0</v>
      </c>
      <c r="E15" s="155">
        <v>0</v>
      </c>
      <c r="F15" s="155">
        <f t="shared" si="1"/>
        <v>0</v>
      </c>
      <c r="G15" s="155">
        <v>11019267</v>
      </c>
      <c r="H15" s="155">
        <v>0</v>
      </c>
      <c r="I15" s="155">
        <v>0</v>
      </c>
      <c r="J15" s="155">
        <f t="shared" si="2"/>
        <v>11019267</v>
      </c>
      <c r="K15" s="155">
        <f t="shared" si="3"/>
        <v>11019267</v>
      </c>
      <c r="L15" s="155">
        <f t="shared" si="0"/>
        <v>0</v>
      </c>
      <c r="M15" s="155">
        <f t="shared" si="0"/>
        <v>0</v>
      </c>
      <c r="N15" s="155">
        <f t="shared" si="0"/>
        <v>11019267</v>
      </c>
    </row>
    <row r="16" spans="1:14" ht="15.75">
      <c r="A16" s="150" t="s">
        <v>147</v>
      </c>
      <c r="B16" s="162" t="s">
        <v>224</v>
      </c>
      <c r="C16" s="155">
        <v>0</v>
      </c>
      <c r="D16" s="155">
        <v>0</v>
      </c>
      <c r="E16" s="155">
        <v>0</v>
      </c>
      <c r="F16" s="155">
        <f t="shared" si="1"/>
        <v>0</v>
      </c>
      <c r="G16" s="155">
        <v>0</v>
      </c>
      <c r="H16" s="155">
        <v>0</v>
      </c>
      <c r="I16" s="155">
        <v>0</v>
      </c>
      <c r="J16" s="155">
        <f t="shared" si="2"/>
        <v>0</v>
      </c>
      <c r="K16" s="155">
        <f t="shared" si="3"/>
        <v>0</v>
      </c>
      <c r="L16" s="155">
        <f t="shared" si="0"/>
        <v>0</v>
      </c>
      <c r="M16" s="155">
        <f t="shared" si="0"/>
        <v>0</v>
      </c>
      <c r="N16" s="155">
        <f t="shared" si="0"/>
        <v>0</v>
      </c>
    </row>
    <row r="17" spans="1:14" ht="31.5">
      <c r="A17" s="150" t="s">
        <v>148</v>
      </c>
      <c r="B17" s="162" t="s">
        <v>225</v>
      </c>
      <c r="C17" s="155">
        <f aca="true" t="shared" si="4" ref="C17:J17">SUM(C11:C16)</f>
        <v>1676763018</v>
      </c>
      <c r="D17" s="155">
        <f t="shared" si="4"/>
        <v>0</v>
      </c>
      <c r="E17" s="155">
        <f t="shared" si="4"/>
        <v>0</v>
      </c>
      <c r="F17" s="155">
        <f t="shared" si="4"/>
        <v>1676763018</v>
      </c>
      <c r="G17" s="155">
        <f t="shared" si="4"/>
        <v>39833260</v>
      </c>
      <c r="H17" s="155">
        <f t="shared" si="4"/>
        <v>0</v>
      </c>
      <c r="I17" s="155">
        <f t="shared" si="4"/>
        <v>0</v>
      </c>
      <c r="J17" s="155">
        <f t="shared" si="4"/>
        <v>39833260</v>
      </c>
      <c r="K17" s="155">
        <f t="shared" si="3"/>
        <v>1716596278</v>
      </c>
      <c r="L17" s="155">
        <f t="shared" si="0"/>
        <v>0</v>
      </c>
      <c r="M17" s="155">
        <f t="shared" si="0"/>
        <v>0</v>
      </c>
      <c r="N17" s="155">
        <f t="shared" si="0"/>
        <v>1716596278</v>
      </c>
    </row>
    <row r="18" spans="1:14" ht="15.75">
      <c r="A18" s="150" t="s">
        <v>149</v>
      </c>
      <c r="B18" s="162" t="s">
        <v>226</v>
      </c>
      <c r="C18" s="155">
        <v>0</v>
      </c>
      <c r="D18" s="155">
        <v>0</v>
      </c>
      <c r="E18" s="155">
        <v>0</v>
      </c>
      <c r="F18" s="155">
        <f t="shared" si="1"/>
        <v>0</v>
      </c>
      <c r="G18" s="155">
        <v>0</v>
      </c>
      <c r="H18" s="155">
        <v>0</v>
      </c>
      <c r="I18" s="155">
        <v>0</v>
      </c>
      <c r="J18" s="155">
        <f t="shared" si="2"/>
        <v>0</v>
      </c>
      <c r="K18" s="155">
        <f t="shared" si="3"/>
        <v>0</v>
      </c>
      <c r="L18" s="155">
        <f t="shared" si="0"/>
        <v>0</v>
      </c>
      <c r="M18" s="155">
        <f t="shared" si="0"/>
        <v>0</v>
      </c>
      <c r="N18" s="155">
        <f t="shared" si="0"/>
        <v>0</v>
      </c>
    </row>
    <row r="19" spans="1:14" ht="31.5">
      <c r="A19" s="150" t="s">
        <v>150</v>
      </c>
      <c r="B19" s="162" t="s">
        <v>227</v>
      </c>
      <c r="C19" s="155">
        <v>0</v>
      </c>
      <c r="D19" s="155">
        <v>0</v>
      </c>
      <c r="E19" s="155">
        <v>0</v>
      </c>
      <c r="F19" s="155">
        <f t="shared" si="1"/>
        <v>0</v>
      </c>
      <c r="G19" s="155">
        <v>0</v>
      </c>
      <c r="H19" s="155">
        <v>0</v>
      </c>
      <c r="I19" s="155">
        <v>0</v>
      </c>
      <c r="J19" s="155">
        <f t="shared" si="2"/>
        <v>0</v>
      </c>
      <c r="K19" s="155">
        <f t="shared" si="3"/>
        <v>0</v>
      </c>
      <c r="L19" s="155">
        <f t="shared" si="0"/>
        <v>0</v>
      </c>
      <c r="M19" s="155">
        <f t="shared" si="0"/>
        <v>0</v>
      </c>
      <c r="N19" s="155">
        <f t="shared" si="0"/>
        <v>0</v>
      </c>
    </row>
    <row r="20" spans="1:14" ht="31.5">
      <c r="A20" s="150" t="s">
        <v>151</v>
      </c>
      <c r="B20" s="162" t="s">
        <v>228</v>
      </c>
      <c r="C20" s="155">
        <v>0</v>
      </c>
      <c r="D20" s="155">
        <v>0</v>
      </c>
      <c r="E20" s="155">
        <v>0</v>
      </c>
      <c r="F20" s="155">
        <f t="shared" si="1"/>
        <v>0</v>
      </c>
      <c r="G20" s="155">
        <v>0</v>
      </c>
      <c r="H20" s="155">
        <v>0</v>
      </c>
      <c r="I20" s="155">
        <v>0</v>
      </c>
      <c r="J20" s="155">
        <f t="shared" si="2"/>
        <v>0</v>
      </c>
      <c r="K20" s="155">
        <f t="shared" si="3"/>
        <v>0</v>
      </c>
      <c r="L20" s="155">
        <f t="shared" si="0"/>
        <v>0</v>
      </c>
      <c r="M20" s="155">
        <f t="shared" si="0"/>
        <v>0</v>
      </c>
      <c r="N20" s="155">
        <f t="shared" si="0"/>
        <v>0</v>
      </c>
    </row>
    <row r="21" spans="1:14" ht="31.5">
      <c r="A21" s="150" t="s">
        <v>152</v>
      </c>
      <c r="B21" s="162" t="s">
        <v>229</v>
      </c>
      <c r="C21" s="155">
        <v>0</v>
      </c>
      <c r="D21" s="155">
        <v>0</v>
      </c>
      <c r="E21" s="155">
        <v>0</v>
      </c>
      <c r="F21" s="155">
        <f t="shared" si="1"/>
        <v>0</v>
      </c>
      <c r="G21" s="155">
        <v>0</v>
      </c>
      <c r="H21" s="155">
        <v>0</v>
      </c>
      <c r="I21" s="155">
        <v>0</v>
      </c>
      <c r="J21" s="155">
        <f t="shared" si="2"/>
        <v>0</v>
      </c>
      <c r="K21" s="155">
        <f t="shared" si="3"/>
        <v>0</v>
      </c>
      <c r="L21" s="155">
        <f t="shared" si="0"/>
        <v>0</v>
      </c>
      <c r="M21" s="155">
        <f t="shared" si="0"/>
        <v>0</v>
      </c>
      <c r="N21" s="155">
        <f t="shared" si="0"/>
        <v>0</v>
      </c>
    </row>
    <row r="22" spans="1:14" ht="31.5">
      <c r="A22" s="150" t="s">
        <v>260</v>
      </c>
      <c r="B22" s="162" t="s">
        <v>77</v>
      </c>
      <c r="C22" s="155">
        <v>110422870</v>
      </c>
      <c r="D22" s="155">
        <v>11989696</v>
      </c>
      <c r="E22" s="155">
        <v>0</v>
      </c>
      <c r="F22" s="155">
        <f t="shared" si="1"/>
        <v>122412566</v>
      </c>
      <c r="G22" s="155">
        <v>0</v>
      </c>
      <c r="H22" s="155">
        <v>1000000</v>
      </c>
      <c r="I22" s="155">
        <v>0</v>
      </c>
      <c r="J22" s="155">
        <f t="shared" si="2"/>
        <v>1000000</v>
      </c>
      <c r="K22" s="155">
        <f t="shared" si="3"/>
        <v>110422870</v>
      </c>
      <c r="L22" s="155">
        <f t="shared" si="0"/>
        <v>12989696</v>
      </c>
      <c r="M22" s="155">
        <f t="shared" si="0"/>
        <v>0</v>
      </c>
      <c r="N22" s="155">
        <f t="shared" si="0"/>
        <v>123412566</v>
      </c>
    </row>
    <row r="23" spans="1:14" ht="31.5">
      <c r="A23" s="151" t="s">
        <v>261</v>
      </c>
      <c r="B23" s="80" t="s">
        <v>230</v>
      </c>
      <c r="C23" s="165">
        <f>SUM(C17:C22)</f>
        <v>1787185888</v>
      </c>
      <c r="D23" s="165">
        <f aca="true" t="shared" si="5" ref="D23:J23">SUM(D17:D22)</f>
        <v>11989696</v>
      </c>
      <c r="E23" s="165">
        <f t="shared" si="5"/>
        <v>0</v>
      </c>
      <c r="F23" s="165">
        <f t="shared" si="5"/>
        <v>1799175584</v>
      </c>
      <c r="G23" s="165">
        <f t="shared" si="5"/>
        <v>39833260</v>
      </c>
      <c r="H23" s="165">
        <f t="shared" si="5"/>
        <v>1000000</v>
      </c>
      <c r="I23" s="165">
        <f t="shared" si="5"/>
        <v>0</v>
      </c>
      <c r="J23" s="165">
        <f t="shared" si="5"/>
        <v>40833260</v>
      </c>
      <c r="K23" s="165">
        <f>G23+C23</f>
        <v>1827019148</v>
      </c>
      <c r="L23" s="165">
        <f t="shared" si="0"/>
        <v>12989696</v>
      </c>
      <c r="M23" s="165">
        <f t="shared" si="0"/>
        <v>0</v>
      </c>
      <c r="N23" s="165">
        <f t="shared" si="0"/>
        <v>1840008844</v>
      </c>
    </row>
    <row r="24" spans="1:14" ht="15.75">
      <c r="A24" s="150" t="s">
        <v>262</v>
      </c>
      <c r="B24" s="162" t="s">
        <v>54</v>
      </c>
      <c r="C24" s="155">
        <v>0</v>
      </c>
      <c r="D24" s="155">
        <v>0</v>
      </c>
      <c r="E24" s="155">
        <v>0</v>
      </c>
      <c r="F24" s="155">
        <f aca="true" t="shared" si="6" ref="F24:F32">SUM(C24:E24)</f>
        <v>0</v>
      </c>
      <c r="G24" s="155">
        <v>0</v>
      </c>
      <c r="H24" s="155">
        <v>0</v>
      </c>
      <c r="I24" s="155">
        <v>0</v>
      </c>
      <c r="J24" s="155">
        <f t="shared" si="2"/>
        <v>0</v>
      </c>
      <c r="K24" s="155">
        <f t="shared" si="3"/>
        <v>0</v>
      </c>
      <c r="L24" s="155">
        <f t="shared" si="0"/>
        <v>0</v>
      </c>
      <c r="M24" s="155">
        <f t="shared" si="0"/>
        <v>0</v>
      </c>
      <c r="N24" s="155">
        <f aca="true" t="shared" si="7" ref="N24:N29">SUM(K24:M24)</f>
        <v>0</v>
      </c>
    </row>
    <row r="25" spans="1:14" ht="31.5">
      <c r="A25" s="150" t="s">
        <v>263</v>
      </c>
      <c r="B25" s="162" t="s">
        <v>231</v>
      </c>
      <c r="C25" s="155">
        <v>0</v>
      </c>
      <c r="D25" s="155">
        <v>0</v>
      </c>
      <c r="E25" s="155">
        <v>0</v>
      </c>
      <c r="F25" s="155">
        <f t="shared" si="6"/>
        <v>0</v>
      </c>
      <c r="G25" s="155">
        <v>0</v>
      </c>
      <c r="H25" s="155">
        <v>0</v>
      </c>
      <c r="I25" s="155">
        <v>0</v>
      </c>
      <c r="J25" s="155">
        <f t="shared" si="2"/>
        <v>0</v>
      </c>
      <c r="K25" s="155">
        <f aca="true" t="shared" si="8" ref="K25:K30">G25+C25</f>
        <v>0</v>
      </c>
      <c r="L25" s="155">
        <f aca="true" t="shared" si="9" ref="L25:L42">H25+D25</f>
        <v>0</v>
      </c>
      <c r="M25" s="155">
        <f aca="true" t="shared" si="10" ref="M25:M42">I25+E25</f>
        <v>0</v>
      </c>
      <c r="N25" s="155">
        <f t="shared" si="7"/>
        <v>0</v>
      </c>
    </row>
    <row r="26" spans="1:14" ht="31.5">
      <c r="A26" s="150" t="s">
        <v>264</v>
      </c>
      <c r="B26" s="162" t="s">
        <v>232</v>
      </c>
      <c r="C26" s="155">
        <v>0</v>
      </c>
      <c r="D26" s="155">
        <v>0</v>
      </c>
      <c r="E26" s="155">
        <v>0</v>
      </c>
      <c r="F26" s="155">
        <f t="shared" si="6"/>
        <v>0</v>
      </c>
      <c r="G26" s="155">
        <v>0</v>
      </c>
      <c r="H26" s="155">
        <v>0</v>
      </c>
      <c r="I26" s="155">
        <v>0</v>
      </c>
      <c r="J26" s="155">
        <f t="shared" si="2"/>
        <v>0</v>
      </c>
      <c r="K26" s="155">
        <f t="shared" si="8"/>
        <v>0</v>
      </c>
      <c r="L26" s="155">
        <f t="shared" si="9"/>
        <v>0</v>
      </c>
      <c r="M26" s="155">
        <f t="shared" si="10"/>
        <v>0</v>
      </c>
      <c r="N26" s="155">
        <f t="shared" si="7"/>
        <v>0</v>
      </c>
    </row>
    <row r="27" spans="1:14" ht="31.5">
      <c r="A27" s="150" t="s">
        <v>265</v>
      </c>
      <c r="B27" s="162" t="s">
        <v>233</v>
      </c>
      <c r="C27" s="155">
        <v>0</v>
      </c>
      <c r="D27" s="155">
        <v>0</v>
      </c>
      <c r="E27" s="155">
        <v>0</v>
      </c>
      <c r="F27" s="155">
        <f t="shared" si="6"/>
        <v>0</v>
      </c>
      <c r="G27" s="155">
        <v>0</v>
      </c>
      <c r="H27" s="155">
        <v>0</v>
      </c>
      <c r="I27" s="155">
        <v>0</v>
      </c>
      <c r="J27" s="155">
        <f t="shared" si="2"/>
        <v>0</v>
      </c>
      <c r="K27" s="155">
        <f t="shared" si="8"/>
        <v>0</v>
      </c>
      <c r="L27" s="155">
        <f t="shared" si="9"/>
        <v>0</v>
      </c>
      <c r="M27" s="155">
        <f t="shared" si="10"/>
        <v>0</v>
      </c>
      <c r="N27" s="155">
        <f t="shared" si="7"/>
        <v>0</v>
      </c>
    </row>
    <row r="28" spans="1:14" ht="31.5">
      <c r="A28" s="150" t="s">
        <v>266</v>
      </c>
      <c r="B28" s="162" t="s">
        <v>55</v>
      </c>
      <c r="C28" s="155">
        <v>755753554</v>
      </c>
      <c r="D28" s="155">
        <v>1096477727</v>
      </c>
      <c r="E28" s="155">
        <v>0</v>
      </c>
      <c r="F28" s="155">
        <f t="shared" si="6"/>
        <v>1852231281</v>
      </c>
      <c r="G28" s="155">
        <v>0</v>
      </c>
      <c r="H28" s="155">
        <v>0</v>
      </c>
      <c r="I28" s="155">
        <v>0</v>
      </c>
      <c r="J28" s="155">
        <f t="shared" si="2"/>
        <v>0</v>
      </c>
      <c r="K28" s="155">
        <f t="shared" si="8"/>
        <v>755753554</v>
      </c>
      <c r="L28" s="155">
        <f t="shared" si="9"/>
        <v>1096477727</v>
      </c>
      <c r="M28" s="155">
        <f t="shared" si="10"/>
        <v>0</v>
      </c>
      <c r="N28" s="155">
        <f t="shared" si="7"/>
        <v>1852231281</v>
      </c>
    </row>
    <row r="29" spans="1:14" ht="31.5">
      <c r="A29" s="151" t="s">
        <v>267</v>
      </c>
      <c r="B29" s="80" t="s">
        <v>234</v>
      </c>
      <c r="C29" s="166">
        <f>SUM(C24:C28)</f>
        <v>755753554</v>
      </c>
      <c r="D29" s="166">
        <f aca="true" t="shared" si="11" ref="D29:J29">SUM(D24:D28)</f>
        <v>1096477727</v>
      </c>
      <c r="E29" s="166">
        <f t="shared" si="11"/>
        <v>0</v>
      </c>
      <c r="F29" s="166">
        <f t="shared" si="11"/>
        <v>1852231281</v>
      </c>
      <c r="G29" s="166">
        <f t="shared" si="11"/>
        <v>0</v>
      </c>
      <c r="H29" s="166">
        <f t="shared" si="11"/>
        <v>0</v>
      </c>
      <c r="I29" s="166">
        <f t="shared" si="11"/>
        <v>0</v>
      </c>
      <c r="J29" s="166">
        <f t="shared" si="11"/>
        <v>0</v>
      </c>
      <c r="K29" s="165">
        <f t="shared" si="8"/>
        <v>755753554</v>
      </c>
      <c r="L29" s="165">
        <f t="shared" si="9"/>
        <v>1096477727</v>
      </c>
      <c r="M29" s="165">
        <f t="shared" si="10"/>
        <v>0</v>
      </c>
      <c r="N29" s="165">
        <f t="shared" si="7"/>
        <v>1852231281</v>
      </c>
    </row>
    <row r="30" spans="1:14" ht="15.75">
      <c r="A30" s="150" t="s">
        <v>268</v>
      </c>
      <c r="B30" s="162" t="s">
        <v>235</v>
      </c>
      <c r="C30" s="155">
        <v>0</v>
      </c>
      <c r="D30" s="155">
        <v>0</v>
      </c>
      <c r="E30" s="155">
        <v>0</v>
      </c>
      <c r="F30" s="155">
        <f t="shared" si="6"/>
        <v>0</v>
      </c>
      <c r="G30" s="155">
        <v>0</v>
      </c>
      <c r="H30" s="155">
        <v>0</v>
      </c>
      <c r="I30" s="155">
        <v>0</v>
      </c>
      <c r="J30" s="155">
        <f t="shared" si="2"/>
        <v>0</v>
      </c>
      <c r="K30" s="155">
        <f t="shared" si="8"/>
        <v>0</v>
      </c>
      <c r="L30" s="155">
        <f t="shared" si="9"/>
        <v>0</v>
      </c>
      <c r="M30" s="155">
        <f t="shared" si="10"/>
        <v>0</v>
      </c>
      <c r="N30" s="155">
        <f aca="true" t="shared" si="12" ref="N30:N42">J30+F30</f>
        <v>0</v>
      </c>
    </row>
    <row r="31" spans="1:14" ht="15.75">
      <c r="A31" s="150" t="s">
        <v>269</v>
      </c>
      <c r="B31" s="162" t="s">
        <v>236</v>
      </c>
      <c r="C31" s="155">
        <v>0</v>
      </c>
      <c r="D31" s="155">
        <v>0</v>
      </c>
      <c r="E31" s="155">
        <v>0</v>
      </c>
      <c r="F31" s="155">
        <f t="shared" si="6"/>
        <v>0</v>
      </c>
      <c r="G31" s="155">
        <v>0</v>
      </c>
      <c r="H31" s="155">
        <v>0</v>
      </c>
      <c r="I31" s="155">
        <v>0</v>
      </c>
      <c r="J31" s="155">
        <f t="shared" si="2"/>
        <v>0</v>
      </c>
      <c r="K31" s="155">
        <f aca="true" t="shared" si="13" ref="K31:K42">G31+C31</f>
        <v>0</v>
      </c>
      <c r="L31" s="155">
        <f t="shared" si="9"/>
        <v>0</v>
      </c>
      <c r="M31" s="155">
        <f t="shared" si="10"/>
        <v>0</v>
      </c>
      <c r="N31" s="155">
        <f t="shared" si="12"/>
        <v>0</v>
      </c>
    </row>
    <row r="32" spans="1:14" ht="15.75">
      <c r="A32" s="150" t="s">
        <v>270</v>
      </c>
      <c r="B32" s="162" t="s">
        <v>237</v>
      </c>
      <c r="C32" s="155">
        <f>SUM(C30:C31)</f>
        <v>0</v>
      </c>
      <c r="D32" s="155">
        <f>SUM(D30:D31)</f>
        <v>0</v>
      </c>
      <c r="E32" s="155">
        <f>SUM(E30:E31)</f>
        <v>0</v>
      </c>
      <c r="F32" s="155">
        <f t="shared" si="6"/>
        <v>0</v>
      </c>
      <c r="G32" s="155">
        <v>0</v>
      </c>
      <c r="H32" s="155">
        <v>0</v>
      </c>
      <c r="I32" s="155">
        <v>0</v>
      </c>
      <c r="J32" s="155">
        <f t="shared" si="2"/>
        <v>0</v>
      </c>
      <c r="K32" s="155">
        <f t="shared" si="13"/>
        <v>0</v>
      </c>
      <c r="L32" s="155">
        <f t="shared" si="9"/>
        <v>0</v>
      </c>
      <c r="M32" s="155">
        <f t="shared" si="10"/>
        <v>0</v>
      </c>
      <c r="N32" s="155">
        <f t="shared" si="12"/>
        <v>0</v>
      </c>
    </row>
    <row r="33" spans="1:14" ht="15.75">
      <c r="A33" s="150" t="s">
        <v>271</v>
      </c>
      <c r="B33" s="162" t="s">
        <v>238</v>
      </c>
      <c r="C33" s="155">
        <v>0</v>
      </c>
      <c r="D33" s="155">
        <v>0</v>
      </c>
      <c r="E33" s="155">
        <v>0</v>
      </c>
      <c r="F33" s="155">
        <f aca="true" t="shared" si="14" ref="F33:F39">SUM(C33:E33)</f>
        <v>0</v>
      </c>
      <c r="G33" s="155">
        <v>0</v>
      </c>
      <c r="H33" s="155">
        <v>0</v>
      </c>
      <c r="I33" s="155">
        <v>0</v>
      </c>
      <c r="J33" s="155">
        <f t="shared" si="2"/>
        <v>0</v>
      </c>
      <c r="K33" s="155">
        <f t="shared" si="13"/>
        <v>0</v>
      </c>
      <c r="L33" s="155">
        <f t="shared" si="9"/>
        <v>0</v>
      </c>
      <c r="M33" s="155">
        <f t="shared" si="10"/>
        <v>0</v>
      </c>
      <c r="N33" s="155">
        <f t="shared" si="12"/>
        <v>0</v>
      </c>
    </row>
    <row r="34" spans="1:14" ht="15.75">
      <c r="A34" s="150" t="s">
        <v>272</v>
      </c>
      <c r="B34" s="162" t="s">
        <v>239</v>
      </c>
      <c r="C34" s="155">
        <v>0</v>
      </c>
      <c r="D34" s="155">
        <v>0</v>
      </c>
      <c r="E34" s="155">
        <v>0</v>
      </c>
      <c r="F34" s="155">
        <f t="shared" si="14"/>
        <v>0</v>
      </c>
      <c r="G34" s="155">
        <v>0</v>
      </c>
      <c r="H34" s="155">
        <v>0</v>
      </c>
      <c r="I34" s="155">
        <v>0</v>
      </c>
      <c r="J34" s="155">
        <f t="shared" si="2"/>
        <v>0</v>
      </c>
      <c r="K34" s="155">
        <f t="shared" si="13"/>
        <v>0</v>
      </c>
      <c r="L34" s="155">
        <f t="shared" si="9"/>
        <v>0</v>
      </c>
      <c r="M34" s="155">
        <f t="shared" si="10"/>
        <v>0</v>
      </c>
      <c r="N34" s="155">
        <f t="shared" si="12"/>
        <v>0</v>
      </c>
    </row>
    <row r="35" spans="1:14" ht="15.75">
      <c r="A35" s="150" t="s">
        <v>273</v>
      </c>
      <c r="B35" s="162" t="s">
        <v>240</v>
      </c>
      <c r="C35" s="155">
        <v>307000000</v>
      </c>
      <c r="D35" s="155">
        <v>0</v>
      </c>
      <c r="E35" s="155">
        <v>0</v>
      </c>
      <c r="F35" s="155">
        <f t="shared" si="14"/>
        <v>307000000</v>
      </c>
      <c r="G35" s="155">
        <v>0</v>
      </c>
      <c r="H35" s="155">
        <v>0</v>
      </c>
      <c r="I35" s="155">
        <v>0</v>
      </c>
      <c r="J35" s="155">
        <f t="shared" si="2"/>
        <v>0</v>
      </c>
      <c r="K35" s="155">
        <f t="shared" si="13"/>
        <v>307000000</v>
      </c>
      <c r="L35" s="155">
        <f t="shared" si="9"/>
        <v>0</v>
      </c>
      <c r="M35" s="155">
        <f t="shared" si="10"/>
        <v>0</v>
      </c>
      <c r="N35" s="155">
        <f t="shared" si="12"/>
        <v>307000000</v>
      </c>
    </row>
    <row r="36" spans="1:14" ht="15.75">
      <c r="A36" s="150" t="s">
        <v>274</v>
      </c>
      <c r="B36" s="162" t="s">
        <v>241</v>
      </c>
      <c r="C36" s="155">
        <v>1300000000</v>
      </c>
      <c r="D36" s="155">
        <v>0</v>
      </c>
      <c r="E36" s="155">
        <v>0</v>
      </c>
      <c r="F36" s="155">
        <f t="shared" si="14"/>
        <v>1300000000</v>
      </c>
      <c r="G36" s="155">
        <v>104463574</v>
      </c>
      <c r="H36" s="155">
        <v>0</v>
      </c>
      <c r="I36" s="155">
        <v>0</v>
      </c>
      <c r="J36" s="155">
        <f t="shared" si="2"/>
        <v>104463574</v>
      </c>
      <c r="K36" s="155">
        <f t="shared" si="13"/>
        <v>1404463574</v>
      </c>
      <c r="L36" s="155">
        <f t="shared" si="9"/>
        <v>0</v>
      </c>
      <c r="M36" s="155">
        <f t="shared" si="10"/>
        <v>0</v>
      </c>
      <c r="N36" s="155">
        <f t="shared" si="12"/>
        <v>1404463574</v>
      </c>
    </row>
    <row r="37" spans="1:14" ht="15.75">
      <c r="A37" s="150" t="s">
        <v>275</v>
      </c>
      <c r="B37" s="162" t="s">
        <v>242</v>
      </c>
      <c r="C37" s="155">
        <v>0</v>
      </c>
      <c r="D37" s="155">
        <v>0</v>
      </c>
      <c r="E37" s="155">
        <v>0</v>
      </c>
      <c r="F37" s="155">
        <f t="shared" si="14"/>
        <v>0</v>
      </c>
      <c r="G37" s="155">
        <v>0</v>
      </c>
      <c r="H37" s="155">
        <v>0</v>
      </c>
      <c r="I37" s="155">
        <v>0</v>
      </c>
      <c r="J37" s="155">
        <f t="shared" si="2"/>
        <v>0</v>
      </c>
      <c r="K37" s="155">
        <f t="shared" si="13"/>
        <v>0</v>
      </c>
      <c r="L37" s="155">
        <f t="shared" si="9"/>
        <v>0</v>
      </c>
      <c r="M37" s="155">
        <f t="shared" si="10"/>
        <v>0</v>
      </c>
      <c r="N37" s="155">
        <f t="shared" si="12"/>
        <v>0</v>
      </c>
    </row>
    <row r="38" spans="1:14" ht="15.75">
      <c r="A38" s="150" t="s">
        <v>276</v>
      </c>
      <c r="B38" s="162" t="s">
        <v>243</v>
      </c>
      <c r="C38" s="155">
        <v>0</v>
      </c>
      <c r="D38" s="155">
        <v>0</v>
      </c>
      <c r="E38" s="155">
        <v>0</v>
      </c>
      <c r="F38" s="155">
        <f t="shared" si="14"/>
        <v>0</v>
      </c>
      <c r="G38" s="155">
        <v>0</v>
      </c>
      <c r="H38" s="155">
        <v>0</v>
      </c>
      <c r="I38" s="155">
        <v>0</v>
      </c>
      <c r="J38" s="155">
        <f t="shared" si="2"/>
        <v>0</v>
      </c>
      <c r="K38" s="155">
        <f t="shared" si="13"/>
        <v>0</v>
      </c>
      <c r="L38" s="155">
        <f t="shared" si="9"/>
        <v>0</v>
      </c>
      <c r="M38" s="155">
        <f t="shared" si="10"/>
        <v>0</v>
      </c>
      <c r="N38" s="155">
        <f t="shared" si="12"/>
        <v>0</v>
      </c>
    </row>
    <row r="39" spans="1:14" ht="15.75">
      <c r="A39" s="150" t="s">
        <v>277</v>
      </c>
      <c r="B39" s="162" t="s">
        <v>244</v>
      </c>
      <c r="C39" s="155">
        <v>110000000</v>
      </c>
      <c r="D39" s="155">
        <v>0</v>
      </c>
      <c r="E39" s="155">
        <v>0</v>
      </c>
      <c r="F39" s="155">
        <f t="shared" si="14"/>
        <v>110000000</v>
      </c>
      <c r="G39" s="155">
        <v>0</v>
      </c>
      <c r="H39" s="155">
        <v>0</v>
      </c>
      <c r="I39" s="155">
        <v>0</v>
      </c>
      <c r="J39" s="155">
        <f t="shared" si="2"/>
        <v>0</v>
      </c>
      <c r="K39" s="155">
        <f t="shared" si="13"/>
        <v>110000000</v>
      </c>
      <c r="L39" s="155">
        <f t="shared" si="9"/>
        <v>0</v>
      </c>
      <c r="M39" s="155">
        <f t="shared" si="10"/>
        <v>0</v>
      </c>
      <c r="N39" s="155">
        <f t="shared" si="12"/>
        <v>110000000</v>
      </c>
    </row>
    <row r="40" spans="1:14" ht="15.75">
      <c r="A40" s="150" t="s">
        <v>278</v>
      </c>
      <c r="B40" s="162" t="s">
        <v>245</v>
      </c>
      <c r="C40" s="155">
        <v>23000000</v>
      </c>
      <c r="D40" s="155">
        <v>0</v>
      </c>
      <c r="E40" s="155">
        <v>0</v>
      </c>
      <c r="F40" s="155">
        <f>SUM(C40:E40)</f>
        <v>23000000</v>
      </c>
      <c r="G40" s="155">
        <v>0</v>
      </c>
      <c r="H40" s="155">
        <v>0</v>
      </c>
      <c r="I40" s="155">
        <v>0</v>
      </c>
      <c r="J40" s="155">
        <f t="shared" si="2"/>
        <v>0</v>
      </c>
      <c r="K40" s="155">
        <f t="shared" si="13"/>
        <v>23000000</v>
      </c>
      <c r="L40" s="155">
        <f t="shared" si="9"/>
        <v>0</v>
      </c>
      <c r="M40" s="155">
        <f t="shared" si="10"/>
        <v>0</v>
      </c>
      <c r="N40" s="155">
        <f t="shared" si="12"/>
        <v>23000000</v>
      </c>
    </row>
    <row r="41" spans="1:14" ht="15.75">
      <c r="A41" s="150" t="s">
        <v>279</v>
      </c>
      <c r="B41" s="162" t="s">
        <v>246</v>
      </c>
      <c r="C41" s="155">
        <f>SUM(C36:C40)</f>
        <v>1433000000</v>
      </c>
      <c r="D41" s="155">
        <f aca="true" t="shared" si="15" ref="D41:J41">SUM(D36:D40)</f>
        <v>0</v>
      </c>
      <c r="E41" s="155">
        <f t="shared" si="15"/>
        <v>0</v>
      </c>
      <c r="F41" s="155">
        <f t="shared" si="15"/>
        <v>1433000000</v>
      </c>
      <c r="G41" s="155">
        <f t="shared" si="15"/>
        <v>104463574</v>
      </c>
      <c r="H41" s="155">
        <f t="shared" si="15"/>
        <v>0</v>
      </c>
      <c r="I41" s="155">
        <f t="shared" si="15"/>
        <v>0</v>
      </c>
      <c r="J41" s="155">
        <f t="shared" si="15"/>
        <v>104463574</v>
      </c>
      <c r="K41" s="155">
        <f t="shared" si="13"/>
        <v>1537463574</v>
      </c>
      <c r="L41" s="155">
        <f t="shared" si="9"/>
        <v>0</v>
      </c>
      <c r="M41" s="155">
        <f t="shared" si="10"/>
        <v>0</v>
      </c>
      <c r="N41" s="155">
        <f t="shared" si="12"/>
        <v>1537463574</v>
      </c>
    </row>
    <row r="42" spans="1:14" ht="15.75">
      <c r="A42" s="150" t="s">
        <v>280</v>
      </c>
      <c r="B42" s="162" t="s">
        <v>79</v>
      </c>
      <c r="C42" s="155">
        <v>12700000</v>
      </c>
      <c r="D42" s="155">
        <v>9500000</v>
      </c>
      <c r="E42" s="155">
        <v>0</v>
      </c>
      <c r="F42" s="155">
        <f>SUM(C42:E42)</f>
        <v>22200000</v>
      </c>
      <c r="G42" s="155">
        <v>0</v>
      </c>
      <c r="H42" s="155">
        <v>0</v>
      </c>
      <c r="I42" s="155">
        <v>0</v>
      </c>
      <c r="J42" s="155">
        <f t="shared" si="2"/>
        <v>0</v>
      </c>
      <c r="K42" s="155">
        <f t="shared" si="13"/>
        <v>12700000</v>
      </c>
      <c r="L42" s="155">
        <f t="shared" si="9"/>
        <v>9500000</v>
      </c>
      <c r="M42" s="155">
        <f t="shared" si="10"/>
        <v>0</v>
      </c>
      <c r="N42" s="155">
        <f t="shared" si="12"/>
        <v>22200000</v>
      </c>
    </row>
    <row r="43" spans="1:14" ht="15.75">
      <c r="A43" s="151" t="s">
        <v>281</v>
      </c>
      <c r="B43" s="80" t="s">
        <v>247</v>
      </c>
      <c r="C43" s="165">
        <f>C32+C33+C34+C35+C41+C42</f>
        <v>1752700000</v>
      </c>
      <c r="D43" s="165">
        <f aca="true" t="shared" si="16" ref="D43:N43">D32+D33+D34+D35+D41+D42</f>
        <v>9500000</v>
      </c>
      <c r="E43" s="165">
        <f t="shared" si="16"/>
        <v>0</v>
      </c>
      <c r="F43" s="165">
        <f t="shared" si="16"/>
        <v>1762200000</v>
      </c>
      <c r="G43" s="165">
        <f t="shared" si="16"/>
        <v>104463574</v>
      </c>
      <c r="H43" s="165">
        <f t="shared" si="16"/>
        <v>0</v>
      </c>
      <c r="I43" s="165">
        <f t="shared" si="16"/>
        <v>0</v>
      </c>
      <c r="J43" s="165">
        <f t="shared" si="16"/>
        <v>104463574</v>
      </c>
      <c r="K43" s="165">
        <f t="shared" si="16"/>
        <v>1857163574</v>
      </c>
      <c r="L43" s="165">
        <f t="shared" si="16"/>
        <v>9500000</v>
      </c>
      <c r="M43" s="165">
        <f t="shared" si="16"/>
        <v>0</v>
      </c>
      <c r="N43" s="165">
        <f t="shared" si="16"/>
        <v>1866663574</v>
      </c>
    </row>
    <row r="44" spans="1:14" ht="15.75">
      <c r="A44" s="150" t="s">
        <v>282</v>
      </c>
      <c r="B44" s="162" t="s">
        <v>213</v>
      </c>
      <c r="C44" s="155">
        <v>0</v>
      </c>
      <c r="D44" s="155">
        <v>0</v>
      </c>
      <c r="E44" s="155">
        <v>0</v>
      </c>
      <c r="F44" s="155">
        <f aca="true" t="shared" si="17" ref="F44:F58">SUM(C44:E44)</f>
        <v>0</v>
      </c>
      <c r="G44" s="155">
        <v>0</v>
      </c>
      <c r="H44" s="155">
        <v>0</v>
      </c>
      <c r="I44" s="155">
        <v>0</v>
      </c>
      <c r="J44" s="155">
        <f t="shared" si="2"/>
        <v>0</v>
      </c>
      <c r="K44" s="155">
        <f>G44+C44</f>
        <v>0</v>
      </c>
      <c r="L44" s="155">
        <f>H44+D44</f>
        <v>0</v>
      </c>
      <c r="M44" s="155">
        <f>I44+E44</f>
        <v>0</v>
      </c>
      <c r="N44" s="155">
        <f>J44+F44</f>
        <v>0</v>
      </c>
    </row>
    <row r="45" spans="1:14" ht="15.75">
      <c r="A45" s="150" t="s">
        <v>283</v>
      </c>
      <c r="B45" s="162" t="s">
        <v>56</v>
      </c>
      <c r="C45" s="155">
        <v>32100000</v>
      </c>
      <c r="D45" s="155">
        <v>1763406</v>
      </c>
      <c r="E45" s="155">
        <v>0</v>
      </c>
      <c r="F45" s="155">
        <f t="shared" si="17"/>
        <v>33863406</v>
      </c>
      <c r="G45" s="155">
        <v>0</v>
      </c>
      <c r="H45" s="155">
        <v>0</v>
      </c>
      <c r="I45" s="155">
        <v>0</v>
      </c>
      <c r="J45" s="155">
        <f t="shared" si="2"/>
        <v>0</v>
      </c>
      <c r="K45" s="155">
        <f aca="true" t="shared" si="18" ref="K45:K58">G45+C45</f>
        <v>32100000</v>
      </c>
      <c r="L45" s="155">
        <f aca="true" t="shared" si="19" ref="L45:L58">H45+D45</f>
        <v>1763406</v>
      </c>
      <c r="M45" s="155">
        <f aca="true" t="shared" si="20" ref="M45:M58">I45+E45</f>
        <v>0</v>
      </c>
      <c r="N45" s="155">
        <f aca="true" t="shared" si="21" ref="N45:N58">J45+F45</f>
        <v>33863406</v>
      </c>
    </row>
    <row r="46" spans="1:14" ht="15.75">
      <c r="A46" s="150" t="s">
        <v>284</v>
      </c>
      <c r="B46" s="162" t="s">
        <v>214</v>
      </c>
      <c r="C46" s="155">
        <v>17289108</v>
      </c>
      <c r="D46" s="155">
        <v>0</v>
      </c>
      <c r="E46" s="155">
        <v>0</v>
      </c>
      <c r="F46" s="155">
        <f t="shared" si="17"/>
        <v>17289108</v>
      </c>
      <c r="G46" s="155">
        <v>0</v>
      </c>
      <c r="H46" s="155">
        <v>0</v>
      </c>
      <c r="I46" s="155">
        <v>0</v>
      </c>
      <c r="J46" s="155">
        <f t="shared" si="2"/>
        <v>0</v>
      </c>
      <c r="K46" s="155">
        <f t="shared" si="18"/>
        <v>17289108</v>
      </c>
      <c r="L46" s="155">
        <f t="shared" si="19"/>
        <v>0</v>
      </c>
      <c r="M46" s="155">
        <f t="shared" si="20"/>
        <v>0</v>
      </c>
      <c r="N46" s="155">
        <f t="shared" si="21"/>
        <v>17289108</v>
      </c>
    </row>
    <row r="47" spans="1:14" ht="15.75">
      <c r="A47" s="150" t="s">
        <v>285</v>
      </c>
      <c r="B47" s="162" t="s">
        <v>57</v>
      </c>
      <c r="C47" s="155">
        <v>312275312</v>
      </c>
      <c r="D47" s="155">
        <v>0</v>
      </c>
      <c r="E47" s="155">
        <v>0</v>
      </c>
      <c r="F47" s="155">
        <f t="shared" si="17"/>
        <v>312275312</v>
      </c>
      <c r="G47" s="155">
        <v>0</v>
      </c>
      <c r="H47" s="155">
        <v>0</v>
      </c>
      <c r="I47" s="155">
        <v>0</v>
      </c>
      <c r="J47" s="155">
        <f t="shared" si="2"/>
        <v>0</v>
      </c>
      <c r="K47" s="155">
        <f t="shared" si="18"/>
        <v>312275312</v>
      </c>
      <c r="L47" s="155">
        <f t="shared" si="19"/>
        <v>0</v>
      </c>
      <c r="M47" s="155">
        <f t="shared" si="20"/>
        <v>0</v>
      </c>
      <c r="N47" s="155">
        <f t="shared" si="21"/>
        <v>312275312</v>
      </c>
    </row>
    <row r="48" spans="1:14" ht="15.75">
      <c r="A48" s="150" t="s">
        <v>286</v>
      </c>
      <c r="B48" s="162" t="s">
        <v>58</v>
      </c>
      <c r="C48" s="155">
        <v>0</v>
      </c>
      <c r="D48" s="155">
        <v>0</v>
      </c>
      <c r="E48" s="155">
        <v>0</v>
      </c>
      <c r="F48" s="155">
        <f t="shared" si="17"/>
        <v>0</v>
      </c>
      <c r="G48" s="155">
        <v>0</v>
      </c>
      <c r="H48" s="155">
        <v>0</v>
      </c>
      <c r="I48" s="155">
        <v>0</v>
      </c>
      <c r="J48" s="155">
        <f t="shared" si="2"/>
        <v>0</v>
      </c>
      <c r="K48" s="155">
        <f t="shared" si="18"/>
        <v>0</v>
      </c>
      <c r="L48" s="155">
        <f t="shared" si="19"/>
        <v>0</v>
      </c>
      <c r="M48" s="155">
        <f t="shared" si="20"/>
        <v>0</v>
      </c>
      <c r="N48" s="155">
        <f t="shared" si="21"/>
        <v>0</v>
      </c>
    </row>
    <row r="49" spans="1:14" ht="15.75">
      <c r="A49" s="150" t="s">
        <v>287</v>
      </c>
      <c r="B49" s="162" t="s">
        <v>59</v>
      </c>
      <c r="C49" s="155">
        <v>95516394</v>
      </c>
      <c r="D49" s="155">
        <v>476119</v>
      </c>
      <c r="E49" s="155">
        <v>0</v>
      </c>
      <c r="F49" s="155">
        <f t="shared" si="17"/>
        <v>95992513</v>
      </c>
      <c r="G49" s="155">
        <v>0</v>
      </c>
      <c r="H49" s="155">
        <v>0</v>
      </c>
      <c r="I49" s="155">
        <v>0</v>
      </c>
      <c r="J49" s="155">
        <f t="shared" si="2"/>
        <v>0</v>
      </c>
      <c r="K49" s="155">
        <f t="shared" si="18"/>
        <v>95516394</v>
      </c>
      <c r="L49" s="155">
        <f t="shared" si="19"/>
        <v>476119</v>
      </c>
      <c r="M49" s="155">
        <f t="shared" si="20"/>
        <v>0</v>
      </c>
      <c r="N49" s="155">
        <f t="shared" si="21"/>
        <v>95992513</v>
      </c>
    </row>
    <row r="50" spans="1:14" ht="15.75">
      <c r="A50" s="150" t="s">
        <v>288</v>
      </c>
      <c r="B50" s="162" t="s">
        <v>60</v>
      </c>
      <c r="C50" s="155">
        <v>33859636</v>
      </c>
      <c r="D50" s="155">
        <v>0</v>
      </c>
      <c r="E50" s="155">
        <v>0</v>
      </c>
      <c r="F50" s="155">
        <f t="shared" si="17"/>
        <v>33859636</v>
      </c>
      <c r="G50" s="155">
        <v>0</v>
      </c>
      <c r="H50" s="155">
        <v>0</v>
      </c>
      <c r="I50" s="155">
        <v>0</v>
      </c>
      <c r="J50" s="155">
        <f t="shared" si="2"/>
        <v>0</v>
      </c>
      <c r="K50" s="155">
        <f t="shared" si="18"/>
        <v>33859636</v>
      </c>
      <c r="L50" s="155">
        <f t="shared" si="19"/>
        <v>0</v>
      </c>
      <c r="M50" s="155">
        <f t="shared" si="20"/>
        <v>0</v>
      </c>
      <c r="N50" s="155">
        <f t="shared" si="21"/>
        <v>33859636</v>
      </c>
    </row>
    <row r="51" spans="1:14" ht="31.5">
      <c r="A51" s="150" t="s">
        <v>289</v>
      </c>
      <c r="B51" s="162" t="s">
        <v>215</v>
      </c>
      <c r="C51" s="155">
        <v>0</v>
      </c>
      <c r="D51" s="155">
        <v>0</v>
      </c>
      <c r="E51" s="155">
        <v>0</v>
      </c>
      <c r="F51" s="155">
        <f t="shared" si="17"/>
        <v>0</v>
      </c>
      <c r="G51" s="155">
        <v>0</v>
      </c>
      <c r="H51" s="155">
        <v>0</v>
      </c>
      <c r="I51" s="155">
        <v>0</v>
      </c>
      <c r="J51" s="155">
        <f t="shared" si="2"/>
        <v>0</v>
      </c>
      <c r="K51" s="155">
        <f t="shared" si="18"/>
        <v>0</v>
      </c>
      <c r="L51" s="155">
        <f t="shared" si="19"/>
        <v>0</v>
      </c>
      <c r="M51" s="155">
        <f t="shared" si="20"/>
        <v>0</v>
      </c>
      <c r="N51" s="155">
        <f t="shared" si="21"/>
        <v>0</v>
      </c>
    </row>
    <row r="52" spans="1:14" ht="31.5">
      <c r="A52" s="150" t="s">
        <v>290</v>
      </c>
      <c r="B52" s="162" t="s">
        <v>216</v>
      </c>
      <c r="C52" s="155">
        <v>220000</v>
      </c>
      <c r="D52" s="155">
        <v>0</v>
      </c>
      <c r="E52" s="155">
        <v>0</v>
      </c>
      <c r="F52" s="155">
        <f t="shared" si="17"/>
        <v>220000</v>
      </c>
      <c r="G52" s="155">
        <v>0</v>
      </c>
      <c r="H52" s="155">
        <v>0</v>
      </c>
      <c r="I52" s="155">
        <v>0</v>
      </c>
      <c r="J52" s="155">
        <f t="shared" si="2"/>
        <v>0</v>
      </c>
      <c r="K52" s="155">
        <f t="shared" si="18"/>
        <v>220000</v>
      </c>
      <c r="L52" s="155">
        <f t="shared" si="19"/>
        <v>0</v>
      </c>
      <c r="M52" s="155">
        <f t="shared" si="20"/>
        <v>0</v>
      </c>
      <c r="N52" s="155">
        <f t="shared" si="21"/>
        <v>220000</v>
      </c>
    </row>
    <row r="53" spans="1:14" ht="31.5">
      <c r="A53" s="150" t="s">
        <v>291</v>
      </c>
      <c r="B53" s="162" t="s">
        <v>217</v>
      </c>
      <c r="C53" s="155">
        <f>SUM(C51:C52)</f>
        <v>220000</v>
      </c>
      <c r="D53" s="155">
        <f>SUM(D51:D52)</f>
        <v>0</v>
      </c>
      <c r="E53" s="155">
        <f>SUM(E51:E52)</f>
        <v>0</v>
      </c>
      <c r="F53" s="155">
        <f>SUM(C53:E53)</f>
        <v>220000</v>
      </c>
      <c r="G53" s="155">
        <v>0</v>
      </c>
      <c r="H53" s="155">
        <v>0</v>
      </c>
      <c r="I53" s="155">
        <v>0</v>
      </c>
      <c r="J53" s="155">
        <f t="shared" si="2"/>
        <v>0</v>
      </c>
      <c r="K53" s="155">
        <f t="shared" si="18"/>
        <v>220000</v>
      </c>
      <c r="L53" s="155">
        <f t="shared" si="19"/>
        <v>0</v>
      </c>
      <c r="M53" s="155">
        <f t="shared" si="20"/>
        <v>0</v>
      </c>
      <c r="N53" s="155">
        <f t="shared" si="21"/>
        <v>220000</v>
      </c>
    </row>
    <row r="54" spans="1:14" ht="31.5">
      <c r="A54" s="150" t="s">
        <v>292</v>
      </c>
      <c r="B54" s="162" t="s">
        <v>218</v>
      </c>
      <c r="C54" s="155">
        <v>0</v>
      </c>
      <c r="D54" s="155">
        <v>0</v>
      </c>
      <c r="E54" s="155">
        <v>0</v>
      </c>
      <c r="F54" s="155">
        <f t="shared" si="17"/>
        <v>0</v>
      </c>
      <c r="G54" s="155">
        <v>0</v>
      </c>
      <c r="H54" s="155">
        <v>0</v>
      </c>
      <c r="I54" s="155">
        <v>0</v>
      </c>
      <c r="J54" s="155">
        <f t="shared" si="2"/>
        <v>0</v>
      </c>
      <c r="K54" s="155">
        <f t="shared" si="18"/>
        <v>0</v>
      </c>
      <c r="L54" s="155">
        <f t="shared" si="19"/>
        <v>0</v>
      </c>
      <c r="M54" s="155">
        <f t="shared" si="20"/>
        <v>0</v>
      </c>
      <c r="N54" s="155">
        <f t="shared" si="21"/>
        <v>0</v>
      </c>
    </row>
    <row r="55" spans="1:14" ht="15.75">
      <c r="A55" s="150" t="s">
        <v>293</v>
      </c>
      <c r="B55" s="162" t="s">
        <v>219</v>
      </c>
      <c r="C55" s="155">
        <v>0</v>
      </c>
      <c r="D55" s="155">
        <v>0</v>
      </c>
      <c r="E55" s="155">
        <v>0</v>
      </c>
      <c r="F55" s="155">
        <f t="shared" si="17"/>
        <v>0</v>
      </c>
      <c r="G55" s="155">
        <v>0</v>
      </c>
      <c r="H55" s="155">
        <v>0</v>
      </c>
      <c r="I55" s="155">
        <v>0</v>
      </c>
      <c r="J55" s="155">
        <f t="shared" si="2"/>
        <v>0</v>
      </c>
      <c r="K55" s="155">
        <f t="shared" si="18"/>
        <v>0</v>
      </c>
      <c r="L55" s="155">
        <f t="shared" si="19"/>
        <v>0</v>
      </c>
      <c r="M55" s="155">
        <f t="shared" si="20"/>
        <v>0</v>
      </c>
      <c r="N55" s="155">
        <f t="shared" si="21"/>
        <v>0</v>
      </c>
    </row>
    <row r="56" spans="1:14" ht="15.75">
      <c r="A56" s="150" t="s">
        <v>294</v>
      </c>
      <c r="B56" s="162" t="s">
        <v>220</v>
      </c>
      <c r="C56" s="155">
        <f>SUM(C54:C55)</f>
        <v>0</v>
      </c>
      <c r="D56" s="155">
        <f aca="true" t="shared" si="22" ref="D56:J56">SUM(D54:D55)</f>
        <v>0</v>
      </c>
      <c r="E56" s="155">
        <f t="shared" si="22"/>
        <v>0</v>
      </c>
      <c r="F56" s="155">
        <f t="shared" si="22"/>
        <v>0</v>
      </c>
      <c r="G56" s="155">
        <f t="shared" si="22"/>
        <v>0</v>
      </c>
      <c r="H56" s="155">
        <f t="shared" si="22"/>
        <v>0</v>
      </c>
      <c r="I56" s="155">
        <f t="shared" si="22"/>
        <v>0</v>
      </c>
      <c r="J56" s="155">
        <f t="shared" si="22"/>
        <v>0</v>
      </c>
      <c r="K56" s="155">
        <f t="shared" si="18"/>
        <v>0</v>
      </c>
      <c r="L56" s="155">
        <f t="shared" si="19"/>
        <v>0</v>
      </c>
      <c r="M56" s="155">
        <f t="shared" si="20"/>
        <v>0</v>
      </c>
      <c r="N56" s="155">
        <f t="shared" si="21"/>
        <v>0</v>
      </c>
    </row>
    <row r="57" spans="1:14" ht="15.75">
      <c r="A57" s="150" t="s">
        <v>295</v>
      </c>
      <c r="B57" s="162" t="s">
        <v>221</v>
      </c>
      <c r="C57" s="155">
        <v>0</v>
      </c>
      <c r="D57" s="155">
        <v>0</v>
      </c>
      <c r="E57" s="155">
        <v>0</v>
      </c>
      <c r="F57" s="155">
        <f t="shared" si="17"/>
        <v>0</v>
      </c>
      <c r="G57" s="155">
        <v>0</v>
      </c>
      <c r="H57" s="155">
        <v>0</v>
      </c>
      <c r="I57" s="155">
        <v>0</v>
      </c>
      <c r="J57" s="155">
        <f t="shared" si="2"/>
        <v>0</v>
      </c>
      <c r="K57" s="155">
        <f t="shared" si="18"/>
        <v>0</v>
      </c>
      <c r="L57" s="155">
        <f t="shared" si="19"/>
        <v>0</v>
      </c>
      <c r="M57" s="155">
        <f t="shared" si="20"/>
        <v>0</v>
      </c>
      <c r="N57" s="155">
        <f t="shared" si="21"/>
        <v>0</v>
      </c>
    </row>
    <row r="58" spans="1:14" ht="15.75">
      <c r="A58" s="150" t="s">
        <v>296</v>
      </c>
      <c r="B58" s="162" t="s">
        <v>61</v>
      </c>
      <c r="C58" s="155">
        <v>555155000</v>
      </c>
      <c r="D58" s="155">
        <v>0</v>
      </c>
      <c r="E58" s="155">
        <v>0</v>
      </c>
      <c r="F58" s="155">
        <f t="shared" si="17"/>
        <v>555155000</v>
      </c>
      <c r="G58" s="155">
        <v>0</v>
      </c>
      <c r="H58" s="155">
        <v>0</v>
      </c>
      <c r="I58" s="155">
        <v>0</v>
      </c>
      <c r="J58" s="155">
        <f t="shared" si="2"/>
        <v>0</v>
      </c>
      <c r="K58" s="155">
        <f t="shared" si="18"/>
        <v>555155000</v>
      </c>
      <c r="L58" s="155">
        <f t="shared" si="19"/>
        <v>0</v>
      </c>
      <c r="M58" s="155">
        <f t="shared" si="20"/>
        <v>0</v>
      </c>
      <c r="N58" s="155">
        <f t="shared" si="21"/>
        <v>555155000</v>
      </c>
    </row>
    <row r="59" spans="1:14" ht="31.5">
      <c r="A59" s="151" t="s">
        <v>297</v>
      </c>
      <c r="B59" s="80" t="s">
        <v>248</v>
      </c>
      <c r="C59" s="165">
        <f>C44+C45+C46+C47+C48+C49+C50+C53+C56+C57+C58</f>
        <v>1046415450</v>
      </c>
      <c r="D59" s="165">
        <f aca="true" t="shared" si="23" ref="D59:J59">D44+D45+D46+D47+D48+D49+D50+D53+D56+D57+D58</f>
        <v>2239525</v>
      </c>
      <c r="E59" s="165">
        <f t="shared" si="23"/>
        <v>0</v>
      </c>
      <c r="F59" s="165">
        <f t="shared" si="23"/>
        <v>1048654975</v>
      </c>
      <c r="G59" s="165">
        <f t="shared" si="23"/>
        <v>0</v>
      </c>
      <c r="H59" s="165">
        <f t="shared" si="23"/>
        <v>0</v>
      </c>
      <c r="I59" s="165">
        <f t="shared" si="23"/>
        <v>0</v>
      </c>
      <c r="J59" s="165">
        <f t="shared" si="23"/>
        <v>0</v>
      </c>
      <c r="K59" s="165">
        <f>G59+C59</f>
        <v>1046415450</v>
      </c>
      <c r="L59" s="165">
        <f>H59+D59</f>
        <v>2239525</v>
      </c>
      <c r="M59" s="165">
        <f>I59+E59</f>
        <v>0</v>
      </c>
      <c r="N59" s="165">
        <f>J59+F59</f>
        <v>1048654975</v>
      </c>
    </row>
    <row r="60" spans="1:14" ht="15.75">
      <c r="A60" s="150" t="s">
        <v>298</v>
      </c>
      <c r="B60" s="162" t="s">
        <v>65</v>
      </c>
      <c r="C60" s="155">
        <v>0</v>
      </c>
      <c r="D60" s="155">
        <v>0</v>
      </c>
      <c r="E60" s="155">
        <v>0</v>
      </c>
      <c r="F60" s="155">
        <f aca="true" t="shared" si="24" ref="F60:F79">SUM(C60:E60)</f>
        <v>0</v>
      </c>
      <c r="G60" s="155">
        <v>0</v>
      </c>
      <c r="H60" s="155">
        <v>0</v>
      </c>
      <c r="I60" s="155">
        <v>0</v>
      </c>
      <c r="J60" s="155">
        <f t="shared" si="2"/>
        <v>0</v>
      </c>
      <c r="K60" s="155">
        <f aca="true" t="shared" si="25" ref="K60:K70">G60+C60</f>
        <v>0</v>
      </c>
      <c r="L60" s="155">
        <v>0</v>
      </c>
      <c r="M60" s="155">
        <v>0</v>
      </c>
      <c r="N60" s="155">
        <f>SUM(K60:M60)</f>
        <v>0</v>
      </c>
    </row>
    <row r="61" spans="1:14" ht="15.75">
      <c r="A61" s="150" t="s">
        <v>299</v>
      </c>
      <c r="B61" s="162" t="s">
        <v>66</v>
      </c>
      <c r="C61" s="155">
        <v>105156238</v>
      </c>
      <c r="D61" s="155">
        <v>500000000</v>
      </c>
      <c r="E61" s="155">
        <v>0</v>
      </c>
      <c r="F61" s="155">
        <f t="shared" si="24"/>
        <v>605156238</v>
      </c>
      <c r="G61" s="155">
        <v>0</v>
      </c>
      <c r="H61" s="155">
        <v>0</v>
      </c>
      <c r="I61" s="155">
        <v>0</v>
      </c>
      <c r="J61" s="155">
        <f t="shared" si="2"/>
        <v>0</v>
      </c>
      <c r="K61" s="155">
        <f t="shared" si="25"/>
        <v>105156238</v>
      </c>
      <c r="L61" s="155">
        <f>H61+D61</f>
        <v>500000000</v>
      </c>
      <c r="M61" s="155">
        <f>I61+E61</f>
        <v>0</v>
      </c>
      <c r="N61" s="155">
        <f>SUM(K61:M61)</f>
        <v>605156238</v>
      </c>
    </row>
    <row r="62" spans="1:14" ht="15.75">
      <c r="A62" s="150" t="s">
        <v>300</v>
      </c>
      <c r="B62" s="162" t="s">
        <v>67</v>
      </c>
      <c r="C62" s="155">
        <v>0</v>
      </c>
      <c r="D62" s="155">
        <v>0</v>
      </c>
      <c r="E62" s="155">
        <v>0</v>
      </c>
      <c r="F62" s="155">
        <f t="shared" si="24"/>
        <v>0</v>
      </c>
      <c r="G62" s="155">
        <v>0</v>
      </c>
      <c r="H62" s="155">
        <v>0</v>
      </c>
      <c r="I62" s="155">
        <v>0</v>
      </c>
      <c r="J62" s="155">
        <f t="shared" si="2"/>
        <v>0</v>
      </c>
      <c r="K62" s="155">
        <f t="shared" si="25"/>
        <v>0</v>
      </c>
      <c r="L62" s="155">
        <v>0</v>
      </c>
      <c r="M62" s="155">
        <v>0</v>
      </c>
      <c r="N62" s="155">
        <f>SUM(K62:M62)</f>
        <v>0</v>
      </c>
    </row>
    <row r="63" spans="1:14" ht="15.75">
      <c r="A63" s="150" t="s">
        <v>301</v>
      </c>
      <c r="B63" s="162" t="s">
        <v>68</v>
      </c>
      <c r="C63" s="155">
        <v>0</v>
      </c>
      <c r="D63" s="155">
        <v>0</v>
      </c>
      <c r="E63" s="155">
        <v>0</v>
      </c>
      <c r="F63" s="155">
        <f t="shared" si="24"/>
        <v>0</v>
      </c>
      <c r="G63" s="155">
        <v>0</v>
      </c>
      <c r="H63" s="155">
        <v>0</v>
      </c>
      <c r="I63" s="155">
        <v>0</v>
      </c>
      <c r="J63" s="155">
        <f t="shared" si="2"/>
        <v>0</v>
      </c>
      <c r="K63" s="155">
        <f t="shared" si="25"/>
        <v>0</v>
      </c>
      <c r="L63" s="155">
        <v>0</v>
      </c>
      <c r="M63" s="155">
        <v>0</v>
      </c>
      <c r="N63" s="155">
        <f>SUM(K63:M63)</f>
        <v>0</v>
      </c>
    </row>
    <row r="64" spans="1:14" ht="31.5">
      <c r="A64" s="150" t="s">
        <v>302</v>
      </c>
      <c r="B64" s="162" t="s">
        <v>69</v>
      </c>
      <c r="C64" s="155">
        <v>0</v>
      </c>
      <c r="D64" s="155">
        <v>0</v>
      </c>
      <c r="E64" s="155">
        <v>0</v>
      </c>
      <c r="F64" s="155">
        <f t="shared" si="24"/>
        <v>0</v>
      </c>
      <c r="G64" s="155">
        <v>0</v>
      </c>
      <c r="H64" s="155">
        <v>0</v>
      </c>
      <c r="I64" s="155">
        <v>0</v>
      </c>
      <c r="J64" s="155">
        <f t="shared" si="2"/>
        <v>0</v>
      </c>
      <c r="K64" s="155">
        <f t="shared" si="25"/>
        <v>0</v>
      </c>
      <c r="L64" s="155">
        <v>0</v>
      </c>
      <c r="M64" s="155">
        <v>0</v>
      </c>
      <c r="N64" s="155">
        <f>SUM(K64:M64)</f>
        <v>0</v>
      </c>
    </row>
    <row r="65" spans="1:14" ht="15.75">
      <c r="A65" s="151" t="s">
        <v>303</v>
      </c>
      <c r="B65" s="80" t="s">
        <v>249</v>
      </c>
      <c r="C65" s="165">
        <f>SUM(C60:C64)</f>
        <v>105156238</v>
      </c>
      <c r="D65" s="165">
        <f aca="true" t="shared" si="26" ref="D65:J65">SUM(D60:D64)</f>
        <v>500000000</v>
      </c>
      <c r="E65" s="165">
        <f t="shared" si="26"/>
        <v>0</v>
      </c>
      <c r="F65" s="165">
        <f t="shared" si="26"/>
        <v>605156238</v>
      </c>
      <c r="G65" s="165">
        <f t="shared" si="26"/>
        <v>0</v>
      </c>
      <c r="H65" s="165">
        <f t="shared" si="26"/>
        <v>0</v>
      </c>
      <c r="I65" s="165">
        <f t="shared" si="26"/>
        <v>0</v>
      </c>
      <c r="J65" s="165">
        <f t="shared" si="26"/>
        <v>0</v>
      </c>
      <c r="K65" s="165">
        <f t="shared" si="25"/>
        <v>105156238</v>
      </c>
      <c r="L65" s="165">
        <f aca="true" t="shared" si="27" ref="L65:N70">H65+D65</f>
        <v>500000000</v>
      </c>
      <c r="M65" s="165">
        <f t="shared" si="27"/>
        <v>0</v>
      </c>
      <c r="N65" s="165">
        <f t="shared" si="27"/>
        <v>605156238</v>
      </c>
    </row>
    <row r="66" spans="1:14" ht="31.5">
      <c r="A66" s="150" t="s">
        <v>304</v>
      </c>
      <c r="B66" s="162" t="s">
        <v>250</v>
      </c>
      <c r="C66" s="155">
        <v>0</v>
      </c>
      <c r="D66" s="155">
        <v>0</v>
      </c>
      <c r="E66" s="155">
        <v>0</v>
      </c>
      <c r="F66" s="155">
        <f t="shared" si="24"/>
        <v>0</v>
      </c>
      <c r="G66" s="155">
        <v>0</v>
      </c>
      <c r="H66" s="155">
        <v>0</v>
      </c>
      <c r="I66" s="155">
        <v>0</v>
      </c>
      <c r="J66" s="155">
        <f t="shared" si="2"/>
        <v>0</v>
      </c>
      <c r="K66" s="155">
        <f t="shared" si="25"/>
        <v>0</v>
      </c>
      <c r="L66" s="155">
        <f t="shared" si="27"/>
        <v>0</v>
      </c>
      <c r="M66" s="155">
        <f t="shared" si="27"/>
        <v>0</v>
      </c>
      <c r="N66" s="155">
        <f t="shared" si="27"/>
        <v>0</v>
      </c>
    </row>
    <row r="67" spans="1:14" ht="31.5">
      <c r="A67" s="150" t="s">
        <v>305</v>
      </c>
      <c r="B67" s="162" t="s">
        <v>251</v>
      </c>
      <c r="C67" s="155">
        <v>0</v>
      </c>
      <c r="D67" s="155">
        <v>0</v>
      </c>
      <c r="E67" s="155">
        <v>0</v>
      </c>
      <c r="F67" s="155">
        <f t="shared" si="24"/>
        <v>0</v>
      </c>
      <c r="G67" s="155">
        <v>0</v>
      </c>
      <c r="H67" s="155">
        <v>0</v>
      </c>
      <c r="I67" s="155">
        <v>0</v>
      </c>
      <c r="J67" s="155">
        <f t="shared" si="2"/>
        <v>0</v>
      </c>
      <c r="K67" s="155">
        <f t="shared" si="25"/>
        <v>0</v>
      </c>
      <c r="L67" s="155">
        <f t="shared" si="27"/>
        <v>0</v>
      </c>
      <c r="M67" s="155">
        <f t="shared" si="27"/>
        <v>0</v>
      </c>
      <c r="N67" s="155">
        <f t="shared" si="27"/>
        <v>0</v>
      </c>
    </row>
    <row r="68" spans="1:14" ht="47.25">
      <c r="A68" s="150" t="s">
        <v>306</v>
      </c>
      <c r="B68" s="162" t="s">
        <v>252</v>
      </c>
      <c r="C68" s="155">
        <v>0</v>
      </c>
      <c r="D68" s="155">
        <v>0</v>
      </c>
      <c r="E68" s="155">
        <v>0</v>
      </c>
      <c r="F68" s="155">
        <f t="shared" si="24"/>
        <v>0</v>
      </c>
      <c r="G68" s="155">
        <v>0</v>
      </c>
      <c r="H68" s="155">
        <v>0</v>
      </c>
      <c r="I68" s="155">
        <v>0</v>
      </c>
      <c r="J68" s="155">
        <f t="shared" si="2"/>
        <v>0</v>
      </c>
      <c r="K68" s="155">
        <f t="shared" si="25"/>
        <v>0</v>
      </c>
      <c r="L68" s="155">
        <f t="shared" si="27"/>
        <v>0</v>
      </c>
      <c r="M68" s="155">
        <f t="shared" si="27"/>
        <v>0</v>
      </c>
      <c r="N68" s="155">
        <f t="shared" si="27"/>
        <v>0</v>
      </c>
    </row>
    <row r="69" spans="1:14" ht="31.5">
      <c r="A69" s="150" t="s">
        <v>307</v>
      </c>
      <c r="B69" s="162" t="s">
        <v>253</v>
      </c>
      <c r="C69" s="155">
        <v>0</v>
      </c>
      <c r="D69" s="155">
        <v>27220000</v>
      </c>
      <c r="E69" s="155">
        <v>0</v>
      </c>
      <c r="F69" s="155">
        <f t="shared" si="24"/>
        <v>27220000</v>
      </c>
      <c r="G69" s="155">
        <v>0</v>
      </c>
      <c r="H69" s="155">
        <v>1000000</v>
      </c>
      <c r="I69" s="155">
        <v>0</v>
      </c>
      <c r="J69" s="155">
        <f t="shared" si="2"/>
        <v>1000000</v>
      </c>
      <c r="K69" s="155">
        <f t="shared" si="25"/>
        <v>0</v>
      </c>
      <c r="L69" s="155">
        <f t="shared" si="27"/>
        <v>28220000</v>
      </c>
      <c r="M69" s="155">
        <f t="shared" si="27"/>
        <v>0</v>
      </c>
      <c r="N69" s="155">
        <f t="shared" si="27"/>
        <v>28220000</v>
      </c>
    </row>
    <row r="70" spans="1:14" ht="15.75">
      <c r="A70" s="150" t="s">
        <v>308</v>
      </c>
      <c r="B70" s="162" t="s">
        <v>70</v>
      </c>
      <c r="C70" s="155">
        <v>0</v>
      </c>
      <c r="D70" s="155">
        <v>0</v>
      </c>
      <c r="E70" s="155">
        <v>0</v>
      </c>
      <c r="F70" s="155">
        <f t="shared" si="24"/>
        <v>0</v>
      </c>
      <c r="G70" s="155">
        <v>0</v>
      </c>
      <c r="H70" s="155">
        <v>0</v>
      </c>
      <c r="I70" s="155">
        <v>0</v>
      </c>
      <c r="J70" s="155">
        <f t="shared" si="2"/>
        <v>0</v>
      </c>
      <c r="K70" s="155">
        <f t="shared" si="25"/>
        <v>0</v>
      </c>
      <c r="L70" s="155">
        <f t="shared" si="27"/>
        <v>0</v>
      </c>
      <c r="M70" s="155">
        <f t="shared" si="27"/>
        <v>0</v>
      </c>
      <c r="N70" s="155">
        <f t="shared" si="27"/>
        <v>0</v>
      </c>
    </row>
    <row r="71" spans="1:14" ht="31.5">
      <c r="A71" s="151" t="s">
        <v>309</v>
      </c>
      <c r="B71" s="80" t="s">
        <v>254</v>
      </c>
      <c r="C71" s="165">
        <f>SUM(C66:C70)</f>
        <v>0</v>
      </c>
      <c r="D71" s="165">
        <f aca="true" t="shared" si="28" ref="D71:N71">SUM(D66:D70)</f>
        <v>27220000</v>
      </c>
      <c r="E71" s="165">
        <f t="shared" si="28"/>
        <v>0</v>
      </c>
      <c r="F71" s="165">
        <f t="shared" si="28"/>
        <v>27220000</v>
      </c>
      <c r="G71" s="165">
        <f t="shared" si="28"/>
        <v>0</v>
      </c>
      <c r="H71" s="165">
        <f t="shared" si="28"/>
        <v>1000000</v>
      </c>
      <c r="I71" s="165">
        <f t="shared" si="28"/>
        <v>0</v>
      </c>
      <c r="J71" s="165">
        <f t="shared" si="28"/>
        <v>1000000</v>
      </c>
      <c r="K71" s="165">
        <f t="shared" si="28"/>
        <v>0</v>
      </c>
      <c r="L71" s="165">
        <f t="shared" si="28"/>
        <v>28220000</v>
      </c>
      <c r="M71" s="165">
        <f t="shared" si="28"/>
        <v>0</v>
      </c>
      <c r="N71" s="165">
        <f t="shared" si="28"/>
        <v>28220000</v>
      </c>
    </row>
    <row r="72" spans="1:14" ht="31.5">
      <c r="A72" s="150" t="s">
        <v>310</v>
      </c>
      <c r="B72" s="162" t="s">
        <v>71</v>
      </c>
      <c r="C72" s="155">
        <v>0</v>
      </c>
      <c r="D72" s="155">
        <v>0</v>
      </c>
      <c r="E72" s="155">
        <v>0</v>
      </c>
      <c r="F72" s="155">
        <f t="shared" si="24"/>
        <v>0</v>
      </c>
      <c r="G72" s="155">
        <v>0</v>
      </c>
      <c r="H72" s="155">
        <v>0</v>
      </c>
      <c r="I72" s="155">
        <v>0</v>
      </c>
      <c r="J72" s="155">
        <f t="shared" si="2"/>
        <v>0</v>
      </c>
      <c r="K72" s="155">
        <f aca="true" t="shared" si="29" ref="K72:M76">G72+C72</f>
        <v>0</v>
      </c>
      <c r="L72" s="155">
        <f t="shared" si="29"/>
        <v>0</v>
      </c>
      <c r="M72" s="155">
        <f t="shared" si="29"/>
        <v>0</v>
      </c>
      <c r="N72" s="155">
        <f>SUM(K72:M72)</f>
        <v>0</v>
      </c>
    </row>
    <row r="73" spans="1:14" ht="31.5">
      <c r="A73" s="150" t="s">
        <v>311</v>
      </c>
      <c r="B73" s="162" t="s">
        <v>255</v>
      </c>
      <c r="C73" s="155">
        <v>0</v>
      </c>
      <c r="D73" s="155">
        <v>0</v>
      </c>
      <c r="E73" s="155">
        <v>0</v>
      </c>
      <c r="F73" s="155">
        <f t="shared" si="24"/>
        <v>0</v>
      </c>
      <c r="G73" s="155">
        <v>0</v>
      </c>
      <c r="H73" s="155">
        <v>0</v>
      </c>
      <c r="I73" s="155">
        <v>0</v>
      </c>
      <c r="J73" s="155">
        <f t="shared" si="2"/>
        <v>0</v>
      </c>
      <c r="K73" s="155">
        <f t="shared" si="29"/>
        <v>0</v>
      </c>
      <c r="L73" s="155">
        <f t="shared" si="29"/>
        <v>0</v>
      </c>
      <c r="M73" s="155">
        <f t="shared" si="29"/>
        <v>0</v>
      </c>
      <c r="N73" s="155">
        <f>SUM(K73:M73)</f>
        <v>0</v>
      </c>
    </row>
    <row r="74" spans="1:14" ht="47.25">
      <c r="A74" s="150" t="s">
        <v>312</v>
      </c>
      <c r="B74" s="162" t="s">
        <v>256</v>
      </c>
      <c r="C74" s="155">
        <v>0</v>
      </c>
      <c r="D74" s="155">
        <v>0</v>
      </c>
      <c r="E74" s="155">
        <v>0</v>
      </c>
      <c r="F74" s="155">
        <f t="shared" si="24"/>
        <v>0</v>
      </c>
      <c r="G74" s="155">
        <v>0</v>
      </c>
      <c r="H74" s="155">
        <v>0</v>
      </c>
      <c r="I74" s="155">
        <v>0</v>
      </c>
      <c r="J74" s="155">
        <f t="shared" si="2"/>
        <v>0</v>
      </c>
      <c r="K74" s="155">
        <f t="shared" si="29"/>
        <v>0</v>
      </c>
      <c r="L74" s="155">
        <f t="shared" si="29"/>
        <v>0</v>
      </c>
      <c r="M74" s="155">
        <f t="shared" si="29"/>
        <v>0</v>
      </c>
      <c r="N74" s="155">
        <f>SUM(K74:M74)</f>
        <v>0</v>
      </c>
    </row>
    <row r="75" spans="1:14" ht="31.5">
      <c r="A75" s="150" t="s">
        <v>313</v>
      </c>
      <c r="B75" s="162" t="s">
        <v>72</v>
      </c>
      <c r="C75" s="155">
        <v>0</v>
      </c>
      <c r="D75" s="155">
        <v>60000000</v>
      </c>
      <c r="E75" s="155">
        <v>0</v>
      </c>
      <c r="F75" s="155">
        <f t="shared" si="24"/>
        <v>60000000</v>
      </c>
      <c r="G75" s="155">
        <v>0</v>
      </c>
      <c r="H75" s="155">
        <v>0</v>
      </c>
      <c r="I75" s="155">
        <v>0</v>
      </c>
      <c r="J75" s="155">
        <f t="shared" si="2"/>
        <v>0</v>
      </c>
      <c r="K75" s="155">
        <f t="shared" si="29"/>
        <v>0</v>
      </c>
      <c r="L75" s="155">
        <f t="shared" si="29"/>
        <v>60000000</v>
      </c>
      <c r="M75" s="155">
        <f t="shared" si="29"/>
        <v>0</v>
      </c>
      <c r="N75" s="155">
        <f>SUM(K75:M75)</f>
        <v>60000000</v>
      </c>
    </row>
    <row r="76" spans="1:14" ht="15.75">
      <c r="A76" s="150" t="s">
        <v>314</v>
      </c>
      <c r="B76" s="162" t="s">
        <v>73</v>
      </c>
      <c r="C76" s="155">
        <v>0</v>
      </c>
      <c r="D76" s="155">
        <v>0</v>
      </c>
      <c r="E76" s="155">
        <v>0</v>
      </c>
      <c r="F76" s="155">
        <f t="shared" si="24"/>
        <v>0</v>
      </c>
      <c r="G76" s="155">
        <v>0</v>
      </c>
      <c r="H76" s="155">
        <v>0</v>
      </c>
      <c r="I76" s="155">
        <v>0</v>
      </c>
      <c r="J76" s="155">
        <f aca="true" t="shared" si="30" ref="J76:J87">SUM(G76:I76)</f>
        <v>0</v>
      </c>
      <c r="K76" s="155">
        <f t="shared" si="29"/>
        <v>0</v>
      </c>
      <c r="L76" s="155">
        <f t="shared" si="29"/>
        <v>0</v>
      </c>
      <c r="M76" s="155">
        <f t="shared" si="29"/>
        <v>0</v>
      </c>
      <c r="N76" s="155">
        <f>SUM(K76:M76)</f>
        <v>0</v>
      </c>
    </row>
    <row r="77" spans="1:14" ht="31.5">
      <c r="A77" s="151" t="s">
        <v>315</v>
      </c>
      <c r="B77" s="80" t="s">
        <v>257</v>
      </c>
      <c r="C77" s="165">
        <f>SUM(C72:C76)</f>
        <v>0</v>
      </c>
      <c r="D77" s="165">
        <f aca="true" t="shared" si="31" ref="D77:N77">SUM(D72:D76)</f>
        <v>60000000</v>
      </c>
      <c r="E77" s="165">
        <f t="shared" si="31"/>
        <v>0</v>
      </c>
      <c r="F77" s="165">
        <f t="shared" si="31"/>
        <v>60000000</v>
      </c>
      <c r="G77" s="165">
        <f t="shared" si="31"/>
        <v>0</v>
      </c>
      <c r="H77" s="165">
        <f t="shared" si="31"/>
        <v>0</v>
      </c>
      <c r="I77" s="165">
        <f t="shared" si="31"/>
        <v>0</v>
      </c>
      <c r="J77" s="165">
        <f t="shared" si="31"/>
        <v>0</v>
      </c>
      <c r="K77" s="165">
        <f t="shared" si="31"/>
        <v>0</v>
      </c>
      <c r="L77" s="165">
        <f t="shared" si="31"/>
        <v>60000000</v>
      </c>
      <c r="M77" s="165">
        <f t="shared" si="31"/>
        <v>0</v>
      </c>
      <c r="N77" s="165">
        <f t="shared" si="31"/>
        <v>60000000</v>
      </c>
    </row>
    <row r="78" spans="1:14" ht="31.5">
      <c r="A78" s="151" t="s">
        <v>316</v>
      </c>
      <c r="B78" s="80" t="s">
        <v>258</v>
      </c>
      <c r="C78" s="165">
        <f>C23+C29+C43+C59+C65+C71+C77</f>
        <v>5447211130</v>
      </c>
      <c r="D78" s="165">
        <f aca="true" t="shared" si="32" ref="D78:N78">D23+D29+D43+D59+D65+D71+D77</f>
        <v>1707426948</v>
      </c>
      <c r="E78" s="165">
        <f t="shared" si="32"/>
        <v>0</v>
      </c>
      <c r="F78" s="165">
        <f t="shared" si="32"/>
        <v>7154638078</v>
      </c>
      <c r="G78" s="165">
        <f t="shared" si="32"/>
        <v>144296834</v>
      </c>
      <c r="H78" s="165">
        <f t="shared" si="32"/>
        <v>2000000</v>
      </c>
      <c r="I78" s="165">
        <f t="shared" si="32"/>
        <v>0</v>
      </c>
      <c r="J78" s="165">
        <f t="shared" si="32"/>
        <v>146296834</v>
      </c>
      <c r="K78" s="165">
        <f t="shared" si="32"/>
        <v>5591507964</v>
      </c>
      <c r="L78" s="165">
        <f t="shared" si="32"/>
        <v>1709426948</v>
      </c>
      <c r="M78" s="165">
        <f t="shared" si="32"/>
        <v>0</v>
      </c>
      <c r="N78" s="165">
        <f t="shared" si="32"/>
        <v>7300934912</v>
      </c>
    </row>
    <row r="79" spans="1:14" ht="15.75">
      <c r="A79" s="151" t="s">
        <v>317</v>
      </c>
      <c r="B79" s="40" t="s">
        <v>327</v>
      </c>
      <c r="C79" s="167">
        <v>749012575</v>
      </c>
      <c r="D79" s="167">
        <f>4!C51</f>
        <v>0</v>
      </c>
      <c r="E79" s="167">
        <f>4!D51</f>
        <v>0</v>
      </c>
      <c r="F79" s="167">
        <f t="shared" si="24"/>
        <v>749012575</v>
      </c>
      <c r="G79" s="165">
        <v>-104463574</v>
      </c>
      <c r="H79" s="165">
        <v>0</v>
      </c>
      <c r="I79" s="165">
        <v>0</v>
      </c>
      <c r="J79" s="165">
        <f t="shared" si="30"/>
        <v>-104463574</v>
      </c>
      <c r="K79" s="165">
        <f aca="true" t="shared" si="33" ref="K79:K89">G79+C79</f>
        <v>644549001</v>
      </c>
      <c r="L79" s="165">
        <v>0</v>
      </c>
      <c r="M79" s="165">
        <v>0</v>
      </c>
      <c r="N79" s="165">
        <f aca="true" t="shared" si="34" ref="N79:N89">SUM(K79:M79)</f>
        <v>644549001</v>
      </c>
    </row>
    <row r="80" spans="1:14" ht="15.75">
      <c r="A80" s="151" t="s">
        <v>318</v>
      </c>
      <c r="B80" s="40" t="s">
        <v>328</v>
      </c>
      <c r="C80" s="167">
        <f>SUM(C78:C79)</f>
        <v>6196223705</v>
      </c>
      <c r="D80" s="167">
        <f aca="true" t="shared" si="35" ref="D80:N80">SUM(D78:D79)</f>
        <v>1707426948</v>
      </c>
      <c r="E80" s="167">
        <f t="shared" si="35"/>
        <v>0</v>
      </c>
      <c r="F80" s="167">
        <f t="shared" si="35"/>
        <v>7903650653</v>
      </c>
      <c r="G80" s="167">
        <f t="shared" si="35"/>
        <v>39833260</v>
      </c>
      <c r="H80" s="167">
        <f t="shared" si="35"/>
        <v>2000000</v>
      </c>
      <c r="I80" s="167">
        <f t="shared" si="35"/>
        <v>0</v>
      </c>
      <c r="J80" s="167">
        <f t="shared" si="35"/>
        <v>41833260</v>
      </c>
      <c r="K80" s="167">
        <f t="shared" si="35"/>
        <v>6236056965</v>
      </c>
      <c r="L80" s="167">
        <f t="shared" si="35"/>
        <v>1709426948</v>
      </c>
      <c r="M80" s="167">
        <f t="shared" si="35"/>
        <v>0</v>
      </c>
      <c r="N80" s="167">
        <f t="shared" si="35"/>
        <v>7945483913</v>
      </c>
    </row>
    <row r="81" spans="1:14" ht="31.5">
      <c r="A81" s="150" t="s">
        <v>319</v>
      </c>
      <c r="B81" s="162" t="s">
        <v>331</v>
      </c>
      <c r="C81" s="97">
        <f>6!C293</f>
        <v>105175432</v>
      </c>
      <c r="D81" s="97">
        <f>6!D293</f>
        <v>0</v>
      </c>
      <c r="E81" s="97">
        <f>6!E293</f>
        <v>0</v>
      </c>
      <c r="F81" s="168">
        <f>SUM(C81:E81)</f>
        <v>105175432</v>
      </c>
      <c r="G81" s="155">
        <v>0</v>
      </c>
      <c r="H81" s="155">
        <v>0</v>
      </c>
      <c r="I81" s="155">
        <v>0</v>
      </c>
      <c r="J81" s="155">
        <f t="shared" si="30"/>
        <v>0</v>
      </c>
      <c r="K81" s="155">
        <f t="shared" si="33"/>
        <v>105175432</v>
      </c>
      <c r="L81" s="155">
        <v>0</v>
      </c>
      <c r="M81" s="155">
        <v>0</v>
      </c>
      <c r="N81" s="155">
        <f t="shared" si="34"/>
        <v>105175432</v>
      </c>
    </row>
    <row r="82" spans="1:14" ht="31.5">
      <c r="A82" s="150" t="s">
        <v>320</v>
      </c>
      <c r="B82" s="162" t="s">
        <v>332</v>
      </c>
      <c r="C82" s="97">
        <f>6!C317</f>
        <v>0</v>
      </c>
      <c r="D82" s="97">
        <f>6!D317</f>
        <v>0</v>
      </c>
      <c r="E82" s="97">
        <f>6!E317</f>
        <v>0</v>
      </c>
      <c r="F82" s="168">
        <f>SUM(C82:E82)</f>
        <v>0</v>
      </c>
      <c r="G82" s="155">
        <v>0</v>
      </c>
      <c r="H82" s="155">
        <v>0</v>
      </c>
      <c r="I82" s="155">
        <v>0</v>
      </c>
      <c r="J82" s="155">
        <f t="shared" si="30"/>
        <v>0</v>
      </c>
      <c r="K82" s="155">
        <f t="shared" si="33"/>
        <v>0</v>
      </c>
      <c r="L82" s="155">
        <v>0</v>
      </c>
      <c r="M82" s="155">
        <v>0</v>
      </c>
      <c r="N82" s="155">
        <f t="shared" si="34"/>
        <v>0</v>
      </c>
    </row>
    <row r="83" spans="1:14" ht="15.75">
      <c r="A83" s="150" t="s">
        <v>321</v>
      </c>
      <c r="B83" s="162" t="s">
        <v>333</v>
      </c>
      <c r="C83" s="97">
        <f>6!C295</f>
        <v>195000</v>
      </c>
      <c r="D83" s="97">
        <f>6!D295</f>
        <v>0</v>
      </c>
      <c r="E83" s="97">
        <f>6!E295</f>
        <v>0</v>
      </c>
      <c r="F83" s="168">
        <f>SUM(C83:E83)</f>
        <v>195000</v>
      </c>
      <c r="G83" s="155">
        <v>0</v>
      </c>
      <c r="H83" s="155">
        <v>0</v>
      </c>
      <c r="I83" s="155">
        <v>0</v>
      </c>
      <c r="J83" s="155">
        <f t="shared" si="30"/>
        <v>0</v>
      </c>
      <c r="K83" s="155">
        <f t="shared" si="33"/>
        <v>195000</v>
      </c>
      <c r="L83" s="155">
        <v>0</v>
      </c>
      <c r="M83" s="155">
        <v>0</v>
      </c>
      <c r="N83" s="155">
        <f t="shared" si="34"/>
        <v>195000</v>
      </c>
    </row>
    <row r="84" spans="1:14" ht="15.75">
      <c r="A84" s="150" t="s">
        <v>322</v>
      </c>
      <c r="B84" s="162" t="s">
        <v>334</v>
      </c>
      <c r="C84" s="97">
        <f>6!C311</f>
        <v>107291824</v>
      </c>
      <c r="D84" s="97">
        <f>6!D311</f>
        <v>508000</v>
      </c>
      <c r="E84" s="97">
        <f>6!E311</f>
        <v>0</v>
      </c>
      <c r="F84" s="168">
        <f>SUM(C84:E84)</f>
        <v>107799824</v>
      </c>
      <c r="G84" s="155">
        <v>0</v>
      </c>
      <c r="H84" s="155">
        <v>0</v>
      </c>
      <c r="I84" s="155">
        <v>0</v>
      </c>
      <c r="J84" s="155">
        <f t="shared" si="30"/>
        <v>0</v>
      </c>
      <c r="K84" s="155">
        <f t="shared" si="33"/>
        <v>107291824</v>
      </c>
      <c r="L84" s="155">
        <v>0</v>
      </c>
      <c r="M84" s="155">
        <v>0</v>
      </c>
      <c r="N84" s="155">
        <f t="shared" si="34"/>
        <v>107291824</v>
      </c>
    </row>
    <row r="85" spans="1:14" ht="15.75">
      <c r="A85" s="150" t="s">
        <v>323</v>
      </c>
      <c r="B85" s="162" t="s">
        <v>335</v>
      </c>
      <c r="C85" s="97">
        <f>6!C319</f>
        <v>0</v>
      </c>
      <c r="D85" s="97">
        <f>6!D319</f>
        <v>0</v>
      </c>
      <c r="E85" s="97">
        <f>6!E319</f>
        <v>0</v>
      </c>
      <c r="F85" s="97">
        <f>SUM(C85:E85)</f>
        <v>0</v>
      </c>
      <c r="G85" s="155">
        <v>0</v>
      </c>
      <c r="H85" s="155">
        <v>0</v>
      </c>
      <c r="I85" s="155">
        <v>0</v>
      </c>
      <c r="J85" s="155">
        <f t="shared" si="30"/>
        <v>0</v>
      </c>
      <c r="K85" s="155">
        <f t="shared" si="33"/>
        <v>0</v>
      </c>
      <c r="L85" s="155">
        <v>0</v>
      </c>
      <c r="M85" s="155">
        <v>0</v>
      </c>
      <c r="N85" s="155">
        <f t="shared" si="34"/>
        <v>0</v>
      </c>
    </row>
    <row r="86" spans="1:14" ht="15.75">
      <c r="A86" s="150" t="s">
        <v>324</v>
      </c>
      <c r="B86" s="162" t="s">
        <v>336</v>
      </c>
      <c r="C86" s="97">
        <f>6!C313</f>
        <v>0</v>
      </c>
      <c r="D86" s="97">
        <f>6!D313</f>
        <v>0</v>
      </c>
      <c r="E86" s="97">
        <f>6!E313</f>
        <v>0</v>
      </c>
      <c r="F86" s="97">
        <v>0</v>
      </c>
      <c r="G86" s="155">
        <v>0</v>
      </c>
      <c r="H86" s="155">
        <v>0</v>
      </c>
      <c r="I86" s="155">
        <v>0</v>
      </c>
      <c r="J86" s="155">
        <f t="shared" si="30"/>
        <v>0</v>
      </c>
      <c r="K86" s="155">
        <f t="shared" si="33"/>
        <v>0</v>
      </c>
      <c r="L86" s="155">
        <v>0</v>
      </c>
      <c r="M86" s="155">
        <v>0</v>
      </c>
      <c r="N86" s="155">
        <f t="shared" si="34"/>
        <v>0</v>
      </c>
    </row>
    <row r="87" spans="1:14" ht="15.75">
      <c r="A87" s="150" t="s">
        <v>325</v>
      </c>
      <c r="B87" s="162" t="s">
        <v>337</v>
      </c>
      <c r="C87" s="97">
        <f>6!C321</f>
        <v>0</v>
      </c>
      <c r="D87" s="97">
        <f>6!D321</f>
        <v>0</v>
      </c>
      <c r="E87" s="97">
        <f>6!E321</f>
        <v>0</v>
      </c>
      <c r="F87" s="168">
        <f>SUM(C87:E87)</f>
        <v>0</v>
      </c>
      <c r="G87" s="155">
        <v>0</v>
      </c>
      <c r="H87" s="155">
        <v>0</v>
      </c>
      <c r="I87" s="155">
        <v>0</v>
      </c>
      <c r="J87" s="155">
        <f t="shared" si="30"/>
        <v>0</v>
      </c>
      <c r="K87" s="155">
        <f t="shared" si="33"/>
        <v>0</v>
      </c>
      <c r="L87" s="155">
        <v>0</v>
      </c>
      <c r="M87" s="155">
        <v>0</v>
      </c>
      <c r="N87" s="155">
        <f t="shared" si="34"/>
        <v>0</v>
      </c>
    </row>
    <row r="88" spans="1:14" ht="31.5">
      <c r="A88" s="151" t="s">
        <v>326</v>
      </c>
      <c r="B88" s="40" t="s">
        <v>338</v>
      </c>
      <c r="C88" s="167">
        <f>SUM(C81:C87)</f>
        <v>212662256</v>
      </c>
      <c r="D88" s="167">
        <f aca="true" t="shared" si="36" ref="D88:J88">SUM(D81:D87)</f>
        <v>508000</v>
      </c>
      <c r="E88" s="167">
        <f t="shared" si="36"/>
        <v>0</v>
      </c>
      <c r="F88" s="167">
        <f t="shared" si="36"/>
        <v>213170256</v>
      </c>
      <c r="G88" s="167">
        <f t="shared" si="36"/>
        <v>0</v>
      </c>
      <c r="H88" s="167">
        <f t="shared" si="36"/>
        <v>0</v>
      </c>
      <c r="I88" s="167">
        <f t="shared" si="36"/>
        <v>0</v>
      </c>
      <c r="J88" s="167">
        <f t="shared" si="36"/>
        <v>0</v>
      </c>
      <c r="K88" s="165">
        <f t="shared" si="33"/>
        <v>212662256</v>
      </c>
      <c r="L88" s="165">
        <v>0</v>
      </c>
      <c r="M88" s="165">
        <v>0</v>
      </c>
      <c r="N88" s="165">
        <f t="shared" si="34"/>
        <v>212662256</v>
      </c>
    </row>
    <row r="89" spans="1:14" ht="15.75">
      <c r="A89" s="151" t="s">
        <v>330</v>
      </c>
      <c r="B89" s="40" t="s">
        <v>329</v>
      </c>
      <c r="C89" s="167">
        <f>C80+C88</f>
        <v>6408885961</v>
      </c>
      <c r="D89" s="167">
        <f aca="true" t="shared" si="37" ref="D89:J89">D80+D88</f>
        <v>1707934948</v>
      </c>
      <c r="E89" s="167">
        <f t="shared" si="37"/>
        <v>0</v>
      </c>
      <c r="F89" s="167">
        <f t="shared" si="37"/>
        <v>8116820909</v>
      </c>
      <c r="G89" s="167">
        <f t="shared" si="37"/>
        <v>39833260</v>
      </c>
      <c r="H89" s="167">
        <f t="shared" si="37"/>
        <v>2000000</v>
      </c>
      <c r="I89" s="167">
        <f t="shared" si="37"/>
        <v>0</v>
      </c>
      <c r="J89" s="167">
        <f t="shared" si="37"/>
        <v>41833260</v>
      </c>
      <c r="K89" s="165">
        <f t="shared" si="33"/>
        <v>6448719221</v>
      </c>
      <c r="L89" s="165">
        <v>0</v>
      </c>
      <c r="M89" s="165">
        <v>0</v>
      </c>
      <c r="N89" s="165">
        <f t="shared" si="34"/>
        <v>6448719221</v>
      </c>
    </row>
  </sheetData>
  <sheetProtection/>
  <mergeCells count="10">
    <mergeCell ref="A1:N1"/>
    <mergeCell ref="G9:J9"/>
    <mergeCell ref="K9:N9"/>
    <mergeCell ref="A2:N2"/>
    <mergeCell ref="A4:N4"/>
    <mergeCell ref="A5:N5"/>
    <mergeCell ref="A6:N6"/>
    <mergeCell ref="A9:A10"/>
    <mergeCell ref="B3:C3"/>
    <mergeCell ref="C9:F9"/>
  </mergeCells>
  <printOptions horizontalCentered="1"/>
  <pageMargins left="0.984251968503937" right="0.984251968503937" top="0.984251968503937" bottom="0.7874015748031497" header="0.5118110236220472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9.625" style="69" customWidth="1"/>
    <col min="2" max="2" width="14.375" style="7" customWidth="1"/>
    <col min="3" max="3" width="14.25390625" style="7" bestFit="1" customWidth="1"/>
    <col min="4" max="4" width="10.375" style="7" customWidth="1"/>
    <col min="5" max="5" width="14.375" style="7" customWidth="1"/>
    <col min="6" max="6" width="14.00390625" style="7" customWidth="1"/>
    <col min="7" max="7" width="13.00390625" style="7" customWidth="1"/>
    <col min="8" max="8" width="11.125" style="7" customWidth="1"/>
    <col min="9" max="9" width="13.625" style="7" customWidth="1"/>
    <col min="10" max="10" width="14.25390625" style="7" bestFit="1" customWidth="1"/>
    <col min="11" max="11" width="14.75390625" style="7" customWidth="1"/>
    <col min="12" max="12" width="13.25390625" style="7" customWidth="1"/>
    <col min="13" max="13" width="13.875" style="7" customWidth="1"/>
    <col min="14" max="16384" width="9.125" style="7" customWidth="1"/>
  </cols>
  <sheetData>
    <row r="1" spans="1:13" ht="15.75">
      <c r="A1" s="197" t="s">
        <v>469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.75">
      <c r="A2" s="197" t="s">
        <v>459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2" ht="15.75">
      <c r="A3" s="197"/>
      <c r="B3" s="197"/>
    </row>
    <row r="4" spans="1:13" ht="15.75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15.75">
      <c r="A5" s="202" t="s">
        <v>203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2" ht="15.75">
      <c r="A6" s="79"/>
      <c r="B6" s="47"/>
    </row>
    <row r="7" spans="1:13" ht="15.75">
      <c r="A7" s="86"/>
      <c r="B7" s="16"/>
      <c r="C7" s="15"/>
      <c r="D7" s="15"/>
      <c r="E7" s="16"/>
      <c r="M7" s="16" t="s">
        <v>363</v>
      </c>
    </row>
    <row r="8" spans="1:13" ht="15.75" customHeight="1">
      <c r="A8" s="71" t="s">
        <v>17</v>
      </c>
      <c r="B8" s="185" t="s">
        <v>40</v>
      </c>
      <c r="C8" s="186"/>
      <c r="D8" s="186"/>
      <c r="E8" s="187"/>
      <c r="F8" s="185" t="s">
        <v>449</v>
      </c>
      <c r="G8" s="186"/>
      <c r="H8" s="186"/>
      <c r="I8" s="187"/>
      <c r="J8" s="185" t="s">
        <v>18</v>
      </c>
      <c r="K8" s="186"/>
      <c r="L8" s="186"/>
      <c r="M8" s="187"/>
    </row>
    <row r="9" spans="1:13" ht="31.5">
      <c r="A9" s="71" t="s">
        <v>43</v>
      </c>
      <c r="B9" s="137" t="s">
        <v>41</v>
      </c>
      <c r="C9" s="65" t="s">
        <v>42</v>
      </c>
      <c r="D9" s="65" t="s">
        <v>196</v>
      </c>
      <c r="E9" s="73" t="s">
        <v>18</v>
      </c>
      <c r="F9" s="137" t="s">
        <v>41</v>
      </c>
      <c r="G9" s="65" t="s">
        <v>42</v>
      </c>
      <c r="H9" s="65" t="s">
        <v>196</v>
      </c>
      <c r="I9" s="65" t="s">
        <v>18</v>
      </c>
      <c r="J9" s="137" t="s">
        <v>41</v>
      </c>
      <c r="K9" s="65" t="s">
        <v>42</v>
      </c>
      <c r="L9" s="65" t="s">
        <v>196</v>
      </c>
      <c r="M9" s="65" t="s">
        <v>18</v>
      </c>
    </row>
    <row r="10" spans="1:13" ht="15.75">
      <c r="A10" s="89" t="s">
        <v>78</v>
      </c>
      <c r="B10" s="25">
        <f>3!C17</f>
        <v>1676763018</v>
      </c>
      <c r="C10" s="25">
        <f>3!D17</f>
        <v>0</v>
      </c>
      <c r="D10" s="25">
        <f>3!E17</f>
        <v>0</v>
      </c>
      <c r="E10" s="25">
        <f>3!F17</f>
        <v>1676763018</v>
      </c>
      <c r="F10" s="25">
        <f>3!G17</f>
        <v>39833260</v>
      </c>
      <c r="G10" s="25">
        <f>3!H17</f>
        <v>0</v>
      </c>
      <c r="H10" s="25">
        <f>3!I17</f>
        <v>0</v>
      </c>
      <c r="I10" s="25">
        <f>3!J17</f>
        <v>39833260</v>
      </c>
      <c r="J10" s="25">
        <f>F10+B10</f>
        <v>1716596278</v>
      </c>
      <c r="K10" s="25">
        <f>G10+C10</f>
        <v>0</v>
      </c>
      <c r="L10" s="25">
        <f>H10+D10</f>
        <v>0</v>
      </c>
      <c r="M10" s="168">
        <f>SUM(J10:L10)</f>
        <v>1716596278</v>
      </c>
    </row>
    <row r="11" spans="1:13" ht="15.75">
      <c r="A11" s="80" t="s">
        <v>62</v>
      </c>
      <c r="B11" s="48">
        <f aca="true" t="shared" si="0" ref="B11:M11">SUM(B10:B10)</f>
        <v>1676763018</v>
      </c>
      <c r="C11" s="48">
        <f t="shared" si="0"/>
        <v>0</v>
      </c>
      <c r="D11" s="48">
        <f t="shared" si="0"/>
        <v>0</v>
      </c>
      <c r="E11" s="48">
        <f t="shared" si="0"/>
        <v>1676763018</v>
      </c>
      <c r="F11" s="48">
        <f>3!G17</f>
        <v>39833260</v>
      </c>
      <c r="G11" s="48">
        <f t="shared" si="0"/>
        <v>0</v>
      </c>
      <c r="H11" s="48">
        <f t="shared" si="0"/>
        <v>0</v>
      </c>
      <c r="I11" s="48">
        <f t="shared" si="0"/>
        <v>39833260</v>
      </c>
      <c r="J11" s="48">
        <f t="shared" si="0"/>
        <v>1716596278</v>
      </c>
      <c r="K11" s="48">
        <f t="shared" si="0"/>
        <v>0</v>
      </c>
      <c r="L11" s="48">
        <f t="shared" si="0"/>
        <v>0</v>
      </c>
      <c r="M11" s="48">
        <f t="shared" si="0"/>
        <v>1716596278</v>
      </c>
    </row>
    <row r="12" spans="1:13" ht="15.75">
      <c r="A12" s="161" t="s">
        <v>106</v>
      </c>
      <c r="B12" s="25">
        <v>0</v>
      </c>
      <c r="C12" s="25">
        <v>5509696</v>
      </c>
      <c r="D12" s="169">
        <v>0</v>
      </c>
      <c r="E12" s="168">
        <f aca="true" t="shared" si="1" ref="E12:E18">SUM(B12:D12)</f>
        <v>5509696</v>
      </c>
      <c r="F12" s="25">
        <v>0</v>
      </c>
      <c r="G12" s="25">
        <v>0</v>
      </c>
      <c r="H12" s="169">
        <v>0</v>
      </c>
      <c r="I12" s="168">
        <f aca="true" t="shared" si="2" ref="I12:I18">SUM(F12:H12)</f>
        <v>0</v>
      </c>
      <c r="J12" s="25">
        <f aca="true" t="shared" si="3" ref="J12:J18">F12+B12</f>
        <v>0</v>
      </c>
      <c r="K12" s="25">
        <f aca="true" t="shared" si="4" ref="K12:K18">G12+C12</f>
        <v>5509696</v>
      </c>
      <c r="L12" s="25">
        <f aca="true" t="shared" si="5" ref="L12:L18">H12+D12</f>
        <v>0</v>
      </c>
      <c r="M12" s="168">
        <f aca="true" t="shared" si="6" ref="M12:M18">SUM(J12:L12)</f>
        <v>5509696</v>
      </c>
    </row>
    <row r="13" spans="1:13" ht="31.5">
      <c r="A13" s="89" t="s">
        <v>107</v>
      </c>
      <c r="B13" s="25">
        <v>105175432</v>
      </c>
      <c r="C13" s="25">
        <v>0</v>
      </c>
      <c r="D13" s="169">
        <v>0</v>
      </c>
      <c r="E13" s="168">
        <f t="shared" si="1"/>
        <v>105175432</v>
      </c>
      <c r="F13" s="25">
        <v>0</v>
      </c>
      <c r="G13" s="25">
        <v>0</v>
      </c>
      <c r="H13" s="169">
        <v>0</v>
      </c>
      <c r="I13" s="168">
        <f t="shared" si="2"/>
        <v>0</v>
      </c>
      <c r="J13" s="25">
        <f t="shared" si="3"/>
        <v>105175432</v>
      </c>
      <c r="K13" s="25">
        <f t="shared" si="4"/>
        <v>0</v>
      </c>
      <c r="L13" s="25">
        <f t="shared" si="5"/>
        <v>0</v>
      </c>
      <c r="M13" s="168">
        <f t="shared" si="6"/>
        <v>105175432</v>
      </c>
    </row>
    <row r="14" spans="1:13" ht="15.75">
      <c r="A14" s="89" t="s">
        <v>117</v>
      </c>
      <c r="B14" s="25">
        <v>1015740</v>
      </c>
      <c r="C14" s="25">
        <v>0</v>
      </c>
      <c r="D14" s="169">
        <v>0</v>
      </c>
      <c r="E14" s="168">
        <f t="shared" si="1"/>
        <v>1015740</v>
      </c>
      <c r="F14" s="25">
        <v>0</v>
      </c>
      <c r="G14" s="25">
        <v>0</v>
      </c>
      <c r="H14" s="169">
        <v>0</v>
      </c>
      <c r="I14" s="168">
        <f t="shared" si="2"/>
        <v>0</v>
      </c>
      <c r="J14" s="25">
        <f t="shared" si="3"/>
        <v>1015740</v>
      </c>
      <c r="K14" s="25">
        <f t="shared" si="4"/>
        <v>0</v>
      </c>
      <c r="L14" s="25">
        <f t="shared" si="5"/>
        <v>0</v>
      </c>
      <c r="M14" s="168">
        <f t="shared" si="6"/>
        <v>1015740</v>
      </c>
    </row>
    <row r="15" spans="1:13" ht="15.75">
      <c r="A15" s="24" t="s">
        <v>123</v>
      </c>
      <c r="B15" s="25">
        <v>0</v>
      </c>
      <c r="C15" s="25">
        <v>6480000</v>
      </c>
      <c r="D15" s="169">
        <v>0</v>
      </c>
      <c r="E15" s="168">
        <f t="shared" si="1"/>
        <v>6480000</v>
      </c>
      <c r="F15" s="25">
        <v>0</v>
      </c>
      <c r="G15" s="25">
        <v>0</v>
      </c>
      <c r="H15" s="169">
        <v>0</v>
      </c>
      <c r="I15" s="168">
        <f t="shared" si="2"/>
        <v>0</v>
      </c>
      <c r="J15" s="25">
        <f t="shared" si="3"/>
        <v>0</v>
      </c>
      <c r="K15" s="25">
        <f t="shared" si="4"/>
        <v>6480000</v>
      </c>
      <c r="L15" s="25">
        <f t="shared" si="5"/>
        <v>0</v>
      </c>
      <c r="M15" s="168">
        <f t="shared" si="6"/>
        <v>6480000</v>
      </c>
    </row>
    <row r="16" spans="1:13" ht="15.75">
      <c r="A16" s="24" t="s">
        <v>125</v>
      </c>
      <c r="B16" s="25">
        <v>2500000</v>
      </c>
      <c r="C16" s="25">
        <v>0</v>
      </c>
      <c r="D16" s="169">
        <v>0</v>
      </c>
      <c r="E16" s="168">
        <f t="shared" si="1"/>
        <v>2500000</v>
      </c>
      <c r="F16" s="25">
        <v>0</v>
      </c>
      <c r="G16" s="25">
        <v>0</v>
      </c>
      <c r="H16" s="169">
        <v>0</v>
      </c>
      <c r="I16" s="168">
        <f t="shared" si="2"/>
        <v>0</v>
      </c>
      <c r="J16" s="25">
        <f t="shared" si="3"/>
        <v>2500000</v>
      </c>
      <c r="K16" s="25">
        <f t="shared" si="4"/>
        <v>0</v>
      </c>
      <c r="L16" s="25">
        <f t="shared" si="5"/>
        <v>0</v>
      </c>
      <c r="M16" s="168">
        <f t="shared" si="6"/>
        <v>2500000</v>
      </c>
    </row>
    <row r="17" spans="1:13" ht="15.75">
      <c r="A17" s="24" t="s">
        <v>120</v>
      </c>
      <c r="B17" s="25">
        <v>0</v>
      </c>
      <c r="C17" s="25">
        <v>0</v>
      </c>
      <c r="D17" s="169">
        <v>0</v>
      </c>
      <c r="E17" s="168">
        <f>SUM(B17:D17)</f>
        <v>0</v>
      </c>
      <c r="F17" s="25">
        <v>0</v>
      </c>
      <c r="G17" s="25">
        <v>1000000</v>
      </c>
      <c r="H17" s="169">
        <v>0</v>
      </c>
      <c r="I17" s="168">
        <f>SUM(F17:H17)</f>
        <v>1000000</v>
      </c>
      <c r="J17" s="25">
        <f>F17+B17</f>
        <v>0</v>
      </c>
      <c r="K17" s="25">
        <f>G17+C17</f>
        <v>1000000</v>
      </c>
      <c r="L17" s="25">
        <f>H17+D17</f>
        <v>0</v>
      </c>
      <c r="M17" s="168">
        <f>SUM(J17:L17)</f>
        <v>1000000</v>
      </c>
    </row>
    <row r="18" spans="1:13" ht="15.75">
      <c r="A18" s="89" t="s">
        <v>3</v>
      </c>
      <c r="B18" s="25">
        <v>1731698</v>
      </c>
      <c r="C18" s="25">
        <v>0</v>
      </c>
      <c r="D18" s="169">
        <v>0</v>
      </c>
      <c r="E18" s="168">
        <f t="shared" si="1"/>
        <v>1731698</v>
      </c>
      <c r="F18" s="25">
        <v>0</v>
      </c>
      <c r="G18" s="25">
        <v>0</v>
      </c>
      <c r="H18" s="169">
        <v>0</v>
      </c>
      <c r="I18" s="168">
        <f t="shared" si="2"/>
        <v>0</v>
      </c>
      <c r="J18" s="25">
        <f t="shared" si="3"/>
        <v>1731698</v>
      </c>
      <c r="K18" s="25">
        <f t="shared" si="4"/>
        <v>0</v>
      </c>
      <c r="L18" s="25">
        <f t="shared" si="5"/>
        <v>0</v>
      </c>
      <c r="M18" s="168">
        <f t="shared" si="6"/>
        <v>1731698</v>
      </c>
    </row>
    <row r="19" spans="1:13" ht="31.5">
      <c r="A19" s="80" t="s">
        <v>116</v>
      </c>
      <c r="B19" s="48">
        <f aca="true" t="shared" si="7" ref="B19:M19">SUM(B11:B18)</f>
        <v>1787185888</v>
      </c>
      <c r="C19" s="48">
        <f t="shared" si="7"/>
        <v>11989696</v>
      </c>
      <c r="D19" s="48">
        <f t="shared" si="7"/>
        <v>0</v>
      </c>
      <c r="E19" s="48">
        <f t="shared" si="7"/>
        <v>1799175584</v>
      </c>
      <c r="F19" s="48">
        <f t="shared" si="7"/>
        <v>39833260</v>
      </c>
      <c r="G19" s="48">
        <f t="shared" si="7"/>
        <v>1000000</v>
      </c>
      <c r="H19" s="48">
        <f t="shared" si="7"/>
        <v>0</v>
      </c>
      <c r="I19" s="48">
        <f t="shared" si="7"/>
        <v>40833260</v>
      </c>
      <c r="J19" s="48">
        <f t="shared" si="7"/>
        <v>1827019148</v>
      </c>
      <c r="K19" s="48">
        <f t="shared" si="7"/>
        <v>12989696</v>
      </c>
      <c r="L19" s="48">
        <f t="shared" si="7"/>
        <v>0</v>
      </c>
      <c r="M19" s="48">
        <f t="shared" si="7"/>
        <v>1840008844</v>
      </c>
    </row>
    <row r="20" spans="1:13" ht="15.75">
      <c r="A20" s="89" t="s">
        <v>108</v>
      </c>
      <c r="B20" s="25">
        <v>289845</v>
      </c>
      <c r="C20" s="169">
        <v>0</v>
      </c>
      <c r="D20" s="169">
        <v>0</v>
      </c>
      <c r="E20" s="168">
        <f aca="true" t="shared" si="8" ref="E20:E25">SUM(B20:D20)</f>
        <v>289845</v>
      </c>
      <c r="F20" s="25">
        <v>0</v>
      </c>
      <c r="G20" s="169">
        <v>0</v>
      </c>
      <c r="H20" s="169">
        <v>0</v>
      </c>
      <c r="I20" s="168">
        <f aca="true" t="shared" si="9" ref="I20:I25">SUM(F20:H20)</f>
        <v>0</v>
      </c>
      <c r="J20" s="25">
        <f aca="true" t="shared" si="10" ref="J20:J25">F20+B20</f>
        <v>289845</v>
      </c>
      <c r="K20" s="25">
        <f aca="true" t="shared" si="11" ref="K20:K25">G20+C20</f>
        <v>0</v>
      </c>
      <c r="L20" s="25">
        <f aca="true" t="shared" si="12" ref="L20:L25">H20+D20</f>
        <v>0</v>
      </c>
      <c r="M20" s="168">
        <f aca="true" t="shared" si="13" ref="M20:M25">SUM(J20:L20)</f>
        <v>289845</v>
      </c>
    </row>
    <row r="21" spans="1:13" ht="15.75">
      <c r="A21" s="24" t="s">
        <v>123</v>
      </c>
      <c r="B21" s="169">
        <v>0</v>
      </c>
      <c r="C21" s="25">
        <v>21428000</v>
      </c>
      <c r="D21" s="169">
        <v>0</v>
      </c>
      <c r="E21" s="168">
        <f t="shared" si="8"/>
        <v>21428000</v>
      </c>
      <c r="F21" s="25">
        <v>0</v>
      </c>
      <c r="G21" s="169">
        <v>0</v>
      </c>
      <c r="H21" s="169">
        <v>0</v>
      </c>
      <c r="I21" s="168">
        <f t="shared" si="9"/>
        <v>0</v>
      </c>
      <c r="J21" s="25">
        <f t="shared" si="10"/>
        <v>0</v>
      </c>
      <c r="K21" s="25">
        <f t="shared" si="11"/>
        <v>21428000</v>
      </c>
      <c r="L21" s="25">
        <f t="shared" si="12"/>
        <v>0</v>
      </c>
      <c r="M21" s="168">
        <f t="shared" si="13"/>
        <v>21428000</v>
      </c>
    </row>
    <row r="22" spans="1:13" ht="31.5">
      <c r="A22" s="89" t="s">
        <v>107</v>
      </c>
      <c r="B22" s="25">
        <v>9000000</v>
      </c>
      <c r="C22" s="169">
        <v>0</v>
      </c>
      <c r="D22" s="169">
        <v>0</v>
      </c>
      <c r="E22" s="168">
        <f t="shared" si="8"/>
        <v>9000000</v>
      </c>
      <c r="F22" s="25">
        <v>0</v>
      </c>
      <c r="G22" s="169">
        <v>0</v>
      </c>
      <c r="H22" s="169">
        <v>0</v>
      </c>
      <c r="I22" s="168">
        <f t="shared" si="9"/>
        <v>0</v>
      </c>
      <c r="J22" s="25">
        <f t="shared" si="10"/>
        <v>9000000</v>
      </c>
      <c r="K22" s="25">
        <f t="shared" si="11"/>
        <v>0</v>
      </c>
      <c r="L22" s="25">
        <f t="shared" si="12"/>
        <v>0</v>
      </c>
      <c r="M22" s="168">
        <f t="shared" si="13"/>
        <v>9000000</v>
      </c>
    </row>
    <row r="23" spans="1:13" ht="31.5">
      <c r="A23" s="24" t="s">
        <v>0</v>
      </c>
      <c r="B23" s="169">
        <v>0</v>
      </c>
      <c r="C23" s="25">
        <v>1075049727</v>
      </c>
      <c r="D23" s="169">
        <v>0</v>
      </c>
      <c r="E23" s="168">
        <f t="shared" si="8"/>
        <v>1075049727</v>
      </c>
      <c r="F23" s="25">
        <v>0</v>
      </c>
      <c r="G23" s="169">
        <v>0</v>
      </c>
      <c r="H23" s="169">
        <v>0</v>
      </c>
      <c r="I23" s="168">
        <f t="shared" si="9"/>
        <v>0</v>
      </c>
      <c r="J23" s="25">
        <f t="shared" si="10"/>
        <v>0</v>
      </c>
      <c r="K23" s="25">
        <f t="shared" si="11"/>
        <v>1075049727</v>
      </c>
      <c r="L23" s="25">
        <f t="shared" si="12"/>
        <v>0</v>
      </c>
      <c r="M23" s="168">
        <f t="shared" si="13"/>
        <v>1075049727</v>
      </c>
    </row>
    <row r="24" spans="1:13" ht="15.75">
      <c r="A24" s="24" t="s">
        <v>154</v>
      </c>
      <c r="B24" s="25">
        <v>202463709</v>
      </c>
      <c r="C24" s="25">
        <v>0</v>
      </c>
      <c r="D24" s="169">
        <v>0</v>
      </c>
      <c r="E24" s="168">
        <f t="shared" si="8"/>
        <v>202463709</v>
      </c>
      <c r="F24" s="25">
        <v>0</v>
      </c>
      <c r="G24" s="169">
        <v>0</v>
      </c>
      <c r="H24" s="169">
        <v>0</v>
      </c>
      <c r="I24" s="168">
        <f t="shared" si="9"/>
        <v>0</v>
      </c>
      <c r="J24" s="25">
        <f t="shared" si="10"/>
        <v>202463709</v>
      </c>
      <c r="K24" s="25">
        <f t="shared" si="11"/>
        <v>0</v>
      </c>
      <c r="L24" s="25">
        <f t="shared" si="12"/>
        <v>0</v>
      </c>
      <c r="M24" s="168">
        <f t="shared" si="13"/>
        <v>202463709</v>
      </c>
    </row>
    <row r="25" spans="1:13" ht="15.75">
      <c r="A25" s="24" t="s">
        <v>110</v>
      </c>
      <c r="B25" s="25">
        <v>544000000</v>
      </c>
      <c r="C25" s="169">
        <v>0</v>
      </c>
      <c r="D25" s="169">
        <v>0</v>
      </c>
      <c r="E25" s="168">
        <f t="shared" si="8"/>
        <v>544000000</v>
      </c>
      <c r="F25" s="25">
        <v>0</v>
      </c>
      <c r="G25" s="169">
        <v>0</v>
      </c>
      <c r="H25" s="169">
        <v>0</v>
      </c>
      <c r="I25" s="168">
        <f t="shared" si="9"/>
        <v>0</v>
      </c>
      <c r="J25" s="25">
        <f t="shared" si="10"/>
        <v>544000000</v>
      </c>
      <c r="K25" s="25">
        <f t="shared" si="11"/>
        <v>0</v>
      </c>
      <c r="L25" s="25">
        <f t="shared" si="12"/>
        <v>0</v>
      </c>
      <c r="M25" s="168">
        <f t="shared" si="13"/>
        <v>544000000</v>
      </c>
    </row>
    <row r="26" spans="1:13" ht="31.5">
      <c r="A26" s="80" t="s">
        <v>63</v>
      </c>
      <c r="B26" s="48">
        <f aca="true" t="shared" si="14" ref="B26:M26">SUM(B20:B25)</f>
        <v>755753554</v>
      </c>
      <c r="C26" s="48">
        <f t="shared" si="14"/>
        <v>1096477727</v>
      </c>
      <c r="D26" s="48">
        <f t="shared" si="14"/>
        <v>0</v>
      </c>
      <c r="E26" s="48">
        <f t="shared" si="14"/>
        <v>1852231281</v>
      </c>
      <c r="F26" s="48">
        <f t="shared" si="14"/>
        <v>0</v>
      </c>
      <c r="G26" s="48">
        <f t="shared" si="14"/>
        <v>0</v>
      </c>
      <c r="H26" s="48">
        <f t="shared" si="14"/>
        <v>0</v>
      </c>
      <c r="I26" s="48">
        <f t="shared" si="14"/>
        <v>0</v>
      </c>
      <c r="J26" s="48">
        <f t="shared" si="14"/>
        <v>755753554</v>
      </c>
      <c r="K26" s="48">
        <f t="shared" si="14"/>
        <v>1096477727</v>
      </c>
      <c r="L26" s="48">
        <f t="shared" si="14"/>
        <v>0</v>
      </c>
      <c r="M26" s="48">
        <f t="shared" si="14"/>
        <v>1852231281</v>
      </c>
    </row>
    <row r="27" spans="1:13" ht="31.5">
      <c r="A27" s="24" t="s">
        <v>212</v>
      </c>
      <c r="B27" s="25">
        <v>1740000000</v>
      </c>
      <c r="C27" s="25">
        <v>0</v>
      </c>
      <c r="D27" s="169">
        <v>0</v>
      </c>
      <c r="E27" s="168">
        <f>SUM(B27:D27)</f>
        <v>1740000000</v>
      </c>
      <c r="F27" s="25">
        <v>104463574</v>
      </c>
      <c r="G27" s="25">
        <v>0</v>
      </c>
      <c r="H27" s="169">
        <v>0</v>
      </c>
      <c r="I27" s="168">
        <f>SUM(F27:H27)</f>
        <v>104463574</v>
      </c>
      <c r="J27" s="25">
        <f>F27+B27</f>
        <v>1844463574</v>
      </c>
      <c r="K27" s="25">
        <f>G27+C27</f>
        <v>0</v>
      </c>
      <c r="L27" s="25">
        <f>H27+D27</f>
        <v>0</v>
      </c>
      <c r="M27" s="168">
        <f>SUM(J27:L27)</f>
        <v>1844463574</v>
      </c>
    </row>
    <row r="28" spans="1:13" ht="15.75">
      <c r="A28" s="76" t="s">
        <v>111</v>
      </c>
      <c r="B28" s="48">
        <f aca="true" t="shared" si="15" ref="B28:M28">SUM(B27:B27)</f>
        <v>1740000000</v>
      </c>
      <c r="C28" s="48">
        <f t="shared" si="15"/>
        <v>0</v>
      </c>
      <c r="D28" s="48">
        <f t="shared" si="15"/>
        <v>0</v>
      </c>
      <c r="E28" s="48">
        <f t="shared" si="15"/>
        <v>1740000000</v>
      </c>
      <c r="F28" s="48">
        <f t="shared" si="15"/>
        <v>104463574</v>
      </c>
      <c r="G28" s="48">
        <f t="shared" si="15"/>
        <v>0</v>
      </c>
      <c r="H28" s="48">
        <f t="shared" si="15"/>
        <v>0</v>
      </c>
      <c r="I28" s="48">
        <f t="shared" si="15"/>
        <v>104463574</v>
      </c>
      <c r="J28" s="48">
        <f t="shared" si="15"/>
        <v>1844463574</v>
      </c>
      <c r="K28" s="48">
        <f t="shared" si="15"/>
        <v>0</v>
      </c>
      <c r="L28" s="48">
        <f t="shared" si="15"/>
        <v>0</v>
      </c>
      <c r="M28" s="48">
        <f t="shared" si="15"/>
        <v>1844463574</v>
      </c>
    </row>
    <row r="29" spans="1:13" ht="31.5">
      <c r="A29" s="24" t="s">
        <v>212</v>
      </c>
      <c r="B29" s="25">
        <v>12000000</v>
      </c>
      <c r="C29" s="25">
        <v>0</v>
      </c>
      <c r="D29" s="169">
        <v>0</v>
      </c>
      <c r="E29" s="168">
        <f>SUM(B29:D29)</f>
        <v>12000000</v>
      </c>
      <c r="F29" s="25">
        <v>0</v>
      </c>
      <c r="G29" s="25">
        <v>0</v>
      </c>
      <c r="H29" s="169">
        <v>0</v>
      </c>
      <c r="I29" s="168">
        <f>SUM(F29:H29)</f>
        <v>0</v>
      </c>
      <c r="J29" s="25">
        <f aca="true" t="shared" si="16" ref="J29:L31">F29+B29</f>
        <v>12000000</v>
      </c>
      <c r="K29" s="25">
        <f t="shared" si="16"/>
        <v>0</v>
      </c>
      <c r="L29" s="25">
        <f t="shared" si="16"/>
        <v>0</v>
      </c>
      <c r="M29" s="168">
        <f>SUM(J29:L29)</f>
        <v>12000000</v>
      </c>
    </row>
    <row r="30" spans="1:13" ht="15.75">
      <c r="A30" s="24" t="s">
        <v>123</v>
      </c>
      <c r="B30" s="25">
        <v>0</v>
      </c>
      <c r="C30" s="25">
        <v>9500000</v>
      </c>
      <c r="D30" s="169">
        <v>0</v>
      </c>
      <c r="E30" s="168">
        <f>SUM(B30:D30)</f>
        <v>9500000</v>
      </c>
      <c r="F30" s="25">
        <v>0</v>
      </c>
      <c r="G30" s="25">
        <v>0</v>
      </c>
      <c r="H30" s="169">
        <v>0</v>
      </c>
      <c r="I30" s="168">
        <f>SUM(F30:H30)</f>
        <v>0</v>
      </c>
      <c r="J30" s="25">
        <f t="shared" si="16"/>
        <v>0</v>
      </c>
      <c r="K30" s="25">
        <f t="shared" si="16"/>
        <v>9500000</v>
      </c>
      <c r="L30" s="25">
        <f t="shared" si="16"/>
        <v>0</v>
      </c>
      <c r="M30" s="168">
        <f>SUM(J30:L30)</f>
        <v>9500000</v>
      </c>
    </row>
    <row r="31" spans="1:13" ht="15.75">
      <c r="A31" s="75" t="s">
        <v>4</v>
      </c>
      <c r="B31" s="25">
        <v>700000</v>
      </c>
      <c r="C31" s="25">
        <v>0</v>
      </c>
      <c r="D31" s="169">
        <v>0</v>
      </c>
      <c r="E31" s="25">
        <f>SUM(B31:D31)</f>
        <v>700000</v>
      </c>
      <c r="F31" s="25">
        <v>0</v>
      </c>
      <c r="G31" s="25">
        <v>0</v>
      </c>
      <c r="H31" s="169">
        <v>0</v>
      </c>
      <c r="I31" s="168">
        <f>SUM(F31:H31)</f>
        <v>0</v>
      </c>
      <c r="J31" s="25">
        <f t="shared" si="16"/>
        <v>700000</v>
      </c>
      <c r="K31" s="25">
        <f t="shared" si="16"/>
        <v>0</v>
      </c>
      <c r="L31" s="25">
        <f t="shared" si="16"/>
        <v>0</v>
      </c>
      <c r="M31" s="168">
        <f>SUM(J31:L31)</f>
        <v>700000</v>
      </c>
    </row>
    <row r="32" spans="1:13" ht="15.75">
      <c r="A32" s="76" t="s">
        <v>112</v>
      </c>
      <c r="B32" s="48">
        <f aca="true" t="shared" si="17" ref="B32:M32">SUM(B28:B31)</f>
        <v>1752700000</v>
      </c>
      <c r="C32" s="48">
        <f t="shared" si="17"/>
        <v>9500000</v>
      </c>
      <c r="D32" s="48">
        <f t="shared" si="17"/>
        <v>0</v>
      </c>
      <c r="E32" s="48">
        <f t="shared" si="17"/>
        <v>1762200000</v>
      </c>
      <c r="F32" s="48">
        <f t="shared" si="17"/>
        <v>104463574</v>
      </c>
      <c r="G32" s="48">
        <f t="shared" si="17"/>
        <v>0</v>
      </c>
      <c r="H32" s="48">
        <f t="shared" si="17"/>
        <v>0</v>
      </c>
      <c r="I32" s="48">
        <f t="shared" si="17"/>
        <v>104463574</v>
      </c>
      <c r="J32" s="48">
        <f t="shared" si="17"/>
        <v>1857163574</v>
      </c>
      <c r="K32" s="48">
        <f t="shared" si="17"/>
        <v>9500000</v>
      </c>
      <c r="L32" s="48">
        <f t="shared" si="17"/>
        <v>0</v>
      </c>
      <c r="M32" s="48">
        <f t="shared" si="17"/>
        <v>1866663574</v>
      </c>
    </row>
    <row r="33" spans="1:13" ht="15.75">
      <c r="A33" s="89" t="s">
        <v>108</v>
      </c>
      <c r="B33" s="25">
        <v>15454384</v>
      </c>
      <c r="C33" s="25">
        <v>0</v>
      </c>
      <c r="D33" s="25">
        <v>0</v>
      </c>
      <c r="E33" s="25">
        <f aca="true" t="shared" si="18" ref="E33:E40">SUM(B33:D33)</f>
        <v>15454384</v>
      </c>
      <c r="F33" s="25">
        <v>0</v>
      </c>
      <c r="G33" s="25">
        <v>0</v>
      </c>
      <c r="H33" s="25">
        <v>0</v>
      </c>
      <c r="I33" s="25">
        <f>SUM(F33:H33)</f>
        <v>0</v>
      </c>
      <c r="J33" s="25">
        <f aca="true" t="shared" si="19" ref="J33:J40">F33+B33</f>
        <v>15454384</v>
      </c>
      <c r="K33" s="25">
        <f aca="true" t="shared" si="20" ref="K33:K40">G33+C33</f>
        <v>0</v>
      </c>
      <c r="L33" s="25">
        <f aca="true" t="shared" si="21" ref="L33:L40">H33+D33</f>
        <v>0</v>
      </c>
      <c r="M33" s="168">
        <f aca="true" t="shared" si="22" ref="M33:M40">SUM(J33:L33)</f>
        <v>15454384</v>
      </c>
    </row>
    <row r="34" spans="1:13" ht="15.75">
      <c r="A34" s="89" t="s">
        <v>109</v>
      </c>
      <c r="B34" s="25">
        <v>32779590</v>
      </c>
      <c r="C34" s="25">
        <v>0</v>
      </c>
      <c r="D34" s="25">
        <v>0</v>
      </c>
      <c r="E34" s="25">
        <f t="shared" si="18"/>
        <v>32779590</v>
      </c>
      <c r="F34" s="25">
        <v>0</v>
      </c>
      <c r="G34" s="25">
        <v>0</v>
      </c>
      <c r="H34" s="25">
        <v>0</v>
      </c>
      <c r="I34" s="25">
        <f aca="true" t="shared" si="23" ref="I34:I40">SUM(F34:H34)</f>
        <v>0</v>
      </c>
      <c r="J34" s="25">
        <f t="shared" si="19"/>
        <v>32779590</v>
      </c>
      <c r="K34" s="25">
        <f t="shared" si="20"/>
        <v>0</v>
      </c>
      <c r="L34" s="25">
        <f t="shared" si="21"/>
        <v>0</v>
      </c>
      <c r="M34" s="168">
        <f t="shared" si="22"/>
        <v>32779590</v>
      </c>
    </row>
    <row r="35" spans="1:13" ht="15.75">
      <c r="A35" s="161" t="s">
        <v>106</v>
      </c>
      <c r="B35" s="25">
        <v>0</v>
      </c>
      <c r="C35" s="25">
        <v>2239525</v>
      </c>
      <c r="D35" s="25">
        <v>0</v>
      </c>
      <c r="E35" s="25">
        <f>SUM(B35:D35)</f>
        <v>2239525</v>
      </c>
      <c r="F35" s="25">
        <v>0</v>
      </c>
      <c r="G35" s="25">
        <v>0</v>
      </c>
      <c r="H35" s="25">
        <v>0</v>
      </c>
      <c r="I35" s="25">
        <f t="shared" si="23"/>
        <v>0</v>
      </c>
      <c r="J35" s="25">
        <f t="shared" si="19"/>
        <v>0</v>
      </c>
      <c r="K35" s="25">
        <f t="shared" si="20"/>
        <v>2239525</v>
      </c>
      <c r="L35" s="25">
        <f t="shared" si="21"/>
        <v>0</v>
      </c>
      <c r="M35" s="168">
        <f t="shared" si="22"/>
        <v>2239525</v>
      </c>
    </row>
    <row r="36" spans="1:13" ht="31.5">
      <c r="A36" s="89" t="s">
        <v>107</v>
      </c>
      <c r="B36" s="25">
        <v>555355000</v>
      </c>
      <c r="C36" s="25">
        <v>0</v>
      </c>
      <c r="D36" s="25">
        <v>0</v>
      </c>
      <c r="E36" s="25">
        <f t="shared" si="18"/>
        <v>555355000</v>
      </c>
      <c r="F36" s="25">
        <v>0</v>
      </c>
      <c r="G36" s="25">
        <v>0</v>
      </c>
      <c r="H36" s="25">
        <v>0</v>
      </c>
      <c r="I36" s="25">
        <f t="shared" si="23"/>
        <v>0</v>
      </c>
      <c r="J36" s="25">
        <f t="shared" si="19"/>
        <v>555355000</v>
      </c>
      <c r="K36" s="25">
        <f t="shared" si="20"/>
        <v>0</v>
      </c>
      <c r="L36" s="25">
        <f t="shared" si="21"/>
        <v>0</v>
      </c>
      <c r="M36" s="168">
        <f t="shared" si="22"/>
        <v>555355000</v>
      </c>
    </row>
    <row r="37" spans="1:13" ht="31.5">
      <c r="A37" s="24" t="s">
        <v>0</v>
      </c>
      <c r="B37" s="25">
        <v>419325787</v>
      </c>
      <c r="C37" s="25">
        <v>0</v>
      </c>
      <c r="D37" s="25">
        <v>0</v>
      </c>
      <c r="E37" s="25">
        <f t="shared" si="18"/>
        <v>419325787</v>
      </c>
      <c r="F37" s="25">
        <v>0</v>
      </c>
      <c r="G37" s="25">
        <v>0</v>
      </c>
      <c r="H37" s="25">
        <v>0</v>
      </c>
      <c r="I37" s="25">
        <f t="shared" si="23"/>
        <v>0</v>
      </c>
      <c r="J37" s="25">
        <f t="shared" si="19"/>
        <v>419325787</v>
      </c>
      <c r="K37" s="25">
        <f t="shared" si="20"/>
        <v>0</v>
      </c>
      <c r="L37" s="25">
        <f t="shared" si="21"/>
        <v>0</v>
      </c>
      <c r="M37" s="168">
        <f t="shared" si="22"/>
        <v>419325787</v>
      </c>
    </row>
    <row r="38" spans="1:13" ht="15.75">
      <c r="A38" s="24" t="s">
        <v>110</v>
      </c>
      <c r="B38" s="25">
        <v>14243947</v>
      </c>
      <c r="C38" s="25">
        <v>0</v>
      </c>
      <c r="D38" s="25">
        <v>0</v>
      </c>
      <c r="E38" s="168">
        <f>SUM(B38:D38)</f>
        <v>14243947</v>
      </c>
      <c r="F38" s="25">
        <v>0</v>
      </c>
      <c r="G38" s="25">
        <v>0</v>
      </c>
      <c r="H38" s="25">
        <v>0</v>
      </c>
      <c r="I38" s="25">
        <f t="shared" si="23"/>
        <v>0</v>
      </c>
      <c r="J38" s="25">
        <f t="shared" si="19"/>
        <v>14243947</v>
      </c>
      <c r="K38" s="25">
        <f t="shared" si="20"/>
        <v>0</v>
      </c>
      <c r="L38" s="25">
        <f t="shared" si="21"/>
        <v>0</v>
      </c>
      <c r="M38" s="168">
        <f t="shared" si="22"/>
        <v>14243947</v>
      </c>
    </row>
    <row r="39" spans="1:13" ht="15.75">
      <c r="A39" s="75" t="s">
        <v>4</v>
      </c>
      <c r="B39" s="25">
        <v>6000000</v>
      </c>
      <c r="C39" s="25">
        <v>0</v>
      </c>
      <c r="D39" s="25">
        <v>0</v>
      </c>
      <c r="E39" s="25">
        <f t="shared" si="18"/>
        <v>6000000</v>
      </c>
      <c r="F39" s="25">
        <v>0</v>
      </c>
      <c r="G39" s="25">
        <v>0</v>
      </c>
      <c r="H39" s="25">
        <v>0</v>
      </c>
      <c r="I39" s="25">
        <f t="shared" si="23"/>
        <v>0</v>
      </c>
      <c r="J39" s="25">
        <f t="shared" si="19"/>
        <v>6000000</v>
      </c>
      <c r="K39" s="25">
        <f t="shared" si="20"/>
        <v>0</v>
      </c>
      <c r="L39" s="25">
        <f t="shared" si="21"/>
        <v>0</v>
      </c>
      <c r="M39" s="168">
        <f t="shared" si="22"/>
        <v>6000000</v>
      </c>
    </row>
    <row r="40" spans="1:13" ht="15.75">
      <c r="A40" s="89" t="s">
        <v>2</v>
      </c>
      <c r="B40" s="25">
        <v>3256742</v>
      </c>
      <c r="C40" s="25">
        <v>0</v>
      </c>
      <c r="D40" s="25">
        <v>0</v>
      </c>
      <c r="E40" s="25">
        <f t="shared" si="18"/>
        <v>3256742</v>
      </c>
      <c r="F40" s="25">
        <v>0</v>
      </c>
      <c r="G40" s="25">
        <v>0</v>
      </c>
      <c r="H40" s="25">
        <v>0</v>
      </c>
      <c r="I40" s="25">
        <f t="shared" si="23"/>
        <v>0</v>
      </c>
      <c r="J40" s="25">
        <f t="shared" si="19"/>
        <v>3256742</v>
      </c>
      <c r="K40" s="25">
        <f t="shared" si="20"/>
        <v>0</v>
      </c>
      <c r="L40" s="25">
        <f t="shared" si="21"/>
        <v>0</v>
      </c>
      <c r="M40" s="168">
        <f t="shared" si="22"/>
        <v>3256742</v>
      </c>
    </row>
    <row r="41" spans="1:13" ht="15.75">
      <c r="A41" s="68" t="s">
        <v>64</v>
      </c>
      <c r="B41" s="48">
        <f aca="true" t="shared" si="24" ref="B41:M41">SUM(B33:B40)</f>
        <v>1046415450</v>
      </c>
      <c r="C41" s="48">
        <f t="shared" si="24"/>
        <v>2239525</v>
      </c>
      <c r="D41" s="48">
        <f t="shared" si="24"/>
        <v>0</v>
      </c>
      <c r="E41" s="48">
        <f t="shared" si="24"/>
        <v>1048654975</v>
      </c>
      <c r="F41" s="48">
        <f t="shared" si="24"/>
        <v>0</v>
      </c>
      <c r="G41" s="48">
        <f t="shared" si="24"/>
        <v>0</v>
      </c>
      <c r="H41" s="48">
        <f t="shared" si="24"/>
        <v>0</v>
      </c>
      <c r="I41" s="48">
        <f t="shared" si="24"/>
        <v>0</v>
      </c>
      <c r="J41" s="48">
        <f t="shared" si="24"/>
        <v>1046415450</v>
      </c>
      <c r="K41" s="48">
        <f t="shared" si="24"/>
        <v>2239525</v>
      </c>
      <c r="L41" s="48">
        <f t="shared" si="24"/>
        <v>0</v>
      </c>
      <c r="M41" s="48">
        <f t="shared" si="24"/>
        <v>1048654975</v>
      </c>
    </row>
    <row r="42" spans="1:13" ht="31.5">
      <c r="A42" s="24" t="s">
        <v>0</v>
      </c>
      <c r="B42" s="25">
        <v>105156238</v>
      </c>
      <c r="C42" s="25">
        <v>500000000</v>
      </c>
      <c r="D42" s="25">
        <v>0</v>
      </c>
      <c r="E42" s="25">
        <f>SUM(B42:D42)</f>
        <v>605156238</v>
      </c>
      <c r="F42" s="25">
        <v>0</v>
      </c>
      <c r="G42" s="25">
        <v>0</v>
      </c>
      <c r="H42" s="25">
        <v>0</v>
      </c>
      <c r="I42" s="25">
        <f>SUM(F42:H42)</f>
        <v>0</v>
      </c>
      <c r="J42" s="25">
        <f>F42+B42</f>
        <v>105156238</v>
      </c>
      <c r="K42" s="25">
        <f>G42+C42</f>
        <v>500000000</v>
      </c>
      <c r="L42" s="25">
        <f>H42+D42</f>
        <v>0</v>
      </c>
      <c r="M42" s="168">
        <f>SUM(J42:L42)</f>
        <v>605156238</v>
      </c>
    </row>
    <row r="43" spans="1:13" ht="15.75">
      <c r="A43" s="76" t="s">
        <v>74</v>
      </c>
      <c r="B43" s="48">
        <f>SUM(B42)</f>
        <v>105156238</v>
      </c>
      <c r="C43" s="48">
        <f aca="true" t="shared" si="25" ref="C43:I43">SUM(C42)</f>
        <v>500000000</v>
      </c>
      <c r="D43" s="48">
        <f t="shared" si="25"/>
        <v>0</v>
      </c>
      <c r="E43" s="48">
        <f t="shared" si="25"/>
        <v>605156238</v>
      </c>
      <c r="F43" s="48">
        <f t="shared" si="25"/>
        <v>0</v>
      </c>
      <c r="G43" s="48">
        <f t="shared" si="25"/>
        <v>0</v>
      </c>
      <c r="H43" s="48">
        <f t="shared" si="25"/>
        <v>0</v>
      </c>
      <c r="I43" s="48">
        <f t="shared" si="25"/>
        <v>0</v>
      </c>
      <c r="J43" s="48">
        <f>SUM(J42)</f>
        <v>105156238</v>
      </c>
      <c r="K43" s="48">
        <f>SUM(K42)</f>
        <v>500000000</v>
      </c>
      <c r="L43" s="48">
        <f>SUM(L42)</f>
        <v>0</v>
      </c>
      <c r="M43" s="48">
        <f>SUM(M42)</f>
        <v>605156238</v>
      </c>
    </row>
    <row r="44" spans="1:13" ht="31.5">
      <c r="A44" s="89" t="s">
        <v>107</v>
      </c>
      <c r="B44" s="25">
        <v>0</v>
      </c>
      <c r="C44" s="25">
        <v>3000000</v>
      </c>
      <c r="D44" s="25">
        <v>0</v>
      </c>
      <c r="E44" s="25">
        <f>SUM(B44:D44)</f>
        <v>3000000</v>
      </c>
      <c r="F44" s="25">
        <v>0</v>
      </c>
      <c r="G44" s="25">
        <v>0</v>
      </c>
      <c r="H44" s="25">
        <v>0</v>
      </c>
      <c r="I44" s="25">
        <f>SUM(F44:H44)</f>
        <v>0</v>
      </c>
      <c r="J44" s="25">
        <f aca="true" t="shared" si="26" ref="J44:L46">F44+B44</f>
        <v>0</v>
      </c>
      <c r="K44" s="25">
        <f t="shared" si="26"/>
        <v>3000000</v>
      </c>
      <c r="L44" s="25">
        <f t="shared" si="26"/>
        <v>0</v>
      </c>
      <c r="M44" s="168">
        <f>SUM(J44:L44)</f>
        <v>3000000</v>
      </c>
    </row>
    <row r="45" spans="1:13" ht="15.75">
      <c r="A45" s="160" t="s">
        <v>110</v>
      </c>
      <c r="B45" s="25">
        <v>0</v>
      </c>
      <c r="C45" s="25">
        <v>1000000</v>
      </c>
      <c r="D45" s="25">
        <v>0</v>
      </c>
      <c r="E45" s="25">
        <f>SUM(B45:D45)</f>
        <v>1000000</v>
      </c>
      <c r="F45" s="25">
        <v>0</v>
      </c>
      <c r="G45" s="25">
        <v>0</v>
      </c>
      <c r="H45" s="25">
        <v>0</v>
      </c>
      <c r="I45" s="25">
        <f>SUM(F45:H45)</f>
        <v>0</v>
      </c>
      <c r="J45" s="25">
        <f t="shared" si="26"/>
        <v>0</v>
      </c>
      <c r="K45" s="25">
        <f t="shared" si="26"/>
        <v>1000000</v>
      </c>
      <c r="L45" s="25">
        <f t="shared" si="26"/>
        <v>0</v>
      </c>
      <c r="M45" s="168">
        <f>SUM(J45:L45)</f>
        <v>1000000</v>
      </c>
    </row>
    <row r="46" spans="1:13" ht="15.75">
      <c r="A46" s="160" t="s">
        <v>128</v>
      </c>
      <c r="B46" s="25">
        <v>0</v>
      </c>
      <c r="C46" s="25">
        <v>23220000</v>
      </c>
      <c r="D46" s="25">
        <v>0</v>
      </c>
      <c r="E46" s="25">
        <f>SUM(B46:D46)</f>
        <v>23220000</v>
      </c>
      <c r="F46" s="25">
        <v>0</v>
      </c>
      <c r="G46" s="25">
        <v>1000000</v>
      </c>
      <c r="H46" s="25">
        <v>0</v>
      </c>
      <c r="I46" s="25">
        <f>SUM(F46:H46)</f>
        <v>1000000</v>
      </c>
      <c r="J46" s="25">
        <f t="shared" si="26"/>
        <v>0</v>
      </c>
      <c r="K46" s="25">
        <f t="shared" si="26"/>
        <v>24220000</v>
      </c>
      <c r="L46" s="25">
        <f t="shared" si="26"/>
        <v>0</v>
      </c>
      <c r="M46" s="168">
        <f>SUM(J46:L46)</f>
        <v>24220000</v>
      </c>
    </row>
    <row r="47" spans="1:13" ht="15.75" customHeight="1">
      <c r="A47" s="76" t="s">
        <v>75</v>
      </c>
      <c r="B47" s="48">
        <f aca="true" t="shared" si="27" ref="B47:M47">SUM(B44:B46)</f>
        <v>0</v>
      </c>
      <c r="C47" s="48">
        <f t="shared" si="27"/>
        <v>27220000</v>
      </c>
      <c r="D47" s="48">
        <f t="shared" si="27"/>
        <v>0</v>
      </c>
      <c r="E47" s="48">
        <f t="shared" si="27"/>
        <v>27220000</v>
      </c>
      <c r="F47" s="48">
        <f t="shared" si="27"/>
        <v>0</v>
      </c>
      <c r="G47" s="48">
        <f t="shared" si="27"/>
        <v>1000000</v>
      </c>
      <c r="H47" s="48">
        <f t="shared" si="27"/>
        <v>0</v>
      </c>
      <c r="I47" s="48">
        <f t="shared" si="27"/>
        <v>1000000</v>
      </c>
      <c r="J47" s="48">
        <f t="shared" si="27"/>
        <v>0</v>
      </c>
      <c r="K47" s="48">
        <f t="shared" si="27"/>
        <v>28220000</v>
      </c>
      <c r="L47" s="48">
        <f t="shared" si="27"/>
        <v>0</v>
      </c>
      <c r="M47" s="48">
        <f t="shared" si="27"/>
        <v>28220000</v>
      </c>
    </row>
    <row r="48" spans="1:13" ht="15.75" customHeight="1">
      <c r="A48" s="75" t="s">
        <v>110</v>
      </c>
      <c r="B48" s="25">
        <v>0</v>
      </c>
      <c r="C48" s="25">
        <v>60000000</v>
      </c>
      <c r="D48" s="25">
        <v>0</v>
      </c>
      <c r="E48" s="25">
        <f>SUM(B48:D48)</f>
        <v>60000000</v>
      </c>
      <c r="F48" s="25">
        <v>0</v>
      </c>
      <c r="G48" s="25">
        <v>0</v>
      </c>
      <c r="H48" s="25">
        <v>0</v>
      </c>
      <c r="I48" s="25">
        <f>SUM(F48:H48)</f>
        <v>0</v>
      </c>
      <c r="J48" s="25">
        <f>F48+B48</f>
        <v>0</v>
      </c>
      <c r="K48" s="25">
        <f>G48+C48</f>
        <v>60000000</v>
      </c>
      <c r="L48" s="25">
        <f>H48+D48</f>
        <v>0</v>
      </c>
      <c r="M48" s="168">
        <f>SUM(J48:L48)</f>
        <v>60000000</v>
      </c>
    </row>
    <row r="49" spans="1:13" ht="15.75">
      <c r="A49" s="76" t="s">
        <v>76</v>
      </c>
      <c r="B49" s="48">
        <f aca="true" t="shared" si="28" ref="B49:M49">SUM(B48)</f>
        <v>0</v>
      </c>
      <c r="C49" s="48">
        <f t="shared" si="28"/>
        <v>60000000</v>
      </c>
      <c r="D49" s="48">
        <f t="shared" si="28"/>
        <v>0</v>
      </c>
      <c r="E49" s="48">
        <f t="shared" si="28"/>
        <v>60000000</v>
      </c>
      <c r="F49" s="48">
        <f t="shared" si="28"/>
        <v>0</v>
      </c>
      <c r="G49" s="48">
        <f t="shared" si="28"/>
        <v>0</v>
      </c>
      <c r="H49" s="48">
        <f t="shared" si="28"/>
        <v>0</v>
      </c>
      <c r="I49" s="48">
        <f t="shared" si="28"/>
        <v>0</v>
      </c>
      <c r="J49" s="48">
        <f t="shared" si="28"/>
        <v>0</v>
      </c>
      <c r="K49" s="48">
        <f t="shared" si="28"/>
        <v>60000000</v>
      </c>
      <c r="L49" s="48">
        <f t="shared" si="28"/>
        <v>0</v>
      </c>
      <c r="M49" s="48">
        <f t="shared" si="28"/>
        <v>60000000</v>
      </c>
    </row>
    <row r="50" spans="1:13" ht="15.75">
      <c r="A50" s="68" t="s">
        <v>115</v>
      </c>
      <c r="B50" s="48">
        <f aca="true" t="shared" si="29" ref="B50:M50">B19+B26+B32+B41+B43+B47+B49</f>
        <v>5447211130</v>
      </c>
      <c r="C50" s="48">
        <f t="shared" si="29"/>
        <v>1707426948</v>
      </c>
      <c r="D50" s="48">
        <f t="shared" si="29"/>
        <v>0</v>
      </c>
      <c r="E50" s="48">
        <f t="shared" si="29"/>
        <v>7154638078</v>
      </c>
      <c r="F50" s="48">
        <f t="shared" si="29"/>
        <v>144296834</v>
      </c>
      <c r="G50" s="48">
        <f t="shared" si="29"/>
        <v>2000000</v>
      </c>
      <c r="H50" s="48">
        <f t="shared" si="29"/>
        <v>0</v>
      </c>
      <c r="I50" s="48">
        <f t="shared" si="29"/>
        <v>146296834</v>
      </c>
      <c r="J50" s="48">
        <f t="shared" si="29"/>
        <v>5591507964</v>
      </c>
      <c r="K50" s="48">
        <f t="shared" si="29"/>
        <v>1709426948</v>
      </c>
      <c r="L50" s="48">
        <f t="shared" si="29"/>
        <v>0</v>
      </c>
      <c r="M50" s="48">
        <f t="shared" si="29"/>
        <v>7300934912</v>
      </c>
    </row>
    <row r="51" spans="1:13" ht="15.75">
      <c r="A51" s="40" t="s">
        <v>113</v>
      </c>
      <c r="B51" s="48">
        <v>749012575</v>
      </c>
      <c r="C51" s="48">
        <v>0</v>
      </c>
      <c r="D51" s="48">
        <v>0</v>
      </c>
      <c r="E51" s="48">
        <f>SUM(B51:D51)</f>
        <v>749012575</v>
      </c>
      <c r="F51" s="48">
        <v>-104463574</v>
      </c>
      <c r="G51" s="48">
        <v>0</v>
      </c>
      <c r="H51" s="48">
        <v>0</v>
      </c>
      <c r="I51" s="48">
        <f>SUM(F51:H51)</f>
        <v>-104463574</v>
      </c>
      <c r="J51" s="48">
        <f>F51+B51</f>
        <v>644549001</v>
      </c>
      <c r="K51" s="48">
        <f>G51+C51</f>
        <v>0</v>
      </c>
      <c r="L51" s="48">
        <f>H51+D51</f>
        <v>0</v>
      </c>
      <c r="M51" s="174">
        <f>SUM(J51:L51)</f>
        <v>644549001</v>
      </c>
    </row>
    <row r="52" spans="1:13" ht="15.75">
      <c r="A52" s="40" t="s">
        <v>114</v>
      </c>
      <c r="B52" s="48">
        <f aca="true" t="shared" si="30" ref="B52:M52">B50+B51</f>
        <v>6196223705</v>
      </c>
      <c r="C52" s="48">
        <f t="shared" si="30"/>
        <v>1707426948</v>
      </c>
      <c r="D52" s="48">
        <f t="shared" si="30"/>
        <v>0</v>
      </c>
      <c r="E52" s="48">
        <f t="shared" si="30"/>
        <v>7903650653</v>
      </c>
      <c r="F52" s="48">
        <f t="shared" si="30"/>
        <v>39833260</v>
      </c>
      <c r="G52" s="48">
        <f t="shared" si="30"/>
        <v>2000000</v>
      </c>
      <c r="H52" s="48">
        <f t="shared" si="30"/>
        <v>0</v>
      </c>
      <c r="I52" s="48">
        <f t="shared" si="30"/>
        <v>41833260</v>
      </c>
      <c r="J52" s="48">
        <f t="shared" si="30"/>
        <v>6236056965</v>
      </c>
      <c r="K52" s="48">
        <f t="shared" si="30"/>
        <v>1709426948</v>
      </c>
      <c r="L52" s="48">
        <f t="shared" si="30"/>
        <v>0</v>
      </c>
      <c r="M52" s="48">
        <f t="shared" si="30"/>
        <v>7945483913</v>
      </c>
    </row>
    <row r="53" ht="15.75">
      <c r="B53" s="51"/>
    </row>
    <row r="54" ht="15.75">
      <c r="B54" s="51"/>
    </row>
    <row r="55" ht="15.75">
      <c r="B55" s="51"/>
    </row>
    <row r="56" ht="15.75">
      <c r="B56" s="51"/>
    </row>
    <row r="57" ht="15.75">
      <c r="B57" s="51"/>
    </row>
    <row r="58" ht="15.75">
      <c r="B58" s="51"/>
    </row>
    <row r="59" ht="15.75">
      <c r="B59" s="51"/>
    </row>
    <row r="60" ht="15.75">
      <c r="B60" s="51"/>
    </row>
    <row r="61" ht="15.75">
      <c r="B61" s="51"/>
    </row>
    <row r="62" ht="15.75">
      <c r="B62" s="51"/>
    </row>
    <row r="63" ht="15.75">
      <c r="B63" s="51"/>
    </row>
    <row r="64" ht="15.75">
      <c r="B64" s="51"/>
    </row>
    <row r="65" ht="15.75">
      <c r="B65" s="51"/>
    </row>
    <row r="66" ht="15.75">
      <c r="B66" s="51"/>
    </row>
    <row r="67" ht="15.75">
      <c r="B67" s="51"/>
    </row>
    <row r="68" ht="15.75">
      <c r="B68" s="51"/>
    </row>
    <row r="69" ht="15.75">
      <c r="B69" s="51"/>
    </row>
    <row r="70" ht="15.75">
      <c r="B70" s="51"/>
    </row>
  </sheetData>
  <sheetProtection/>
  <mergeCells count="8">
    <mergeCell ref="F8:I8"/>
    <mergeCell ref="J8:M8"/>
    <mergeCell ref="A2:M2"/>
    <mergeCell ref="A1:M1"/>
    <mergeCell ref="A4:M4"/>
    <mergeCell ref="A5:M5"/>
    <mergeCell ref="A3:B3"/>
    <mergeCell ref="B8:E8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7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65.375" style="7" customWidth="1"/>
    <col min="2" max="3" width="14.25390625" style="7" bestFit="1" customWidth="1"/>
    <col min="4" max="4" width="10.125" style="51" customWidth="1"/>
    <col min="5" max="5" width="14.00390625" style="7" customWidth="1"/>
    <col min="6" max="6" width="12.625" style="7" customWidth="1"/>
    <col min="7" max="7" width="11.875" style="7" customWidth="1"/>
    <col min="8" max="8" width="11.625" style="7" customWidth="1"/>
    <col min="9" max="9" width="12.125" style="7" bestFit="1" customWidth="1"/>
    <col min="10" max="10" width="15.75390625" style="7" customWidth="1"/>
    <col min="11" max="11" width="14.25390625" style="7" bestFit="1" customWidth="1"/>
    <col min="12" max="12" width="12.125" style="7" customWidth="1"/>
    <col min="13" max="13" width="14.75390625" style="7" customWidth="1"/>
    <col min="14" max="16384" width="9.125" style="7" customWidth="1"/>
  </cols>
  <sheetData>
    <row r="1" spans="1:13" ht="15.75">
      <c r="A1" s="197" t="s">
        <v>470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4" ht="15.75">
      <c r="A2" s="197" t="s">
        <v>458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72"/>
    </row>
    <row r="4" spans="1:13" ht="15.75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15.75">
      <c r="A5" s="202" t="s">
        <v>204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7" spans="2:13" ht="15.75">
      <c r="B7" s="16"/>
      <c r="C7" s="15"/>
      <c r="D7" s="15"/>
      <c r="E7" s="16"/>
      <c r="M7" s="16" t="s">
        <v>363</v>
      </c>
    </row>
    <row r="8" spans="1:13" ht="15.75" customHeight="1">
      <c r="A8" s="66" t="s">
        <v>17</v>
      </c>
      <c r="B8" s="185" t="s">
        <v>40</v>
      </c>
      <c r="C8" s="186"/>
      <c r="D8" s="186"/>
      <c r="E8" s="187"/>
      <c r="F8" s="185" t="s">
        <v>449</v>
      </c>
      <c r="G8" s="186"/>
      <c r="H8" s="186"/>
      <c r="I8" s="187"/>
      <c r="J8" s="185" t="s">
        <v>18</v>
      </c>
      <c r="K8" s="186"/>
      <c r="L8" s="186"/>
      <c r="M8" s="187"/>
    </row>
    <row r="9" spans="1:13" ht="47.25">
      <c r="A9" s="66" t="s">
        <v>43</v>
      </c>
      <c r="B9" s="137" t="s">
        <v>41</v>
      </c>
      <c r="C9" s="65" t="s">
        <v>42</v>
      </c>
      <c r="D9" s="65" t="s">
        <v>196</v>
      </c>
      <c r="E9" s="73" t="s">
        <v>18</v>
      </c>
      <c r="F9" s="137" t="s">
        <v>41</v>
      </c>
      <c r="G9" s="65" t="s">
        <v>42</v>
      </c>
      <c r="H9" s="65" t="s">
        <v>196</v>
      </c>
      <c r="I9" s="65" t="s">
        <v>18</v>
      </c>
      <c r="J9" s="137" t="s">
        <v>41</v>
      </c>
      <c r="K9" s="65" t="s">
        <v>42</v>
      </c>
      <c r="L9" s="65" t="s">
        <v>196</v>
      </c>
      <c r="M9" s="65" t="s">
        <v>18</v>
      </c>
    </row>
    <row r="10" spans="1:13" ht="31.5">
      <c r="A10" s="89" t="s">
        <v>107</v>
      </c>
      <c r="B10" s="25">
        <v>69213001</v>
      </c>
      <c r="C10" s="25">
        <v>4700000</v>
      </c>
      <c r="D10" s="25">
        <v>0</v>
      </c>
      <c r="E10" s="25">
        <f>SUM(B10:D10)</f>
        <v>73913001</v>
      </c>
      <c r="F10" s="25">
        <v>74975</v>
      </c>
      <c r="G10" s="25">
        <v>0</v>
      </c>
      <c r="H10" s="25">
        <v>0</v>
      </c>
      <c r="I10" s="25">
        <f>SUM(F10:H10)</f>
        <v>74975</v>
      </c>
      <c r="J10" s="25">
        <f>F10+B10</f>
        <v>69287976</v>
      </c>
      <c r="K10" s="25">
        <f>G10+C10</f>
        <v>4700000</v>
      </c>
      <c r="L10" s="25">
        <f>H10+D10</f>
        <v>0</v>
      </c>
      <c r="M10" s="25">
        <f>SUM(J10:L10)</f>
        <v>73987976</v>
      </c>
    </row>
    <row r="11" spans="1:13" ht="15.75">
      <c r="A11" s="99" t="s">
        <v>106</v>
      </c>
      <c r="B11" s="25">
        <v>0</v>
      </c>
      <c r="C11" s="25">
        <v>1560000</v>
      </c>
      <c r="D11" s="25">
        <v>0</v>
      </c>
      <c r="E11" s="25">
        <f>SUM(B11:D11)</f>
        <v>1560000</v>
      </c>
      <c r="F11" s="25">
        <v>0</v>
      </c>
      <c r="G11" s="25">
        <v>0</v>
      </c>
      <c r="H11" s="25">
        <v>0</v>
      </c>
      <c r="I11" s="25">
        <f aca="true" t="shared" si="0" ref="I11:I67">SUM(F11:H11)</f>
        <v>0</v>
      </c>
      <c r="J11" s="25">
        <f aca="true" t="shared" si="1" ref="J11:J71">F11+B11</f>
        <v>0</v>
      </c>
      <c r="K11" s="25">
        <f aca="true" t="shared" si="2" ref="K11:K71">G11+C11</f>
        <v>1560000</v>
      </c>
      <c r="L11" s="25">
        <f aca="true" t="shared" si="3" ref="L11:L71">H11+D11</f>
        <v>0</v>
      </c>
      <c r="M11" s="25">
        <f aca="true" t="shared" si="4" ref="M11:M71">SUM(J11:L11)</f>
        <v>1560000</v>
      </c>
    </row>
    <row r="12" spans="1:13" ht="15.75">
      <c r="A12" s="159" t="s">
        <v>430</v>
      </c>
      <c r="B12" s="25">
        <v>465402</v>
      </c>
      <c r="C12" s="25">
        <v>0</v>
      </c>
      <c r="D12" s="25">
        <v>0</v>
      </c>
      <c r="E12" s="25">
        <f>SUM(B12:D12)</f>
        <v>465402</v>
      </c>
      <c r="F12" s="25">
        <v>0</v>
      </c>
      <c r="G12" s="25">
        <v>0</v>
      </c>
      <c r="H12" s="25">
        <v>0</v>
      </c>
      <c r="I12" s="25">
        <f t="shared" si="0"/>
        <v>0</v>
      </c>
      <c r="J12" s="25">
        <f t="shared" si="1"/>
        <v>465402</v>
      </c>
      <c r="K12" s="25">
        <f t="shared" si="2"/>
        <v>0</v>
      </c>
      <c r="L12" s="25">
        <f t="shared" si="3"/>
        <v>0</v>
      </c>
      <c r="M12" s="25">
        <f t="shared" si="4"/>
        <v>465402</v>
      </c>
    </row>
    <row r="13" spans="1:13" ht="15.75">
      <c r="A13" s="24" t="s">
        <v>120</v>
      </c>
      <c r="B13" s="25">
        <v>0</v>
      </c>
      <c r="C13" s="25">
        <v>100000</v>
      </c>
      <c r="D13" s="25">
        <v>0</v>
      </c>
      <c r="E13" s="25">
        <f>SUM(B13:D13)</f>
        <v>100000</v>
      </c>
      <c r="F13" s="25">
        <v>0</v>
      </c>
      <c r="G13" s="25">
        <v>0</v>
      </c>
      <c r="H13" s="25">
        <v>0</v>
      </c>
      <c r="I13" s="25">
        <f t="shared" si="0"/>
        <v>0</v>
      </c>
      <c r="J13" s="25">
        <f t="shared" si="1"/>
        <v>0</v>
      </c>
      <c r="K13" s="25">
        <f t="shared" si="2"/>
        <v>100000</v>
      </c>
      <c r="L13" s="25">
        <f t="shared" si="3"/>
        <v>0</v>
      </c>
      <c r="M13" s="25">
        <f t="shared" si="4"/>
        <v>100000</v>
      </c>
    </row>
    <row r="14" spans="1:13" ht="15.75">
      <c r="A14" s="76" t="s">
        <v>10</v>
      </c>
      <c r="B14" s="48">
        <f>SUM(B10:B13)</f>
        <v>69678403</v>
      </c>
      <c r="C14" s="48">
        <f>SUM(C10:C13)</f>
        <v>6360000</v>
      </c>
      <c r="D14" s="48">
        <f aca="true" t="shared" si="5" ref="D14:I14">SUM(D10:D13)</f>
        <v>0</v>
      </c>
      <c r="E14" s="48">
        <f t="shared" si="5"/>
        <v>76038403</v>
      </c>
      <c r="F14" s="48">
        <f t="shared" si="5"/>
        <v>74975</v>
      </c>
      <c r="G14" s="48">
        <f t="shared" si="5"/>
        <v>0</v>
      </c>
      <c r="H14" s="48">
        <f t="shared" si="5"/>
        <v>0</v>
      </c>
      <c r="I14" s="48">
        <f t="shared" si="5"/>
        <v>74975</v>
      </c>
      <c r="J14" s="48">
        <f t="shared" si="1"/>
        <v>69753378</v>
      </c>
      <c r="K14" s="48">
        <f t="shared" si="2"/>
        <v>6360000</v>
      </c>
      <c r="L14" s="48">
        <f t="shared" si="3"/>
        <v>0</v>
      </c>
      <c r="M14" s="48">
        <f t="shared" si="4"/>
        <v>76113378</v>
      </c>
    </row>
    <row r="15" spans="1:13" ht="31.5">
      <c r="A15" s="89" t="s">
        <v>107</v>
      </c>
      <c r="B15" s="25">
        <v>13614662</v>
      </c>
      <c r="C15" s="25">
        <v>1145700</v>
      </c>
      <c r="D15" s="25">
        <v>0</v>
      </c>
      <c r="E15" s="25">
        <f>SUM(B15:D15)</f>
        <v>14760362</v>
      </c>
      <c r="F15" s="25">
        <v>14300</v>
      </c>
      <c r="G15" s="25">
        <v>0</v>
      </c>
      <c r="H15" s="25">
        <v>0</v>
      </c>
      <c r="I15" s="25">
        <f t="shared" si="0"/>
        <v>14300</v>
      </c>
      <c r="J15" s="25">
        <f t="shared" si="1"/>
        <v>13628962</v>
      </c>
      <c r="K15" s="25">
        <f t="shared" si="2"/>
        <v>1145700</v>
      </c>
      <c r="L15" s="25">
        <f t="shared" si="3"/>
        <v>0</v>
      </c>
      <c r="M15" s="25">
        <f t="shared" si="4"/>
        <v>14774662</v>
      </c>
    </row>
    <row r="16" spans="1:13" ht="15.75">
      <c r="A16" s="99" t="s">
        <v>106</v>
      </c>
      <c r="B16" s="25">
        <v>0</v>
      </c>
      <c r="C16" s="25">
        <v>421200</v>
      </c>
      <c r="D16" s="25">
        <v>0</v>
      </c>
      <c r="E16" s="25">
        <f>SUM(B16:D16)</f>
        <v>421200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25">
        <f t="shared" si="1"/>
        <v>0</v>
      </c>
      <c r="K16" s="25">
        <f t="shared" si="2"/>
        <v>421200</v>
      </c>
      <c r="L16" s="25">
        <f t="shared" si="3"/>
        <v>0</v>
      </c>
      <c r="M16" s="25">
        <f t="shared" si="4"/>
        <v>421200</v>
      </c>
    </row>
    <row r="17" spans="1:13" ht="15.75">
      <c r="A17" s="159" t="s">
        <v>430</v>
      </c>
      <c r="B17" s="25">
        <v>125659</v>
      </c>
      <c r="C17" s="25">
        <v>0</v>
      </c>
      <c r="D17" s="25">
        <v>0</v>
      </c>
      <c r="E17" s="25">
        <f>SUM(B17:D17)</f>
        <v>125659</v>
      </c>
      <c r="F17" s="25">
        <v>0</v>
      </c>
      <c r="G17" s="25">
        <v>0</v>
      </c>
      <c r="H17" s="25">
        <v>0</v>
      </c>
      <c r="I17" s="25">
        <f t="shared" si="0"/>
        <v>0</v>
      </c>
      <c r="J17" s="25">
        <f t="shared" si="1"/>
        <v>125659</v>
      </c>
      <c r="K17" s="25">
        <f t="shared" si="2"/>
        <v>0</v>
      </c>
      <c r="L17" s="25">
        <f t="shared" si="3"/>
        <v>0</v>
      </c>
      <c r="M17" s="25">
        <f t="shared" si="4"/>
        <v>125659</v>
      </c>
    </row>
    <row r="18" spans="1:13" ht="15.75">
      <c r="A18" s="24" t="s">
        <v>120</v>
      </c>
      <c r="B18" s="25">
        <v>0</v>
      </c>
      <c r="C18" s="25">
        <v>300000</v>
      </c>
      <c r="D18" s="25">
        <v>0</v>
      </c>
      <c r="E18" s="25">
        <f>SUM(B18:D18)</f>
        <v>300000</v>
      </c>
      <c r="F18" s="25">
        <v>0</v>
      </c>
      <c r="G18" s="25">
        <v>0</v>
      </c>
      <c r="H18" s="25">
        <v>0</v>
      </c>
      <c r="I18" s="25">
        <f t="shared" si="0"/>
        <v>0</v>
      </c>
      <c r="J18" s="25">
        <f t="shared" si="1"/>
        <v>0</v>
      </c>
      <c r="K18" s="25">
        <f t="shared" si="2"/>
        <v>300000</v>
      </c>
      <c r="L18" s="25">
        <f t="shared" si="3"/>
        <v>0</v>
      </c>
      <c r="M18" s="25">
        <f t="shared" si="4"/>
        <v>300000</v>
      </c>
    </row>
    <row r="19" spans="1:13" ht="15.75">
      <c r="A19" s="76" t="s">
        <v>121</v>
      </c>
      <c r="B19" s="48">
        <f>SUM(B15:B18)</f>
        <v>13740321</v>
      </c>
      <c r="C19" s="48">
        <f>SUM(C15:C18)</f>
        <v>1866900</v>
      </c>
      <c r="D19" s="48">
        <f aca="true" t="shared" si="6" ref="D19:I19">SUM(D15:D18)</f>
        <v>0</v>
      </c>
      <c r="E19" s="48">
        <f t="shared" si="6"/>
        <v>15607221</v>
      </c>
      <c r="F19" s="48">
        <f t="shared" si="6"/>
        <v>14300</v>
      </c>
      <c r="G19" s="48">
        <f t="shared" si="6"/>
        <v>0</v>
      </c>
      <c r="H19" s="48">
        <f t="shared" si="6"/>
        <v>0</v>
      </c>
      <c r="I19" s="48">
        <f t="shared" si="6"/>
        <v>14300</v>
      </c>
      <c r="J19" s="48">
        <f t="shared" si="1"/>
        <v>13754621</v>
      </c>
      <c r="K19" s="48">
        <f t="shared" si="2"/>
        <v>1866900</v>
      </c>
      <c r="L19" s="48">
        <f t="shared" si="3"/>
        <v>0</v>
      </c>
      <c r="M19" s="48">
        <f t="shared" si="4"/>
        <v>15621521</v>
      </c>
    </row>
    <row r="20" spans="1:13" ht="15.75">
      <c r="A20" s="89" t="s">
        <v>108</v>
      </c>
      <c r="B20" s="25">
        <v>9882492</v>
      </c>
      <c r="C20" s="25">
        <v>0</v>
      </c>
      <c r="D20" s="25">
        <v>0</v>
      </c>
      <c r="E20" s="25">
        <f>SUM(B20:D20)</f>
        <v>9882492</v>
      </c>
      <c r="F20" s="25">
        <v>0</v>
      </c>
      <c r="G20" s="25">
        <v>0</v>
      </c>
      <c r="H20" s="25">
        <v>0</v>
      </c>
      <c r="I20" s="25">
        <f t="shared" si="0"/>
        <v>0</v>
      </c>
      <c r="J20" s="25">
        <f t="shared" si="1"/>
        <v>9882492</v>
      </c>
      <c r="K20" s="25">
        <f t="shared" si="2"/>
        <v>0</v>
      </c>
      <c r="L20" s="25">
        <f t="shared" si="3"/>
        <v>0</v>
      </c>
      <c r="M20" s="25">
        <f t="shared" si="4"/>
        <v>9882492</v>
      </c>
    </row>
    <row r="21" spans="1:13" ht="15.75">
      <c r="A21" s="89" t="s">
        <v>195</v>
      </c>
      <c r="B21" s="25">
        <v>500000</v>
      </c>
      <c r="C21" s="25">
        <v>0</v>
      </c>
      <c r="D21" s="25">
        <v>0</v>
      </c>
      <c r="E21" s="25">
        <f>SUM(B21:D21)</f>
        <v>500000</v>
      </c>
      <c r="F21" s="25">
        <v>0</v>
      </c>
      <c r="G21" s="25">
        <v>0</v>
      </c>
      <c r="H21" s="25">
        <v>0</v>
      </c>
      <c r="I21" s="25">
        <f t="shared" si="0"/>
        <v>0</v>
      </c>
      <c r="J21" s="25">
        <f t="shared" si="1"/>
        <v>500000</v>
      </c>
      <c r="K21" s="25">
        <f t="shared" si="2"/>
        <v>0</v>
      </c>
      <c r="L21" s="25">
        <f t="shared" si="3"/>
        <v>0</v>
      </c>
      <c r="M21" s="25">
        <f t="shared" si="4"/>
        <v>500000</v>
      </c>
    </row>
    <row r="22" spans="1:13" ht="15.75">
      <c r="A22" s="89" t="s">
        <v>430</v>
      </c>
      <c r="B22" s="25">
        <v>67430</v>
      </c>
      <c r="C22" s="25">
        <v>0</v>
      </c>
      <c r="D22" s="25">
        <v>0</v>
      </c>
      <c r="E22" s="25">
        <f>SUM(B22:D22)</f>
        <v>67430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>
        <f t="shared" si="1"/>
        <v>67430</v>
      </c>
      <c r="K22" s="25">
        <f t="shared" si="2"/>
        <v>0</v>
      </c>
      <c r="L22" s="25">
        <f t="shared" si="3"/>
        <v>0</v>
      </c>
      <c r="M22" s="25">
        <f t="shared" si="4"/>
        <v>67430</v>
      </c>
    </row>
    <row r="23" spans="1:13" ht="15.75">
      <c r="A23" s="99" t="s">
        <v>106</v>
      </c>
      <c r="B23" s="25">
        <v>0</v>
      </c>
      <c r="C23" s="25">
        <v>4804182</v>
      </c>
      <c r="D23" s="25">
        <v>0</v>
      </c>
      <c r="E23" s="25">
        <f aca="true" t="shared" si="7" ref="E23:E38">SUM(B23:D23)</f>
        <v>4804182</v>
      </c>
      <c r="F23" s="25">
        <v>0</v>
      </c>
      <c r="G23" s="25">
        <v>0</v>
      </c>
      <c r="H23" s="25">
        <v>0</v>
      </c>
      <c r="I23" s="25">
        <f t="shared" si="0"/>
        <v>0</v>
      </c>
      <c r="J23" s="25">
        <f t="shared" si="1"/>
        <v>0</v>
      </c>
      <c r="K23" s="25">
        <f t="shared" si="2"/>
        <v>4804182</v>
      </c>
      <c r="L23" s="25">
        <f t="shared" si="3"/>
        <v>0</v>
      </c>
      <c r="M23" s="25">
        <f t="shared" si="4"/>
        <v>4804182</v>
      </c>
    </row>
    <row r="24" spans="1:13" ht="15.75">
      <c r="A24" s="24" t="s">
        <v>154</v>
      </c>
      <c r="B24" s="25">
        <v>154336122</v>
      </c>
      <c r="C24" s="25">
        <v>0</v>
      </c>
      <c r="D24" s="25">
        <v>0</v>
      </c>
      <c r="E24" s="25">
        <f t="shared" si="7"/>
        <v>154336122</v>
      </c>
      <c r="F24" s="25">
        <v>0</v>
      </c>
      <c r="G24" s="25">
        <v>0</v>
      </c>
      <c r="H24" s="25">
        <v>0</v>
      </c>
      <c r="I24" s="25">
        <f t="shared" si="0"/>
        <v>0</v>
      </c>
      <c r="J24" s="25">
        <f t="shared" si="1"/>
        <v>154336122</v>
      </c>
      <c r="K24" s="25">
        <f t="shared" si="2"/>
        <v>0</v>
      </c>
      <c r="L24" s="25">
        <f t="shared" si="3"/>
        <v>0</v>
      </c>
      <c r="M24" s="25">
        <f t="shared" si="4"/>
        <v>154336122</v>
      </c>
    </row>
    <row r="25" spans="1:13" ht="31.5">
      <c r="A25" s="89" t="s">
        <v>107</v>
      </c>
      <c r="B25" s="25">
        <v>123992098</v>
      </c>
      <c r="C25" s="25">
        <v>77465841</v>
      </c>
      <c r="D25" s="25">
        <v>0</v>
      </c>
      <c r="E25" s="25">
        <f t="shared" si="7"/>
        <v>201457939</v>
      </c>
      <c r="F25" s="25">
        <v>0</v>
      </c>
      <c r="G25" s="25">
        <v>0</v>
      </c>
      <c r="H25" s="25">
        <v>0</v>
      </c>
      <c r="I25" s="25">
        <f t="shared" si="0"/>
        <v>0</v>
      </c>
      <c r="J25" s="25">
        <f t="shared" si="1"/>
        <v>123992098</v>
      </c>
      <c r="K25" s="25">
        <f t="shared" si="2"/>
        <v>77465841</v>
      </c>
      <c r="L25" s="25">
        <f t="shared" si="3"/>
        <v>0</v>
      </c>
      <c r="M25" s="25">
        <f t="shared" si="4"/>
        <v>201457939</v>
      </c>
    </row>
    <row r="26" spans="1:13" ht="15.75">
      <c r="A26" s="24" t="s">
        <v>0</v>
      </c>
      <c r="B26" s="25">
        <v>139610487</v>
      </c>
      <c r="C26" s="25">
        <v>36750000</v>
      </c>
      <c r="D26" s="25">
        <v>0</v>
      </c>
      <c r="E26" s="25">
        <f>SUM(B26:D26)</f>
        <v>176360487</v>
      </c>
      <c r="F26" s="25">
        <v>0</v>
      </c>
      <c r="G26" s="25">
        <v>0</v>
      </c>
      <c r="H26" s="25">
        <v>0</v>
      </c>
      <c r="I26" s="25">
        <f t="shared" si="0"/>
        <v>0</v>
      </c>
      <c r="J26" s="25">
        <f t="shared" si="1"/>
        <v>139610487</v>
      </c>
      <c r="K26" s="25">
        <f t="shared" si="2"/>
        <v>36750000</v>
      </c>
      <c r="L26" s="25">
        <f t="shared" si="3"/>
        <v>0</v>
      </c>
      <c r="M26" s="25">
        <f t="shared" si="4"/>
        <v>176360487</v>
      </c>
    </row>
    <row r="27" spans="1:13" ht="15.75">
      <c r="A27" s="24" t="s">
        <v>120</v>
      </c>
      <c r="B27" s="25">
        <v>0</v>
      </c>
      <c r="C27" s="25">
        <v>142978035</v>
      </c>
      <c r="D27" s="25">
        <v>0</v>
      </c>
      <c r="E27" s="25">
        <f>SUM(B27:D27)</f>
        <v>142978035</v>
      </c>
      <c r="F27" s="25">
        <v>0</v>
      </c>
      <c r="G27" s="25">
        <v>1000000</v>
      </c>
      <c r="H27" s="25">
        <v>0</v>
      </c>
      <c r="I27" s="25">
        <f t="shared" si="0"/>
        <v>1000000</v>
      </c>
      <c r="J27" s="25">
        <f t="shared" si="1"/>
        <v>0</v>
      </c>
      <c r="K27" s="25">
        <f t="shared" si="2"/>
        <v>143978035</v>
      </c>
      <c r="L27" s="25">
        <f t="shared" si="3"/>
        <v>0</v>
      </c>
      <c r="M27" s="25">
        <f t="shared" si="4"/>
        <v>143978035</v>
      </c>
    </row>
    <row r="28" spans="1:13" ht="15.75">
      <c r="A28" s="24" t="s">
        <v>1</v>
      </c>
      <c r="B28" s="25">
        <v>50031123</v>
      </c>
      <c r="C28" s="25">
        <v>0</v>
      </c>
      <c r="D28" s="25">
        <v>0</v>
      </c>
      <c r="E28" s="25">
        <f t="shared" si="7"/>
        <v>50031123</v>
      </c>
      <c r="F28" s="25">
        <v>0</v>
      </c>
      <c r="G28" s="25">
        <v>0</v>
      </c>
      <c r="H28" s="25">
        <v>0</v>
      </c>
      <c r="I28" s="25">
        <f t="shared" si="0"/>
        <v>0</v>
      </c>
      <c r="J28" s="25">
        <f t="shared" si="1"/>
        <v>50031123</v>
      </c>
      <c r="K28" s="25">
        <f t="shared" si="2"/>
        <v>0</v>
      </c>
      <c r="L28" s="25">
        <f t="shared" si="3"/>
        <v>0</v>
      </c>
      <c r="M28" s="25">
        <f t="shared" si="4"/>
        <v>50031123</v>
      </c>
    </row>
    <row r="29" spans="1:13" ht="15.75">
      <c r="A29" s="24" t="s">
        <v>122</v>
      </c>
      <c r="B29" s="25">
        <v>295996588</v>
      </c>
      <c r="C29" s="25">
        <v>0</v>
      </c>
      <c r="D29" s="25">
        <v>0</v>
      </c>
      <c r="E29" s="25">
        <f t="shared" si="7"/>
        <v>295996588</v>
      </c>
      <c r="F29" s="25">
        <v>0</v>
      </c>
      <c r="G29" s="25">
        <v>0</v>
      </c>
      <c r="H29" s="25">
        <v>0</v>
      </c>
      <c r="I29" s="25">
        <f t="shared" si="0"/>
        <v>0</v>
      </c>
      <c r="J29" s="25">
        <f t="shared" si="1"/>
        <v>295996588</v>
      </c>
      <c r="K29" s="25">
        <f t="shared" si="2"/>
        <v>0</v>
      </c>
      <c r="L29" s="25">
        <f t="shared" si="3"/>
        <v>0</v>
      </c>
      <c r="M29" s="25">
        <f t="shared" si="4"/>
        <v>295996588</v>
      </c>
    </row>
    <row r="30" spans="1:13" ht="15.75">
      <c r="A30" s="24" t="s">
        <v>123</v>
      </c>
      <c r="B30" s="25">
        <v>85868584</v>
      </c>
      <c r="C30" s="25">
        <v>5000000</v>
      </c>
      <c r="D30" s="25">
        <v>0</v>
      </c>
      <c r="E30" s="25">
        <f t="shared" si="7"/>
        <v>90868584</v>
      </c>
      <c r="F30" s="25">
        <v>0</v>
      </c>
      <c r="G30" s="25">
        <v>0</v>
      </c>
      <c r="H30" s="25">
        <v>0</v>
      </c>
      <c r="I30" s="25">
        <f t="shared" si="0"/>
        <v>0</v>
      </c>
      <c r="J30" s="25">
        <f t="shared" si="1"/>
        <v>85868584</v>
      </c>
      <c r="K30" s="25">
        <f t="shared" si="2"/>
        <v>5000000</v>
      </c>
      <c r="L30" s="25">
        <f t="shared" si="3"/>
        <v>0</v>
      </c>
      <c r="M30" s="25">
        <f t="shared" si="4"/>
        <v>90868584</v>
      </c>
    </row>
    <row r="31" spans="1:13" ht="15.75" customHeight="1">
      <c r="A31" s="24" t="s">
        <v>124</v>
      </c>
      <c r="B31" s="25">
        <v>0</v>
      </c>
      <c r="C31" s="25">
        <v>0</v>
      </c>
      <c r="D31" s="25">
        <v>3000000</v>
      </c>
      <c r="E31" s="25">
        <f t="shared" si="7"/>
        <v>3000000</v>
      </c>
      <c r="F31" s="25">
        <v>0</v>
      </c>
      <c r="G31" s="25">
        <v>0</v>
      </c>
      <c r="H31" s="25">
        <v>0</v>
      </c>
      <c r="I31" s="25">
        <f t="shared" si="0"/>
        <v>0</v>
      </c>
      <c r="J31" s="25">
        <f t="shared" si="1"/>
        <v>0</v>
      </c>
      <c r="K31" s="25">
        <f t="shared" si="2"/>
        <v>0</v>
      </c>
      <c r="L31" s="25">
        <f t="shared" si="3"/>
        <v>3000000</v>
      </c>
      <c r="M31" s="25">
        <f t="shared" si="4"/>
        <v>3000000</v>
      </c>
    </row>
    <row r="32" spans="1:13" ht="15.75" customHeight="1">
      <c r="A32" s="89" t="s">
        <v>109</v>
      </c>
      <c r="B32" s="25">
        <v>622300</v>
      </c>
      <c r="C32" s="25">
        <v>0</v>
      </c>
      <c r="D32" s="25">
        <v>0</v>
      </c>
      <c r="E32" s="25">
        <f>SUM(B32:D32)</f>
        <v>622300</v>
      </c>
      <c r="F32" s="25">
        <v>0</v>
      </c>
      <c r="G32" s="25">
        <v>0</v>
      </c>
      <c r="H32" s="25">
        <v>0</v>
      </c>
      <c r="I32" s="25">
        <f t="shared" si="0"/>
        <v>0</v>
      </c>
      <c r="J32" s="25">
        <f t="shared" si="1"/>
        <v>622300</v>
      </c>
      <c r="K32" s="25">
        <f t="shared" si="2"/>
        <v>0</v>
      </c>
      <c r="L32" s="25">
        <f t="shared" si="3"/>
        <v>0</v>
      </c>
      <c r="M32" s="25">
        <f t="shared" si="4"/>
        <v>622300</v>
      </c>
    </row>
    <row r="33" spans="1:13" ht="15.75">
      <c r="A33" s="89" t="s">
        <v>2</v>
      </c>
      <c r="B33" s="25">
        <v>15580361</v>
      </c>
      <c r="C33" s="25">
        <v>0</v>
      </c>
      <c r="D33" s="25">
        <v>0</v>
      </c>
      <c r="E33" s="25">
        <f t="shared" si="7"/>
        <v>15580361</v>
      </c>
      <c r="F33" s="25">
        <v>0</v>
      </c>
      <c r="G33" s="25">
        <v>0</v>
      </c>
      <c r="H33" s="25">
        <v>0</v>
      </c>
      <c r="I33" s="25">
        <f t="shared" si="0"/>
        <v>0</v>
      </c>
      <c r="J33" s="25">
        <f t="shared" si="1"/>
        <v>15580361</v>
      </c>
      <c r="K33" s="25">
        <f t="shared" si="2"/>
        <v>0</v>
      </c>
      <c r="L33" s="25">
        <f t="shared" si="3"/>
        <v>0</v>
      </c>
      <c r="M33" s="25">
        <f t="shared" si="4"/>
        <v>15580361</v>
      </c>
    </row>
    <row r="34" spans="1:13" ht="15.75">
      <c r="A34" s="81" t="s">
        <v>4</v>
      </c>
      <c r="B34" s="25">
        <v>3745300</v>
      </c>
      <c r="C34" s="25">
        <v>0</v>
      </c>
      <c r="D34" s="25">
        <v>0</v>
      </c>
      <c r="E34" s="25">
        <f>SUM(B34:D34)</f>
        <v>3745300</v>
      </c>
      <c r="F34" s="25">
        <v>0</v>
      </c>
      <c r="G34" s="25">
        <v>0</v>
      </c>
      <c r="H34" s="25">
        <v>0</v>
      </c>
      <c r="I34" s="25">
        <f t="shared" si="0"/>
        <v>0</v>
      </c>
      <c r="J34" s="25">
        <f t="shared" si="1"/>
        <v>3745300</v>
      </c>
      <c r="K34" s="25">
        <f t="shared" si="2"/>
        <v>0</v>
      </c>
      <c r="L34" s="25">
        <f t="shared" si="3"/>
        <v>0</v>
      </c>
      <c r="M34" s="25">
        <f t="shared" si="4"/>
        <v>3745300</v>
      </c>
    </row>
    <row r="35" spans="1:13" ht="15.75">
      <c r="A35" s="24" t="s">
        <v>110</v>
      </c>
      <c r="B35" s="25">
        <v>13163901</v>
      </c>
      <c r="C35" s="25">
        <v>0</v>
      </c>
      <c r="D35" s="25">
        <v>0</v>
      </c>
      <c r="E35" s="25">
        <f>SUM(B35:D35)</f>
        <v>13163901</v>
      </c>
      <c r="F35" s="25">
        <v>0</v>
      </c>
      <c r="G35" s="25">
        <v>0</v>
      </c>
      <c r="H35" s="25">
        <v>0</v>
      </c>
      <c r="I35" s="25">
        <f t="shared" si="0"/>
        <v>0</v>
      </c>
      <c r="J35" s="25">
        <f t="shared" si="1"/>
        <v>13163901</v>
      </c>
      <c r="K35" s="25">
        <f t="shared" si="2"/>
        <v>0</v>
      </c>
      <c r="L35" s="25">
        <f t="shared" si="3"/>
        <v>0</v>
      </c>
      <c r="M35" s="25">
        <f t="shared" si="4"/>
        <v>13163901</v>
      </c>
    </row>
    <row r="36" spans="1:13" ht="15.75">
      <c r="A36" s="24" t="s">
        <v>128</v>
      </c>
      <c r="B36" s="25">
        <v>0</v>
      </c>
      <c r="C36" s="25">
        <v>11250000</v>
      </c>
      <c r="D36" s="25">
        <v>0</v>
      </c>
      <c r="E36" s="25">
        <f>SUM(B36:D36)</f>
        <v>11250000</v>
      </c>
      <c r="F36" s="25">
        <v>0</v>
      </c>
      <c r="G36" s="25">
        <v>0</v>
      </c>
      <c r="H36" s="25">
        <v>0</v>
      </c>
      <c r="I36" s="25">
        <f t="shared" si="0"/>
        <v>0</v>
      </c>
      <c r="J36" s="25">
        <f t="shared" si="1"/>
        <v>0</v>
      </c>
      <c r="K36" s="25">
        <f t="shared" si="2"/>
        <v>11250000</v>
      </c>
      <c r="L36" s="25">
        <f t="shared" si="3"/>
        <v>0</v>
      </c>
      <c r="M36" s="25">
        <f t="shared" si="4"/>
        <v>11250000</v>
      </c>
    </row>
    <row r="37" spans="1:13" ht="15.75">
      <c r="A37" s="89" t="s">
        <v>3</v>
      </c>
      <c r="B37" s="25">
        <v>1731698</v>
      </c>
      <c r="C37" s="25">
        <v>0</v>
      </c>
      <c r="D37" s="25">
        <v>0</v>
      </c>
      <c r="E37" s="25">
        <f t="shared" si="7"/>
        <v>1731698</v>
      </c>
      <c r="F37" s="25">
        <v>0</v>
      </c>
      <c r="G37" s="25">
        <v>0</v>
      </c>
      <c r="H37" s="25">
        <v>0</v>
      </c>
      <c r="I37" s="25">
        <f t="shared" si="0"/>
        <v>0</v>
      </c>
      <c r="J37" s="25">
        <f t="shared" si="1"/>
        <v>1731698</v>
      </c>
      <c r="K37" s="25">
        <f t="shared" si="2"/>
        <v>0</v>
      </c>
      <c r="L37" s="25">
        <f t="shared" si="3"/>
        <v>0</v>
      </c>
      <c r="M37" s="25">
        <f t="shared" si="4"/>
        <v>1731698</v>
      </c>
    </row>
    <row r="38" spans="1:13" ht="15.75" customHeight="1">
      <c r="A38" s="24" t="s">
        <v>125</v>
      </c>
      <c r="B38" s="25">
        <v>2703295</v>
      </c>
      <c r="C38" s="25">
        <v>0</v>
      </c>
      <c r="D38" s="25">
        <v>0</v>
      </c>
      <c r="E38" s="25">
        <f t="shared" si="7"/>
        <v>2703295</v>
      </c>
      <c r="F38" s="25">
        <v>0</v>
      </c>
      <c r="G38" s="25">
        <v>0</v>
      </c>
      <c r="H38" s="25">
        <v>0</v>
      </c>
      <c r="I38" s="25">
        <f t="shared" si="0"/>
        <v>0</v>
      </c>
      <c r="J38" s="25">
        <f t="shared" si="1"/>
        <v>2703295</v>
      </c>
      <c r="K38" s="25">
        <f t="shared" si="2"/>
        <v>0</v>
      </c>
      <c r="L38" s="25">
        <f t="shared" si="3"/>
        <v>0</v>
      </c>
      <c r="M38" s="25">
        <f t="shared" si="4"/>
        <v>2703295</v>
      </c>
    </row>
    <row r="39" spans="1:13" ht="15.75">
      <c r="A39" s="76" t="s">
        <v>11</v>
      </c>
      <c r="B39" s="48">
        <f>SUM(B20:B38)</f>
        <v>897831779</v>
      </c>
      <c r="C39" s="48">
        <f>SUM(C20:C38)</f>
        <v>278248058</v>
      </c>
      <c r="D39" s="48">
        <f aca="true" t="shared" si="8" ref="D39:I39">SUM(D20:D38)</f>
        <v>3000000</v>
      </c>
      <c r="E39" s="48">
        <f t="shared" si="8"/>
        <v>1179079837</v>
      </c>
      <c r="F39" s="48">
        <f t="shared" si="8"/>
        <v>0</v>
      </c>
      <c r="G39" s="48">
        <f t="shared" si="8"/>
        <v>1000000</v>
      </c>
      <c r="H39" s="48">
        <f t="shared" si="8"/>
        <v>0</v>
      </c>
      <c r="I39" s="48">
        <f t="shared" si="8"/>
        <v>1000000</v>
      </c>
      <c r="J39" s="48">
        <f t="shared" si="1"/>
        <v>897831779</v>
      </c>
      <c r="K39" s="48">
        <f t="shared" si="2"/>
        <v>279248058</v>
      </c>
      <c r="L39" s="48">
        <f t="shared" si="3"/>
        <v>3000000</v>
      </c>
      <c r="M39" s="48">
        <f t="shared" si="4"/>
        <v>1180079837</v>
      </c>
    </row>
    <row r="40" spans="1:13" ht="15.75">
      <c r="A40" s="89" t="s">
        <v>117</v>
      </c>
      <c r="B40" s="25">
        <v>1128600</v>
      </c>
      <c r="C40" s="25">
        <v>0</v>
      </c>
      <c r="D40" s="25">
        <v>0</v>
      </c>
      <c r="E40" s="100">
        <f>SUM(B40:D40)</f>
        <v>1128600</v>
      </c>
      <c r="F40" s="25">
        <v>0</v>
      </c>
      <c r="G40" s="25">
        <v>0</v>
      </c>
      <c r="H40" s="25">
        <v>0</v>
      </c>
      <c r="I40" s="25">
        <f t="shared" si="0"/>
        <v>0</v>
      </c>
      <c r="J40" s="25">
        <f t="shared" si="1"/>
        <v>1128600</v>
      </c>
      <c r="K40" s="25">
        <f t="shared" si="2"/>
        <v>0</v>
      </c>
      <c r="L40" s="25">
        <f t="shared" si="3"/>
        <v>0</v>
      </c>
      <c r="M40" s="25">
        <f t="shared" si="4"/>
        <v>1128600</v>
      </c>
    </row>
    <row r="41" spans="1:13" ht="15.75">
      <c r="A41" s="24" t="s">
        <v>125</v>
      </c>
      <c r="B41" s="25">
        <v>38932203</v>
      </c>
      <c r="C41" s="25">
        <v>0</v>
      </c>
      <c r="D41" s="25">
        <v>0</v>
      </c>
      <c r="E41" s="100">
        <f>SUM(B41:D41)</f>
        <v>38932203</v>
      </c>
      <c r="F41" s="25">
        <v>0</v>
      </c>
      <c r="G41" s="25">
        <v>0</v>
      </c>
      <c r="H41" s="25">
        <v>0</v>
      </c>
      <c r="I41" s="25">
        <f t="shared" si="0"/>
        <v>0</v>
      </c>
      <c r="J41" s="25">
        <f t="shared" si="1"/>
        <v>38932203</v>
      </c>
      <c r="K41" s="25">
        <f t="shared" si="2"/>
        <v>0</v>
      </c>
      <c r="L41" s="25">
        <f t="shared" si="3"/>
        <v>0</v>
      </c>
      <c r="M41" s="25">
        <f t="shared" si="4"/>
        <v>38932203</v>
      </c>
    </row>
    <row r="42" spans="1:13" ht="15.75">
      <c r="A42" s="68" t="s">
        <v>126</v>
      </c>
      <c r="B42" s="48">
        <f>SUM(B40:B41)</f>
        <v>40060803</v>
      </c>
      <c r="C42" s="48">
        <f aca="true" t="shared" si="9" ref="C42:I42">SUM(C40:C41)</f>
        <v>0</v>
      </c>
      <c r="D42" s="48">
        <f t="shared" si="9"/>
        <v>0</v>
      </c>
      <c r="E42" s="48">
        <f t="shared" si="9"/>
        <v>40060803</v>
      </c>
      <c r="F42" s="48">
        <f t="shared" si="9"/>
        <v>0</v>
      </c>
      <c r="G42" s="48">
        <f t="shared" si="9"/>
        <v>0</v>
      </c>
      <c r="H42" s="48">
        <f t="shared" si="9"/>
        <v>0</v>
      </c>
      <c r="I42" s="48">
        <f t="shared" si="9"/>
        <v>0</v>
      </c>
      <c r="J42" s="48">
        <f t="shared" si="1"/>
        <v>40060803</v>
      </c>
      <c r="K42" s="48">
        <f t="shared" si="2"/>
        <v>0</v>
      </c>
      <c r="L42" s="48">
        <f t="shared" si="3"/>
        <v>0</v>
      </c>
      <c r="M42" s="48">
        <f t="shared" si="4"/>
        <v>40060803</v>
      </c>
    </row>
    <row r="43" spans="1:13" ht="31.5">
      <c r="A43" s="89" t="s">
        <v>107</v>
      </c>
      <c r="B43" s="25">
        <v>775743877</v>
      </c>
      <c r="C43" s="25">
        <v>345198573</v>
      </c>
      <c r="D43" s="25">
        <v>0</v>
      </c>
      <c r="E43" s="25">
        <f aca="true" t="shared" si="10" ref="E43:E48">SUM(B43:D43)</f>
        <v>1120942450</v>
      </c>
      <c r="F43" s="25">
        <v>-4936098</v>
      </c>
      <c r="G43" s="25">
        <v>1000000</v>
      </c>
      <c r="H43" s="25">
        <v>0</v>
      </c>
      <c r="I43" s="25">
        <f t="shared" si="0"/>
        <v>-3936098</v>
      </c>
      <c r="J43" s="25">
        <f t="shared" si="1"/>
        <v>770807779</v>
      </c>
      <c r="K43" s="25">
        <f t="shared" si="2"/>
        <v>346198573</v>
      </c>
      <c r="L43" s="25">
        <f t="shared" si="3"/>
        <v>0</v>
      </c>
      <c r="M43" s="25">
        <f t="shared" si="4"/>
        <v>1117006352</v>
      </c>
    </row>
    <row r="44" spans="1:13" ht="15.75">
      <c r="A44" s="24" t="s">
        <v>123</v>
      </c>
      <c r="B44" s="25">
        <v>6000000</v>
      </c>
      <c r="C44" s="25">
        <v>0</v>
      </c>
      <c r="D44" s="25">
        <v>0</v>
      </c>
      <c r="E44" s="25">
        <f>SUM(B44:D44)</f>
        <v>6000000</v>
      </c>
      <c r="F44" s="25">
        <v>0</v>
      </c>
      <c r="G44" s="25">
        <v>0</v>
      </c>
      <c r="H44" s="25">
        <v>0</v>
      </c>
      <c r="I44" s="25">
        <f t="shared" si="0"/>
        <v>0</v>
      </c>
      <c r="J44" s="25">
        <f t="shared" si="1"/>
        <v>6000000</v>
      </c>
      <c r="K44" s="25">
        <f t="shared" si="2"/>
        <v>0</v>
      </c>
      <c r="L44" s="25">
        <f t="shared" si="3"/>
        <v>0</v>
      </c>
      <c r="M44" s="25">
        <f t="shared" si="4"/>
        <v>6000000</v>
      </c>
    </row>
    <row r="45" spans="1:13" ht="15.75">
      <c r="A45" s="24" t="s">
        <v>110</v>
      </c>
      <c r="B45" s="25">
        <v>7000000</v>
      </c>
      <c r="C45" s="25">
        <v>83447000</v>
      </c>
      <c r="D45" s="25">
        <v>0</v>
      </c>
      <c r="E45" s="25">
        <f t="shared" si="10"/>
        <v>90447000</v>
      </c>
      <c r="F45" s="25">
        <v>0</v>
      </c>
      <c r="G45" s="25">
        <v>0</v>
      </c>
      <c r="H45" s="25">
        <v>0</v>
      </c>
      <c r="I45" s="25">
        <f t="shared" si="0"/>
        <v>0</v>
      </c>
      <c r="J45" s="25">
        <f t="shared" si="1"/>
        <v>7000000</v>
      </c>
      <c r="K45" s="25">
        <f t="shared" si="2"/>
        <v>83447000</v>
      </c>
      <c r="L45" s="25">
        <f t="shared" si="3"/>
        <v>0</v>
      </c>
      <c r="M45" s="25">
        <f t="shared" si="4"/>
        <v>90447000</v>
      </c>
    </row>
    <row r="46" spans="1:13" ht="15.75" customHeight="1">
      <c r="A46" s="24" t="s">
        <v>128</v>
      </c>
      <c r="B46" s="25">
        <v>0</v>
      </c>
      <c r="C46" s="25">
        <v>68220000</v>
      </c>
      <c r="D46" s="25">
        <v>0</v>
      </c>
      <c r="E46" s="25">
        <f t="shared" si="10"/>
        <v>68220000</v>
      </c>
      <c r="F46" s="25">
        <v>0</v>
      </c>
      <c r="G46" s="25">
        <v>0</v>
      </c>
      <c r="H46" s="25">
        <v>0</v>
      </c>
      <c r="I46" s="25">
        <f t="shared" si="0"/>
        <v>0</v>
      </c>
      <c r="J46" s="25">
        <f t="shared" si="1"/>
        <v>0</v>
      </c>
      <c r="K46" s="25">
        <f t="shared" si="2"/>
        <v>68220000</v>
      </c>
      <c r="L46" s="25">
        <f t="shared" si="3"/>
        <v>0</v>
      </c>
      <c r="M46" s="25">
        <f t="shared" si="4"/>
        <v>68220000</v>
      </c>
    </row>
    <row r="47" spans="1:13" ht="15.75">
      <c r="A47" s="24" t="s">
        <v>129</v>
      </c>
      <c r="B47" s="25">
        <v>0</v>
      </c>
      <c r="C47" s="25">
        <v>6000000</v>
      </c>
      <c r="D47" s="25">
        <v>0</v>
      </c>
      <c r="E47" s="25">
        <f t="shared" si="10"/>
        <v>6000000</v>
      </c>
      <c r="F47" s="25">
        <v>0</v>
      </c>
      <c r="G47" s="25">
        <v>0</v>
      </c>
      <c r="H47" s="25">
        <v>0</v>
      </c>
      <c r="I47" s="25">
        <f t="shared" si="0"/>
        <v>0</v>
      </c>
      <c r="J47" s="25">
        <f t="shared" si="1"/>
        <v>0</v>
      </c>
      <c r="K47" s="25">
        <f t="shared" si="2"/>
        <v>6000000</v>
      </c>
      <c r="L47" s="25">
        <f t="shared" si="3"/>
        <v>0</v>
      </c>
      <c r="M47" s="25">
        <f t="shared" si="4"/>
        <v>6000000</v>
      </c>
    </row>
    <row r="48" spans="1:13" ht="15.75">
      <c r="A48" s="24" t="s">
        <v>130</v>
      </c>
      <c r="B48" s="25">
        <v>0</v>
      </c>
      <c r="C48" s="25">
        <v>18000000</v>
      </c>
      <c r="D48" s="25">
        <v>0</v>
      </c>
      <c r="E48" s="25">
        <f t="shared" si="10"/>
        <v>18000000</v>
      </c>
      <c r="F48" s="25">
        <v>0</v>
      </c>
      <c r="G48" s="25">
        <v>0</v>
      </c>
      <c r="H48" s="25">
        <v>0</v>
      </c>
      <c r="I48" s="25">
        <f t="shared" si="0"/>
        <v>0</v>
      </c>
      <c r="J48" s="25">
        <f t="shared" si="1"/>
        <v>0</v>
      </c>
      <c r="K48" s="25">
        <f t="shared" si="2"/>
        <v>18000000</v>
      </c>
      <c r="L48" s="25">
        <f t="shared" si="3"/>
        <v>0</v>
      </c>
      <c r="M48" s="25">
        <f t="shared" si="4"/>
        <v>18000000</v>
      </c>
    </row>
    <row r="49" spans="1:13" ht="15.75">
      <c r="A49" s="68" t="s">
        <v>127</v>
      </c>
      <c r="B49" s="48">
        <f>SUM(B43:B48)</f>
        <v>788743877</v>
      </c>
      <c r="C49" s="48">
        <f>SUM(C43:C48)</f>
        <v>520865573</v>
      </c>
      <c r="D49" s="48">
        <f aca="true" t="shared" si="11" ref="D49:I49">SUM(D43:D48)</f>
        <v>0</v>
      </c>
      <c r="E49" s="48">
        <f t="shared" si="11"/>
        <v>1309609450</v>
      </c>
      <c r="F49" s="48">
        <f t="shared" si="11"/>
        <v>-4936098</v>
      </c>
      <c r="G49" s="48">
        <f t="shared" si="11"/>
        <v>1000000</v>
      </c>
      <c r="H49" s="48">
        <f t="shared" si="11"/>
        <v>0</v>
      </c>
      <c r="I49" s="48">
        <f t="shared" si="11"/>
        <v>-3936098</v>
      </c>
      <c r="J49" s="48">
        <f t="shared" si="1"/>
        <v>783807779</v>
      </c>
      <c r="K49" s="48">
        <f t="shared" si="2"/>
        <v>521865573</v>
      </c>
      <c r="L49" s="48">
        <f t="shared" si="3"/>
        <v>0</v>
      </c>
      <c r="M49" s="48">
        <f t="shared" si="4"/>
        <v>1305673352</v>
      </c>
    </row>
    <row r="50" spans="1:13" ht="15.75">
      <c r="A50" s="34" t="s">
        <v>132</v>
      </c>
      <c r="B50" s="25">
        <f>8!B19</f>
        <v>33000000</v>
      </c>
      <c r="C50" s="25">
        <f>8!C19</f>
        <v>111707963</v>
      </c>
      <c r="D50" s="25">
        <f>8!D19</f>
        <v>0</v>
      </c>
      <c r="E50" s="25">
        <f>8!E19</f>
        <v>144707963</v>
      </c>
      <c r="F50" s="25">
        <f>8!F19</f>
        <v>0</v>
      </c>
      <c r="G50" s="25">
        <f>8!G19</f>
        <v>0</v>
      </c>
      <c r="H50" s="25">
        <f>8!H19</f>
        <v>0</v>
      </c>
      <c r="I50" s="25">
        <f>8!I19</f>
        <v>0</v>
      </c>
      <c r="J50" s="25">
        <f t="shared" si="1"/>
        <v>33000000</v>
      </c>
      <c r="K50" s="25">
        <f t="shared" si="2"/>
        <v>111707963</v>
      </c>
      <c r="L50" s="25">
        <f t="shared" si="3"/>
        <v>0</v>
      </c>
      <c r="M50" s="25">
        <f t="shared" si="4"/>
        <v>144707963</v>
      </c>
    </row>
    <row r="51" spans="1:13" ht="15.75">
      <c r="A51" s="34" t="s">
        <v>133</v>
      </c>
      <c r="B51" s="25">
        <f>8!B20</f>
        <v>144076000</v>
      </c>
      <c r="C51" s="25">
        <f>8!C20</f>
        <v>0</v>
      </c>
      <c r="D51" s="25">
        <f>8!D20</f>
        <v>0</v>
      </c>
      <c r="E51" s="25">
        <f>8!E20</f>
        <v>144076000</v>
      </c>
      <c r="F51" s="25">
        <f>8!F20</f>
        <v>-32000000</v>
      </c>
      <c r="G51" s="25">
        <f>8!G20</f>
        <v>0</v>
      </c>
      <c r="H51" s="25">
        <f>8!H20</f>
        <v>0</v>
      </c>
      <c r="I51" s="25">
        <f>8!I20</f>
        <v>-32000000</v>
      </c>
      <c r="J51" s="25">
        <f t="shared" si="1"/>
        <v>112076000</v>
      </c>
      <c r="K51" s="25">
        <f t="shared" si="2"/>
        <v>0</v>
      </c>
      <c r="L51" s="25">
        <f t="shared" si="3"/>
        <v>0</v>
      </c>
      <c r="M51" s="25">
        <f t="shared" si="4"/>
        <v>112076000</v>
      </c>
    </row>
    <row r="52" spans="1:13" ht="15.75">
      <c r="A52" s="33" t="s">
        <v>134</v>
      </c>
      <c r="B52" s="48">
        <f>B14+B19+B39+B42+B49</f>
        <v>1810055183</v>
      </c>
      <c r="C52" s="48">
        <f>C14+C19+C39+C42+C49</f>
        <v>807340531</v>
      </c>
      <c r="D52" s="48">
        <f aca="true" t="shared" si="12" ref="D52:I52">D14+D19+D39+D42+D49</f>
        <v>3000000</v>
      </c>
      <c r="E52" s="48">
        <f t="shared" si="12"/>
        <v>2620395714</v>
      </c>
      <c r="F52" s="48">
        <f t="shared" si="12"/>
        <v>-4846823</v>
      </c>
      <c r="G52" s="48">
        <f t="shared" si="12"/>
        <v>2000000</v>
      </c>
      <c r="H52" s="48">
        <f t="shared" si="12"/>
        <v>0</v>
      </c>
      <c r="I52" s="48">
        <f t="shared" si="12"/>
        <v>-2846823</v>
      </c>
      <c r="J52" s="48">
        <f t="shared" si="1"/>
        <v>1805208360</v>
      </c>
      <c r="K52" s="48">
        <f t="shared" si="2"/>
        <v>809340531</v>
      </c>
      <c r="L52" s="48">
        <f t="shared" si="3"/>
        <v>3000000</v>
      </c>
      <c r="M52" s="48">
        <f t="shared" si="4"/>
        <v>2617548891</v>
      </c>
    </row>
    <row r="53" spans="1:13" ht="15.75">
      <c r="A53" s="24" t="s">
        <v>123</v>
      </c>
      <c r="B53" s="25">
        <v>36360000</v>
      </c>
      <c r="C53" s="25">
        <v>26238412</v>
      </c>
      <c r="D53" s="25">
        <v>0</v>
      </c>
      <c r="E53" s="25">
        <f aca="true" t="shared" si="13" ref="E53:E59">SUM(B53:D53)</f>
        <v>62598412</v>
      </c>
      <c r="F53" s="25">
        <v>0</v>
      </c>
      <c r="G53" s="25">
        <v>0</v>
      </c>
      <c r="H53" s="25">
        <v>0</v>
      </c>
      <c r="I53" s="25">
        <f t="shared" si="0"/>
        <v>0</v>
      </c>
      <c r="J53" s="25">
        <f t="shared" si="1"/>
        <v>36360000</v>
      </c>
      <c r="K53" s="25">
        <f t="shared" si="2"/>
        <v>26238412</v>
      </c>
      <c r="L53" s="25">
        <f t="shared" si="3"/>
        <v>0</v>
      </c>
      <c r="M53" s="25">
        <f t="shared" si="4"/>
        <v>62598412</v>
      </c>
    </row>
    <row r="54" spans="1:13" ht="15.75">
      <c r="A54" s="81" t="s">
        <v>4</v>
      </c>
      <c r="B54" s="25">
        <v>5000000</v>
      </c>
      <c r="C54" s="12">
        <v>0</v>
      </c>
      <c r="D54" s="12">
        <v>0</v>
      </c>
      <c r="E54" s="4">
        <f>SUM(B54:D54)</f>
        <v>5000000</v>
      </c>
      <c r="F54" s="25">
        <v>0</v>
      </c>
      <c r="G54" s="25">
        <v>0</v>
      </c>
      <c r="H54" s="25">
        <v>0</v>
      </c>
      <c r="I54" s="25">
        <f t="shared" si="0"/>
        <v>0</v>
      </c>
      <c r="J54" s="25">
        <f t="shared" si="1"/>
        <v>5000000</v>
      </c>
      <c r="K54" s="25">
        <f t="shared" si="2"/>
        <v>0</v>
      </c>
      <c r="L54" s="25">
        <f t="shared" si="3"/>
        <v>0</v>
      </c>
      <c r="M54" s="25">
        <f t="shared" si="4"/>
        <v>5000000</v>
      </c>
    </row>
    <row r="55" spans="1:13" ht="15.75">
      <c r="A55" s="24" t="s">
        <v>1</v>
      </c>
      <c r="B55" s="25">
        <v>17000000</v>
      </c>
      <c r="C55" s="25">
        <v>0</v>
      </c>
      <c r="D55" s="25">
        <v>0</v>
      </c>
      <c r="E55" s="25">
        <f t="shared" si="13"/>
        <v>17000000</v>
      </c>
      <c r="F55" s="25">
        <v>0</v>
      </c>
      <c r="G55" s="25">
        <v>0</v>
      </c>
      <c r="H55" s="25">
        <v>0</v>
      </c>
      <c r="I55" s="25">
        <f t="shared" si="0"/>
        <v>0</v>
      </c>
      <c r="J55" s="25">
        <f t="shared" si="1"/>
        <v>17000000</v>
      </c>
      <c r="K55" s="25">
        <f t="shared" si="2"/>
        <v>0</v>
      </c>
      <c r="L55" s="25">
        <f t="shared" si="3"/>
        <v>0</v>
      </c>
      <c r="M55" s="25">
        <f t="shared" si="4"/>
        <v>17000000</v>
      </c>
    </row>
    <row r="56" spans="1:13" ht="15.75">
      <c r="A56" s="24" t="s">
        <v>154</v>
      </c>
      <c r="B56" s="25">
        <v>242548516</v>
      </c>
      <c r="C56" s="25">
        <v>0</v>
      </c>
      <c r="D56" s="25">
        <v>0</v>
      </c>
      <c r="E56" s="25">
        <f>SUM(B56:D56)</f>
        <v>242548516</v>
      </c>
      <c r="F56" s="25">
        <v>0</v>
      </c>
      <c r="G56" s="25">
        <v>0</v>
      </c>
      <c r="H56" s="25">
        <v>0</v>
      </c>
      <c r="I56" s="25">
        <f t="shared" si="0"/>
        <v>0</v>
      </c>
      <c r="J56" s="25">
        <f t="shared" si="1"/>
        <v>242548516</v>
      </c>
      <c r="K56" s="25">
        <f t="shared" si="2"/>
        <v>0</v>
      </c>
      <c r="L56" s="25">
        <f t="shared" si="3"/>
        <v>0</v>
      </c>
      <c r="M56" s="25">
        <f t="shared" si="4"/>
        <v>242548516</v>
      </c>
    </row>
    <row r="57" spans="1:13" ht="15.75">
      <c r="A57" s="24" t="s">
        <v>0</v>
      </c>
      <c r="B57" s="25">
        <v>385928813</v>
      </c>
      <c r="C57" s="25">
        <v>826896158</v>
      </c>
      <c r="D57" s="25">
        <v>0</v>
      </c>
      <c r="E57" s="25">
        <f t="shared" si="13"/>
        <v>1212824971</v>
      </c>
      <c r="F57" s="25">
        <v>-8000000</v>
      </c>
      <c r="G57" s="25">
        <v>0</v>
      </c>
      <c r="H57" s="25">
        <v>0</v>
      </c>
      <c r="I57" s="25">
        <f t="shared" si="0"/>
        <v>-8000000</v>
      </c>
      <c r="J57" s="25">
        <f t="shared" si="1"/>
        <v>377928813</v>
      </c>
      <c r="K57" s="25">
        <f t="shared" si="2"/>
        <v>826896158</v>
      </c>
      <c r="L57" s="25">
        <f t="shared" si="3"/>
        <v>0</v>
      </c>
      <c r="M57" s="25">
        <f t="shared" si="4"/>
        <v>1204824971</v>
      </c>
    </row>
    <row r="58" spans="1:13" ht="31.5">
      <c r="A58" s="89" t="s">
        <v>107</v>
      </c>
      <c r="B58" s="25">
        <v>19947398</v>
      </c>
      <c r="C58" s="25">
        <v>0</v>
      </c>
      <c r="D58" s="25">
        <v>0</v>
      </c>
      <c r="E58" s="25">
        <f t="shared" si="13"/>
        <v>19947398</v>
      </c>
      <c r="F58" s="25">
        <v>0</v>
      </c>
      <c r="G58" s="25">
        <v>0</v>
      </c>
      <c r="H58" s="25">
        <v>0</v>
      </c>
      <c r="I58" s="25">
        <f t="shared" si="0"/>
        <v>0</v>
      </c>
      <c r="J58" s="25">
        <f t="shared" si="1"/>
        <v>19947398</v>
      </c>
      <c r="K58" s="25">
        <f t="shared" si="2"/>
        <v>0</v>
      </c>
      <c r="L58" s="25">
        <f t="shared" si="3"/>
        <v>0</v>
      </c>
      <c r="M58" s="25">
        <f t="shared" si="4"/>
        <v>19947398</v>
      </c>
    </row>
    <row r="59" spans="1:13" ht="15.75">
      <c r="A59" s="24" t="s">
        <v>110</v>
      </c>
      <c r="B59" s="25">
        <v>418125116</v>
      </c>
      <c r="C59" s="25">
        <v>17875250</v>
      </c>
      <c r="D59" s="25">
        <v>0</v>
      </c>
      <c r="E59" s="25">
        <f t="shared" si="13"/>
        <v>436000366</v>
      </c>
      <c r="F59" s="25">
        <v>0</v>
      </c>
      <c r="G59" s="25">
        <v>0</v>
      </c>
      <c r="H59" s="25">
        <v>0</v>
      </c>
      <c r="I59" s="25">
        <f t="shared" si="0"/>
        <v>0</v>
      </c>
      <c r="J59" s="25">
        <f t="shared" si="1"/>
        <v>418125116</v>
      </c>
      <c r="K59" s="25">
        <f t="shared" si="2"/>
        <v>17875250</v>
      </c>
      <c r="L59" s="25">
        <f t="shared" si="3"/>
        <v>0</v>
      </c>
      <c r="M59" s="25">
        <f t="shared" si="4"/>
        <v>436000366</v>
      </c>
    </row>
    <row r="60" spans="1:13" ht="15.75">
      <c r="A60" s="77" t="s">
        <v>135</v>
      </c>
      <c r="B60" s="48">
        <f aca="true" t="shared" si="14" ref="B60:I60">SUM(B53:B59)</f>
        <v>1124909843</v>
      </c>
      <c r="C60" s="48">
        <f t="shared" si="14"/>
        <v>871009820</v>
      </c>
      <c r="D60" s="48">
        <f t="shared" si="14"/>
        <v>0</v>
      </c>
      <c r="E60" s="48">
        <f t="shared" si="14"/>
        <v>1995919663</v>
      </c>
      <c r="F60" s="48">
        <f t="shared" si="14"/>
        <v>-8000000</v>
      </c>
      <c r="G60" s="48">
        <f t="shared" si="14"/>
        <v>0</v>
      </c>
      <c r="H60" s="48">
        <f t="shared" si="14"/>
        <v>0</v>
      </c>
      <c r="I60" s="48">
        <f t="shared" si="14"/>
        <v>-8000000</v>
      </c>
      <c r="J60" s="48">
        <f t="shared" si="1"/>
        <v>1116909843</v>
      </c>
      <c r="K60" s="48">
        <f t="shared" si="2"/>
        <v>871009820</v>
      </c>
      <c r="L60" s="48">
        <f t="shared" si="3"/>
        <v>0</v>
      </c>
      <c r="M60" s="48">
        <f t="shared" si="4"/>
        <v>1987919663</v>
      </c>
    </row>
    <row r="61" spans="1:13" ht="15.75">
      <c r="A61" s="89" t="s">
        <v>2</v>
      </c>
      <c r="B61" s="25">
        <v>6350000</v>
      </c>
      <c r="C61" s="25">
        <v>0</v>
      </c>
      <c r="D61" s="25">
        <v>0</v>
      </c>
      <c r="E61" s="25">
        <f>SUM(B61:D61)</f>
        <v>6350000</v>
      </c>
      <c r="F61" s="25">
        <v>0</v>
      </c>
      <c r="G61" s="25">
        <v>0</v>
      </c>
      <c r="H61" s="25">
        <v>0</v>
      </c>
      <c r="I61" s="25">
        <f t="shared" si="0"/>
        <v>0</v>
      </c>
      <c r="J61" s="25">
        <f t="shared" si="1"/>
        <v>6350000</v>
      </c>
      <c r="K61" s="25">
        <f t="shared" si="2"/>
        <v>0</v>
      </c>
      <c r="L61" s="25">
        <f t="shared" si="3"/>
        <v>0</v>
      </c>
      <c r="M61" s="25">
        <f t="shared" si="4"/>
        <v>6350000</v>
      </c>
    </row>
    <row r="62" spans="1:13" ht="15.75">
      <c r="A62" s="24" t="s">
        <v>154</v>
      </c>
      <c r="B62" s="25">
        <v>69000000</v>
      </c>
      <c r="C62" s="25">
        <v>0</v>
      </c>
      <c r="D62" s="25">
        <v>0</v>
      </c>
      <c r="E62" s="25">
        <f>SUM(B62:D62)</f>
        <v>69000000</v>
      </c>
      <c r="F62" s="25">
        <v>0</v>
      </c>
      <c r="G62" s="25">
        <v>0</v>
      </c>
      <c r="H62" s="25">
        <v>0</v>
      </c>
      <c r="I62" s="25">
        <f t="shared" si="0"/>
        <v>0</v>
      </c>
      <c r="J62" s="25">
        <f t="shared" si="1"/>
        <v>69000000</v>
      </c>
      <c r="K62" s="25">
        <f t="shared" si="2"/>
        <v>0</v>
      </c>
      <c r="L62" s="25">
        <f t="shared" si="3"/>
        <v>0</v>
      </c>
      <c r="M62" s="25">
        <f t="shared" si="4"/>
        <v>69000000</v>
      </c>
    </row>
    <row r="63" spans="1:13" ht="15.75">
      <c r="A63" s="89" t="s">
        <v>109</v>
      </c>
      <c r="B63" s="25">
        <v>154185479</v>
      </c>
      <c r="C63" s="25">
        <v>0</v>
      </c>
      <c r="D63" s="25">
        <v>0</v>
      </c>
      <c r="E63" s="25">
        <f>SUM(B63:D63)</f>
        <v>154185479</v>
      </c>
      <c r="F63" s="25">
        <v>0</v>
      </c>
      <c r="G63" s="25">
        <v>0</v>
      </c>
      <c r="H63" s="25">
        <v>0</v>
      </c>
      <c r="I63" s="25">
        <f t="shared" si="0"/>
        <v>0</v>
      </c>
      <c r="J63" s="25">
        <f t="shared" si="1"/>
        <v>154185479</v>
      </c>
      <c r="K63" s="25">
        <f t="shared" si="2"/>
        <v>0</v>
      </c>
      <c r="L63" s="25">
        <f t="shared" si="3"/>
        <v>0</v>
      </c>
      <c r="M63" s="25">
        <f t="shared" si="4"/>
        <v>154185479</v>
      </c>
    </row>
    <row r="64" spans="1:13" ht="15.75">
      <c r="A64" s="24" t="s">
        <v>0</v>
      </c>
      <c r="B64" s="25">
        <v>65000000</v>
      </c>
      <c r="C64" s="25">
        <v>328117545</v>
      </c>
      <c r="D64" s="25">
        <v>0</v>
      </c>
      <c r="E64" s="25">
        <f>SUM(B64:D64)</f>
        <v>393117545</v>
      </c>
      <c r="F64" s="25">
        <v>0</v>
      </c>
      <c r="G64" s="25">
        <v>0</v>
      </c>
      <c r="H64" s="25">
        <v>0</v>
      </c>
      <c r="I64" s="25">
        <f t="shared" si="0"/>
        <v>0</v>
      </c>
      <c r="J64" s="25">
        <f t="shared" si="1"/>
        <v>65000000</v>
      </c>
      <c r="K64" s="25">
        <f t="shared" si="2"/>
        <v>328117545</v>
      </c>
      <c r="L64" s="25">
        <f t="shared" si="3"/>
        <v>0</v>
      </c>
      <c r="M64" s="25">
        <f t="shared" si="4"/>
        <v>393117545</v>
      </c>
    </row>
    <row r="65" spans="1:13" ht="15.75">
      <c r="A65" s="68" t="s">
        <v>136</v>
      </c>
      <c r="B65" s="48">
        <f>SUM(B61:B64)</f>
        <v>294535479</v>
      </c>
      <c r="C65" s="48">
        <f aca="true" t="shared" si="15" ref="C65:M65">SUM(C61:C64)</f>
        <v>328117545</v>
      </c>
      <c r="D65" s="48">
        <f aca="true" t="shared" si="16" ref="D65:I65">SUM(D61:D64)</f>
        <v>0</v>
      </c>
      <c r="E65" s="48">
        <f t="shared" si="16"/>
        <v>622653024</v>
      </c>
      <c r="F65" s="48">
        <f t="shared" si="16"/>
        <v>0</v>
      </c>
      <c r="G65" s="48">
        <f t="shared" si="16"/>
        <v>0</v>
      </c>
      <c r="H65" s="48">
        <f t="shared" si="16"/>
        <v>0</v>
      </c>
      <c r="I65" s="48">
        <f t="shared" si="16"/>
        <v>0</v>
      </c>
      <c r="J65" s="48">
        <f t="shared" si="15"/>
        <v>294535479</v>
      </c>
      <c r="K65" s="48">
        <f t="shared" si="15"/>
        <v>328117545</v>
      </c>
      <c r="L65" s="48">
        <f t="shared" si="15"/>
        <v>0</v>
      </c>
      <c r="M65" s="48">
        <f t="shared" si="15"/>
        <v>622653024</v>
      </c>
    </row>
    <row r="66" spans="1:13" ht="15.75">
      <c r="A66" s="24" t="s">
        <v>110</v>
      </c>
      <c r="B66" s="25">
        <v>795382064</v>
      </c>
      <c r="C66" s="25">
        <v>45000000</v>
      </c>
      <c r="D66" s="25">
        <v>0</v>
      </c>
      <c r="E66" s="25">
        <f>SUM(B66:D66)</f>
        <v>840382064</v>
      </c>
      <c r="F66" s="25">
        <v>0</v>
      </c>
      <c r="G66" s="25">
        <v>0</v>
      </c>
      <c r="H66" s="25">
        <v>0</v>
      </c>
      <c r="I66" s="25">
        <f t="shared" si="0"/>
        <v>0</v>
      </c>
      <c r="J66" s="25">
        <f t="shared" si="1"/>
        <v>795382064</v>
      </c>
      <c r="K66" s="25">
        <f t="shared" si="2"/>
        <v>45000000</v>
      </c>
      <c r="L66" s="25">
        <f t="shared" si="3"/>
        <v>0</v>
      </c>
      <c r="M66" s="25">
        <f t="shared" si="4"/>
        <v>840382064</v>
      </c>
    </row>
    <row r="67" spans="1:13" ht="31.5">
      <c r="A67" s="89" t="s">
        <v>107</v>
      </c>
      <c r="B67" s="25">
        <v>0</v>
      </c>
      <c r="C67" s="25">
        <v>24400000</v>
      </c>
      <c r="D67" s="25">
        <v>0</v>
      </c>
      <c r="E67" s="25">
        <f>SUM(B67:D67)</f>
        <v>24400000</v>
      </c>
      <c r="F67" s="25">
        <v>0</v>
      </c>
      <c r="G67" s="25">
        <v>30000000</v>
      </c>
      <c r="H67" s="25">
        <v>0</v>
      </c>
      <c r="I67" s="25">
        <f t="shared" si="0"/>
        <v>30000000</v>
      </c>
      <c r="J67" s="25">
        <f t="shared" si="1"/>
        <v>0</v>
      </c>
      <c r="K67" s="25">
        <f t="shared" si="2"/>
        <v>54400000</v>
      </c>
      <c r="L67" s="25">
        <f t="shared" si="3"/>
        <v>0</v>
      </c>
      <c r="M67" s="25">
        <f t="shared" si="4"/>
        <v>54400000</v>
      </c>
    </row>
    <row r="68" spans="1:13" ht="15.75">
      <c r="A68" s="68" t="s">
        <v>137</v>
      </c>
      <c r="B68" s="48">
        <f>SUM(B66:B67)</f>
        <v>795382064</v>
      </c>
      <c r="C68" s="48">
        <f aca="true" t="shared" si="17" ref="C68:M68">SUM(C66:C67)</f>
        <v>69400000</v>
      </c>
      <c r="D68" s="48">
        <f t="shared" si="17"/>
        <v>0</v>
      </c>
      <c r="E68" s="48">
        <f t="shared" si="17"/>
        <v>864782064</v>
      </c>
      <c r="F68" s="48">
        <f t="shared" si="17"/>
        <v>0</v>
      </c>
      <c r="G68" s="48">
        <f t="shared" si="17"/>
        <v>30000000</v>
      </c>
      <c r="H68" s="48">
        <f t="shared" si="17"/>
        <v>0</v>
      </c>
      <c r="I68" s="48">
        <f t="shared" si="17"/>
        <v>30000000</v>
      </c>
      <c r="J68" s="48">
        <f t="shared" si="17"/>
        <v>795382064</v>
      </c>
      <c r="K68" s="48">
        <f t="shared" si="17"/>
        <v>99400000</v>
      </c>
      <c r="L68" s="48">
        <f t="shared" si="17"/>
        <v>0</v>
      </c>
      <c r="M68" s="48">
        <f t="shared" si="17"/>
        <v>894782064</v>
      </c>
    </row>
    <row r="69" spans="1:13" ht="15.75">
      <c r="A69" s="46" t="s">
        <v>138</v>
      </c>
      <c r="B69" s="22">
        <f>B60+B65+B68</f>
        <v>2214827386</v>
      </c>
      <c r="C69" s="22">
        <f>C60+C65+C68</f>
        <v>1268527365</v>
      </c>
      <c r="D69" s="22">
        <f>D60+D65+D68</f>
        <v>0</v>
      </c>
      <c r="E69" s="22">
        <f>E60+E65+E68</f>
        <v>3483354751</v>
      </c>
      <c r="F69" s="22">
        <f aca="true" t="shared" si="18" ref="F69:M69">F60+F65+F68</f>
        <v>-8000000</v>
      </c>
      <c r="G69" s="22">
        <f t="shared" si="18"/>
        <v>30000000</v>
      </c>
      <c r="H69" s="22">
        <f t="shared" si="18"/>
        <v>0</v>
      </c>
      <c r="I69" s="22">
        <f t="shared" si="18"/>
        <v>22000000</v>
      </c>
      <c r="J69" s="22">
        <f t="shared" si="18"/>
        <v>2206827386</v>
      </c>
      <c r="K69" s="22">
        <f t="shared" si="18"/>
        <v>1298527365</v>
      </c>
      <c r="L69" s="22">
        <f t="shared" si="18"/>
        <v>0</v>
      </c>
      <c r="M69" s="22">
        <f t="shared" si="18"/>
        <v>3505354751</v>
      </c>
    </row>
    <row r="70" spans="1:13" ht="15.75">
      <c r="A70" s="101" t="s">
        <v>139</v>
      </c>
      <c r="B70" s="22">
        <f>B69+B52</f>
        <v>4024882569</v>
      </c>
      <c r="C70" s="22">
        <f aca="true" t="shared" si="19" ref="C70:M70">C69+C52</f>
        <v>2075867896</v>
      </c>
      <c r="D70" s="22">
        <f t="shared" si="19"/>
        <v>3000000</v>
      </c>
      <c r="E70" s="22">
        <f t="shared" si="19"/>
        <v>6103750465</v>
      </c>
      <c r="F70" s="22">
        <f t="shared" si="19"/>
        <v>-12846823</v>
      </c>
      <c r="G70" s="22">
        <f t="shared" si="19"/>
        <v>32000000</v>
      </c>
      <c r="H70" s="22">
        <f t="shared" si="19"/>
        <v>0</v>
      </c>
      <c r="I70" s="22">
        <f t="shared" si="19"/>
        <v>19153177</v>
      </c>
      <c r="J70" s="22">
        <f t="shared" si="19"/>
        <v>4012035746</v>
      </c>
      <c r="K70" s="22">
        <f t="shared" si="19"/>
        <v>2107867896</v>
      </c>
      <c r="L70" s="22">
        <f t="shared" si="19"/>
        <v>3000000</v>
      </c>
      <c r="M70" s="22">
        <f t="shared" si="19"/>
        <v>6122903642</v>
      </c>
    </row>
    <row r="71" spans="1:13" ht="15.75">
      <c r="A71" s="24" t="s">
        <v>155</v>
      </c>
      <c r="B71" s="95">
        <f>6!C291</f>
        <v>1799900188</v>
      </c>
      <c r="C71" s="95">
        <f>6!D291</f>
        <v>0</v>
      </c>
      <c r="D71" s="95">
        <f>6!E291</f>
        <v>0</v>
      </c>
      <c r="E71" s="95">
        <f>SUM(B71:D71)</f>
        <v>1799900188</v>
      </c>
      <c r="F71" s="95">
        <v>22680083</v>
      </c>
      <c r="G71" s="95">
        <f>6!H291</f>
        <v>0</v>
      </c>
      <c r="H71" s="95">
        <f>6!I291</f>
        <v>0</v>
      </c>
      <c r="I71" s="95">
        <f>SUM(F71:H71)</f>
        <v>22680083</v>
      </c>
      <c r="J71" s="25">
        <f t="shared" si="1"/>
        <v>1822580271</v>
      </c>
      <c r="K71" s="25">
        <f t="shared" si="2"/>
        <v>0</v>
      </c>
      <c r="L71" s="25">
        <f t="shared" si="3"/>
        <v>0</v>
      </c>
      <c r="M71" s="25">
        <f t="shared" si="4"/>
        <v>1822580271</v>
      </c>
    </row>
    <row r="72" spans="1:13" ht="15.75">
      <c r="A72" s="46" t="s">
        <v>156</v>
      </c>
      <c r="B72" s="22">
        <f aca="true" t="shared" si="20" ref="B72:M72">SUM(B71:B71)</f>
        <v>1799900188</v>
      </c>
      <c r="C72" s="22">
        <f t="shared" si="20"/>
        <v>0</v>
      </c>
      <c r="D72" s="22">
        <f t="shared" si="20"/>
        <v>0</v>
      </c>
      <c r="E72" s="22">
        <f t="shared" si="20"/>
        <v>1799900188</v>
      </c>
      <c r="F72" s="22">
        <f t="shared" si="20"/>
        <v>22680083</v>
      </c>
      <c r="G72" s="22">
        <f t="shared" si="20"/>
        <v>0</v>
      </c>
      <c r="H72" s="22">
        <f t="shared" si="20"/>
        <v>0</v>
      </c>
      <c r="I72" s="22">
        <f t="shared" si="20"/>
        <v>22680083</v>
      </c>
      <c r="J72" s="22">
        <f t="shared" si="20"/>
        <v>1822580271</v>
      </c>
      <c r="K72" s="22">
        <f t="shared" si="20"/>
        <v>0</v>
      </c>
      <c r="L72" s="22">
        <f t="shared" si="20"/>
        <v>0</v>
      </c>
      <c r="M72" s="22">
        <f t="shared" si="20"/>
        <v>1822580271</v>
      </c>
    </row>
    <row r="73" spans="1:13" ht="15.75">
      <c r="A73" s="46" t="s">
        <v>140</v>
      </c>
      <c r="B73" s="22">
        <f aca="true" t="shared" si="21" ref="B73:M73">B72+B70</f>
        <v>5824782757</v>
      </c>
      <c r="C73" s="22">
        <f t="shared" si="21"/>
        <v>2075867896</v>
      </c>
      <c r="D73" s="22">
        <f t="shared" si="21"/>
        <v>3000000</v>
      </c>
      <c r="E73" s="22">
        <f t="shared" si="21"/>
        <v>7903650653</v>
      </c>
      <c r="F73" s="22">
        <f t="shared" si="21"/>
        <v>9833260</v>
      </c>
      <c r="G73" s="22">
        <f t="shared" si="21"/>
        <v>32000000</v>
      </c>
      <c r="H73" s="22">
        <f t="shared" si="21"/>
        <v>0</v>
      </c>
      <c r="I73" s="22">
        <f t="shared" si="21"/>
        <v>41833260</v>
      </c>
      <c r="J73" s="22">
        <f t="shared" si="21"/>
        <v>5834616017</v>
      </c>
      <c r="K73" s="22">
        <f t="shared" si="21"/>
        <v>2107867896</v>
      </c>
      <c r="L73" s="22">
        <f t="shared" si="21"/>
        <v>3000000</v>
      </c>
      <c r="M73" s="22">
        <f t="shared" si="21"/>
        <v>7945483913</v>
      </c>
    </row>
    <row r="76" spans="3:5" ht="15.75">
      <c r="C76" s="14"/>
      <c r="E76" s="14"/>
    </row>
  </sheetData>
  <sheetProtection/>
  <mergeCells count="7">
    <mergeCell ref="F8:I8"/>
    <mergeCell ref="J8:M8"/>
    <mergeCell ref="A2:M2"/>
    <mergeCell ref="A1:M1"/>
    <mergeCell ref="A4:M4"/>
    <mergeCell ref="A5:M5"/>
    <mergeCell ref="B8:E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3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9.125" style="7" customWidth="1"/>
    <col min="2" max="2" width="57.25390625" style="7" customWidth="1"/>
    <col min="3" max="3" width="15.125" style="7" bestFit="1" customWidth="1"/>
    <col min="4" max="4" width="9.125" style="7" customWidth="1"/>
    <col min="5" max="5" width="10.75390625" style="7" customWidth="1"/>
    <col min="6" max="6" width="15.25390625" style="7" bestFit="1" customWidth="1"/>
    <col min="7" max="7" width="12.875" style="7" customWidth="1"/>
    <col min="8" max="8" width="9.125" style="7" customWidth="1"/>
    <col min="9" max="9" width="10.375" style="7" customWidth="1"/>
    <col min="10" max="10" width="13.125" style="7" customWidth="1"/>
    <col min="11" max="11" width="15.125" style="7" customWidth="1"/>
    <col min="12" max="12" width="9.125" style="7" customWidth="1"/>
    <col min="13" max="13" width="11.00390625" style="7" customWidth="1"/>
    <col min="14" max="14" width="14.375" style="7" customWidth="1"/>
    <col min="15" max="16384" width="9.125" style="7" customWidth="1"/>
  </cols>
  <sheetData>
    <row r="1" spans="1:14" ht="15.75">
      <c r="A1" s="197" t="s">
        <v>471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5.75">
      <c r="A2" s="197" t="s">
        <v>457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2:3" ht="15.75">
      <c r="B3" s="88"/>
      <c r="C3" s="88"/>
    </row>
    <row r="4" spans="1:14" ht="18.75" customHeight="1">
      <c r="A4" s="203" t="s">
        <v>34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8" customHeight="1">
      <c r="A5" s="203" t="s">
        <v>205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2:3" ht="16.5" customHeight="1">
      <c r="B6" s="49"/>
      <c r="C6" s="49"/>
    </row>
    <row r="7" spans="2:14" ht="15.75">
      <c r="B7" s="15"/>
      <c r="C7" s="16"/>
      <c r="D7" s="15"/>
      <c r="E7" s="15"/>
      <c r="F7" s="16"/>
      <c r="N7" s="16" t="s">
        <v>363</v>
      </c>
    </row>
    <row r="8" spans="1:14" ht="27" customHeight="1">
      <c r="A8" s="199" t="s">
        <v>259</v>
      </c>
      <c r="B8" s="66" t="s">
        <v>17</v>
      </c>
      <c r="C8" s="185" t="s">
        <v>40</v>
      </c>
      <c r="D8" s="186"/>
      <c r="E8" s="186"/>
      <c r="F8" s="187"/>
      <c r="G8" s="185" t="s">
        <v>449</v>
      </c>
      <c r="H8" s="186"/>
      <c r="I8" s="186"/>
      <c r="J8" s="187"/>
      <c r="K8" s="185" t="s">
        <v>18</v>
      </c>
      <c r="L8" s="186"/>
      <c r="M8" s="186"/>
      <c r="N8" s="187"/>
    </row>
    <row r="9" spans="1:14" ht="31.5">
      <c r="A9" s="200"/>
      <c r="B9" s="66" t="s">
        <v>43</v>
      </c>
      <c r="C9" s="137" t="s">
        <v>41</v>
      </c>
      <c r="D9" s="65" t="s">
        <v>42</v>
      </c>
      <c r="E9" s="65" t="s">
        <v>196</v>
      </c>
      <c r="F9" s="73" t="s">
        <v>18</v>
      </c>
      <c r="G9" s="137" t="s">
        <v>41</v>
      </c>
      <c r="H9" s="65" t="s">
        <v>42</v>
      </c>
      <c r="I9" s="65" t="s">
        <v>196</v>
      </c>
      <c r="J9" s="65" t="s">
        <v>18</v>
      </c>
      <c r="K9" s="137" t="s">
        <v>41</v>
      </c>
      <c r="L9" s="65" t="s">
        <v>42</v>
      </c>
      <c r="M9" s="65" t="s">
        <v>196</v>
      </c>
      <c r="N9" s="65" t="s">
        <v>18</v>
      </c>
    </row>
    <row r="10" spans="1:14" ht="15.75">
      <c r="A10" s="151" t="s">
        <v>340</v>
      </c>
      <c r="B10" s="58" t="s">
        <v>36</v>
      </c>
      <c r="C10" s="74"/>
      <c r="D10" s="12"/>
      <c r="E10" s="12"/>
      <c r="F10" s="12"/>
      <c r="G10" s="74"/>
      <c r="H10" s="12"/>
      <c r="I10" s="12"/>
      <c r="J10" s="12"/>
      <c r="K10" s="74"/>
      <c r="L10" s="12"/>
      <c r="M10" s="12"/>
      <c r="N10" s="12"/>
    </row>
    <row r="11" spans="1:14" ht="15.75">
      <c r="A11" s="151" t="s">
        <v>142</v>
      </c>
      <c r="B11" s="59" t="s">
        <v>29</v>
      </c>
      <c r="C11" s="20">
        <v>513590728</v>
      </c>
      <c r="D11" s="94">
        <v>0</v>
      </c>
      <c r="E11" s="96">
        <v>0</v>
      </c>
      <c r="F11" s="96">
        <f>SUM(C11:E11)</f>
        <v>513590728</v>
      </c>
      <c r="G11" s="20">
        <v>30955386</v>
      </c>
      <c r="H11" s="94">
        <v>0</v>
      </c>
      <c r="I11" s="96">
        <v>0</v>
      </c>
      <c r="J11" s="96">
        <f>SUM(G11:I11)</f>
        <v>30955386</v>
      </c>
      <c r="K11" s="20">
        <f>G11+C11</f>
        <v>544546114</v>
      </c>
      <c r="L11" s="20">
        <f aca="true" t="shared" si="0" ref="L11:N12">H11+D11</f>
        <v>0</v>
      </c>
      <c r="M11" s="20">
        <f t="shared" si="0"/>
        <v>0</v>
      </c>
      <c r="N11" s="20">
        <f t="shared" si="0"/>
        <v>544546114</v>
      </c>
    </row>
    <row r="12" spans="1:14" ht="31.5">
      <c r="A12" s="150" t="s">
        <v>143</v>
      </c>
      <c r="B12" s="57" t="s">
        <v>77</v>
      </c>
      <c r="C12" s="6">
        <v>0</v>
      </c>
      <c r="D12" s="6">
        <v>0</v>
      </c>
      <c r="E12" s="6">
        <v>0</v>
      </c>
      <c r="F12" s="4">
        <f>SUM(C12:E12)</f>
        <v>0</v>
      </c>
      <c r="G12" s="6">
        <v>0</v>
      </c>
      <c r="H12" s="6">
        <v>0</v>
      </c>
      <c r="I12" s="6">
        <v>0</v>
      </c>
      <c r="J12" s="4">
        <f>SUM(G12:I12)</f>
        <v>0</v>
      </c>
      <c r="K12" s="6">
        <f>G12+C12</f>
        <v>0</v>
      </c>
      <c r="L12" s="6">
        <f t="shared" si="0"/>
        <v>0</v>
      </c>
      <c r="M12" s="6">
        <f t="shared" si="0"/>
        <v>0</v>
      </c>
      <c r="N12" s="4">
        <f>SUM(K12:M12)</f>
        <v>0</v>
      </c>
    </row>
    <row r="13" spans="1:14" ht="31.5">
      <c r="A13" s="151" t="s">
        <v>144</v>
      </c>
      <c r="B13" s="87" t="s">
        <v>341</v>
      </c>
      <c r="C13" s="19">
        <f>SUM(C12)</f>
        <v>0</v>
      </c>
      <c r="D13" s="19">
        <f>SUM(D12)</f>
        <v>0</v>
      </c>
      <c r="E13" s="19">
        <f>SUM(E12)</f>
        <v>0</v>
      </c>
      <c r="F13" s="19">
        <f>SUM(F12)</f>
        <v>0</v>
      </c>
      <c r="G13" s="19">
        <f>SUM(G12)</f>
        <v>0</v>
      </c>
      <c r="H13" s="19">
        <f aca="true" t="shared" si="1" ref="H13:N13">SUM(H12)</f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</row>
    <row r="14" spans="1:14" ht="15.75">
      <c r="A14" s="150" t="s">
        <v>145</v>
      </c>
      <c r="B14" s="75" t="s">
        <v>79</v>
      </c>
      <c r="C14" s="6">
        <v>195000</v>
      </c>
      <c r="D14" s="6">
        <v>0</v>
      </c>
      <c r="E14" s="6">
        <v>0</v>
      </c>
      <c r="F14" s="4">
        <f>SUM(C14:E14)</f>
        <v>195000</v>
      </c>
      <c r="G14" s="6">
        <v>0</v>
      </c>
      <c r="H14" s="6">
        <v>0</v>
      </c>
      <c r="I14" s="6">
        <v>0</v>
      </c>
      <c r="J14" s="4">
        <f>SUM(G14:I14)</f>
        <v>0</v>
      </c>
      <c r="K14" s="6">
        <f>G14+C14</f>
        <v>195000</v>
      </c>
      <c r="L14" s="6">
        <f>H14+D14</f>
        <v>0</v>
      </c>
      <c r="M14" s="6">
        <f>I14+E14</f>
        <v>0</v>
      </c>
      <c r="N14" s="4">
        <f>SUM(K14:M14)</f>
        <v>195000</v>
      </c>
    </row>
    <row r="15" spans="1:14" ht="15.75">
      <c r="A15" s="151" t="s">
        <v>146</v>
      </c>
      <c r="B15" s="76" t="s">
        <v>342</v>
      </c>
      <c r="C15" s="19">
        <f>SUM(C14)</f>
        <v>195000</v>
      </c>
      <c r="D15" s="19">
        <f>SUM(D14)</f>
        <v>0</v>
      </c>
      <c r="E15" s="19">
        <f aca="true" t="shared" si="2" ref="E15:N15">SUM(E14)</f>
        <v>0</v>
      </c>
      <c r="F15" s="19">
        <f t="shared" si="2"/>
        <v>195000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195000</v>
      </c>
      <c r="L15" s="19">
        <f t="shared" si="2"/>
        <v>0</v>
      </c>
      <c r="M15" s="19">
        <f t="shared" si="2"/>
        <v>0</v>
      </c>
      <c r="N15" s="19">
        <f t="shared" si="2"/>
        <v>195000</v>
      </c>
    </row>
    <row r="16" spans="1:14" ht="15.75" customHeight="1">
      <c r="A16" s="150" t="s">
        <v>147</v>
      </c>
      <c r="B16" s="57" t="s">
        <v>213</v>
      </c>
      <c r="C16" s="6">
        <v>0</v>
      </c>
      <c r="D16" s="6">
        <v>0</v>
      </c>
      <c r="E16" s="6">
        <v>0</v>
      </c>
      <c r="F16" s="6">
        <f>SUM(C16:E16)</f>
        <v>0</v>
      </c>
      <c r="G16" s="6">
        <v>0</v>
      </c>
      <c r="H16" s="6">
        <v>0</v>
      </c>
      <c r="I16" s="6">
        <v>0</v>
      </c>
      <c r="J16" s="6">
        <f>SUM(G16:I16)</f>
        <v>0</v>
      </c>
      <c r="K16" s="6">
        <f>G16+C16</f>
        <v>0</v>
      </c>
      <c r="L16" s="6">
        <f>H16+D16</f>
        <v>0</v>
      </c>
      <c r="M16" s="6">
        <f>I16+E16</f>
        <v>0</v>
      </c>
      <c r="N16" s="6">
        <f>SUM(K16:M16)</f>
        <v>0</v>
      </c>
    </row>
    <row r="17" spans="1:14" ht="15.75">
      <c r="A17" s="150" t="s">
        <v>148</v>
      </c>
      <c r="B17" s="57" t="s">
        <v>56</v>
      </c>
      <c r="C17" s="6">
        <v>2130000</v>
      </c>
      <c r="D17" s="6">
        <v>400000</v>
      </c>
      <c r="E17" s="6">
        <v>0</v>
      </c>
      <c r="F17" s="6">
        <f aca="true" t="shared" si="3" ref="F17:F30">SUM(C17:E17)</f>
        <v>2530000</v>
      </c>
      <c r="G17" s="6">
        <v>0</v>
      </c>
      <c r="H17" s="6">
        <v>0</v>
      </c>
      <c r="I17" s="6">
        <v>0</v>
      </c>
      <c r="J17" s="6">
        <f aca="true" t="shared" si="4" ref="J17:J24">SUM(G17:I17)</f>
        <v>0</v>
      </c>
      <c r="K17" s="6">
        <f aca="true" t="shared" si="5" ref="K17:K22">G17+C17</f>
        <v>2130000</v>
      </c>
      <c r="L17" s="6">
        <f aca="true" t="shared" si="6" ref="L17:L23">H17+D17</f>
        <v>400000</v>
      </c>
      <c r="M17" s="6">
        <f aca="true" t="shared" si="7" ref="M17:M23">I17+E17</f>
        <v>0</v>
      </c>
      <c r="N17" s="6">
        <f aca="true" t="shared" si="8" ref="N17:N22">SUM(K17:M17)</f>
        <v>2530000</v>
      </c>
    </row>
    <row r="18" spans="1:14" ht="15.75">
      <c r="A18" s="150" t="s">
        <v>149</v>
      </c>
      <c r="B18" s="57" t="s">
        <v>214</v>
      </c>
      <c r="C18" s="6">
        <v>5373366</v>
      </c>
      <c r="D18" s="6">
        <v>0</v>
      </c>
      <c r="E18" s="6">
        <v>0</v>
      </c>
      <c r="F18" s="6">
        <f t="shared" si="3"/>
        <v>5373366</v>
      </c>
      <c r="G18" s="6">
        <v>0</v>
      </c>
      <c r="H18" s="6">
        <v>0</v>
      </c>
      <c r="I18" s="6">
        <v>0</v>
      </c>
      <c r="J18" s="6">
        <f t="shared" si="4"/>
        <v>0</v>
      </c>
      <c r="K18" s="6">
        <f t="shared" si="5"/>
        <v>5373366</v>
      </c>
      <c r="L18" s="6">
        <f t="shared" si="6"/>
        <v>0</v>
      </c>
      <c r="M18" s="6">
        <f t="shared" si="7"/>
        <v>0</v>
      </c>
      <c r="N18" s="6">
        <f t="shared" si="8"/>
        <v>5373366</v>
      </c>
    </row>
    <row r="19" spans="1:14" ht="15.75">
      <c r="A19" s="150" t="s">
        <v>150</v>
      </c>
      <c r="B19" s="57" t="s">
        <v>57</v>
      </c>
      <c r="C19" s="6">
        <v>0</v>
      </c>
      <c r="D19" s="6">
        <v>0</v>
      </c>
      <c r="E19" s="6">
        <v>0</v>
      </c>
      <c r="F19" s="6">
        <f t="shared" si="3"/>
        <v>0</v>
      </c>
      <c r="G19" s="6">
        <v>0</v>
      </c>
      <c r="H19" s="6">
        <v>0</v>
      </c>
      <c r="I19" s="6">
        <v>0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</row>
    <row r="20" spans="1:14" ht="15.75">
      <c r="A20" s="150" t="s">
        <v>151</v>
      </c>
      <c r="B20" s="57" t="s">
        <v>58</v>
      </c>
      <c r="C20" s="6">
        <v>0</v>
      </c>
      <c r="D20" s="6">
        <v>0</v>
      </c>
      <c r="E20" s="6">
        <v>0</v>
      </c>
      <c r="F20" s="6">
        <f t="shared" si="3"/>
        <v>0</v>
      </c>
      <c r="G20" s="6">
        <v>0</v>
      </c>
      <c r="H20" s="6">
        <v>0</v>
      </c>
      <c r="I20" s="6">
        <v>0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</row>
    <row r="21" spans="1:14" ht="15.75">
      <c r="A21" s="150" t="s">
        <v>152</v>
      </c>
      <c r="B21" s="57" t="s">
        <v>59</v>
      </c>
      <c r="C21" s="6">
        <v>2060109</v>
      </c>
      <c r="D21" s="6">
        <v>108000</v>
      </c>
      <c r="E21" s="6">
        <v>0</v>
      </c>
      <c r="F21" s="6">
        <f t="shared" si="3"/>
        <v>2168109</v>
      </c>
      <c r="G21" s="6">
        <v>0</v>
      </c>
      <c r="H21" s="6">
        <v>0</v>
      </c>
      <c r="I21" s="6">
        <v>0</v>
      </c>
      <c r="J21" s="6">
        <f t="shared" si="4"/>
        <v>0</v>
      </c>
      <c r="K21" s="6">
        <f t="shared" si="5"/>
        <v>2060109</v>
      </c>
      <c r="L21" s="6">
        <f t="shared" si="6"/>
        <v>108000</v>
      </c>
      <c r="M21" s="6">
        <f t="shared" si="7"/>
        <v>0</v>
      </c>
      <c r="N21" s="6">
        <f t="shared" si="8"/>
        <v>2168109</v>
      </c>
    </row>
    <row r="22" spans="1:14" ht="15.75">
      <c r="A22" s="150" t="s">
        <v>260</v>
      </c>
      <c r="B22" s="57" t="s">
        <v>60</v>
      </c>
      <c r="C22" s="6">
        <v>0</v>
      </c>
      <c r="D22" s="6">
        <v>0</v>
      </c>
      <c r="E22" s="6">
        <v>0</v>
      </c>
      <c r="F22" s="6">
        <f t="shared" si="3"/>
        <v>0</v>
      </c>
      <c r="G22" s="6">
        <v>0</v>
      </c>
      <c r="H22" s="6">
        <v>0</v>
      </c>
      <c r="I22" s="6">
        <v>0</v>
      </c>
      <c r="J22" s="6">
        <f t="shared" si="4"/>
        <v>0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</row>
    <row r="23" spans="1:14" ht="15.75">
      <c r="A23" s="150" t="s">
        <v>261</v>
      </c>
      <c r="B23" s="154" t="s">
        <v>215</v>
      </c>
      <c r="C23" s="149">
        <v>0</v>
      </c>
      <c r="D23" s="149">
        <v>0</v>
      </c>
      <c r="E23" s="149">
        <v>0</v>
      </c>
      <c r="F23" s="149">
        <f t="shared" si="3"/>
        <v>0</v>
      </c>
      <c r="G23" s="149">
        <v>0</v>
      </c>
      <c r="H23" s="149">
        <v>0</v>
      </c>
      <c r="I23" s="149">
        <v>0</v>
      </c>
      <c r="J23" s="149">
        <f t="shared" si="4"/>
        <v>0</v>
      </c>
      <c r="K23" s="149">
        <f>G23+C23</f>
        <v>0</v>
      </c>
      <c r="L23" s="149">
        <f t="shared" si="6"/>
        <v>0</v>
      </c>
      <c r="M23" s="149">
        <f t="shared" si="7"/>
        <v>0</v>
      </c>
      <c r="N23" s="149">
        <f>SUM(K23:M23)</f>
        <v>0</v>
      </c>
    </row>
    <row r="24" spans="1:14" ht="15.75">
      <c r="A24" s="150" t="s">
        <v>262</v>
      </c>
      <c r="B24" s="154" t="s">
        <v>216</v>
      </c>
      <c r="C24" s="149">
        <v>0</v>
      </c>
      <c r="D24" s="149">
        <v>0</v>
      </c>
      <c r="E24" s="149">
        <v>0</v>
      </c>
      <c r="F24" s="149">
        <f t="shared" si="3"/>
        <v>0</v>
      </c>
      <c r="G24" s="149">
        <v>0</v>
      </c>
      <c r="H24" s="149">
        <v>0</v>
      </c>
      <c r="I24" s="149">
        <v>0</v>
      </c>
      <c r="J24" s="149">
        <f t="shared" si="4"/>
        <v>0</v>
      </c>
      <c r="K24" s="149">
        <f aca="true" t="shared" si="9" ref="K24:K30">G24+C24</f>
        <v>0</v>
      </c>
      <c r="L24" s="149">
        <f aca="true" t="shared" si="10" ref="L24:L30">H24+D24</f>
        <v>0</v>
      </c>
      <c r="M24" s="149">
        <f aca="true" t="shared" si="11" ref="M24:M30">I24+E24</f>
        <v>0</v>
      </c>
      <c r="N24" s="149">
        <f aca="true" t="shared" si="12" ref="N24:N30">SUM(K24:M24)</f>
        <v>0</v>
      </c>
    </row>
    <row r="25" spans="1:14" ht="15.75" customHeight="1">
      <c r="A25" s="150" t="s">
        <v>263</v>
      </c>
      <c r="B25" s="57" t="s">
        <v>359</v>
      </c>
      <c r="C25" s="6">
        <f>SUM(C23:C24)</f>
        <v>0</v>
      </c>
      <c r="D25" s="6">
        <f>SUM(D23:D24)</f>
        <v>0</v>
      </c>
      <c r="E25" s="6">
        <f>SUM(E23:E24)</f>
        <v>0</v>
      </c>
      <c r="F25" s="6">
        <f>SUM(C25:E25)</f>
        <v>0</v>
      </c>
      <c r="G25" s="6">
        <f>SUM(G23:G24)</f>
        <v>0</v>
      </c>
      <c r="H25" s="6">
        <f>SUM(H23:H24)</f>
        <v>0</v>
      </c>
      <c r="I25" s="6">
        <f>SUM(I23:I24)</f>
        <v>0</v>
      </c>
      <c r="J25" s="6">
        <f aca="true" t="shared" si="13" ref="J25:J30">SUM(G25:I25)</f>
        <v>0</v>
      </c>
      <c r="K25" s="149">
        <f t="shared" si="9"/>
        <v>0</v>
      </c>
      <c r="L25" s="149">
        <f t="shared" si="10"/>
        <v>0</v>
      </c>
      <c r="M25" s="149">
        <f t="shared" si="11"/>
        <v>0</v>
      </c>
      <c r="N25" s="149">
        <f t="shared" si="12"/>
        <v>0</v>
      </c>
    </row>
    <row r="26" spans="1:14" ht="15.75" customHeight="1">
      <c r="A26" s="150" t="s">
        <v>264</v>
      </c>
      <c r="B26" s="154" t="s">
        <v>218</v>
      </c>
      <c r="C26" s="149">
        <v>0</v>
      </c>
      <c r="D26" s="149">
        <v>0</v>
      </c>
      <c r="E26" s="149">
        <v>0</v>
      </c>
      <c r="F26" s="149">
        <f>SUM(C26:E26)</f>
        <v>0</v>
      </c>
      <c r="G26" s="149">
        <v>0</v>
      </c>
      <c r="H26" s="149">
        <v>0</v>
      </c>
      <c r="I26" s="149">
        <v>0</v>
      </c>
      <c r="J26" s="149">
        <f t="shared" si="13"/>
        <v>0</v>
      </c>
      <c r="K26" s="149">
        <f t="shared" si="9"/>
        <v>0</v>
      </c>
      <c r="L26" s="149">
        <f t="shared" si="10"/>
        <v>0</v>
      </c>
      <c r="M26" s="149">
        <f t="shared" si="11"/>
        <v>0</v>
      </c>
      <c r="N26" s="149">
        <f t="shared" si="12"/>
        <v>0</v>
      </c>
    </row>
    <row r="27" spans="1:14" ht="15.75" customHeight="1">
      <c r="A27" s="150" t="s">
        <v>265</v>
      </c>
      <c r="B27" s="154" t="s">
        <v>219</v>
      </c>
      <c r="C27" s="149">
        <v>0</v>
      </c>
      <c r="D27" s="149">
        <v>0</v>
      </c>
      <c r="E27" s="149">
        <v>0</v>
      </c>
      <c r="F27" s="149">
        <f>SUM(C27:E27)</f>
        <v>0</v>
      </c>
      <c r="G27" s="149">
        <v>0</v>
      </c>
      <c r="H27" s="149">
        <v>0</v>
      </c>
      <c r="I27" s="149">
        <v>0</v>
      </c>
      <c r="J27" s="149">
        <f t="shared" si="13"/>
        <v>0</v>
      </c>
      <c r="K27" s="149">
        <f t="shared" si="9"/>
        <v>0</v>
      </c>
      <c r="L27" s="149">
        <f t="shared" si="10"/>
        <v>0</v>
      </c>
      <c r="M27" s="149">
        <f t="shared" si="11"/>
        <v>0</v>
      </c>
      <c r="N27" s="149">
        <f t="shared" si="12"/>
        <v>0</v>
      </c>
    </row>
    <row r="28" spans="1:14" ht="15.75">
      <c r="A28" s="150" t="s">
        <v>266</v>
      </c>
      <c r="B28" s="57" t="s">
        <v>360</v>
      </c>
      <c r="C28" s="6">
        <f>SUM(C26:C27)</f>
        <v>0</v>
      </c>
      <c r="D28" s="6">
        <f>SUM(D26:D27)</f>
        <v>0</v>
      </c>
      <c r="E28" s="6">
        <f>SUM(E26:E27)</f>
        <v>0</v>
      </c>
      <c r="F28" s="6">
        <f>SUM(C28:E28)</f>
        <v>0</v>
      </c>
      <c r="G28" s="6">
        <f>SUM(G26:G27)</f>
        <v>0</v>
      </c>
      <c r="H28" s="6">
        <f>SUM(H26:H27)</f>
        <v>0</v>
      </c>
      <c r="I28" s="6">
        <f>SUM(I26:I27)</f>
        <v>0</v>
      </c>
      <c r="J28" s="6">
        <f t="shared" si="13"/>
        <v>0</v>
      </c>
      <c r="K28" s="6">
        <f t="shared" si="9"/>
        <v>0</v>
      </c>
      <c r="L28" s="6">
        <f t="shared" si="10"/>
        <v>0</v>
      </c>
      <c r="M28" s="6">
        <f t="shared" si="11"/>
        <v>0</v>
      </c>
      <c r="N28" s="6">
        <f t="shared" si="12"/>
        <v>0</v>
      </c>
    </row>
    <row r="29" spans="1:14" ht="15.75">
      <c r="A29" s="150" t="s">
        <v>267</v>
      </c>
      <c r="B29" s="57" t="s">
        <v>221</v>
      </c>
      <c r="C29" s="6">
        <v>0</v>
      </c>
      <c r="D29" s="6">
        <v>0</v>
      </c>
      <c r="E29" s="6">
        <v>0</v>
      </c>
      <c r="F29" s="6">
        <f t="shared" si="3"/>
        <v>0</v>
      </c>
      <c r="G29" s="6">
        <v>0</v>
      </c>
      <c r="H29" s="6">
        <v>0</v>
      </c>
      <c r="I29" s="6">
        <v>0</v>
      </c>
      <c r="J29" s="6">
        <f t="shared" si="13"/>
        <v>0</v>
      </c>
      <c r="K29" s="6">
        <f t="shared" si="9"/>
        <v>0</v>
      </c>
      <c r="L29" s="6">
        <f t="shared" si="10"/>
        <v>0</v>
      </c>
      <c r="M29" s="6">
        <f t="shared" si="11"/>
        <v>0</v>
      </c>
      <c r="N29" s="6">
        <f t="shared" si="12"/>
        <v>0</v>
      </c>
    </row>
    <row r="30" spans="1:14" ht="15.75">
      <c r="A30" s="150" t="s">
        <v>268</v>
      </c>
      <c r="B30" s="83" t="s">
        <v>61</v>
      </c>
      <c r="C30" s="6">
        <v>0</v>
      </c>
      <c r="D30" s="6">
        <v>0</v>
      </c>
      <c r="E30" s="6">
        <v>0</v>
      </c>
      <c r="F30" s="6">
        <f t="shared" si="3"/>
        <v>0</v>
      </c>
      <c r="G30" s="6">
        <v>0</v>
      </c>
      <c r="H30" s="6">
        <v>0</v>
      </c>
      <c r="I30" s="6">
        <v>0</v>
      </c>
      <c r="J30" s="6">
        <f t="shared" si="13"/>
        <v>0</v>
      </c>
      <c r="K30" s="6">
        <f t="shared" si="9"/>
        <v>0</v>
      </c>
      <c r="L30" s="6">
        <f t="shared" si="10"/>
        <v>0</v>
      </c>
      <c r="M30" s="6">
        <f t="shared" si="11"/>
        <v>0</v>
      </c>
      <c r="N30" s="6">
        <f t="shared" si="12"/>
        <v>0</v>
      </c>
    </row>
    <row r="31" spans="1:14" ht="15.75">
      <c r="A31" s="151" t="s">
        <v>269</v>
      </c>
      <c r="B31" s="84" t="s">
        <v>343</v>
      </c>
      <c r="C31" s="19">
        <f>C16+C17+C18+C19+C20+C21+C22+C25+C28+C29+C30</f>
        <v>9563475</v>
      </c>
      <c r="D31" s="19">
        <f>D16+D17+D18+D19+D20+D21+D22+D25+D28+D29+D30</f>
        <v>508000</v>
      </c>
      <c r="E31" s="19">
        <f>E16+E17+E18+E19+E20+E21+E22+E25+E28+E29+E30</f>
        <v>0</v>
      </c>
      <c r="F31" s="19">
        <f>SUM(C31:E31)</f>
        <v>10071475</v>
      </c>
      <c r="G31" s="19">
        <f>G16+G17+G18+G19+G20+G21+G22+G25+G28+G29+G30</f>
        <v>0</v>
      </c>
      <c r="H31" s="19">
        <f aca="true" t="shared" si="14" ref="H31:N31">H16+H17+H18+H19+H20+H21+H22+H25+H28+H29+H30</f>
        <v>0</v>
      </c>
      <c r="I31" s="19">
        <f t="shared" si="14"/>
        <v>0</v>
      </c>
      <c r="J31" s="19">
        <f t="shared" si="14"/>
        <v>0</v>
      </c>
      <c r="K31" s="19">
        <f t="shared" si="14"/>
        <v>9563475</v>
      </c>
      <c r="L31" s="19">
        <f t="shared" si="14"/>
        <v>508000</v>
      </c>
      <c r="M31" s="19">
        <f t="shared" si="14"/>
        <v>0</v>
      </c>
      <c r="N31" s="19">
        <f t="shared" si="14"/>
        <v>10071475</v>
      </c>
    </row>
    <row r="32" spans="1:14" ht="15.75">
      <c r="A32" s="150" t="s">
        <v>270</v>
      </c>
      <c r="B32" s="83" t="s">
        <v>70</v>
      </c>
      <c r="C32" s="6">
        <v>0</v>
      </c>
      <c r="D32" s="6">
        <v>0</v>
      </c>
      <c r="E32" s="6">
        <v>0</v>
      </c>
      <c r="F32" s="4">
        <f>SUM(C32:E32)</f>
        <v>0</v>
      </c>
      <c r="G32" s="6">
        <v>0</v>
      </c>
      <c r="H32" s="6">
        <v>0</v>
      </c>
      <c r="I32" s="6">
        <v>0</v>
      </c>
      <c r="J32" s="4">
        <f>SUM(G32:I32)</f>
        <v>0</v>
      </c>
      <c r="K32" s="6">
        <f>G32+C32</f>
        <v>0</v>
      </c>
      <c r="L32" s="6">
        <f>H32+D32</f>
        <v>0</v>
      </c>
      <c r="M32" s="6">
        <f>I32+E32</f>
        <v>0</v>
      </c>
      <c r="N32" s="6">
        <f>SUM(K32:M32)</f>
        <v>0</v>
      </c>
    </row>
    <row r="33" spans="1:14" ht="15.75">
      <c r="A33" s="151" t="s">
        <v>271</v>
      </c>
      <c r="B33" s="82" t="s">
        <v>344</v>
      </c>
      <c r="C33" s="19">
        <f aca="true" t="shared" si="15" ref="C33:H33">SUM(C32)</f>
        <v>0</v>
      </c>
      <c r="D33" s="19">
        <f t="shared" si="15"/>
        <v>0</v>
      </c>
      <c r="E33" s="19">
        <f t="shared" si="15"/>
        <v>0</v>
      </c>
      <c r="F33" s="19">
        <f t="shared" si="15"/>
        <v>0</v>
      </c>
      <c r="G33" s="19">
        <f t="shared" si="15"/>
        <v>0</v>
      </c>
      <c r="H33" s="19">
        <f t="shared" si="15"/>
        <v>0</v>
      </c>
      <c r="I33" s="19">
        <f aca="true" t="shared" si="16" ref="I33:N33">SUM(I32)</f>
        <v>0</v>
      </c>
      <c r="J33" s="19">
        <f t="shared" si="16"/>
        <v>0</v>
      </c>
      <c r="K33" s="19">
        <f t="shared" si="16"/>
        <v>0</v>
      </c>
      <c r="L33" s="19">
        <f t="shared" si="16"/>
        <v>0</v>
      </c>
      <c r="M33" s="19">
        <f t="shared" si="16"/>
        <v>0</v>
      </c>
      <c r="N33" s="19">
        <f t="shared" si="16"/>
        <v>0</v>
      </c>
    </row>
    <row r="34" spans="1:14" ht="15.75">
      <c r="A34" s="151" t="s">
        <v>272</v>
      </c>
      <c r="B34" s="46" t="s">
        <v>345</v>
      </c>
      <c r="C34" s="19">
        <f aca="true" t="shared" si="17" ref="C34:N34">C13+C31+C33+C15</f>
        <v>9758475</v>
      </c>
      <c r="D34" s="19">
        <f t="shared" si="17"/>
        <v>508000</v>
      </c>
      <c r="E34" s="19">
        <f t="shared" si="17"/>
        <v>0</v>
      </c>
      <c r="F34" s="19">
        <f t="shared" si="17"/>
        <v>10266475</v>
      </c>
      <c r="G34" s="19">
        <f t="shared" si="17"/>
        <v>0</v>
      </c>
      <c r="H34" s="19">
        <f t="shared" si="17"/>
        <v>0</v>
      </c>
      <c r="I34" s="19">
        <f t="shared" si="17"/>
        <v>0</v>
      </c>
      <c r="J34" s="19">
        <f t="shared" si="17"/>
        <v>0</v>
      </c>
      <c r="K34" s="19">
        <f t="shared" si="17"/>
        <v>9758475</v>
      </c>
      <c r="L34" s="19">
        <f t="shared" si="17"/>
        <v>508000</v>
      </c>
      <c r="M34" s="19">
        <f t="shared" si="17"/>
        <v>0</v>
      </c>
      <c r="N34" s="19">
        <f t="shared" si="17"/>
        <v>10266475</v>
      </c>
    </row>
    <row r="35" spans="1:14" ht="15.75">
      <c r="A35" s="150" t="s">
        <v>273</v>
      </c>
      <c r="B35" s="57" t="s">
        <v>54</v>
      </c>
      <c r="C35" s="6">
        <v>0</v>
      </c>
      <c r="D35" s="6">
        <v>0</v>
      </c>
      <c r="E35" s="6">
        <v>0</v>
      </c>
      <c r="F35" s="4">
        <f>SUM(C35:E35)</f>
        <v>0</v>
      </c>
      <c r="G35" s="6">
        <v>0</v>
      </c>
      <c r="H35" s="6">
        <v>0</v>
      </c>
      <c r="I35" s="6">
        <v>0</v>
      </c>
      <c r="J35" s="4">
        <f>SUM(G35:I35)</f>
        <v>0</v>
      </c>
      <c r="K35" s="6">
        <f aca="true" t="shared" si="18" ref="K35:K40">G35+C35</f>
        <v>0</v>
      </c>
      <c r="L35" s="6">
        <f>H35+D35</f>
        <v>0</v>
      </c>
      <c r="M35" s="6">
        <f>I35+E35</f>
        <v>0</v>
      </c>
      <c r="N35" s="6">
        <f>SUM(K35:M35)</f>
        <v>0</v>
      </c>
    </row>
    <row r="36" spans="1:14" ht="31.5">
      <c r="A36" s="150" t="s">
        <v>274</v>
      </c>
      <c r="B36" s="57" t="s">
        <v>55</v>
      </c>
      <c r="C36" s="6">
        <v>0</v>
      </c>
      <c r="D36" s="6">
        <v>0</v>
      </c>
      <c r="E36" s="6">
        <v>0</v>
      </c>
      <c r="F36" s="4">
        <f>SUM(C36:E36)</f>
        <v>0</v>
      </c>
      <c r="G36" s="6">
        <v>0</v>
      </c>
      <c r="H36" s="6">
        <v>0</v>
      </c>
      <c r="I36" s="6">
        <v>0</v>
      </c>
      <c r="J36" s="4">
        <f>SUM(G36:I36)</f>
        <v>0</v>
      </c>
      <c r="K36" s="6">
        <f t="shared" si="18"/>
        <v>0</v>
      </c>
      <c r="L36" s="6">
        <f>H36+D36</f>
        <v>0</v>
      </c>
      <c r="M36" s="6">
        <f>I36+E36</f>
        <v>0</v>
      </c>
      <c r="N36" s="6">
        <f>SUM(K36:M36)</f>
        <v>0</v>
      </c>
    </row>
    <row r="37" spans="1:14" ht="31.5">
      <c r="A37" s="151" t="s">
        <v>275</v>
      </c>
      <c r="B37" s="80" t="s">
        <v>346</v>
      </c>
      <c r="C37" s="19">
        <f aca="true" t="shared" si="19" ref="C37:N37">SUM(C35:C36)</f>
        <v>0</v>
      </c>
      <c r="D37" s="19">
        <f t="shared" si="19"/>
        <v>0</v>
      </c>
      <c r="E37" s="19">
        <f t="shared" si="19"/>
        <v>0</v>
      </c>
      <c r="F37" s="19">
        <f t="shared" si="19"/>
        <v>0</v>
      </c>
      <c r="G37" s="19">
        <f t="shared" si="19"/>
        <v>0</v>
      </c>
      <c r="H37" s="19">
        <f t="shared" si="19"/>
        <v>0</v>
      </c>
      <c r="I37" s="19">
        <f t="shared" si="19"/>
        <v>0</v>
      </c>
      <c r="J37" s="19">
        <f t="shared" si="19"/>
        <v>0</v>
      </c>
      <c r="K37" s="19">
        <f t="shared" si="19"/>
        <v>0</v>
      </c>
      <c r="L37" s="19">
        <f t="shared" si="19"/>
        <v>0</v>
      </c>
      <c r="M37" s="19">
        <f t="shared" si="19"/>
        <v>0</v>
      </c>
      <c r="N37" s="19">
        <f t="shared" si="19"/>
        <v>0</v>
      </c>
    </row>
    <row r="38" spans="1:14" ht="15.75">
      <c r="A38" s="150" t="s">
        <v>276</v>
      </c>
      <c r="B38" s="153" t="s">
        <v>67</v>
      </c>
      <c r="C38" s="6">
        <v>0</v>
      </c>
      <c r="D38" s="6">
        <v>0</v>
      </c>
      <c r="E38" s="6">
        <v>0</v>
      </c>
      <c r="F38" s="4">
        <f>SUM(C38:E38)</f>
        <v>0</v>
      </c>
      <c r="G38" s="6">
        <v>0</v>
      </c>
      <c r="H38" s="6">
        <v>0</v>
      </c>
      <c r="I38" s="6">
        <v>0</v>
      </c>
      <c r="J38" s="4">
        <f>SUM(G38:I38)</f>
        <v>0</v>
      </c>
      <c r="K38" s="6">
        <f t="shared" si="18"/>
        <v>0</v>
      </c>
      <c r="L38" s="6">
        <f>H38+D38</f>
        <v>0</v>
      </c>
      <c r="M38" s="6">
        <f>I38+E38</f>
        <v>0</v>
      </c>
      <c r="N38" s="6">
        <f>J38+F38</f>
        <v>0</v>
      </c>
    </row>
    <row r="39" spans="1:14" ht="15.75">
      <c r="A39" s="151" t="s">
        <v>277</v>
      </c>
      <c r="B39" s="152" t="s">
        <v>347</v>
      </c>
      <c r="C39" s="19">
        <f>SUM(C38)</f>
        <v>0</v>
      </c>
      <c r="D39" s="19">
        <f>SUM(D38)</f>
        <v>0</v>
      </c>
      <c r="E39" s="19">
        <f>SUM(E38)</f>
        <v>0</v>
      </c>
      <c r="F39" s="19">
        <f>SUM(C39:E39)</f>
        <v>0</v>
      </c>
      <c r="G39" s="19">
        <f>SUM(G38)</f>
        <v>0</v>
      </c>
      <c r="H39" s="19">
        <f>SUM(H38)</f>
        <v>0</v>
      </c>
      <c r="I39" s="19">
        <f>SUM(I38)</f>
        <v>0</v>
      </c>
      <c r="J39" s="19">
        <f>SUM(G39:I39)</f>
        <v>0</v>
      </c>
      <c r="K39" s="19">
        <f>SUM(K38)</f>
        <v>0</v>
      </c>
      <c r="L39" s="19">
        <f>SUM(L38)</f>
        <v>0</v>
      </c>
      <c r="M39" s="19">
        <f>SUM(M38)</f>
        <v>0</v>
      </c>
      <c r="N39" s="19">
        <f>SUM(K39:M39)</f>
        <v>0</v>
      </c>
    </row>
    <row r="40" spans="1:14" ht="15.75">
      <c r="A40" s="150" t="s">
        <v>278</v>
      </c>
      <c r="B40" s="83" t="s">
        <v>73</v>
      </c>
      <c r="C40" s="6">
        <v>0</v>
      </c>
      <c r="D40" s="6">
        <v>0</v>
      </c>
      <c r="E40" s="6">
        <v>0</v>
      </c>
      <c r="F40" s="4">
        <f>SUM(C40:E40)</f>
        <v>0</v>
      </c>
      <c r="G40" s="6">
        <v>0</v>
      </c>
      <c r="H40" s="6">
        <v>0</v>
      </c>
      <c r="I40" s="6">
        <v>0</v>
      </c>
      <c r="J40" s="4">
        <f>SUM(G40:I40)</f>
        <v>0</v>
      </c>
      <c r="K40" s="6">
        <f t="shared" si="18"/>
        <v>0</v>
      </c>
      <c r="L40" s="6">
        <f>H40+D40</f>
        <v>0</v>
      </c>
      <c r="M40" s="6">
        <f>I40+E40</f>
        <v>0</v>
      </c>
      <c r="N40" s="6">
        <f>J40+F40</f>
        <v>0</v>
      </c>
    </row>
    <row r="41" spans="1:14" ht="15.75">
      <c r="A41" s="151" t="s">
        <v>279</v>
      </c>
      <c r="B41" s="82" t="s">
        <v>348</v>
      </c>
      <c r="C41" s="19">
        <f>SUM(C38)</f>
        <v>0</v>
      </c>
      <c r="D41" s="19">
        <f>SUM(D38)</f>
        <v>0</v>
      </c>
      <c r="E41" s="19">
        <f>SUM(E38)</f>
        <v>0</v>
      </c>
      <c r="F41" s="19">
        <f>SUM(C41:E41)</f>
        <v>0</v>
      </c>
      <c r="G41" s="19">
        <f>SUM(G38)</f>
        <v>0</v>
      </c>
      <c r="H41" s="19">
        <f>SUM(H38)</f>
        <v>0</v>
      </c>
      <c r="I41" s="19">
        <f>SUM(I38)</f>
        <v>0</v>
      </c>
      <c r="J41" s="19">
        <f>SUM(G41:I41)</f>
        <v>0</v>
      </c>
      <c r="K41" s="19">
        <f>SUM(K38)</f>
        <v>0</v>
      </c>
      <c r="L41" s="19">
        <f>SUM(L38)</f>
        <v>0</v>
      </c>
      <c r="M41" s="19">
        <f>SUM(M38)</f>
        <v>0</v>
      </c>
      <c r="N41" s="19">
        <f>SUM(K41:M41)</f>
        <v>0</v>
      </c>
    </row>
    <row r="42" spans="1:14" ht="15.75">
      <c r="A42" s="151" t="s">
        <v>280</v>
      </c>
      <c r="B42" s="46" t="s">
        <v>349</v>
      </c>
      <c r="C42" s="19">
        <f>C37+C41+C39</f>
        <v>0</v>
      </c>
      <c r="D42" s="19">
        <f>D37+D41+D39</f>
        <v>0</v>
      </c>
      <c r="E42" s="19">
        <f>E37+E41+E39</f>
        <v>0</v>
      </c>
      <c r="F42" s="19">
        <f>SUM(C42:E42)</f>
        <v>0</v>
      </c>
      <c r="G42" s="19">
        <f>G37+G41+G39</f>
        <v>0</v>
      </c>
      <c r="H42" s="19">
        <f>H37+H41+H39</f>
        <v>0</v>
      </c>
      <c r="I42" s="19">
        <f>I37+I41+I39</f>
        <v>0</v>
      </c>
      <c r="J42" s="19">
        <f>SUM(G42:I42)</f>
        <v>0</v>
      </c>
      <c r="K42" s="19">
        <f>K37+K41+K39</f>
        <v>0</v>
      </c>
      <c r="L42" s="19">
        <f>L37+L41+L39</f>
        <v>0</v>
      </c>
      <c r="M42" s="19">
        <f>M37+M41+M39</f>
        <v>0</v>
      </c>
      <c r="N42" s="19">
        <f>SUM(K42:M42)</f>
        <v>0</v>
      </c>
    </row>
    <row r="43" spans="1:14" ht="15.75">
      <c r="A43" s="151" t="s">
        <v>281</v>
      </c>
      <c r="B43" s="46" t="s">
        <v>350</v>
      </c>
      <c r="C43" s="19">
        <f aca="true" t="shared" si="20" ref="C43:N43">C34+C42+C11</f>
        <v>523349203</v>
      </c>
      <c r="D43" s="19">
        <f t="shared" si="20"/>
        <v>508000</v>
      </c>
      <c r="E43" s="19">
        <f t="shared" si="20"/>
        <v>0</v>
      </c>
      <c r="F43" s="19">
        <f t="shared" si="20"/>
        <v>523857203</v>
      </c>
      <c r="G43" s="19">
        <f t="shared" si="20"/>
        <v>30955386</v>
      </c>
      <c r="H43" s="19">
        <f t="shared" si="20"/>
        <v>0</v>
      </c>
      <c r="I43" s="19">
        <f t="shared" si="20"/>
        <v>0</v>
      </c>
      <c r="J43" s="19">
        <f t="shared" si="20"/>
        <v>30955386</v>
      </c>
      <c r="K43" s="19">
        <f t="shared" si="20"/>
        <v>554304589</v>
      </c>
      <c r="L43" s="19">
        <f t="shared" si="20"/>
        <v>508000</v>
      </c>
      <c r="M43" s="19">
        <f t="shared" si="20"/>
        <v>0</v>
      </c>
      <c r="N43" s="19">
        <f t="shared" si="20"/>
        <v>554812589</v>
      </c>
    </row>
    <row r="44" spans="1:14" ht="15.75">
      <c r="A44" s="12"/>
      <c r="B44" s="56"/>
      <c r="C44" s="19"/>
      <c r="D44" s="12"/>
      <c r="E44" s="12"/>
      <c r="F44" s="12"/>
      <c r="G44" s="19"/>
      <c r="H44" s="12"/>
      <c r="I44" s="12"/>
      <c r="J44" s="12"/>
      <c r="K44" s="19"/>
      <c r="L44" s="12"/>
      <c r="M44" s="12"/>
      <c r="N44" s="12"/>
    </row>
    <row r="45" spans="1:14" ht="15.75">
      <c r="A45" s="151" t="s">
        <v>351</v>
      </c>
      <c r="B45" s="56" t="s">
        <v>24</v>
      </c>
      <c r="C45" s="19"/>
      <c r="D45" s="12"/>
      <c r="E45" s="12"/>
      <c r="F45" s="12"/>
      <c r="G45" s="19"/>
      <c r="H45" s="12"/>
      <c r="I45" s="12"/>
      <c r="J45" s="12"/>
      <c r="K45" s="19"/>
      <c r="L45" s="12"/>
      <c r="M45" s="12"/>
      <c r="N45" s="12"/>
    </row>
    <row r="46" spans="1:14" ht="15.75">
      <c r="A46" s="151" t="s">
        <v>142</v>
      </c>
      <c r="B46" s="59" t="s">
        <v>29</v>
      </c>
      <c r="C46" s="20">
        <v>273697247</v>
      </c>
      <c r="D46" s="94">
        <v>0</v>
      </c>
      <c r="E46" s="96">
        <v>0</v>
      </c>
      <c r="F46" s="96">
        <f>SUM(C46:E46)</f>
        <v>273697247</v>
      </c>
      <c r="G46" s="20">
        <v>9039082</v>
      </c>
      <c r="H46" s="94">
        <v>0</v>
      </c>
      <c r="I46" s="96">
        <v>0</v>
      </c>
      <c r="J46" s="96">
        <f>SUM(G46:I46)</f>
        <v>9039082</v>
      </c>
      <c r="K46" s="20">
        <f>G46+C46</f>
        <v>282736329</v>
      </c>
      <c r="L46" s="20">
        <f>H46+D46</f>
        <v>0</v>
      </c>
      <c r="M46" s="20">
        <f>I46+E46</f>
        <v>0</v>
      </c>
      <c r="N46" s="20">
        <f>J46+F46</f>
        <v>282736329</v>
      </c>
    </row>
    <row r="47" spans="1:14" ht="31.5">
      <c r="A47" s="150" t="s">
        <v>143</v>
      </c>
      <c r="B47" s="57" t="s">
        <v>77</v>
      </c>
      <c r="C47" s="6">
        <v>0</v>
      </c>
      <c r="D47" s="6">
        <v>0</v>
      </c>
      <c r="E47" s="6">
        <v>0</v>
      </c>
      <c r="F47" s="4">
        <f>SUM(C47:E47)</f>
        <v>0</v>
      </c>
      <c r="G47" s="6">
        <v>0</v>
      </c>
      <c r="H47" s="6">
        <v>0</v>
      </c>
      <c r="I47" s="6">
        <v>0</v>
      </c>
      <c r="J47" s="4">
        <f>SUM(G47:I47)</f>
        <v>0</v>
      </c>
      <c r="K47" s="6">
        <f>G47+C47</f>
        <v>0</v>
      </c>
      <c r="L47" s="6">
        <f>H47+D47</f>
        <v>0</v>
      </c>
      <c r="M47" s="6">
        <f>I47+E47</f>
        <v>0</v>
      </c>
      <c r="N47" s="4">
        <f>SUM(K47:M47)</f>
        <v>0</v>
      </c>
    </row>
    <row r="48" spans="1:14" ht="31.5">
      <c r="A48" s="151" t="s">
        <v>144</v>
      </c>
      <c r="B48" s="87" t="s">
        <v>341</v>
      </c>
      <c r="C48" s="19">
        <f aca="true" t="shared" si="21" ref="C48:N48">SUM(C47)</f>
        <v>0</v>
      </c>
      <c r="D48" s="19">
        <f t="shared" si="21"/>
        <v>0</v>
      </c>
      <c r="E48" s="19">
        <f t="shared" si="21"/>
        <v>0</v>
      </c>
      <c r="F48" s="19">
        <f t="shared" si="21"/>
        <v>0</v>
      </c>
      <c r="G48" s="19">
        <f t="shared" si="21"/>
        <v>0</v>
      </c>
      <c r="H48" s="19">
        <f t="shared" si="21"/>
        <v>0</v>
      </c>
      <c r="I48" s="19">
        <f t="shared" si="21"/>
        <v>0</v>
      </c>
      <c r="J48" s="19">
        <f t="shared" si="21"/>
        <v>0</v>
      </c>
      <c r="K48" s="19">
        <f t="shared" si="21"/>
        <v>0</v>
      </c>
      <c r="L48" s="19">
        <f t="shared" si="21"/>
        <v>0</v>
      </c>
      <c r="M48" s="19">
        <f t="shared" si="21"/>
        <v>0</v>
      </c>
      <c r="N48" s="19">
        <f t="shared" si="21"/>
        <v>0</v>
      </c>
    </row>
    <row r="49" spans="1:14" ht="15.75">
      <c r="A49" s="150" t="s">
        <v>145</v>
      </c>
      <c r="B49" s="75" t="s">
        <v>79</v>
      </c>
      <c r="C49" s="6">
        <v>0</v>
      </c>
      <c r="D49" s="6">
        <v>0</v>
      </c>
      <c r="E49" s="6">
        <v>0</v>
      </c>
      <c r="F49" s="4">
        <f>SUM(C49:E49)</f>
        <v>0</v>
      </c>
      <c r="G49" s="6">
        <v>0</v>
      </c>
      <c r="H49" s="6">
        <v>0</v>
      </c>
      <c r="I49" s="6">
        <v>0</v>
      </c>
      <c r="J49" s="4">
        <f>SUM(G49:I49)</f>
        <v>0</v>
      </c>
      <c r="K49" s="6">
        <f>G49+C49</f>
        <v>0</v>
      </c>
      <c r="L49" s="6">
        <f>H49+D49</f>
        <v>0</v>
      </c>
      <c r="M49" s="6">
        <f>I49+E49</f>
        <v>0</v>
      </c>
      <c r="N49" s="4">
        <f>SUM(K49:M49)</f>
        <v>0</v>
      </c>
    </row>
    <row r="50" spans="1:14" ht="15.75">
      <c r="A50" s="151" t="s">
        <v>146</v>
      </c>
      <c r="B50" s="76" t="s">
        <v>342</v>
      </c>
      <c r="C50" s="19">
        <f aca="true" t="shared" si="22" ref="C50:N50">SUM(C49)</f>
        <v>0</v>
      </c>
      <c r="D50" s="19">
        <f t="shared" si="22"/>
        <v>0</v>
      </c>
      <c r="E50" s="19">
        <f t="shared" si="22"/>
        <v>0</v>
      </c>
      <c r="F50" s="19">
        <f t="shared" si="22"/>
        <v>0</v>
      </c>
      <c r="G50" s="19">
        <f t="shared" si="22"/>
        <v>0</v>
      </c>
      <c r="H50" s="19">
        <f t="shared" si="22"/>
        <v>0</v>
      </c>
      <c r="I50" s="19">
        <f t="shared" si="22"/>
        <v>0</v>
      </c>
      <c r="J50" s="19">
        <f t="shared" si="22"/>
        <v>0</v>
      </c>
      <c r="K50" s="19">
        <f t="shared" si="22"/>
        <v>0</v>
      </c>
      <c r="L50" s="19">
        <f t="shared" si="22"/>
        <v>0</v>
      </c>
      <c r="M50" s="19">
        <f t="shared" si="22"/>
        <v>0</v>
      </c>
      <c r="N50" s="19">
        <f t="shared" si="22"/>
        <v>0</v>
      </c>
    </row>
    <row r="51" spans="1:14" ht="15.75">
      <c r="A51" s="150" t="s">
        <v>147</v>
      </c>
      <c r="B51" s="57" t="s">
        <v>213</v>
      </c>
      <c r="C51" s="6">
        <v>0</v>
      </c>
      <c r="D51" s="6">
        <v>0</v>
      </c>
      <c r="E51" s="6">
        <v>0</v>
      </c>
      <c r="F51" s="6">
        <f>SUM(C51:E51)</f>
        <v>0</v>
      </c>
      <c r="G51" s="6">
        <v>0</v>
      </c>
      <c r="H51" s="6">
        <v>0</v>
      </c>
      <c r="I51" s="6">
        <v>0</v>
      </c>
      <c r="J51" s="6">
        <f>SUM(G51:I51)</f>
        <v>0</v>
      </c>
      <c r="K51" s="6">
        <f>G51+C51</f>
        <v>0</v>
      </c>
      <c r="L51" s="6">
        <f aca="true" t="shared" si="23" ref="L51:L65">H51+D51</f>
        <v>0</v>
      </c>
      <c r="M51" s="6">
        <f aca="true" t="shared" si="24" ref="M51:M65">I51+E51</f>
        <v>0</v>
      </c>
      <c r="N51" s="6">
        <f>SUM(K51:M51)</f>
        <v>0</v>
      </c>
    </row>
    <row r="52" spans="1:14" ht="15.75">
      <c r="A52" s="150" t="s">
        <v>148</v>
      </c>
      <c r="B52" s="57" t="s">
        <v>56</v>
      </c>
      <c r="C52" s="6">
        <v>0</v>
      </c>
      <c r="D52" s="6">
        <v>0</v>
      </c>
      <c r="E52" s="6">
        <v>0</v>
      </c>
      <c r="F52" s="6">
        <f aca="true" t="shared" si="25" ref="F52:F59">SUM(C52:E52)</f>
        <v>0</v>
      </c>
      <c r="G52" s="6">
        <v>0</v>
      </c>
      <c r="H52" s="6">
        <v>0</v>
      </c>
      <c r="I52" s="6">
        <v>0</v>
      </c>
      <c r="J52" s="6">
        <f aca="true" t="shared" si="26" ref="J52:J67">SUM(G52:I52)</f>
        <v>0</v>
      </c>
      <c r="K52" s="6">
        <f aca="true" t="shared" si="27" ref="K52:K57">G52+C52</f>
        <v>0</v>
      </c>
      <c r="L52" s="6">
        <f t="shared" si="23"/>
        <v>0</v>
      </c>
      <c r="M52" s="6">
        <f t="shared" si="24"/>
        <v>0</v>
      </c>
      <c r="N52" s="6">
        <f aca="true" t="shared" si="28" ref="N52:N65">SUM(K52:M52)</f>
        <v>0</v>
      </c>
    </row>
    <row r="53" spans="1:14" ht="15.75">
      <c r="A53" s="150" t="s">
        <v>149</v>
      </c>
      <c r="B53" s="57" t="s">
        <v>214</v>
      </c>
      <c r="C53" s="6">
        <v>0</v>
      </c>
      <c r="D53" s="6">
        <v>0</v>
      </c>
      <c r="E53" s="6">
        <v>0</v>
      </c>
      <c r="F53" s="6">
        <f t="shared" si="25"/>
        <v>0</v>
      </c>
      <c r="G53" s="6">
        <v>0</v>
      </c>
      <c r="H53" s="6">
        <v>0</v>
      </c>
      <c r="I53" s="6">
        <v>0</v>
      </c>
      <c r="J53" s="6">
        <f t="shared" si="26"/>
        <v>0</v>
      </c>
      <c r="K53" s="6">
        <f t="shared" si="27"/>
        <v>0</v>
      </c>
      <c r="L53" s="6">
        <f t="shared" si="23"/>
        <v>0</v>
      </c>
      <c r="M53" s="6">
        <f t="shared" si="24"/>
        <v>0</v>
      </c>
      <c r="N53" s="6">
        <f t="shared" si="28"/>
        <v>0</v>
      </c>
    </row>
    <row r="54" spans="1:14" ht="15.75">
      <c r="A54" s="150" t="s">
        <v>150</v>
      </c>
      <c r="B54" s="57" t="s">
        <v>57</v>
      </c>
      <c r="C54" s="6">
        <v>0</v>
      </c>
      <c r="D54" s="6">
        <v>0</v>
      </c>
      <c r="E54" s="6">
        <v>0</v>
      </c>
      <c r="F54" s="6">
        <f t="shared" si="25"/>
        <v>0</v>
      </c>
      <c r="G54" s="6">
        <v>0</v>
      </c>
      <c r="H54" s="6">
        <v>0</v>
      </c>
      <c r="I54" s="6">
        <v>0</v>
      </c>
      <c r="J54" s="6">
        <f t="shared" si="26"/>
        <v>0</v>
      </c>
      <c r="K54" s="6">
        <f t="shared" si="27"/>
        <v>0</v>
      </c>
      <c r="L54" s="6">
        <f t="shared" si="23"/>
        <v>0</v>
      </c>
      <c r="M54" s="6">
        <f t="shared" si="24"/>
        <v>0</v>
      </c>
      <c r="N54" s="6">
        <f t="shared" si="28"/>
        <v>0</v>
      </c>
    </row>
    <row r="55" spans="1:14" ht="15.75">
      <c r="A55" s="150" t="s">
        <v>151</v>
      </c>
      <c r="B55" s="57" t="s">
        <v>58</v>
      </c>
      <c r="C55" s="6">
        <v>2314003</v>
      </c>
      <c r="D55" s="6">
        <v>0</v>
      </c>
      <c r="E55" s="6">
        <v>0</v>
      </c>
      <c r="F55" s="6">
        <f t="shared" si="25"/>
        <v>2314003</v>
      </c>
      <c r="G55" s="6">
        <v>0</v>
      </c>
      <c r="H55" s="6">
        <v>0</v>
      </c>
      <c r="I55" s="6">
        <v>0</v>
      </c>
      <c r="J55" s="6">
        <f t="shared" si="26"/>
        <v>0</v>
      </c>
      <c r="K55" s="6">
        <f t="shared" si="27"/>
        <v>2314003</v>
      </c>
      <c r="L55" s="6">
        <f t="shared" si="23"/>
        <v>0</v>
      </c>
      <c r="M55" s="6">
        <f t="shared" si="24"/>
        <v>0</v>
      </c>
      <c r="N55" s="6">
        <f t="shared" si="28"/>
        <v>2314003</v>
      </c>
    </row>
    <row r="56" spans="1:14" ht="15.75">
      <c r="A56" s="150" t="s">
        <v>152</v>
      </c>
      <c r="B56" s="57" t="s">
        <v>59</v>
      </c>
      <c r="C56" s="6">
        <v>624781</v>
      </c>
      <c r="D56" s="6">
        <v>0</v>
      </c>
      <c r="E56" s="6">
        <v>0</v>
      </c>
      <c r="F56" s="6">
        <f t="shared" si="25"/>
        <v>624781</v>
      </c>
      <c r="G56" s="6">
        <v>0</v>
      </c>
      <c r="H56" s="6">
        <v>0</v>
      </c>
      <c r="I56" s="6">
        <v>0</v>
      </c>
      <c r="J56" s="6">
        <f t="shared" si="26"/>
        <v>0</v>
      </c>
      <c r="K56" s="6">
        <f t="shared" si="27"/>
        <v>624781</v>
      </c>
      <c r="L56" s="6">
        <f t="shared" si="23"/>
        <v>0</v>
      </c>
      <c r="M56" s="6">
        <f t="shared" si="24"/>
        <v>0</v>
      </c>
      <c r="N56" s="6">
        <f t="shared" si="28"/>
        <v>624781</v>
      </c>
    </row>
    <row r="57" spans="1:14" ht="15.75">
      <c r="A57" s="150" t="s">
        <v>260</v>
      </c>
      <c r="B57" s="57" t="s">
        <v>60</v>
      </c>
      <c r="C57" s="6">
        <v>797000</v>
      </c>
      <c r="D57" s="6">
        <v>0</v>
      </c>
      <c r="E57" s="6">
        <v>0</v>
      </c>
      <c r="F57" s="6">
        <f t="shared" si="25"/>
        <v>797000</v>
      </c>
      <c r="G57" s="6">
        <v>0</v>
      </c>
      <c r="H57" s="6">
        <v>0</v>
      </c>
      <c r="I57" s="6">
        <v>0</v>
      </c>
      <c r="J57" s="6">
        <f t="shared" si="26"/>
        <v>0</v>
      </c>
      <c r="K57" s="6">
        <f t="shared" si="27"/>
        <v>797000</v>
      </c>
      <c r="L57" s="6">
        <f t="shared" si="23"/>
        <v>0</v>
      </c>
      <c r="M57" s="6">
        <f t="shared" si="24"/>
        <v>0</v>
      </c>
      <c r="N57" s="6">
        <f t="shared" si="28"/>
        <v>797000</v>
      </c>
    </row>
    <row r="58" spans="1:14" ht="15.75">
      <c r="A58" s="150" t="s">
        <v>261</v>
      </c>
      <c r="B58" s="154" t="s">
        <v>215</v>
      </c>
      <c r="C58" s="149">
        <v>0</v>
      </c>
      <c r="D58" s="149">
        <v>0</v>
      </c>
      <c r="E58" s="149">
        <v>0</v>
      </c>
      <c r="F58" s="149">
        <f t="shared" si="25"/>
        <v>0</v>
      </c>
      <c r="G58" s="149">
        <v>0</v>
      </c>
      <c r="H58" s="149">
        <v>0</v>
      </c>
      <c r="I58" s="149">
        <v>0</v>
      </c>
      <c r="J58" s="149">
        <f t="shared" si="26"/>
        <v>0</v>
      </c>
      <c r="K58" s="149">
        <f>G58+C58</f>
        <v>0</v>
      </c>
      <c r="L58" s="149">
        <f t="shared" si="23"/>
        <v>0</v>
      </c>
      <c r="M58" s="149">
        <f t="shared" si="24"/>
        <v>0</v>
      </c>
      <c r="N58" s="149">
        <f t="shared" si="28"/>
        <v>0</v>
      </c>
    </row>
    <row r="59" spans="1:14" ht="15.75">
      <c r="A59" s="150" t="s">
        <v>262</v>
      </c>
      <c r="B59" s="154" t="s">
        <v>216</v>
      </c>
      <c r="C59" s="149">
        <v>0</v>
      </c>
      <c r="D59" s="149">
        <v>0</v>
      </c>
      <c r="E59" s="149">
        <v>0</v>
      </c>
      <c r="F59" s="149">
        <f t="shared" si="25"/>
        <v>0</v>
      </c>
      <c r="G59" s="149">
        <v>0</v>
      </c>
      <c r="H59" s="149">
        <v>0</v>
      </c>
      <c r="I59" s="149">
        <v>0</v>
      </c>
      <c r="J59" s="149">
        <f t="shared" si="26"/>
        <v>0</v>
      </c>
      <c r="K59" s="149">
        <f aca="true" t="shared" si="29" ref="K59:K65">G59+C59</f>
        <v>0</v>
      </c>
      <c r="L59" s="149">
        <f t="shared" si="23"/>
        <v>0</v>
      </c>
      <c r="M59" s="149">
        <f t="shared" si="24"/>
        <v>0</v>
      </c>
      <c r="N59" s="149">
        <f t="shared" si="28"/>
        <v>0</v>
      </c>
    </row>
    <row r="60" spans="1:14" ht="15.75">
      <c r="A60" s="150" t="s">
        <v>263</v>
      </c>
      <c r="B60" s="57" t="s">
        <v>359</v>
      </c>
      <c r="C60" s="6">
        <f>SUM(C58:C59)</f>
        <v>0</v>
      </c>
      <c r="D60" s="6">
        <f>SUM(D58:D59)</f>
        <v>0</v>
      </c>
      <c r="E60" s="6">
        <f>SUM(E58:E59)</f>
        <v>0</v>
      </c>
      <c r="F60" s="6">
        <f aca="true" t="shared" si="30" ref="F60:F67">SUM(C60:E60)</f>
        <v>0</v>
      </c>
      <c r="G60" s="6">
        <f>SUM(G58:G59)</f>
        <v>0</v>
      </c>
      <c r="H60" s="6">
        <f>SUM(H58:H59)</f>
        <v>0</v>
      </c>
      <c r="I60" s="6">
        <f>SUM(I58:I59)</f>
        <v>0</v>
      </c>
      <c r="J60" s="6">
        <f t="shared" si="26"/>
        <v>0</v>
      </c>
      <c r="K60" s="149">
        <f t="shared" si="29"/>
        <v>0</v>
      </c>
      <c r="L60" s="149">
        <f t="shared" si="23"/>
        <v>0</v>
      </c>
      <c r="M60" s="149">
        <f t="shared" si="24"/>
        <v>0</v>
      </c>
      <c r="N60" s="149">
        <f t="shared" si="28"/>
        <v>0</v>
      </c>
    </row>
    <row r="61" spans="1:14" ht="15.75">
      <c r="A61" s="150" t="s">
        <v>264</v>
      </c>
      <c r="B61" s="154" t="s">
        <v>218</v>
      </c>
      <c r="C61" s="149">
        <v>0</v>
      </c>
      <c r="D61" s="149">
        <v>0</v>
      </c>
      <c r="E61" s="149">
        <v>0</v>
      </c>
      <c r="F61" s="149">
        <f t="shared" si="30"/>
        <v>0</v>
      </c>
      <c r="G61" s="149">
        <v>0</v>
      </c>
      <c r="H61" s="149">
        <v>0</v>
      </c>
      <c r="I61" s="149">
        <v>0</v>
      </c>
      <c r="J61" s="149">
        <f t="shared" si="26"/>
        <v>0</v>
      </c>
      <c r="K61" s="149">
        <f t="shared" si="29"/>
        <v>0</v>
      </c>
      <c r="L61" s="149">
        <f t="shared" si="23"/>
        <v>0</v>
      </c>
      <c r="M61" s="149">
        <f t="shared" si="24"/>
        <v>0</v>
      </c>
      <c r="N61" s="149">
        <f t="shared" si="28"/>
        <v>0</v>
      </c>
    </row>
    <row r="62" spans="1:14" ht="15.75">
      <c r="A62" s="150" t="s">
        <v>265</v>
      </c>
      <c r="B62" s="154" t="s">
        <v>219</v>
      </c>
      <c r="C62" s="149">
        <v>0</v>
      </c>
      <c r="D62" s="149">
        <v>0</v>
      </c>
      <c r="E62" s="149">
        <v>0</v>
      </c>
      <c r="F62" s="149">
        <f t="shared" si="30"/>
        <v>0</v>
      </c>
      <c r="G62" s="149">
        <v>0</v>
      </c>
      <c r="H62" s="149">
        <v>0</v>
      </c>
      <c r="I62" s="149">
        <v>0</v>
      </c>
      <c r="J62" s="149">
        <f t="shared" si="26"/>
        <v>0</v>
      </c>
      <c r="K62" s="149">
        <f t="shared" si="29"/>
        <v>0</v>
      </c>
      <c r="L62" s="149">
        <f t="shared" si="23"/>
        <v>0</v>
      </c>
      <c r="M62" s="149">
        <f t="shared" si="24"/>
        <v>0</v>
      </c>
      <c r="N62" s="149">
        <f t="shared" si="28"/>
        <v>0</v>
      </c>
    </row>
    <row r="63" spans="1:14" ht="15.75">
      <c r="A63" s="150" t="s">
        <v>266</v>
      </c>
      <c r="B63" s="57" t="s">
        <v>360</v>
      </c>
      <c r="C63" s="6">
        <f>SUM(C61:C62)</f>
        <v>0</v>
      </c>
      <c r="D63" s="6">
        <f>SUM(D61:D62)</f>
        <v>0</v>
      </c>
      <c r="E63" s="6">
        <f>SUM(E61:E62)</f>
        <v>0</v>
      </c>
      <c r="F63" s="6">
        <f t="shared" si="30"/>
        <v>0</v>
      </c>
      <c r="G63" s="6">
        <f>SUM(G61:G62)</f>
        <v>0</v>
      </c>
      <c r="H63" s="6">
        <f>SUM(H61:H62)</f>
        <v>0</v>
      </c>
      <c r="I63" s="6">
        <f>SUM(I61:I62)</f>
        <v>0</v>
      </c>
      <c r="J63" s="6">
        <f t="shared" si="26"/>
        <v>0</v>
      </c>
      <c r="K63" s="6">
        <f t="shared" si="29"/>
        <v>0</v>
      </c>
      <c r="L63" s="6">
        <f t="shared" si="23"/>
        <v>0</v>
      </c>
      <c r="M63" s="6">
        <f t="shared" si="24"/>
        <v>0</v>
      </c>
      <c r="N63" s="6">
        <f t="shared" si="28"/>
        <v>0</v>
      </c>
    </row>
    <row r="64" spans="1:14" ht="15.75">
      <c r="A64" s="150" t="s">
        <v>267</v>
      </c>
      <c r="B64" s="57" t="s">
        <v>221</v>
      </c>
      <c r="C64" s="6">
        <v>0</v>
      </c>
      <c r="D64" s="6">
        <v>0</v>
      </c>
      <c r="E64" s="6">
        <v>0</v>
      </c>
      <c r="F64" s="6">
        <f t="shared" si="30"/>
        <v>0</v>
      </c>
      <c r="G64" s="6">
        <v>0</v>
      </c>
      <c r="H64" s="6">
        <v>0</v>
      </c>
      <c r="I64" s="6">
        <v>0</v>
      </c>
      <c r="J64" s="6">
        <f t="shared" si="26"/>
        <v>0</v>
      </c>
      <c r="K64" s="6">
        <f t="shared" si="29"/>
        <v>0</v>
      </c>
      <c r="L64" s="6">
        <f t="shared" si="23"/>
        <v>0</v>
      </c>
      <c r="M64" s="6">
        <f t="shared" si="24"/>
        <v>0</v>
      </c>
      <c r="N64" s="6">
        <f t="shared" si="28"/>
        <v>0</v>
      </c>
    </row>
    <row r="65" spans="1:14" ht="15.75">
      <c r="A65" s="150" t="s">
        <v>268</v>
      </c>
      <c r="B65" s="83" t="s">
        <v>61</v>
      </c>
      <c r="C65" s="6">
        <v>0</v>
      </c>
      <c r="D65" s="6">
        <v>0</v>
      </c>
      <c r="E65" s="6">
        <v>0</v>
      </c>
      <c r="F65" s="6">
        <f t="shared" si="30"/>
        <v>0</v>
      </c>
      <c r="G65" s="6">
        <v>0</v>
      </c>
      <c r="H65" s="6">
        <v>0</v>
      </c>
      <c r="I65" s="6">
        <v>0</v>
      </c>
      <c r="J65" s="6">
        <f t="shared" si="26"/>
        <v>0</v>
      </c>
      <c r="K65" s="6">
        <f t="shared" si="29"/>
        <v>0</v>
      </c>
      <c r="L65" s="6">
        <f t="shared" si="23"/>
        <v>0</v>
      </c>
      <c r="M65" s="6">
        <f t="shared" si="24"/>
        <v>0</v>
      </c>
      <c r="N65" s="6">
        <f t="shared" si="28"/>
        <v>0</v>
      </c>
    </row>
    <row r="66" spans="1:14" ht="15.75">
      <c r="A66" s="151" t="s">
        <v>269</v>
      </c>
      <c r="B66" s="84" t="s">
        <v>343</v>
      </c>
      <c r="C66" s="19">
        <f>C51+C52+C53+C54+C55+C56+C57+C60+C63+C64+C65</f>
        <v>3735784</v>
      </c>
      <c r="D66" s="19">
        <f>D51+D52+D53+D54+D55+D56+D57+D60+D63+D64+D65</f>
        <v>0</v>
      </c>
      <c r="E66" s="19">
        <f>E51+E52+E53+E54+E55+E56+E57+E60+E63+E64+E65</f>
        <v>0</v>
      </c>
      <c r="F66" s="19">
        <f t="shared" si="30"/>
        <v>3735784</v>
      </c>
      <c r="G66" s="19">
        <f>G51+G52+G53+G54+G55+G56+G57+G60+G63+G64+G65</f>
        <v>0</v>
      </c>
      <c r="H66" s="19">
        <f>H51+H52+H53+H54+H55+H56+H57+H60+H63+H64+H65</f>
        <v>0</v>
      </c>
      <c r="I66" s="19">
        <f>I51+I52+I53+I54+I55+I56+I57+I60+I63+I64+I65</f>
        <v>0</v>
      </c>
      <c r="J66" s="19">
        <f t="shared" si="26"/>
        <v>0</v>
      </c>
      <c r="K66" s="19">
        <f>K51+K52+K53+K54+K55+K56+K57+K60+K63+K64+K65</f>
        <v>3735784</v>
      </c>
      <c r="L66" s="19">
        <f>L51+L52+L53+L54+L55+L56+L57+L60+L63+L64+L65</f>
        <v>0</v>
      </c>
      <c r="M66" s="19">
        <f>M51+M52+M53+M54+M55+M56+M57+M60+M63+M64+M65</f>
        <v>0</v>
      </c>
      <c r="N66" s="19">
        <f>N51+N52+N53+N54+N55+N56+N57+N60+N63+N64+N65</f>
        <v>3735784</v>
      </c>
    </row>
    <row r="67" spans="1:14" ht="15.75">
      <c r="A67" s="150" t="s">
        <v>270</v>
      </c>
      <c r="B67" s="83" t="s">
        <v>70</v>
      </c>
      <c r="C67" s="6">
        <v>0</v>
      </c>
      <c r="D67" s="6">
        <v>0</v>
      </c>
      <c r="E67" s="6">
        <v>0</v>
      </c>
      <c r="F67" s="4">
        <f t="shared" si="30"/>
        <v>0</v>
      </c>
      <c r="G67" s="6">
        <v>0</v>
      </c>
      <c r="H67" s="6">
        <v>0</v>
      </c>
      <c r="I67" s="6">
        <v>0</v>
      </c>
      <c r="J67" s="4">
        <f t="shared" si="26"/>
        <v>0</v>
      </c>
      <c r="K67" s="6">
        <f>G67+C67</f>
        <v>0</v>
      </c>
      <c r="L67" s="6">
        <f>H67+D67</f>
        <v>0</v>
      </c>
      <c r="M67" s="6">
        <f>I67+E67</f>
        <v>0</v>
      </c>
      <c r="N67" s="6">
        <f>SUM(K67:M67)</f>
        <v>0</v>
      </c>
    </row>
    <row r="68" spans="1:14" ht="15.75">
      <c r="A68" s="151" t="s">
        <v>271</v>
      </c>
      <c r="B68" s="82" t="s">
        <v>344</v>
      </c>
      <c r="C68" s="19">
        <f aca="true" t="shared" si="31" ref="C68:N68">SUM(C67)</f>
        <v>0</v>
      </c>
      <c r="D68" s="19">
        <f t="shared" si="31"/>
        <v>0</v>
      </c>
      <c r="E68" s="19">
        <f t="shared" si="31"/>
        <v>0</v>
      </c>
      <c r="F68" s="19">
        <f t="shared" si="31"/>
        <v>0</v>
      </c>
      <c r="G68" s="19">
        <f t="shared" si="31"/>
        <v>0</v>
      </c>
      <c r="H68" s="19">
        <f t="shared" si="31"/>
        <v>0</v>
      </c>
      <c r="I68" s="19">
        <f t="shared" si="31"/>
        <v>0</v>
      </c>
      <c r="J68" s="19">
        <f t="shared" si="31"/>
        <v>0</v>
      </c>
      <c r="K68" s="19">
        <f t="shared" si="31"/>
        <v>0</v>
      </c>
      <c r="L68" s="19">
        <f t="shared" si="31"/>
        <v>0</v>
      </c>
      <c r="M68" s="19">
        <f t="shared" si="31"/>
        <v>0</v>
      </c>
      <c r="N68" s="19">
        <f t="shared" si="31"/>
        <v>0</v>
      </c>
    </row>
    <row r="69" spans="1:14" ht="15.75">
      <c r="A69" s="151" t="s">
        <v>272</v>
      </c>
      <c r="B69" s="46" t="s">
        <v>345</v>
      </c>
      <c r="C69" s="19">
        <f aca="true" t="shared" si="32" ref="C69:N69">C48+C66+C68+C50</f>
        <v>3735784</v>
      </c>
      <c r="D69" s="19">
        <f t="shared" si="32"/>
        <v>0</v>
      </c>
      <c r="E69" s="19">
        <f t="shared" si="32"/>
        <v>0</v>
      </c>
      <c r="F69" s="19">
        <f t="shared" si="32"/>
        <v>3735784</v>
      </c>
      <c r="G69" s="19">
        <f t="shared" si="32"/>
        <v>0</v>
      </c>
      <c r="H69" s="19">
        <f t="shared" si="32"/>
        <v>0</v>
      </c>
      <c r="I69" s="19">
        <f t="shared" si="32"/>
        <v>0</v>
      </c>
      <c r="J69" s="19">
        <f t="shared" si="32"/>
        <v>0</v>
      </c>
      <c r="K69" s="19">
        <f t="shared" si="32"/>
        <v>3735784</v>
      </c>
      <c r="L69" s="19">
        <f t="shared" si="32"/>
        <v>0</v>
      </c>
      <c r="M69" s="19">
        <f t="shared" si="32"/>
        <v>0</v>
      </c>
      <c r="N69" s="19">
        <f t="shared" si="32"/>
        <v>3735784</v>
      </c>
    </row>
    <row r="70" spans="1:14" ht="15.75">
      <c r="A70" s="150" t="s">
        <v>273</v>
      </c>
      <c r="B70" s="57" t="s">
        <v>54</v>
      </c>
      <c r="C70" s="6">
        <v>0</v>
      </c>
      <c r="D70" s="6">
        <v>0</v>
      </c>
      <c r="E70" s="6">
        <v>0</v>
      </c>
      <c r="F70" s="4">
        <f>SUM(C70:E70)</f>
        <v>0</v>
      </c>
      <c r="G70" s="6">
        <v>0</v>
      </c>
      <c r="H70" s="6">
        <v>0</v>
      </c>
      <c r="I70" s="6">
        <v>0</v>
      </c>
      <c r="J70" s="4">
        <f>SUM(G70:I70)</f>
        <v>0</v>
      </c>
      <c r="K70" s="6">
        <f aca="true" t="shared" si="33" ref="K70:M71">G70+C70</f>
        <v>0</v>
      </c>
      <c r="L70" s="6">
        <f t="shared" si="33"/>
        <v>0</v>
      </c>
      <c r="M70" s="6">
        <f t="shared" si="33"/>
        <v>0</v>
      </c>
      <c r="N70" s="6">
        <f>SUM(K70:M70)</f>
        <v>0</v>
      </c>
    </row>
    <row r="71" spans="1:14" ht="31.5">
      <c r="A71" s="150" t="s">
        <v>274</v>
      </c>
      <c r="B71" s="57" t="s">
        <v>55</v>
      </c>
      <c r="C71" s="6">
        <v>0</v>
      </c>
      <c r="D71" s="6">
        <v>0</v>
      </c>
      <c r="E71" s="6">
        <v>0</v>
      </c>
      <c r="F71" s="4">
        <f>SUM(C71:E71)</f>
        <v>0</v>
      </c>
      <c r="G71" s="6">
        <v>0</v>
      </c>
      <c r="H71" s="6">
        <v>0</v>
      </c>
      <c r="I71" s="6">
        <v>0</v>
      </c>
      <c r="J71" s="4">
        <f>SUM(G71:I71)</f>
        <v>0</v>
      </c>
      <c r="K71" s="6">
        <f t="shared" si="33"/>
        <v>0</v>
      </c>
      <c r="L71" s="6">
        <f t="shared" si="33"/>
        <v>0</v>
      </c>
      <c r="M71" s="6">
        <f t="shared" si="33"/>
        <v>0</v>
      </c>
      <c r="N71" s="6">
        <f>SUM(K71:M71)</f>
        <v>0</v>
      </c>
    </row>
    <row r="72" spans="1:14" ht="31.5">
      <c r="A72" s="151" t="s">
        <v>275</v>
      </c>
      <c r="B72" s="80" t="s">
        <v>346</v>
      </c>
      <c r="C72" s="19">
        <f aca="true" t="shared" si="34" ref="C72:N72">SUM(C70:C71)</f>
        <v>0</v>
      </c>
      <c r="D72" s="19">
        <f t="shared" si="34"/>
        <v>0</v>
      </c>
      <c r="E72" s="19">
        <f t="shared" si="34"/>
        <v>0</v>
      </c>
      <c r="F72" s="19">
        <f t="shared" si="34"/>
        <v>0</v>
      </c>
      <c r="G72" s="19">
        <f t="shared" si="34"/>
        <v>0</v>
      </c>
      <c r="H72" s="19">
        <f t="shared" si="34"/>
        <v>0</v>
      </c>
      <c r="I72" s="19">
        <f t="shared" si="34"/>
        <v>0</v>
      </c>
      <c r="J72" s="19">
        <f t="shared" si="34"/>
        <v>0</v>
      </c>
      <c r="K72" s="19">
        <f t="shared" si="34"/>
        <v>0</v>
      </c>
      <c r="L72" s="19">
        <f t="shared" si="34"/>
        <v>0</v>
      </c>
      <c r="M72" s="19">
        <f t="shared" si="34"/>
        <v>0</v>
      </c>
      <c r="N72" s="19">
        <f t="shared" si="34"/>
        <v>0</v>
      </c>
    </row>
    <row r="73" spans="1:14" ht="15.75">
      <c r="A73" s="150" t="s">
        <v>276</v>
      </c>
      <c r="B73" s="153" t="s">
        <v>67</v>
      </c>
      <c r="C73" s="6">
        <v>0</v>
      </c>
      <c r="D73" s="6">
        <v>0</v>
      </c>
      <c r="E73" s="6">
        <v>0</v>
      </c>
      <c r="F73" s="4">
        <f>SUM(C73:E73)</f>
        <v>0</v>
      </c>
      <c r="G73" s="6">
        <v>0</v>
      </c>
      <c r="H73" s="6">
        <v>0</v>
      </c>
      <c r="I73" s="6">
        <v>0</v>
      </c>
      <c r="J73" s="4">
        <f>SUM(G73:I73)</f>
        <v>0</v>
      </c>
      <c r="K73" s="6">
        <f>G73+C73</f>
        <v>0</v>
      </c>
      <c r="L73" s="6">
        <f>H73+D73</f>
        <v>0</v>
      </c>
      <c r="M73" s="6">
        <f>I73+E73</f>
        <v>0</v>
      </c>
      <c r="N73" s="6">
        <f>J73+F73</f>
        <v>0</v>
      </c>
    </row>
    <row r="74" spans="1:14" ht="15.75">
      <c r="A74" s="151" t="s">
        <v>277</v>
      </c>
      <c r="B74" s="152" t="s">
        <v>347</v>
      </c>
      <c r="C74" s="19">
        <f>SUM(C73)</f>
        <v>0</v>
      </c>
      <c r="D74" s="19">
        <f>SUM(D73)</f>
        <v>0</v>
      </c>
      <c r="E74" s="19">
        <f>SUM(E73)</f>
        <v>0</v>
      </c>
      <c r="F74" s="19">
        <f>SUM(C74:E74)</f>
        <v>0</v>
      </c>
      <c r="G74" s="19">
        <f>SUM(G73)</f>
        <v>0</v>
      </c>
      <c r="H74" s="19">
        <f>SUM(H73)</f>
        <v>0</v>
      </c>
      <c r="I74" s="19">
        <f>SUM(I73)</f>
        <v>0</v>
      </c>
      <c r="J74" s="19">
        <f>SUM(G74:I74)</f>
        <v>0</v>
      </c>
      <c r="K74" s="19">
        <f>SUM(K73)</f>
        <v>0</v>
      </c>
      <c r="L74" s="19">
        <f>SUM(L73)</f>
        <v>0</v>
      </c>
      <c r="M74" s="19">
        <f>SUM(M73)</f>
        <v>0</v>
      </c>
      <c r="N74" s="19">
        <f>SUM(K74:M74)</f>
        <v>0</v>
      </c>
    </row>
    <row r="75" spans="1:14" ht="15.75">
      <c r="A75" s="150" t="s">
        <v>278</v>
      </c>
      <c r="B75" s="83" t="s">
        <v>73</v>
      </c>
      <c r="C75" s="6">
        <v>0</v>
      </c>
      <c r="D75" s="6">
        <v>0</v>
      </c>
      <c r="E75" s="6">
        <v>0</v>
      </c>
      <c r="F75" s="4">
        <f>SUM(C75:E75)</f>
        <v>0</v>
      </c>
      <c r="G75" s="6">
        <v>0</v>
      </c>
      <c r="H75" s="6">
        <v>0</v>
      </c>
      <c r="I75" s="6">
        <v>0</v>
      </c>
      <c r="J75" s="4">
        <f>SUM(G75:I75)</f>
        <v>0</v>
      </c>
      <c r="K75" s="6">
        <f>G75+C75</f>
        <v>0</v>
      </c>
      <c r="L75" s="6">
        <f>H75+D75</f>
        <v>0</v>
      </c>
      <c r="M75" s="6">
        <f>I75+E75</f>
        <v>0</v>
      </c>
      <c r="N75" s="6">
        <f>J75+F75</f>
        <v>0</v>
      </c>
    </row>
    <row r="76" spans="1:14" ht="15.75">
      <c r="A76" s="151" t="s">
        <v>279</v>
      </c>
      <c r="B76" s="82" t="s">
        <v>348</v>
      </c>
      <c r="C76" s="19">
        <f>SUM(C73)</f>
        <v>0</v>
      </c>
      <c r="D76" s="19">
        <f>SUM(D73)</f>
        <v>0</v>
      </c>
      <c r="E76" s="19">
        <f>SUM(E73)</f>
        <v>0</v>
      </c>
      <c r="F76" s="19">
        <f>SUM(C76:E76)</f>
        <v>0</v>
      </c>
      <c r="G76" s="19">
        <f>SUM(G73)</f>
        <v>0</v>
      </c>
      <c r="H76" s="19">
        <f>SUM(H73)</f>
        <v>0</v>
      </c>
      <c r="I76" s="19">
        <f>SUM(I73)</f>
        <v>0</v>
      </c>
      <c r="J76" s="19">
        <f>SUM(G76:I76)</f>
        <v>0</v>
      </c>
      <c r="K76" s="19">
        <f>SUM(K73)</f>
        <v>0</v>
      </c>
      <c r="L76" s="19">
        <f>SUM(L73)</f>
        <v>0</v>
      </c>
      <c r="M76" s="19">
        <f>SUM(M73)</f>
        <v>0</v>
      </c>
      <c r="N76" s="19">
        <f>SUM(K76:M76)</f>
        <v>0</v>
      </c>
    </row>
    <row r="77" spans="1:14" ht="15.75">
      <c r="A77" s="151" t="s">
        <v>280</v>
      </c>
      <c r="B77" s="46" t="s">
        <v>349</v>
      </c>
      <c r="C77" s="19">
        <f>C72+C76+C74</f>
        <v>0</v>
      </c>
      <c r="D77" s="19">
        <f>D72+D76+D74</f>
        <v>0</v>
      </c>
      <c r="E77" s="19">
        <f>E72+E76+E74</f>
        <v>0</v>
      </c>
      <c r="F77" s="19">
        <f>SUM(C77:E77)</f>
        <v>0</v>
      </c>
      <c r="G77" s="19">
        <f>G72+G76+G74</f>
        <v>0</v>
      </c>
      <c r="H77" s="19">
        <f>H72+H76+H74</f>
        <v>0</v>
      </c>
      <c r="I77" s="19">
        <f>I72+I76+I74</f>
        <v>0</v>
      </c>
      <c r="J77" s="19">
        <f>SUM(G77:I77)</f>
        <v>0</v>
      </c>
      <c r="K77" s="19">
        <f>K72+K76+K74</f>
        <v>0</v>
      </c>
      <c r="L77" s="19">
        <f>L72+L76+L74</f>
        <v>0</v>
      </c>
      <c r="M77" s="19">
        <f>M72+M76+M74</f>
        <v>0</v>
      </c>
      <c r="N77" s="19">
        <f>SUM(K77:M77)</f>
        <v>0</v>
      </c>
    </row>
    <row r="78" spans="1:14" ht="15.75">
      <c r="A78" s="151" t="s">
        <v>281</v>
      </c>
      <c r="B78" s="46" t="s">
        <v>350</v>
      </c>
      <c r="C78" s="19">
        <f aca="true" t="shared" si="35" ref="C78:N78">C69+C77+C46</f>
        <v>277433031</v>
      </c>
      <c r="D78" s="19">
        <f t="shared" si="35"/>
        <v>0</v>
      </c>
      <c r="E78" s="19">
        <f t="shared" si="35"/>
        <v>0</v>
      </c>
      <c r="F78" s="19">
        <f t="shared" si="35"/>
        <v>277433031</v>
      </c>
      <c r="G78" s="19">
        <f t="shared" si="35"/>
        <v>9039082</v>
      </c>
      <c r="H78" s="19">
        <f t="shared" si="35"/>
        <v>0</v>
      </c>
      <c r="I78" s="19">
        <f t="shared" si="35"/>
        <v>0</v>
      </c>
      <c r="J78" s="19">
        <f t="shared" si="35"/>
        <v>9039082</v>
      </c>
      <c r="K78" s="19">
        <f t="shared" si="35"/>
        <v>286472113</v>
      </c>
      <c r="L78" s="19">
        <f t="shared" si="35"/>
        <v>0</v>
      </c>
      <c r="M78" s="19">
        <f t="shared" si="35"/>
        <v>0</v>
      </c>
      <c r="N78" s="19">
        <f t="shared" si="35"/>
        <v>286472113</v>
      </c>
    </row>
    <row r="79" spans="1:14" ht="15.75">
      <c r="A79" s="12"/>
      <c r="B79" s="56"/>
      <c r="C79" s="19"/>
      <c r="D79" s="12"/>
      <c r="E79" s="12"/>
      <c r="F79" s="12"/>
      <c r="G79" s="19"/>
      <c r="H79" s="12"/>
      <c r="I79" s="12"/>
      <c r="J79" s="12"/>
      <c r="K79" s="19"/>
      <c r="L79" s="12"/>
      <c r="M79" s="12"/>
      <c r="N79" s="12"/>
    </row>
    <row r="80" spans="1:14" ht="15.75">
      <c r="A80" s="151" t="s">
        <v>352</v>
      </c>
      <c r="B80" s="56" t="s">
        <v>27</v>
      </c>
      <c r="C80" s="19"/>
      <c r="D80" s="12"/>
      <c r="E80" s="12"/>
      <c r="F80" s="12"/>
      <c r="G80" s="19"/>
      <c r="H80" s="12"/>
      <c r="I80" s="12"/>
      <c r="J80" s="12"/>
      <c r="K80" s="19"/>
      <c r="L80" s="12"/>
      <c r="M80" s="12"/>
      <c r="N80" s="12"/>
    </row>
    <row r="81" spans="1:14" ht="15.75">
      <c r="A81" s="151" t="s">
        <v>142</v>
      </c>
      <c r="B81" s="59" t="s">
        <v>29</v>
      </c>
      <c r="C81" s="20">
        <v>246961046</v>
      </c>
      <c r="D81" s="94">
        <v>0</v>
      </c>
      <c r="E81" s="96">
        <v>0</v>
      </c>
      <c r="F81" s="96">
        <f>SUM(C81:E81)</f>
        <v>246961046</v>
      </c>
      <c r="G81" s="20">
        <v>6705289</v>
      </c>
      <c r="H81" s="94">
        <v>0</v>
      </c>
      <c r="I81" s="96">
        <v>0</v>
      </c>
      <c r="J81" s="96">
        <f>SUM(G81:I81)</f>
        <v>6705289</v>
      </c>
      <c r="K81" s="20">
        <f>G81+C81</f>
        <v>253666335</v>
      </c>
      <c r="L81" s="20">
        <f>H81+D81</f>
        <v>0</v>
      </c>
      <c r="M81" s="20">
        <f>I81+E81</f>
        <v>0</v>
      </c>
      <c r="N81" s="20">
        <f>J81+F81</f>
        <v>253666335</v>
      </c>
    </row>
    <row r="82" spans="1:14" ht="31.5">
      <c r="A82" s="150" t="s">
        <v>143</v>
      </c>
      <c r="B82" s="57" t="s">
        <v>77</v>
      </c>
      <c r="C82" s="6">
        <v>0</v>
      </c>
      <c r="D82" s="6">
        <v>0</v>
      </c>
      <c r="E82" s="6">
        <v>0</v>
      </c>
      <c r="F82" s="4">
        <f>SUM(C82:E82)</f>
        <v>0</v>
      </c>
      <c r="G82" s="6">
        <v>0</v>
      </c>
      <c r="H82" s="6">
        <v>0</v>
      </c>
      <c r="I82" s="6">
        <v>0</v>
      </c>
      <c r="J82" s="4">
        <f>SUM(G82:I82)</f>
        <v>0</v>
      </c>
      <c r="K82" s="6">
        <f>G82+C82</f>
        <v>0</v>
      </c>
      <c r="L82" s="6">
        <f>H82+D82</f>
        <v>0</v>
      </c>
      <c r="M82" s="6">
        <f>I82+E82</f>
        <v>0</v>
      </c>
      <c r="N82" s="4">
        <f>SUM(K82:M82)</f>
        <v>0</v>
      </c>
    </row>
    <row r="83" spans="1:14" ht="31.5">
      <c r="A83" s="151" t="s">
        <v>144</v>
      </c>
      <c r="B83" s="87" t="s">
        <v>341</v>
      </c>
      <c r="C83" s="19">
        <f aca="true" t="shared" si="36" ref="C83:N83">SUM(C82)</f>
        <v>0</v>
      </c>
      <c r="D83" s="19">
        <f t="shared" si="36"/>
        <v>0</v>
      </c>
      <c r="E83" s="19">
        <f t="shared" si="36"/>
        <v>0</v>
      </c>
      <c r="F83" s="19">
        <f t="shared" si="36"/>
        <v>0</v>
      </c>
      <c r="G83" s="19">
        <f t="shared" si="36"/>
        <v>0</v>
      </c>
      <c r="H83" s="19">
        <f t="shared" si="36"/>
        <v>0</v>
      </c>
      <c r="I83" s="19">
        <f t="shared" si="36"/>
        <v>0</v>
      </c>
      <c r="J83" s="19">
        <f t="shared" si="36"/>
        <v>0</v>
      </c>
      <c r="K83" s="19">
        <f t="shared" si="36"/>
        <v>0</v>
      </c>
      <c r="L83" s="19">
        <f t="shared" si="36"/>
        <v>0</v>
      </c>
      <c r="M83" s="19">
        <f t="shared" si="36"/>
        <v>0</v>
      </c>
      <c r="N83" s="19">
        <f t="shared" si="36"/>
        <v>0</v>
      </c>
    </row>
    <row r="84" spans="1:14" ht="15.75">
      <c r="A84" s="150" t="s">
        <v>145</v>
      </c>
      <c r="B84" s="75" t="s">
        <v>79</v>
      </c>
      <c r="C84" s="6">
        <v>0</v>
      </c>
      <c r="D84" s="6">
        <v>0</v>
      </c>
      <c r="E84" s="6">
        <v>0</v>
      </c>
      <c r="F84" s="4">
        <f>SUM(C84:E84)</f>
        <v>0</v>
      </c>
      <c r="G84" s="6">
        <v>0</v>
      </c>
      <c r="H84" s="6">
        <v>0</v>
      </c>
      <c r="I84" s="6">
        <v>0</v>
      </c>
      <c r="J84" s="4">
        <f>SUM(G84:I84)</f>
        <v>0</v>
      </c>
      <c r="K84" s="6">
        <f>G84+C84</f>
        <v>0</v>
      </c>
      <c r="L84" s="6">
        <f>H84+D84</f>
        <v>0</v>
      </c>
      <c r="M84" s="6">
        <f>I84+E84</f>
        <v>0</v>
      </c>
      <c r="N84" s="4">
        <f>SUM(K84:M84)</f>
        <v>0</v>
      </c>
    </row>
    <row r="85" spans="1:14" ht="15.75">
      <c r="A85" s="151" t="s">
        <v>146</v>
      </c>
      <c r="B85" s="76" t="s">
        <v>342</v>
      </c>
      <c r="C85" s="19">
        <f aca="true" t="shared" si="37" ref="C85:N85">SUM(C84)</f>
        <v>0</v>
      </c>
      <c r="D85" s="19">
        <f t="shared" si="37"/>
        <v>0</v>
      </c>
      <c r="E85" s="19">
        <f t="shared" si="37"/>
        <v>0</v>
      </c>
      <c r="F85" s="19">
        <f t="shared" si="37"/>
        <v>0</v>
      </c>
      <c r="G85" s="19">
        <f t="shared" si="37"/>
        <v>0</v>
      </c>
      <c r="H85" s="19">
        <f t="shared" si="37"/>
        <v>0</v>
      </c>
      <c r="I85" s="19">
        <f t="shared" si="37"/>
        <v>0</v>
      </c>
      <c r="J85" s="19">
        <f t="shared" si="37"/>
        <v>0</v>
      </c>
      <c r="K85" s="19">
        <f t="shared" si="37"/>
        <v>0</v>
      </c>
      <c r="L85" s="19">
        <f t="shared" si="37"/>
        <v>0</v>
      </c>
      <c r="M85" s="19">
        <f t="shared" si="37"/>
        <v>0</v>
      </c>
      <c r="N85" s="19">
        <f t="shared" si="37"/>
        <v>0</v>
      </c>
    </row>
    <row r="86" spans="1:14" ht="15.75">
      <c r="A86" s="150" t="s">
        <v>147</v>
      </c>
      <c r="B86" s="57" t="s">
        <v>213</v>
      </c>
      <c r="C86" s="6">
        <v>0</v>
      </c>
      <c r="D86" s="6">
        <v>0</v>
      </c>
      <c r="E86" s="6">
        <v>0</v>
      </c>
      <c r="F86" s="6">
        <f>SUM(C86:E86)</f>
        <v>0</v>
      </c>
      <c r="G86" s="6">
        <v>0</v>
      </c>
      <c r="H86" s="6">
        <v>0</v>
      </c>
      <c r="I86" s="6">
        <v>0</v>
      </c>
      <c r="J86" s="6">
        <f>SUM(G86:I86)</f>
        <v>0</v>
      </c>
      <c r="K86" s="6">
        <f>G86+C86</f>
        <v>0</v>
      </c>
      <c r="L86" s="6">
        <f aca="true" t="shared" si="38" ref="L86:L100">H86+D86</f>
        <v>0</v>
      </c>
      <c r="M86" s="6">
        <f aca="true" t="shared" si="39" ref="M86:M100">I86+E86</f>
        <v>0</v>
      </c>
      <c r="N86" s="6">
        <f>SUM(K86:M86)</f>
        <v>0</v>
      </c>
    </row>
    <row r="87" spans="1:14" ht="15.75">
      <c r="A87" s="150" t="s">
        <v>148</v>
      </c>
      <c r="B87" s="57" t="s">
        <v>56</v>
      </c>
      <c r="C87" s="6">
        <v>0</v>
      </c>
      <c r="D87" s="6">
        <v>0</v>
      </c>
      <c r="E87" s="6">
        <v>0</v>
      </c>
      <c r="F87" s="6">
        <f aca="true" t="shared" si="40" ref="F87:F94">SUM(C87:E87)</f>
        <v>0</v>
      </c>
      <c r="G87" s="6">
        <v>0</v>
      </c>
      <c r="H87" s="6">
        <v>0</v>
      </c>
      <c r="I87" s="6">
        <v>0</v>
      </c>
      <c r="J87" s="6">
        <f aca="true" t="shared" si="41" ref="J87:J102">SUM(G87:I87)</f>
        <v>0</v>
      </c>
      <c r="K87" s="6">
        <f aca="true" t="shared" si="42" ref="K87:K92">G87+C87</f>
        <v>0</v>
      </c>
      <c r="L87" s="6">
        <f t="shared" si="38"/>
        <v>0</v>
      </c>
      <c r="M87" s="6">
        <f t="shared" si="39"/>
        <v>0</v>
      </c>
      <c r="N87" s="6">
        <f aca="true" t="shared" si="43" ref="N87:N100">SUM(K87:M87)</f>
        <v>0</v>
      </c>
    </row>
    <row r="88" spans="1:14" ht="15.75">
      <c r="A88" s="150" t="s">
        <v>149</v>
      </c>
      <c r="B88" s="57" t="s">
        <v>214</v>
      </c>
      <c r="C88" s="6">
        <v>0</v>
      </c>
      <c r="D88" s="6">
        <v>0</v>
      </c>
      <c r="E88" s="6">
        <v>0</v>
      </c>
      <c r="F88" s="6">
        <f t="shared" si="40"/>
        <v>0</v>
      </c>
      <c r="G88" s="6">
        <v>0</v>
      </c>
      <c r="H88" s="6">
        <v>0</v>
      </c>
      <c r="I88" s="6">
        <v>0</v>
      </c>
      <c r="J88" s="6">
        <f t="shared" si="41"/>
        <v>0</v>
      </c>
      <c r="K88" s="6">
        <f t="shared" si="42"/>
        <v>0</v>
      </c>
      <c r="L88" s="6">
        <f t="shared" si="38"/>
        <v>0</v>
      </c>
      <c r="M88" s="6">
        <f t="shared" si="39"/>
        <v>0</v>
      </c>
      <c r="N88" s="6">
        <f t="shared" si="43"/>
        <v>0</v>
      </c>
    </row>
    <row r="89" spans="1:14" ht="15.75">
      <c r="A89" s="150" t="s">
        <v>150</v>
      </c>
      <c r="B89" s="57" t="s">
        <v>57</v>
      </c>
      <c r="C89" s="6">
        <v>0</v>
      </c>
      <c r="D89" s="6">
        <v>0</v>
      </c>
      <c r="E89" s="6">
        <v>0</v>
      </c>
      <c r="F89" s="6">
        <f t="shared" si="40"/>
        <v>0</v>
      </c>
      <c r="G89" s="6">
        <v>0</v>
      </c>
      <c r="H89" s="6">
        <v>0</v>
      </c>
      <c r="I89" s="6">
        <v>0</v>
      </c>
      <c r="J89" s="6">
        <f t="shared" si="41"/>
        <v>0</v>
      </c>
      <c r="K89" s="6">
        <f t="shared" si="42"/>
        <v>0</v>
      </c>
      <c r="L89" s="6">
        <f t="shared" si="38"/>
        <v>0</v>
      </c>
      <c r="M89" s="6">
        <f t="shared" si="39"/>
        <v>0</v>
      </c>
      <c r="N89" s="6">
        <f t="shared" si="43"/>
        <v>0</v>
      </c>
    </row>
    <row r="90" spans="1:14" ht="15.75">
      <c r="A90" s="150" t="s">
        <v>151</v>
      </c>
      <c r="B90" s="57" t="s">
        <v>58</v>
      </c>
      <c r="C90" s="6">
        <v>2442558</v>
      </c>
      <c r="D90" s="6">
        <v>0</v>
      </c>
      <c r="E90" s="6">
        <v>0</v>
      </c>
      <c r="F90" s="6">
        <f t="shared" si="40"/>
        <v>2442558</v>
      </c>
      <c r="G90" s="6">
        <v>0</v>
      </c>
      <c r="H90" s="6">
        <v>0</v>
      </c>
      <c r="I90" s="6">
        <v>0</v>
      </c>
      <c r="J90" s="6">
        <f t="shared" si="41"/>
        <v>0</v>
      </c>
      <c r="K90" s="6">
        <f t="shared" si="42"/>
        <v>2442558</v>
      </c>
      <c r="L90" s="6">
        <f t="shared" si="38"/>
        <v>0</v>
      </c>
      <c r="M90" s="6">
        <f t="shared" si="39"/>
        <v>0</v>
      </c>
      <c r="N90" s="6">
        <f t="shared" si="43"/>
        <v>2442558</v>
      </c>
    </row>
    <row r="91" spans="1:14" ht="15.75">
      <c r="A91" s="150" t="s">
        <v>152</v>
      </c>
      <c r="B91" s="57" t="s">
        <v>59</v>
      </c>
      <c r="C91" s="6">
        <v>659490</v>
      </c>
      <c r="D91" s="6">
        <v>0</v>
      </c>
      <c r="E91" s="6">
        <v>0</v>
      </c>
      <c r="F91" s="6">
        <f t="shared" si="40"/>
        <v>659490</v>
      </c>
      <c r="G91" s="6">
        <v>0</v>
      </c>
      <c r="H91" s="6">
        <v>0</v>
      </c>
      <c r="I91" s="6">
        <v>0</v>
      </c>
      <c r="J91" s="6">
        <f t="shared" si="41"/>
        <v>0</v>
      </c>
      <c r="K91" s="6">
        <f t="shared" si="42"/>
        <v>659490</v>
      </c>
      <c r="L91" s="6">
        <f t="shared" si="38"/>
        <v>0</v>
      </c>
      <c r="M91" s="6">
        <f t="shared" si="39"/>
        <v>0</v>
      </c>
      <c r="N91" s="6">
        <f t="shared" si="43"/>
        <v>659490</v>
      </c>
    </row>
    <row r="92" spans="1:14" ht="15.75">
      <c r="A92" s="150" t="s">
        <v>260</v>
      </c>
      <c r="B92" s="57" t="s">
        <v>60</v>
      </c>
      <c r="C92" s="6">
        <v>756000</v>
      </c>
      <c r="D92" s="6">
        <v>0</v>
      </c>
      <c r="E92" s="6">
        <v>0</v>
      </c>
      <c r="F92" s="6">
        <f t="shared" si="40"/>
        <v>756000</v>
      </c>
      <c r="G92" s="6">
        <v>0</v>
      </c>
      <c r="H92" s="6">
        <v>0</v>
      </c>
      <c r="I92" s="6">
        <v>0</v>
      </c>
      <c r="J92" s="6">
        <f t="shared" si="41"/>
        <v>0</v>
      </c>
      <c r="K92" s="6">
        <f t="shared" si="42"/>
        <v>756000</v>
      </c>
      <c r="L92" s="6">
        <f t="shared" si="38"/>
        <v>0</v>
      </c>
      <c r="M92" s="6">
        <f t="shared" si="39"/>
        <v>0</v>
      </c>
      <c r="N92" s="6">
        <f t="shared" si="43"/>
        <v>756000</v>
      </c>
    </row>
    <row r="93" spans="1:14" ht="15.75">
      <c r="A93" s="150" t="s">
        <v>261</v>
      </c>
      <c r="B93" s="154" t="s">
        <v>215</v>
      </c>
      <c r="C93" s="149">
        <v>0</v>
      </c>
      <c r="D93" s="149">
        <v>0</v>
      </c>
      <c r="E93" s="149">
        <v>0</v>
      </c>
      <c r="F93" s="149">
        <f t="shared" si="40"/>
        <v>0</v>
      </c>
      <c r="G93" s="149">
        <v>0</v>
      </c>
      <c r="H93" s="149">
        <v>0</v>
      </c>
      <c r="I93" s="149">
        <v>0</v>
      </c>
      <c r="J93" s="149">
        <f t="shared" si="41"/>
        <v>0</v>
      </c>
      <c r="K93" s="149">
        <f>G93+C93</f>
        <v>0</v>
      </c>
      <c r="L93" s="149">
        <f t="shared" si="38"/>
        <v>0</v>
      </c>
      <c r="M93" s="149">
        <f t="shared" si="39"/>
        <v>0</v>
      </c>
      <c r="N93" s="149">
        <f t="shared" si="43"/>
        <v>0</v>
      </c>
    </row>
    <row r="94" spans="1:14" ht="15.75">
      <c r="A94" s="150" t="s">
        <v>262</v>
      </c>
      <c r="B94" s="154" t="s">
        <v>216</v>
      </c>
      <c r="C94" s="149">
        <v>0</v>
      </c>
      <c r="D94" s="149">
        <v>0</v>
      </c>
      <c r="E94" s="149">
        <v>0</v>
      </c>
      <c r="F94" s="149">
        <f t="shared" si="40"/>
        <v>0</v>
      </c>
      <c r="G94" s="149">
        <v>0</v>
      </c>
      <c r="H94" s="149">
        <v>0</v>
      </c>
      <c r="I94" s="149">
        <v>0</v>
      </c>
      <c r="J94" s="149">
        <f t="shared" si="41"/>
        <v>0</v>
      </c>
      <c r="K94" s="149">
        <f aca="true" t="shared" si="44" ref="K94:K100">G94+C94</f>
        <v>0</v>
      </c>
      <c r="L94" s="149">
        <f t="shared" si="38"/>
        <v>0</v>
      </c>
      <c r="M94" s="149">
        <f t="shared" si="39"/>
        <v>0</v>
      </c>
      <c r="N94" s="149">
        <f t="shared" si="43"/>
        <v>0</v>
      </c>
    </row>
    <row r="95" spans="1:14" ht="15.75">
      <c r="A95" s="150" t="s">
        <v>263</v>
      </c>
      <c r="B95" s="57" t="s">
        <v>359</v>
      </c>
      <c r="C95" s="6">
        <f>SUM(C93:C94)</f>
        <v>0</v>
      </c>
      <c r="D95" s="6">
        <f>SUM(D93:D94)</f>
        <v>0</v>
      </c>
      <c r="E95" s="6">
        <f>SUM(E93:E94)</f>
        <v>0</v>
      </c>
      <c r="F95" s="6">
        <f aca="true" t="shared" si="45" ref="F95:F102">SUM(C95:E95)</f>
        <v>0</v>
      </c>
      <c r="G95" s="6">
        <f>SUM(G93:G94)</f>
        <v>0</v>
      </c>
      <c r="H95" s="6">
        <f>SUM(H93:H94)</f>
        <v>0</v>
      </c>
      <c r="I95" s="6">
        <f>SUM(I93:I94)</f>
        <v>0</v>
      </c>
      <c r="J95" s="6">
        <f t="shared" si="41"/>
        <v>0</v>
      </c>
      <c r="K95" s="149">
        <f t="shared" si="44"/>
        <v>0</v>
      </c>
      <c r="L95" s="149">
        <f t="shared" si="38"/>
        <v>0</v>
      </c>
      <c r="M95" s="149">
        <f t="shared" si="39"/>
        <v>0</v>
      </c>
      <c r="N95" s="149">
        <f t="shared" si="43"/>
        <v>0</v>
      </c>
    </row>
    <row r="96" spans="1:14" ht="15.75">
      <c r="A96" s="150" t="s">
        <v>264</v>
      </c>
      <c r="B96" s="154" t="s">
        <v>218</v>
      </c>
      <c r="C96" s="149">
        <v>0</v>
      </c>
      <c r="D96" s="149">
        <v>0</v>
      </c>
      <c r="E96" s="149">
        <v>0</v>
      </c>
      <c r="F96" s="149">
        <f t="shared" si="45"/>
        <v>0</v>
      </c>
      <c r="G96" s="149">
        <v>0</v>
      </c>
      <c r="H96" s="149">
        <v>0</v>
      </c>
      <c r="I96" s="149">
        <v>0</v>
      </c>
      <c r="J96" s="149">
        <f t="shared" si="41"/>
        <v>0</v>
      </c>
      <c r="K96" s="149">
        <f t="shared" si="44"/>
        <v>0</v>
      </c>
      <c r="L96" s="149">
        <f t="shared" si="38"/>
        <v>0</v>
      </c>
      <c r="M96" s="149">
        <f t="shared" si="39"/>
        <v>0</v>
      </c>
      <c r="N96" s="149">
        <f t="shared" si="43"/>
        <v>0</v>
      </c>
    </row>
    <row r="97" spans="1:14" ht="15.75">
      <c r="A97" s="150" t="s">
        <v>265</v>
      </c>
      <c r="B97" s="154" t="s">
        <v>219</v>
      </c>
      <c r="C97" s="149">
        <v>0</v>
      </c>
      <c r="D97" s="149">
        <v>0</v>
      </c>
      <c r="E97" s="149">
        <v>0</v>
      </c>
      <c r="F97" s="149">
        <f t="shared" si="45"/>
        <v>0</v>
      </c>
      <c r="G97" s="149">
        <v>0</v>
      </c>
      <c r="H97" s="149">
        <v>0</v>
      </c>
      <c r="I97" s="149">
        <v>0</v>
      </c>
      <c r="J97" s="149">
        <f t="shared" si="41"/>
        <v>0</v>
      </c>
      <c r="K97" s="149">
        <f t="shared" si="44"/>
        <v>0</v>
      </c>
      <c r="L97" s="149">
        <f t="shared" si="38"/>
        <v>0</v>
      </c>
      <c r="M97" s="149">
        <f t="shared" si="39"/>
        <v>0</v>
      </c>
      <c r="N97" s="149">
        <f t="shared" si="43"/>
        <v>0</v>
      </c>
    </row>
    <row r="98" spans="1:14" ht="15.75">
      <c r="A98" s="150" t="s">
        <v>266</v>
      </c>
      <c r="B98" s="57" t="s">
        <v>360</v>
      </c>
      <c r="C98" s="6">
        <f>SUM(C96:C97)</f>
        <v>0</v>
      </c>
      <c r="D98" s="6">
        <f>SUM(D96:D97)</f>
        <v>0</v>
      </c>
      <c r="E98" s="6">
        <f>SUM(E96:E97)</f>
        <v>0</v>
      </c>
      <c r="F98" s="6">
        <f t="shared" si="45"/>
        <v>0</v>
      </c>
      <c r="G98" s="6">
        <f>SUM(G96:G97)</f>
        <v>0</v>
      </c>
      <c r="H98" s="6">
        <f>SUM(H96:H97)</f>
        <v>0</v>
      </c>
      <c r="I98" s="6">
        <f>SUM(I96:I97)</f>
        <v>0</v>
      </c>
      <c r="J98" s="6">
        <f t="shared" si="41"/>
        <v>0</v>
      </c>
      <c r="K98" s="6">
        <f t="shared" si="44"/>
        <v>0</v>
      </c>
      <c r="L98" s="6">
        <f t="shared" si="38"/>
        <v>0</v>
      </c>
      <c r="M98" s="6">
        <f t="shared" si="39"/>
        <v>0</v>
      </c>
      <c r="N98" s="6">
        <f t="shared" si="43"/>
        <v>0</v>
      </c>
    </row>
    <row r="99" spans="1:14" ht="15.75">
      <c r="A99" s="150" t="s">
        <v>267</v>
      </c>
      <c r="B99" s="57" t="s">
        <v>221</v>
      </c>
      <c r="C99" s="6">
        <v>0</v>
      </c>
      <c r="D99" s="6">
        <v>0</v>
      </c>
      <c r="E99" s="6">
        <v>0</v>
      </c>
      <c r="F99" s="6">
        <f t="shared" si="45"/>
        <v>0</v>
      </c>
      <c r="G99" s="6">
        <v>0</v>
      </c>
      <c r="H99" s="6">
        <v>0</v>
      </c>
      <c r="I99" s="6">
        <v>0</v>
      </c>
      <c r="J99" s="6">
        <f t="shared" si="41"/>
        <v>0</v>
      </c>
      <c r="K99" s="6">
        <f t="shared" si="44"/>
        <v>0</v>
      </c>
      <c r="L99" s="6">
        <f t="shared" si="38"/>
        <v>0</v>
      </c>
      <c r="M99" s="6">
        <f t="shared" si="39"/>
        <v>0</v>
      </c>
      <c r="N99" s="6">
        <f t="shared" si="43"/>
        <v>0</v>
      </c>
    </row>
    <row r="100" spans="1:14" ht="15.75">
      <c r="A100" s="150" t="s">
        <v>268</v>
      </c>
      <c r="B100" s="83" t="s">
        <v>61</v>
      </c>
      <c r="C100" s="6">
        <v>0</v>
      </c>
      <c r="D100" s="6">
        <v>0</v>
      </c>
      <c r="E100" s="6">
        <v>0</v>
      </c>
      <c r="F100" s="6">
        <f t="shared" si="45"/>
        <v>0</v>
      </c>
      <c r="G100" s="6">
        <v>0</v>
      </c>
      <c r="H100" s="6">
        <v>0</v>
      </c>
      <c r="I100" s="6">
        <v>0</v>
      </c>
      <c r="J100" s="6">
        <f t="shared" si="41"/>
        <v>0</v>
      </c>
      <c r="K100" s="6">
        <f t="shared" si="44"/>
        <v>0</v>
      </c>
      <c r="L100" s="6">
        <f t="shared" si="38"/>
        <v>0</v>
      </c>
      <c r="M100" s="6">
        <f t="shared" si="39"/>
        <v>0</v>
      </c>
      <c r="N100" s="6">
        <f t="shared" si="43"/>
        <v>0</v>
      </c>
    </row>
    <row r="101" spans="1:14" ht="15.75">
      <c r="A101" s="151" t="s">
        <v>269</v>
      </c>
      <c r="B101" s="84" t="s">
        <v>343</v>
      </c>
      <c r="C101" s="19">
        <f>C86+C87+C88+C89+C90+C91+C92+C95+C98+C99+C100</f>
        <v>3858048</v>
      </c>
      <c r="D101" s="19">
        <f>D86+D87+D88+D89+D90+D91+D92+D95+D98+D99+D100</f>
        <v>0</v>
      </c>
      <c r="E101" s="19">
        <f>E86+E87+E88+E89+E90+E91+E92+E95+E98+E99+E100</f>
        <v>0</v>
      </c>
      <c r="F101" s="19">
        <f t="shared" si="45"/>
        <v>3858048</v>
      </c>
      <c r="G101" s="19">
        <f>G86+G87+G88+G89+G90+G91+G92+G95+G98+G99+G100</f>
        <v>0</v>
      </c>
      <c r="H101" s="19">
        <f>H86+H87+H88+H89+H90+H91+H92+H95+H98+H99+H100</f>
        <v>0</v>
      </c>
      <c r="I101" s="19">
        <f>I86+I87+I88+I89+I90+I91+I92+I95+I98+I99+I100</f>
        <v>0</v>
      </c>
      <c r="J101" s="19">
        <f t="shared" si="41"/>
        <v>0</v>
      </c>
      <c r="K101" s="19">
        <f>K86+K87+K88+K89+K90+K91+K92+K95+K98+K99+K100</f>
        <v>3858048</v>
      </c>
      <c r="L101" s="19">
        <f>L86+L87+L88+L89+L90+L91+L92+L95+L98+L99+L100</f>
        <v>0</v>
      </c>
      <c r="M101" s="19">
        <f>M86+M87+M88+M89+M90+M91+M92+M95+M98+M99+M100</f>
        <v>0</v>
      </c>
      <c r="N101" s="19">
        <f>N86+N87+N88+N89+N90+N91+N92+N95+N98+N99+N100</f>
        <v>3858048</v>
      </c>
    </row>
    <row r="102" spans="1:14" ht="15.75">
      <c r="A102" s="150" t="s">
        <v>270</v>
      </c>
      <c r="B102" s="83" t="s">
        <v>70</v>
      </c>
      <c r="C102" s="6">
        <v>0</v>
      </c>
      <c r="D102" s="6">
        <v>0</v>
      </c>
      <c r="E102" s="6">
        <v>0</v>
      </c>
      <c r="F102" s="4">
        <f t="shared" si="45"/>
        <v>0</v>
      </c>
      <c r="G102" s="6">
        <v>0</v>
      </c>
      <c r="H102" s="6">
        <v>0</v>
      </c>
      <c r="I102" s="6">
        <v>0</v>
      </c>
      <c r="J102" s="4">
        <f t="shared" si="41"/>
        <v>0</v>
      </c>
      <c r="K102" s="6">
        <f>G102+C102</f>
        <v>0</v>
      </c>
      <c r="L102" s="6">
        <f>H102+D102</f>
        <v>0</v>
      </c>
      <c r="M102" s="6">
        <f>I102+E102</f>
        <v>0</v>
      </c>
      <c r="N102" s="6">
        <f>SUM(K102:M102)</f>
        <v>0</v>
      </c>
    </row>
    <row r="103" spans="1:14" ht="15.75">
      <c r="A103" s="151" t="s">
        <v>271</v>
      </c>
      <c r="B103" s="82" t="s">
        <v>344</v>
      </c>
      <c r="C103" s="19">
        <f aca="true" t="shared" si="46" ref="C103:N103">SUM(C102)</f>
        <v>0</v>
      </c>
      <c r="D103" s="19">
        <f t="shared" si="46"/>
        <v>0</v>
      </c>
      <c r="E103" s="19">
        <f t="shared" si="46"/>
        <v>0</v>
      </c>
      <c r="F103" s="19">
        <f t="shared" si="46"/>
        <v>0</v>
      </c>
      <c r="G103" s="19">
        <f t="shared" si="46"/>
        <v>0</v>
      </c>
      <c r="H103" s="19">
        <f t="shared" si="46"/>
        <v>0</v>
      </c>
      <c r="I103" s="19">
        <f t="shared" si="46"/>
        <v>0</v>
      </c>
      <c r="J103" s="19">
        <f t="shared" si="46"/>
        <v>0</v>
      </c>
      <c r="K103" s="19">
        <f t="shared" si="46"/>
        <v>0</v>
      </c>
      <c r="L103" s="19">
        <f t="shared" si="46"/>
        <v>0</v>
      </c>
      <c r="M103" s="19">
        <f t="shared" si="46"/>
        <v>0</v>
      </c>
      <c r="N103" s="19">
        <f t="shared" si="46"/>
        <v>0</v>
      </c>
    </row>
    <row r="104" spans="1:14" ht="15.75">
      <c r="A104" s="151" t="s">
        <v>272</v>
      </c>
      <c r="B104" s="46" t="s">
        <v>345</v>
      </c>
      <c r="C104" s="19">
        <f aca="true" t="shared" si="47" ref="C104:N104">C83+C101+C103+C85</f>
        <v>3858048</v>
      </c>
      <c r="D104" s="19">
        <f t="shared" si="47"/>
        <v>0</v>
      </c>
      <c r="E104" s="19">
        <f t="shared" si="47"/>
        <v>0</v>
      </c>
      <c r="F104" s="19">
        <f t="shared" si="47"/>
        <v>3858048</v>
      </c>
      <c r="G104" s="19">
        <f t="shared" si="47"/>
        <v>0</v>
      </c>
      <c r="H104" s="19">
        <f t="shared" si="47"/>
        <v>0</v>
      </c>
      <c r="I104" s="19">
        <f t="shared" si="47"/>
        <v>0</v>
      </c>
      <c r="J104" s="19">
        <f t="shared" si="47"/>
        <v>0</v>
      </c>
      <c r="K104" s="19">
        <f t="shared" si="47"/>
        <v>3858048</v>
      </c>
      <c r="L104" s="19">
        <f t="shared" si="47"/>
        <v>0</v>
      </c>
      <c r="M104" s="19">
        <f t="shared" si="47"/>
        <v>0</v>
      </c>
      <c r="N104" s="19">
        <f t="shared" si="47"/>
        <v>3858048</v>
      </c>
    </row>
    <row r="105" spans="1:14" ht="15.75">
      <c r="A105" s="150" t="s">
        <v>273</v>
      </c>
      <c r="B105" s="57" t="s">
        <v>54</v>
      </c>
      <c r="C105" s="6">
        <v>0</v>
      </c>
      <c r="D105" s="6">
        <v>0</v>
      </c>
      <c r="E105" s="6">
        <v>0</v>
      </c>
      <c r="F105" s="4">
        <f>SUM(C105:E105)</f>
        <v>0</v>
      </c>
      <c r="G105" s="6">
        <v>0</v>
      </c>
      <c r="H105" s="6">
        <v>0</v>
      </c>
      <c r="I105" s="6">
        <v>0</v>
      </c>
      <c r="J105" s="4">
        <f>SUM(G105:I105)</f>
        <v>0</v>
      </c>
      <c r="K105" s="6">
        <f aca="true" t="shared" si="48" ref="K105:M106">G105+C105</f>
        <v>0</v>
      </c>
      <c r="L105" s="6">
        <f t="shared" si="48"/>
        <v>0</v>
      </c>
      <c r="M105" s="6">
        <f t="shared" si="48"/>
        <v>0</v>
      </c>
      <c r="N105" s="6">
        <f>SUM(K105:M105)</f>
        <v>0</v>
      </c>
    </row>
    <row r="106" spans="1:14" ht="31.5">
      <c r="A106" s="150" t="s">
        <v>274</v>
      </c>
      <c r="B106" s="57" t="s">
        <v>55</v>
      </c>
      <c r="C106" s="6">
        <v>0</v>
      </c>
      <c r="D106" s="6">
        <v>0</v>
      </c>
      <c r="E106" s="6">
        <v>0</v>
      </c>
      <c r="F106" s="4">
        <f>SUM(C106:E106)</f>
        <v>0</v>
      </c>
      <c r="G106" s="6">
        <v>0</v>
      </c>
      <c r="H106" s="6">
        <v>0</v>
      </c>
      <c r="I106" s="6">
        <v>0</v>
      </c>
      <c r="J106" s="4">
        <f>SUM(G106:I106)</f>
        <v>0</v>
      </c>
      <c r="K106" s="6">
        <f t="shared" si="48"/>
        <v>0</v>
      </c>
      <c r="L106" s="6">
        <f t="shared" si="48"/>
        <v>0</v>
      </c>
      <c r="M106" s="6">
        <f t="shared" si="48"/>
        <v>0</v>
      </c>
      <c r="N106" s="6">
        <f>SUM(K106:M106)</f>
        <v>0</v>
      </c>
    </row>
    <row r="107" spans="1:14" ht="31.5">
      <c r="A107" s="151" t="s">
        <v>275</v>
      </c>
      <c r="B107" s="80" t="s">
        <v>346</v>
      </c>
      <c r="C107" s="19">
        <f aca="true" t="shared" si="49" ref="C107:N107">SUM(C105:C106)</f>
        <v>0</v>
      </c>
      <c r="D107" s="19">
        <f t="shared" si="49"/>
        <v>0</v>
      </c>
      <c r="E107" s="19">
        <f t="shared" si="49"/>
        <v>0</v>
      </c>
      <c r="F107" s="19">
        <f t="shared" si="49"/>
        <v>0</v>
      </c>
      <c r="G107" s="19">
        <f t="shared" si="49"/>
        <v>0</v>
      </c>
      <c r="H107" s="19">
        <f t="shared" si="49"/>
        <v>0</v>
      </c>
      <c r="I107" s="19">
        <f t="shared" si="49"/>
        <v>0</v>
      </c>
      <c r="J107" s="19">
        <f t="shared" si="49"/>
        <v>0</v>
      </c>
      <c r="K107" s="19">
        <f t="shared" si="49"/>
        <v>0</v>
      </c>
      <c r="L107" s="19">
        <f t="shared" si="49"/>
        <v>0</v>
      </c>
      <c r="M107" s="19">
        <f t="shared" si="49"/>
        <v>0</v>
      </c>
      <c r="N107" s="19">
        <f t="shared" si="49"/>
        <v>0</v>
      </c>
    </row>
    <row r="108" spans="1:14" ht="15.75">
      <c r="A108" s="150" t="s">
        <v>276</v>
      </c>
      <c r="B108" s="153" t="s">
        <v>67</v>
      </c>
      <c r="C108" s="6">
        <v>0</v>
      </c>
      <c r="D108" s="6">
        <v>0</v>
      </c>
      <c r="E108" s="6">
        <v>0</v>
      </c>
      <c r="F108" s="4">
        <f>SUM(C108:E108)</f>
        <v>0</v>
      </c>
      <c r="G108" s="6">
        <v>0</v>
      </c>
      <c r="H108" s="6">
        <v>0</v>
      </c>
      <c r="I108" s="6">
        <v>0</v>
      </c>
      <c r="J108" s="4">
        <f>SUM(G108:I108)</f>
        <v>0</v>
      </c>
      <c r="K108" s="6">
        <f>G108+C108</f>
        <v>0</v>
      </c>
      <c r="L108" s="6">
        <f>H108+D108</f>
        <v>0</v>
      </c>
      <c r="M108" s="6">
        <f>I108+E108</f>
        <v>0</v>
      </c>
      <c r="N108" s="6">
        <f>J108+F108</f>
        <v>0</v>
      </c>
    </row>
    <row r="109" spans="1:14" ht="15.75">
      <c r="A109" s="151" t="s">
        <v>277</v>
      </c>
      <c r="B109" s="152" t="s">
        <v>347</v>
      </c>
      <c r="C109" s="19">
        <f>SUM(C108)</f>
        <v>0</v>
      </c>
      <c r="D109" s="19">
        <f>SUM(D108)</f>
        <v>0</v>
      </c>
      <c r="E109" s="19">
        <f>SUM(E108)</f>
        <v>0</v>
      </c>
      <c r="F109" s="19">
        <f>SUM(C109:E109)</f>
        <v>0</v>
      </c>
      <c r="G109" s="19">
        <f>SUM(G108)</f>
        <v>0</v>
      </c>
      <c r="H109" s="19">
        <f>SUM(H108)</f>
        <v>0</v>
      </c>
      <c r="I109" s="19">
        <f>SUM(I108)</f>
        <v>0</v>
      </c>
      <c r="J109" s="19">
        <f>SUM(G109:I109)</f>
        <v>0</v>
      </c>
      <c r="K109" s="19">
        <f>SUM(K108)</f>
        <v>0</v>
      </c>
      <c r="L109" s="19">
        <f>SUM(L108)</f>
        <v>0</v>
      </c>
      <c r="M109" s="19">
        <f>SUM(M108)</f>
        <v>0</v>
      </c>
      <c r="N109" s="19">
        <f>SUM(K109:M109)</f>
        <v>0</v>
      </c>
    </row>
    <row r="110" spans="1:14" ht="15.75">
      <c r="A110" s="150" t="s">
        <v>278</v>
      </c>
      <c r="B110" s="83" t="s">
        <v>73</v>
      </c>
      <c r="C110" s="6">
        <v>0</v>
      </c>
      <c r="D110" s="6">
        <v>0</v>
      </c>
      <c r="E110" s="6">
        <v>0</v>
      </c>
      <c r="F110" s="4">
        <f>SUM(C110:E110)</f>
        <v>0</v>
      </c>
      <c r="G110" s="6">
        <v>0</v>
      </c>
      <c r="H110" s="6">
        <v>0</v>
      </c>
      <c r="I110" s="6">
        <v>0</v>
      </c>
      <c r="J110" s="4">
        <f>SUM(G110:I110)</f>
        <v>0</v>
      </c>
      <c r="K110" s="6">
        <f>G110+C110</f>
        <v>0</v>
      </c>
      <c r="L110" s="6">
        <f>H110+D110</f>
        <v>0</v>
      </c>
      <c r="M110" s="6">
        <f>I110+E110</f>
        <v>0</v>
      </c>
      <c r="N110" s="6">
        <f>J110+F110</f>
        <v>0</v>
      </c>
    </row>
    <row r="111" spans="1:14" ht="15.75">
      <c r="A111" s="151" t="s">
        <v>279</v>
      </c>
      <c r="B111" s="82" t="s">
        <v>348</v>
      </c>
      <c r="C111" s="19">
        <f>SUM(C108)</f>
        <v>0</v>
      </c>
      <c r="D111" s="19">
        <f>SUM(D108)</f>
        <v>0</v>
      </c>
      <c r="E111" s="19">
        <f>SUM(E108)</f>
        <v>0</v>
      </c>
      <c r="F111" s="19">
        <f>SUM(C111:E111)</f>
        <v>0</v>
      </c>
      <c r="G111" s="19">
        <f>SUM(G108)</f>
        <v>0</v>
      </c>
      <c r="H111" s="19">
        <f>SUM(H108)</f>
        <v>0</v>
      </c>
      <c r="I111" s="19">
        <f>SUM(I108)</f>
        <v>0</v>
      </c>
      <c r="J111" s="19">
        <f>SUM(G111:I111)</f>
        <v>0</v>
      </c>
      <c r="K111" s="19">
        <f>SUM(K108)</f>
        <v>0</v>
      </c>
      <c r="L111" s="19">
        <f>SUM(L108)</f>
        <v>0</v>
      </c>
      <c r="M111" s="19">
        <f>SUM(M108)</f>
        <v>0</v>
      </c>
      <c r="N111" s="19">
        <f>SUM(K111:M111)</f>
        <v>0</v>
      </c>
    </row>
    <row r="112" spans="1:14" ht="15.75">
      <c r="A112" s="151" t="s">
        <v>280</v>
      </c>
      <c r="B112" s="46" t="s">
        <v>349</v>
      </c>
      <c r="C112" s="19">
        <f>C107+C111+C109</f>
        <v>0</v>
      </c>
      <c r="D112" s="19">
        <f>D107+D111+D109</f>
        <v>0</v>
      </c>
      <c r="E112" s="19">
        <f>E107+E111+E109</f>
        <v>0</v>
      </c>
      <c r="F112" s="19">
        <f>SUM(C112:E112)</f>
        <v>0</v>
      </c>
      <c r="G112" s="19">
        <f>G107+G111+G109</f>
        <v>0</v>
      </c>
      <c r="H112" s="19">
        <f>H107+H111+H109</f>
        <v>0</v>
      </c>
      <c r="I112" s="19">
        <f>I107+I111+I109</f>
        <v>0</v>
      </c>
      <c r="J112" s="19">
        <f>SUM(G112:I112)</f>
        <v>0</v>
      </c>
      <c r="K112" s="19">
        <f>K107+K111+K109</f>
        <v>0</v>
      </c>
      <c r="L112" s="19">
        <f>L107+L111+L109</f>
        <v>0</v>
      </c>
      <c r="M112" s="19">
        <f>M107+M111+M109</f>
        <v>0</v>
      </c>
      <c r="N112" s="19">
        <f>SUM(K112:M112)</f>
        <v>0</v>
      </c>
    </row>
    <row r="113" spans="1:14" ht="15.75">
      <c r="A113" s="151" t="s">
        <v>281</v>
      </c>
      <c r="B113" s="46" t="s">
        <v>350</v>
      </c>
      <c r="C113" s="19">
        <f aca="true" t="shared" si="50" ref="C113:N113">C104+C112+C81</f>
        <v>250819094</v>
      </c>
      <c r="D113" s="19">
        <f t="shared" si="50"/>
        <v>0</v>
      </c>
      <c r="E113" s="19">
        <f t="shared" si="50"/>
        <v>0</v>
      </c>
      <c r="F113" s="19">
        <f t="shared" si="50"/>
        <v>250819094</v>
      </c>
      <c r="G113" s="19">
        <f t="shared" si="50"/>
        <v>6705289</v>
      </c>
      <c r="H113" s="19">
        <f t="shared" si="50"/>
        <v>0</v>
      </c>
      <c r="I113" s="19">
        <f t="shared" si="50"/>
        <v>0</v>
      </c>
      <c r="J113" s="19">
        <f t="shared" si="50"/>
        <v>6705289</v>
      </c>
      <c r="K113" s="19">
        <f t="shared" si="50"/>
        <v>257524383</v>
      </c>
      <c r="L113" s="19">
        <f t="shared" si="50"/>
        <v>0</v>
      </c>
      <c r="M113" s="19">
        <f t="shared" si="50"/>
        <v>0</v>
      </c>
      <c r="N113" s="19">
        <f t="shared" si="50"/>
        <v>257524383</v>
      </c>
    </row>
    <row r="114" spans="1:14" ht="15.75">
      <c r="A114" s="12"/>
      <c r="B114" s="46"/>
      <c r="C114" s="19"/>
      <c r="D114" s="12"/>
      <c r="E114" s="12"/>
      <c r="F114" s="12"/>
      <c r="G114" s="19"/>
      <c r="H114" s="12"/>
      <c r="I114" s="12"/>
      <c r="J114" s="12"/>
      <c r="K114" s="19"/>
      <c r="L114" s="12"/>
      <c r="M114" s="12"/>
      <c r="N114" s="12"/>
    </row>
    <row r="115" spans="1:14" ht="15.75">
      <c r="A115" s="151" t="s">
        <v>353</v>
      </c>
      <c r="B115" s="56" t="s">
        <v>28</v>
      </c>
      <c r="C115" s="19"/>
      <c r="D115" s="12"/>
      <c r="E115" s="12"/>
      <c r="F115" s="12"/>
      <c r="G115" s="19"/>
      <c r="H115" s="12"/>
      <c r="I115" s="12"/>
      <c r="J115" s="12"/>
      <c r="K115" s="19"/>
      <c r="L115" s="12"/>
      <c r="M115" s="12"/>
      <c r="N115" s="12"/>
    </row>
    <row r="116" spans="1:14" ht="15.75">
      <c r="A116" s="151" t="s">
        <v>142</v>
      </c>
      <c r="B116" s="59" t="s">
        <v>29</v>
      </c>
      <c r="C116" s="20">
        <v>248175123</v>
      </c>
      <c r="D116" s="94">
        <v>0</v>
      </c>
      <c r="E116" s="96">
        <v>0</v>
      </c>
      <c r="F116" s="96">
        <f>SUM(C116:E116)</f>
        <v>248175123</v>
      </c>
      <c r="G116" s="20">
        <v>7793274</v>
      </c>
      <c r="H116" s="94">
        <v>0</v>
      </c>
      <c r="I116" s="96">
        <v>0</v>
      </c>
      <c r="J116" s="96">
        <f>SUM(G116:I116)</f>
        <v>7793274</v>
      </c>
      <c r="K116" s="20">
        <f>G116+C116</f>
        <v>255968397</v>
      </c>
      <c r="L116" s="20">
        <f>H116+D116</f>
        <v>0</v>
      </c>
      <c r="M116" s="20">
        <f>I116+E116</f>
        <v>0</v>
      </c>
      <c r="N116" s="20">
        <f>J116+F116</f>
        <v>255968397</v>
      </c>
    </row>
    <row r="117" spans="1:14" ht="31.5">
      <c r="A117" s="150" t="s">
        <v>143</v>
      </c>
      <c r="B117" s="57" t="s">
        <v>77</v>
      </c>
      <c r="C117" s="6">
        <v>0</v>
      </c>
      <c r="D117" s="6">
        <v>0</v>
      </c>
      <c r="E117" s="6">
        <v>0</v>
      </c>
      <c r="F117" s="4">
        <f>SUM(C117:E117)</f>
        <v>0</v>
      </c>
      <c r="G117" s="6">
        <v>0</v>
      </c>
      <c r="H117" s="6">
        <v>0</v>
      </c>
      <c r="I117" s="6">
        <v>0</v>
      </c>
      <c r="J117" s="4">
        <f>SUM(G117:I117)</f>
        <v>0</v>
      </c>
      <c r="K117" s="6">
        <f>G117+C117</f>
        <v>0</v>
      </c>
      <c r="L117" s="6">
        <f>H117+D117</f>
        <v>0</v>
      </c>
      <c r="M117" s="6">
        <f>I117+E117</f>
        <v>0</v>
      </c>
      <c r="N117" s="4">
        <f>SUM(K117:M117)</f>
        <v>0</v>
      </c>
    </row>
    <row r="118" spans="1:14" ht="31.5">
      <c r="A118" s="151" t="s">
        <v>144</v>
      </c>
      <c r="B118" s="87" t="s">
        <v>341</v>
      </c>
      <c r="C118" s="19">
        <f aca="true" t="shared" si="51" ref="C118:N118">SUM(C117)</f>
        <v>0</v>
      </c>
      <c r="D118" s="19">
        <f t="shared" si="51"/>
        <v>0</v>
      </c>
      <c r="E118" s="19">
        <f t="shared" si="51"/>
        <v>0</v>
      </c>
      <c r="F118" s="19">
        <f t="shared" si="51"/>
        <v>0</v>
      </c>
      <c r="G118" s="19">
        <f t="shared" si="51"/>
        <v>0</v>
      </c>
      <c r="H118" s="19">
        <f t="shared" si="51"/>
        <v>0</v>
      </c>
      <c r="I118" s="19">
        <f t="shared" si="51"/>
        <v>0</v>
      </c>
      <c r="J118" s="19">
        <f t="shared" si="51"/>
        <v>0</v>
      </c>
      <c r="K118" s="19">
        <f t="shared" si="51"/>
        <v>0</v>
      </c>
      <c r="L118" s="19">
        <f t="shared" si="51"/>
        <v>0</v>
      </c>
      <c r="M118" s="19">
        <f t="shared" si="51"/>
        <v>0</v>
      </c>
      <c r="N118" s="19">
        <f t="shared" si="51"/>
        <v>0</v>
      </c>
    </row>
    <row r="119" spans="1:14" ht="15.75">
      <c r="A119" s="150" t="s">
        <v>145</v>
      </c>
      <c r="B119" s="75" t="s">
        <v>79</v>
      </c>
      <c r="C119" s="6">
        <v>0</v>
      </c>
      <c r="D119" s="6">
        <v>0</v>
      </c>
      <c r="E119" s="6">
        <v>0</v>
      </c>
      <c r="F119" s="4">
        <f>SUM(C119:E119)</f>
        <v>0</v>
      </c>
      <c r="G119" s="6">
        <v>0</v>
      </c>
      <c r="H119" s="6">
        <v>0</v>
      </c>
      <c r="I119" s="6">
        <v>0</v>
      </c>
      <c r="J119" s="4">
        <f>SUM(G119:I119)</f>
        <v>0</v>
      </c>
      <c r="K119" s="6">
        <f>G119+C119</f>
        <v>0</v>
      </c>
      <c r="L119" s="6">
        <f>H119+D119</f>
        <v>0</v>
      </c>
      <c r="M119" s="6">
        <f>I119+E119</f>
        <v>0</v>
      </c>
      <c r="N119" s="4">
        <f>SUM(K119:M119)</f>
        <v>0</v>
      </c>
    </row>
    <row r="120" spans="1:14" ht="15.75">
      <c r="A120" s="151" t="s">
        <v>146</v>
      </c>
      <c r="B120" s="76" t="s">
        <v>342</v>
      </c>
      <c r="C120" s="19">
        <f aca="true" t="shared" si="52" ref="C120:N120">SUM(C119)</f>
        <v>0</v>
      </c>
      <c r="D120" s="19">
        <f t="shared" si="52"/>
        <v>0</v>
      </c>
      <c r="E120" s="19">
        <f t="shared" si="52"/>
        <v>0</v>
      </c>
      <c r="F120" s="19">
        <f t="shared" si="52"/>
        <v>0</v>
      </c>
      <c r="G120" s="19">
        <f t="shared" si="52"/>
        <v>0</v>
      </c>
      <c r="H120" s="19">
        <f t="shared" si="52"/>
        <v>0</v>
      </c>
      <c r="I120" s="19">
        <f t="shared" si="52"/>
        <v>0</v>
      </c>
      <c r="J120" s="19">
        <f t="shared" si="52"/>
        <v>0</v>
      </c>
      <c r="K120" s="19">
        <f t="shared" si="52"/>
        <v>0</v>
      </c>
      <c r="L120" s="19">
        <f t="shared" si="52"/>
        <v>0</v>
      </c>
      <c r="M120" s="19">
        <f t="shared" si="52"/>
        <v>0</v>
      </c>
      <c r="N120" s="19">
        <f t="shared" si="52"/>
        <v>0</v>
      </c>
    </row>
    <row r="121" spans="1:14" ht="15.75">
      <c r="A121" s="150" t="s">
        <v>147</v>
      </c>
      <c r="B121" s="57" t="s">
        <v>213</v>
      </c>
      <c r="C121" s="6">
        <v>0</v>
      </c>
      <c r="D121" s="6">
        <v>0</v>
      </c>
      <c r="E121" s="6">
        <v>0</v>
      </c>
      <c r="F121" s="6">
        <f>SUM(C121:E121)</f>
        <v>0</v>
      </c>
      <c r="G121" s="6">
        <v>0</v>
      </c>
      <c r="H121" s="6">
        <v>0</v>
      </c>
      <c r="I121" s="6">
        <v>0</v>
      </c>
      <c r="J121" s="6">
        <f>SUM(G121:I121)</f>
        <v>0</v>
      </c>
      <c r="K121" s="6">
        <f>G121+C121</f>
        <v>0</v>
      </c>
      <c r="L121" s="6">
        <f aca="true" t="shared" si="53" ref="L121:L135">H121+D121</f>
        <v>0</v>
      </c>
      <c r="M121" s="6">
        <f aca="true" t="shared" si="54" ref="M121:M135">I121+E121</f>
        <v>0</v>
      </c>
      <c r="N121" s="6">
        <f>SUM(K121:M121)</f>
        <v>0</v>
      </c>
    </row>
    <row r="122" spans="1:14" ht="15.75">
      <c r="A122" s="150" t="s">
        <v>148</v>
      </c>
      <c r="B122" s="57" t="s">
        <v>56</v>
      </c>
      <c r="C122" s="6">
        <v>0</v>
      </c>
      <c r="D122" s="6">
        <v>0</v>
      </c>
      <c r="E122" s="6">
        <v>0</v>
      </c>
      <c r="F122" s="6">
        <f aca="true" t="shared" si="55" ref="F122:F129">SUM(C122:E122)</f>
        <v>0</v>
      </c>
      <c r="G122" s="6">
        <v>0</v>
      </c>
      <c r="H122" s="6">
        <v>0</v>
      </c>
      <c r="I122" s="6">
        <v>0</v>
      </c>
      <c r="J122" s="6">
        <f aca="true" t="shared" si="56" ref="J122:J137">SUM(G122:I122)</f>
        <v>0</v>
      </c>
      <c r="K122" s="6">
        <f aca="true" t="shared" si="57" ref="K122:K127">G122+C122</f>
        <v>0</v>
      </c>
      <c r="L122" s="6">
        <f t="shared" si="53"/>
        <v>0</v>
      </c>
      <c r="M122" s="6">
        <f t="shared" si="54"/>
        <v>0</v>
      </c>
      <c r="N122" s="6">
        <f aca="true" t="shared" si="58" ref="N122:N135">SUM(K122:M122)</f>
        <v>0</v>
      </c>
    </row>
    <row r="123" spans="1:14" ht="15.75">
      <c r="A123" s="150" t="s">
        <v>149</v>
      </c>
      <c r="B123" s="57" t="s">
        <v>214</v>
      </c>
      <c r="C123" s="6">
        <v>0</v>
      </c>
      <c r="D123" s="6">
        <v>0</v>
      </c>
      <c r="E123" s="6">
        <v>0</v>
      </c>
      <c r="F123" s="6">
        <f t="shared" si="55"/>
        <v>0</v>
      </c>
      <c r="G123" s="6">
        <v>0</v>
      </c>
      <c r="H123" s="6">
        <v>0</v>
      </c>
      <c r="I123" s="6">
        <v>0</v>
      </c>
      <c r="J123" s="6">
        <f t="shared" si="56"/>
        <v>0</v>
      </c>
      <c r="K123" s="6">
        <f t="shared" si="57"/>
        <v>0</v>
      </c>
      <c r="L123" s="6">
        <f t="shared" si="53"/>
        <v>0</v>
      </c>
      <c r="M123" s="6">
        <f t="shared" si="54"/>
        <v>0</v>
      </c>
      <c r="N123" s="6">
        <f t="shared" si="58"/>
        <v>0</v>
      </c>
    </row>
    <row r="124" spans="1:14" ht="15.75">
      <c r="A124" s="150" t="s">
        <v>150</v>
      </c>
      <c r="B124" s="57" t="s">
        <v>57</v>
      </c>
      <c r="C124" s="6">
        <v>0</v>
      </c>
      <c r="D124" s="6">
        <v>0</v>
      </c>
      <c r="E124" s="6">
        <v>0</v>
      </c>
      <c r="F124" s="6">
        <f t="shared" si="55"/>
        <v>0</v>
      </c>
      <c r="G124" s="6">
        <v>0</v>
      </c>
      <c r="H124" s="6">
        <v>0</v>
      </c>
      <c r="I124" s="6">
        <v>0</v>
      </c>
      <c r="J124" s="6">
        <f t="shared" si="56"/>
        <v>0</v>
      </c>
      <c r="K124" s="6">
        <f t="shared" si="57"/>
        <v>0</v>
      </c>
      <c r="L124" s="6">
        <f t="shared" si="53"/>
        <v>0</v>
      </c>
      <c r="M124" s="6">
        <f t="shared" si="54"/>
        <v>0</v>
      </c>
      <c r="N124" s="6">
        <f t="shared" si="58"/>
        <v>0</v>
      </c>
    </row>
    <row r="125" spans="1:14" ht="15.75">
      <c r="A125" s="150" t="s">
        <v>151</v>
      </c>
      <c r="B125" s="57" t="s">
        <v>58</v>
      </c>
      <c r="C125" s="6">
        <v>1499816</v>
      </c>
      <c r="D125" s="6">
        <v>0</v>
      </c>
      <c r="E125" s="6">
        <v>0</v>
      </c>
      <c r="F125" s="6">
        <f t="shared" si="55"/>
        <v>1499816</v>
      </c>
      <c r="G125" s="6">
        <v>0</v>
      </c>
      <c r="H125" s="6">
        <v>0</v>
      </c>
      <c r="I125" s="6">
        <v>0</v>
      </c>
      <c r="J125" s="6">
        <f t="shared" si="56"/>
        <v>0</v>
      </c>
      <c r="K125" s="6">
        <f t="shared" si="57"/>
        <v>1499816</v>
      </c>
      <c r="L125" s="6">
        <f t="shared" si="53"/>
        <v>0</v>
      </c>
      <c r="M125" s="6">
        <f t="shared" si="54"/>
        <v>0</v>
      </c>
      <c r="N125" s="6">
        <f t="shared" si="58"/>
        <v>1499816</v>
      </c>
    </row>
    <row r="126" spans="1:14" ht="15.75">
      <c r="A126" s="150" t="s">
        <v>152</v>
      </c>
      <c r="B126" s="57" t="s">
        <v>59</v>
      </c>
      <c r="C126" s="6">
        <v>404951</v>
      </c>
      <c r="D126" s="6">
        <v>0</v>
      </c>
      <c r="E126" s="6">
        <v>0</v>
      </c>
      <c r="F126" s="6">
        <f t="shared" si="55"/>
        <v>404951</v>
      </c>
      <c r="G126" s="6">
        <v>0</v>
      </c>
      <c r="H126" s="6">
        <v>0</v>
      </c>
      <c r="I126" s="6">
        <v>0</v>
      </c>
      <c r="J126" s="6">
        <f t="shared" si="56"/>
        <v>0</v>
      </c>
      <c r="K126" s="6">
        <f t="shared" si="57"/>
        <v>404951</v>
      </c>
      <c r="L126" s="6">
        <f t="shared" si="53"/>
        <v>0</v>
      </c>
      <c r="M126" s="6">
        <f t="shared" si="54"/>
        <v>0</v>
      </c>
      <c r="N126" s="6">
        <f t="shared" si="58"/>
        <v>404951</v>
      </c>
    </row>
    <row r="127" spans="1:14" ht="15.75">
      <c r="A127" s="150" t="s">
        <v>260</v>
      </c>
      <c r="B127" s="57" t="s">
        <v>60</v>
      </c>
      <c r="C127" s="6">
        <v>736000</v>
      </c>
      <c r="D127" s="6">
        <v>0</v>
      </c>
      <c r="E127" s="6">
        <v>0</v>
      </c>
      <c r="F127" s="6">
        <f t="shared" si="55"/>
        <v>736000</v>
      </c>
      <c r="G127" s="6">
        <v>0</v>
      </c>
      <c r="H127" s="6">
        <v>0</v>
      </c>
      <c r="I127" s="6">
        <v>0</v>
      </c>
      <c r="J127" s="6">
        <f t="shared" si="56"/>
        <v>0</v>
      </c>
      <c r="K127" s="6">
        <f t="shared" si="57"/>
        <v>736000</v>
      </c>
      <c r="L127" s="6">
        <f t="shared" si="53"/>
        <v>0</v>
      </c>
      <c r="M127" s="6">
        <f t="shared" si="54"/>
        <v>0</v>
      </c>
      <c r="N127" s="6">
        <f t="shared" si="58"/>
        <v>736000</v>
      </c>
    </row>
    <row r="128" spans="1:14" ht="15.75">
      <c r="A128" s="150" t="s">
        <v>261</v>
      </c>
      <c r="B128" s="154" t="s">
        <v>215</v>
      </c>
      <c r="C128" s="149">
        <v>0</v>
      </c>
      <c r="D128" s="149">
        <v>0</v>
      </c>
      <c r="E128" s="149">
        <v>0</v>
      </c>
      <c r="F128" s="149">
        <f t="shared" si="55"/>
        <v>0</v>
      </c>
      <c r="G128" s="149">
        <v>0</v>
      </c>
      <c r="H128" s="149">
        <v>0</v>
      </c>
      <c r="I128" s="149">
        <v>0</v>
      </c>
      <c r="J128" s="149">
        <f t="shared" si="56"/>
        <v>0</v>
      </c>
      <c r="K128" s="149">
        <f>G128+C128</f>
        <v>0</v>
      </c>
      <c r="L128" s="149">
        <f t="shared" si="53"/>
        <v>0</v>
      </c>
      <c r="M128" s="149">
        <f t="shared" si="54"/>
        <v>0</v>
      </c>
      <c r="N128" s="149">
        <f t="shared" si="58"/>
        <v>0</v>
      </c>
    </row>
    <row r="129" spans="1:14" ht="15.75">
      <c r="A129" s="150" t="s">
        <v>262</v>
      </c>
      <c r="B129" s="154" t="s">
        <v>216</v>
      </c>
      <c r="C129" s="149">
        <v>0</v>
      </c>
      <c r="D129" s="149">
        <v>0</v>
      </c>
      <c r="E129" s="149">
        <v>0</v>
      </c>
      <c r="F129" s="149">
        <f t="shared" si="55"/>
        <v>0</v>
      </c>
      <c r="G129" s="149">
        <v>0</v>
      </c>
      <c r="H129" s="149">
        <v>0</v>
      </c>
      <c r="I129" s="149">
        <v>0</v>
      </c>
      <c r="J129" s="149">
        <f t="shared" si="56"/>
        <v>0</v>
      </c>
      <c r="K129" s="149">
        <f aca="true" t="shared" si="59" ref="K129:K135">G129+C129</f>
        <v>0</v>
      </c>
      <c r="L129" s="149">
        <f t="shared" si="53"/>
        <v>0</v>
      </c>
      <c r="M129" s="149">
        <f t="shared" si="54"/>
        <v>0</v>
      </c>
      <c r="N129" s="149">
        <f t="shared" si="58"/>
        <v>0</v>
      </c>
    </row>
    <row r="130" spans="1:14" ht="15.75">
      <c r="A130" s="150" t="s">
        <v>263</v>
      </c>
      <c r="B130" s="57" t="s">
        <v>359</v>
      </c>
      <c r="C130" s="6">
        <f>SUM(C128:C129)</f>
        <v>0</v>
      </c>
      <c r="D130" s="6">
        <f>SUM(D128:D129)</f>
        <v>0</v>
      </c>
      <c r="E130" s="6">
        <f>SUM(E128:E129)</f>
        <v>0</v>
      </c>
      <c r="F130" s="6">
        <f aca="true" t="shared" si="60" ref="F130:F137">SUM(C130:E130)</f>
        <v>0</v>
      </c>
      <c r="G130" s="6">
        <f>SUM(G128:G129)</f>
        <v>0</v>
      </c>
      <c r="H130" s="6">
        <f>SUM(H128:H129)</f>
        <v>0</v>
      </c>
      <c r="I130" s="6">
        <f>SUM(I128:I129)</f>
        <v>0</v>
      </c>
      <c r="J130" s="6">
        <f t="shared" si="56"/>
        <v>0</v>
      </c>
      <c r="K130" s="149">
        <f t="shared" si="59"/>
        <v>0</v>
      </c>
      <c r="L130" s="149">
        <f t="shared" si="53"/>
        <v>0</v>
      </c>
      <c r="M130" s="149">
        <f t="shared" si="54"/>
        <v>0</v>
      </c>
      <c r="N130" s="149">
        <f t="shared" si="58"/>
        <v>0</v>
      </c>
    </row>
    <row r="131" spans="1:14" ht="15.75">
      <c r="A131" s="150" t="s">
        <v>264</v>
      </c>
      <c r="B131" s="154" t="s">
        <v>218</v>
      </c>
      <c r="C131" s="149">
        <v>0</v>
      </c>
      <c r="D131" s="149">
        <v>0</v>
      </c>
      <c r="E131" s="149">
        <v>0</v>
      </c>
      <c r="F131" s="149">
        <f t="shared" si="60"/>
        <v>0</v>
      </c>
      <c r="G131" s="149">
        <v>0</v>
      </c>
      <c r="H131" s="149">
        <v>0</v>
      </c>
      <c r="I131" s="149">
        <v>0</v>
      </c>
      <c r="J131" s="149">
        <f t="shared" si="56"/>
        <v>0</v>
      </c>
      <c r="K131" s="149">
        <f t="shared" si="59"/>
        <v>0</v>
      </c>
      <c r="L131" s="149">
        <f t="shared" si="53"/>
        <v>0</v>
      </c>
      <c r="M131" s="149">
        <f t="shared" si="54"/>
        <v>0</v>
      </c>
      <c r="N131" s="149">
        <f t="shared" si="58"/>
        <v>0</v>
      </c>
    </row>
    <row r="132" spans="1:14" ht="15.75">
      <c r="A132" s="150" t="s">
        <v>265</v>
      </c>
      <c r="B132" s="154" t="s">
        <v>219</v>
      </c>
      <c r="C132" s="149">
        <v>0</v>
      </c>
      <c r="D132" s="149">
        <v>0</v>
      </c>
      <c r="E132" s="149">
        <v>0</v>
      </c>
      <c r="F132" s="149">
        <f t="shared" si="60"/>
        <v>0</v>
      </c>
      <c r="G132" s="149">
        <v>0</v>
      </c>
      <c r="H132" s="149">
        <v>0</v>
      </c>
      <c r="I132" s="149">
        <v>0</v>
      </c>
      <c r="J132" s="149">
        <f t="shared" si="56"/>
        <v>0</v>
      </c>
      <c r="K132" s="149">
        <f t="shared" si="59"/>
        <v>0</v>
      </c>
      <c r="L132" s="149">
        <f t="shared" si="53"/>
        <v>0</v>
      </c>
      <c r="M132" s="149">
        <f t="shared" si="54"/>
        <v>0</v>
      </c>
      <c r="N132" s="149">
        <f t="shared" si="58"/>
        <v>0</v>
      </c>
    </row>
    <row r="133" spans="1:14" ht="15.75">
      <c r="A133" s="150" t="s">
        <v>266</v>
      </c>
      <c r="B133" s="57" t="s">
        <v>360</v>
      </c>
      <c r="C133" s="6">
        <f>SUM(C131:C132)</f>
        <v>0</v>
      </c>
      <c r="D133" s="6">
        <f>SUM(D131:D132)</f>
        <v>0</v>
      </c>
      <c r="E133" s="6">
        <f>SUM(E131:E132)</f>
        <v>0</v>
      </c>
      <c r="F133" s="6">
        <f t="shared" si="60"/>
        <v>0</v>
      </c>
      <c r="G133" s="6">
        <f>SUM(G131:G132)</f>
        <v>0</v>
      </c>
      <c r="H133" s="6">
        <f>SUM(H131:H132)</f>
        <v>0</v>
      </c>
      <c r="I133" s="6">
        <f>SUM(I131:I132)</f>
        <v>0</v>
      </c>
      <c r="J133" s="6">
        <f t="shared" si="56"/>
        <v>0</v>
      </c>
      <c r="K133" s="6">
        <f t="shared" si="59"/>
        <v>0</v>
      </c>
      <c r="L133" s="6">
        <f t="shared" si="53"/>
        <v>0</v>
      </c>
      <c r="M133" s="6">
        <f t="shared" si="54"/>
        <v>0</v>
      </c>
      <c r="N133" s="6">
        <f t="shared" si="58"/>
        <v>0</v>
      </c>
    </row>
    <row r="134" spans="1:14" ht="15.75">
      <c r="A134" s="150" t="s">
        <v>267</v>
      </c>
      <c r="B134" s="57" t="s">
        <v>221</v>
      </c>
      <c r="C134" s="6">
        <v>0</v>
      </c>
      <c r="D134" s="6">
        <v>0</v>
      </c>
      <c r="E134" s="6">
        <v>0</v>
      </c>
      <c r="F134" s="6">
        <f t="shared" si="60"/>
        <v>0</v>
      </c>
      <c r="G134" s="6">
        <v>0</v>
      </c>
      <c r="H134" s="6">
        <v>0</v>
      </c>
      <c r="I134" s="6">
        <v>0</v>
      </c>
      <c r="J134" s="6">
        <f t="shared" si="56"/>
        <v>0</v>
      </c>
      <c r="K134" s="6">
        <f t="shared" si="59"/>
        <v>0</v>
      </c>
      <c r="L134" s="6">
        <f t="shared" si="53"/>
        <v>0</v>
      </c>
      <c r="M134" s="6">
        <f t="shared" si="54"/>
        <v>0</v>
      </c>
      <c r="N134" s="6">
        <f t="shared" si="58"/>
        <v>0</v>
      </c>
    </row>
    <row r="135" spans="1:14" ht="15.75">
      <c r="A135" s="150" t="s">
        <v>268</v>
      </c>
      <c r="B135" s="83" t="s">
        <v>61</v>
      </c>
      <c r="C135" s="6">
        <v>0</v>
      </c>
      <c r="D135" s="6">
        <v>0</v>
      </c>
      <c r="E135" s="6">
        <v>0</v>
      </c>
      <c r="F135" s="6">
        <f t="shared" si="60"/>
        <v>0</v>
      </c>
      <c r="G135" s="6">
        <v>0</v>
      </c>
      <c r="H135" s="6">
        <v>0</v>
      </c>
      <c r="I135" s="6">
        <v>0</v>
      </c>
      <c r="J135" s="6">
        <f t="shared" si="56"/>
        <v>0</v>
      </c>
      <c r="K135" s="6">
        <f t="shared" si="59"/>
        <v>0</v>
      </c>
      <c r="L135" s="6">
        <f t="shared" si="53"/>
        <v>0</v>
      </c>
      <c r="M135" s="6">
        <f t="shared" si="54"/>
        <v>0</v>
      </c>
      <c r="N135" s="6">
        <f t="shared" si="58"/>
        <v>0</v>
      </c>
    </row>
    <row r="136" spans="1:14" ht="15.75">
      <c r="A136" s="151" t="s">
        <v>269</v>
      </c>
      <c r="B136" s="84" t="s">
        <v>343</v>
      </c>
      <c r="C136" s="19">
        <f>C121+C122+C123+C124+C125+C126+C127+C130+C133+C134+C135</f>
        <v>2640767</v>
      </c>
      <c r="D136" s="19">
        <f>D121+D122+D123+D124+D125+D126+D127+D130+D133+D134+D135</f>
        <v>0</v>
      </c>
      <c r="E136" s="19">
        <f>E121+E122+E123+E124+E125+E126+E127+E130+E133+E134+E135</f>
        <v>0</v>
      </c>
      <c r="F136" s="19">
        <f t="shared" si="60"/>
        <v>2640767</v>
      </c>
      <c r="G136" s="19">
        <f>G121+G122+G123+G124+G125+G126+G127+G130+G133+G134+G135</f>
        <v>0</v>
      </c>
      <c r="H136" s="19">
        <f>H121+H122+H123+H124+H125+H126+H127+H130+H133+H134+H135</f>
        <v>0</v>
      </c>
      <c r="I136" s="19">
        <f>I121+I122+I123+I124+I125+I126+I127+I130+I133+I134+I135</f>
        <v>0</v>
      </c>
      <c r="J136" s="19">
        <f t="shared" si="56"/>
        <v>0</v>
      </c>
      <c r="K136" s="19">
        <f>K121+K122+K123+K124+K125+K126+K127+K130+K133+K134+K135</f>
        <v>2640767</v>
      </c>
      <c r="L136" s="19">
        <f>L121+L122+L123+L124+L125+L126+L127+L130+L133+L134+L135</f>
        <v>0</v>
      </c>
      <c r="M136" s="19">
        <f>M121+M122+M123+M124+M125+M126+M127+M130+M133+M134+M135</f>
        <v>0</v>
      </c>
      <c r="N136" s="19">
        <f>N121+N122+N123+N124+N125+N126+N127+N130+N133+N134+N135</f>
        <v>2640767</v>
      </c>
    </row>
    <row r="137" spans="1:14" ht="15.75">
      <c r="A137" s="150" t="s">
        <v>270</v>
      </c>
      <c r="B137" s="83" t="s">
        <v>70</v>
      </c>
      <c r="C137" s="6">
        <v>0</v>
      </c>
      <c r="D137" s="6">
        <v>0</v>
      </c>
      <c r="E137" s="6">
        <v>0</v>
      </c>
      <c r="F137" s="4">
        <f t="shared" si="60"/>
        <v>0</v>
      </c>
      <c r="G137" s="6">
        <v>0</v>
      </c>
      <c r="H137" s="6">
        <v>0</v>
      </c>
      <c r="I137" s="6">
        <v>0</v>
      </c>
      <c r="J137" s="4">
        <f t="shared" si="56"/>
        <v>0</v>
      </c>
      <c r="K137" s="6">
        <f>G137+C137</f>
        <v>0</v>
      </c>
      <c r="L137" s="6">
        <f>H137+D137</f>
        <v>0</v>
      </c>
      <c r="M137" s="6">
        <f>I137+E137</f>
        <v>0</v>
      </c>
      <c r="N137" s="6">
        <f>SUM(K137:M137)</f>
        <v>0</v>
      </c>
    </row>
    <row r="138" spans="1:14" ht="15.75">
      <c r="A138" s="151" t="s">
        <v>271</v>
      </c>
      <c r="B138" s="82" t="s">
        <v>344</v>
      </c>
      <c r="C138" s="19">
        <f aca="true" t="shared" si="61" ref="C138:N138">SUM(C137)</f>
        <v>0</v>
      </c>
      <c r="D138" s="19">
        <f t="shared" si="61"/>
        <v>0</v>
      </c>
      <c r="E138" s="19">
        <f t="shared" si="61"/>
        <v>0</v>
      </c>
      <c r="F138" s="19">
        <f t="shared" si="61"/>
        <v>0</v>
      </c>
      <c r="G138" s="19">
        <f t="shared" si="61"/>
        <v>0</v>
      </c>
      <c r="H138" s="19">
        <f t="shared" si="61"/>
        <v>0</v>
      </c>
      <c r="I138" s="19">
        <f t="shared" si="61"/>
        <v>0</v>
      </c>
      <c r="J138" s="19">
        <f t="shared" si="61"/>
        <v>0</v>
      </c>
      <c r="K138" s="19">
        <f t="shared" si="61"/>
        <v>0</v>
      </c>
      <c r="L138" s="19">
        <f t="shared" si="61"/>
        <v>0</v>
      </c>
      <c r="M138" s="19">
        <f t="shared" si="61"/>
        <v>0</v>
      </c>
      <c r="N138" s="19">
        <f t="shared" si="61"/>
        <v>0</v>
      </c>
    </row>
    <row r="139" spans="1:14" ht="15.75">
      <c r="A139" s="151" t="s">
        <v>272</v>
      </c>
      <c r="B139" s="46" t="s">
        <v>345</v>
      </c>
      <c r="C139" s="19">
        <f aca="true" t="shared" si="62" ref="C139:N139">C118+C136+C138+C120</f>
        <v>2640767</v>
      </c>
      <c r="D139" s="19">
        <f t="shared" si="62"/>
        <v>0</v>
      </c>
      <c r="E139" s="19">
        <f t="shared" si="62"/>
        <v>0</v>
      </c>
      <c r="F139" s="19">
        <f t="shared" si="62"/>
        <v>2640767</v>
      </c>
      <c r="G139" s="19">
        <f t="shared" si="62"/>
        <v>0</v>
      </c>
      <c r="H139" s="19">
        <f t="shared" si="62"/>
        <v>0</v>
      </c>
      <c r="I139" s="19">
        <f t="shared" si="62"/>
        <v>0</v>
      </c>
      <c r="J139" s="19">
        <f t="shared" si="62"/>
        <v>0</v>
      </c>
      <c r="K139" s="19">
        <f t="shared" si="62"/>
        <v>2640767</v>
      </c>
      <c r="L139" s="19">
        <f t="shared" si="62"/>
        <v>0</v>
      </c>
      <c r="M139" s="19">
        <f t="shared" si="62"/>
        <v>0</v>
      </c>
      <c r="N139" s="19">
        <f t="shared" si="62"/>
        <v>2640767</v>
      </c>
    </row>
    <row r="140" spans="1:14" ht="15.75">
      <c r="A140" s="150" t="s">
        <v>273</v>
      </c>
      <c r="B140" s="57" t="s">
        <v>54</v>
      </c>
      <c r="C140" s="6">
        <v>0</v>
      </c>
      <c r="D140" s="6">
        <v>0</v>
      </c>
      <c r="E140" s="6">
        <v>0</v>
      </c>
      <c r="F140" s="4">
        <f>SUM(C140:E140)</f>
        <v>0</v>
      </c>
      <c r="G140" s="6">
        <v>0</v>
      </c>
      <c r="H140" s="6">
        <v>0</v>
      </c>
      <c r="I140" s="6">
        <v>0</v>
      </c>
      <c r="J140" s="4">
        <f>SUM(G140:I140)</f>
        <v>0</v>
      </c>
      <c r="K140" s="6">
        <f aca="true" t="shared" si="63" ref="K140:M141">G140+C140</f>
        <v>0</v>
      </c>
      <c r="L140" s="6">
        <f t="shared" si="63"/>
        <v>0</v>
      </c>
      <c r="M140" s="6">
        <f t="shared" si="63"/>
        <v>0</v>
      </c>
      <c r="N140" s="6">
        <f>SUM(K140:M140)</f>
        <v>0</v>
      </c>
    </row>
    <row r="141" spans="1:14" ht="31.5">
      <c r="A141" s="150" t="s">
        <v>274</v>
      </c>
      <c r="B141" s="57" t="s">
        <v>55</v>
      </c>
      <c r="C141" s="6">
        <v>0</v>
      </c>
      <c r="D141" s="6">
        <v>0</v>
      </c>
      <c r="E141" s="6">
        <v>0</v>
      </c>
      <c r="F141" s="4">
        <f>SUM(C141:E141)</f>
        <v>0</v>
      </c>
      <c r="G141" s="6">
        <v>0</v>
      </c>
      <c r="H141" s="6">
        <v>0</v>
      </c>
      <c r="I141" s="6">
        <v>0</v>
      </c>
      <c r="J141" s="4">
        <f>SUM(G141:I141)</f>
        <v>0</v>
      </c>
      <c r="K141" s="6">
        <f t="shared" si="63"/>
        <v>0</v>
      </c>
      <c r="L141" s="6">
        <f t="shared" si="63"/>
        <v>0</v>
      </c>
      <c r="M141" s="6">
        <f t="shared" si="63"/>
        <v>0</v>
      </c>
      <c r="N141" s="6">
        <f>SUM(K141:M141)</f>
        <v>0</v>
      </c>
    </row>
    <row r="142" spans="1:14" ht="31.5">
      <c r="A142" s="151" t="s">
        <v>275</v>
      </c>
      <c r="B142" s="80" t="s">
        <v>346</v>
      </c>
      <c r="C142" s="19">
        <f aca="true" t="shared" si="64" ref="C142:N142">SUM(C140:C141)</f>
        <v>0</v>
      </c>
      <c r="D142" s="19">
        <f t="shared" si="64"/>
        <v>0</v>
      </c>
      <c r="E142" s="19">
        <f t="shared" si="64"/>
        <v>0</v>
      </c>
      <c r="F142" s="19">
        <f t="shared" si="64"/>
        <v>0</v>
      </c>
      <c r="G142" s="19">
        <f t="shared" si="64"/>
        <v>0</v>
      </c>
      <c r="H142" s="19">
        <f t="shared" si="64"/>
        <v>0</v>
      </c>
      <c r="I142" s="19">
        <f t="shared" si="64"/>
        <v>0</v>
      </c>
      <c r="J142" s="19">
        <f t="shared" si="64"/>
        <v>0</v>
      </c>
      <c r="K142" s="19">
        <f t="shared" si="64"/>
        <v>0</v>
      </c>
      <c r="L142" s="19">
        <f t="shared" si="64"/>
        <v>0</v>
      </c>
      <c r="M142" s="19">
        <f t="shared" si="64"/>
        <v>0</v>
      </c>
      <c r="N142" s="19">
        <f t="shared" si="64"/>
        <v>0</v>
      </c>
    </row>
    <row r="143" spans="1:14" ht="15.75">
      <c r="A143" s="150" t="s">
        <v>276</v>
      </c>
      <c r="B143" s="153" t="s">
        <v>67</v>
      </c>
      <c r="C143" s="6">
        <v>0</v>
      </c>
      <c r="D143" s="6">
        <v>0</v>
      </c>
      <c r="E143" s="6">
        <v>0</v>
      </c>
      <c r="F143" s="4">
        <f>SUM(C143:E143)</f>
        <v>0</v>
      </c>
      <c r="G143" s="6">
        <v>0</v>
      </c>
      <c r="H143" s="6">
        <v>0</v>
      </c>
      <c r="I143" s="6">
        <v>0</v>
      </c>
      <c r="J143" s="4">
        <f>SUM(G143:I143)</f>
        <v>0</v>
      </c>
      <c r="K143" s="6">
        <f>G143+C143</f>
        <v>0</v>
      </c>
      <c r="L143" s="6">
        <f>H143+D143</f>
        <v>0</v>
      </c>
      <c r="M143" s="6">
        <f>I143+E143</f>
        <v>0</v>
      </c>
      <c r="N143" s="6">
        <f>J143+F143</f>
        <v>0</v>
      </c>
    </row>
    <row r="144" spans="1:14" ht="15.75">
      <c r="A144" s="151" t="s">
        <v>277</v>
      </c>
      <c r="B144" s="152" t="s">
        <v>347</v>
      </c>
      <c r="C144" s="19">
        <f>SUM(C143)</f>
        <v>0</v>
      </c>
      <c r="D144" s="19">
        <f>SUM(D143)</f>
        <v>0</v>
      </c>
      <c r="E144" s="19">
        <f>SUM(E143)</f>
        <v>0</v>
      </c>
      <c r="F144" s="19">
        <f>SUM(C144:E144)</f>
        <v>0</v>
      </c>
      <c r="G144" s="19">
        <f>SUM(G143)</f>
        <v>0</v>
      </c>
      <c r="H144" s="19">
        <f>SUM(H143)</f>
        <v>0</v>
      </c>
      <c r="I144" s="19">
        <f>SUM(I143)</f>
        <v>0</v>
      </c>
      <c r="J144" s="19">
        <f>SUM(G144:I144)</f>
        <v>0</v>
      </c>
      <c r="K144" s="19">
        <f>SUM(K143)</f>
        <v>0</v>
      </c>
      <c r="L144" s="19">
        <f>SUM(L143)</f>
        <v>0</v>
      </c>
      <c r="M144" s="19">
        <f>SUM(M143)</f>
        <v>0</v>
      </c>
      <c r="N144" s="19">
        <f>SUM(K144:M144)</f>
        <v>0</v>
      </c>
    </row>
    <row r="145" spans="1:14" ht="15.75">
      <c r="A145" s="150" t="s">
        <v>278</v>
      </c>
      <c r="B145" s="83" t="s">
        <v>73</v>
      </c>
      <c r="C145" s="6">
        <v>0</v>
      </c>
      <c r="D145" s="6">
        <v>0</v>
      </c>
      <c r="E145" s="6">
        <v>0</v>
      </c>
      <c r="F145" s="4">
        <f>SUM(C145:E145)</f>
        <v>0</v>
      </c>
      <c r="G145" s="6">
        <v>0</v>
      </c>
      <c r="H145" s="6">
        <v>0</v>
      </c>
      <c r="I145" s="6">
        <v>0</v>
      </c>
      <c r="J145" s="4">
        <f>SUM(G145:I145)</f>
        <v>0</v>
      </c>
      <c r="K145" s="6">
        <f>G145+C145</f>
        <v>0</v>
      </c>
      <c r="L145" s="6">
        <f>H145+D145</f>
        <v>0</v>
      </c>
      <c r="M145" s="6">
        <f>I145+E145</f>
        <v>0</v>
      </c>
      <c r="N145" s="6">
        <f>J145+F145</f>
        <v>0</v>
      </c>
    </row>
    <row r="146" spans="1:14" ht="15.75">
      <c r="A146" s="151" t="s">
        <v>279</v>
      </c>
      <c r="B146" s="82" t="s">
        <v>348</v>
      </c>
      <c r="C146" s="19">
        <f>SUM(C143)</f>
        <v>0</v>
      </c>
      <c r="D146" s="19">
        <f>SUM(D143)</f>
        <v>0</v>
      </c>
      <c r="E146" s="19">
        <f>SUM(E143)</f>
        <v>0</v>
      </c>
      <c r="F146" s="19">
        <f>SUM(C146:E146)</f>
        <v>0</v>
      </c>
      <c r="G146" s="19">
        <f>SUM(G143)</f>
        <v>0</v>
      </c>
      <c r="H146" s="19">
        <f>SUM(H143)</f>
        <v>0</v>
      </c>
      <c r="I146" s="19">
        <f>SUM(I143)</f>
        <v>0</v>
      </c>
      <c r="J146" s="19">
        <f>SUM(G146:I146)</f>
        <v>0</v>
      </c>
      <c r="K146" s="19">
        <f>SUM(K143)</f>
        <v>0</v>
      </c>
      <c r="L146" s="19">
        <f>SUM(L143)</f>
        <v>0</v>
      </c>
      <c r="M146" s="19">
        <f>SUM(M143)</f>
        <v>0</v>
      </c>
      <c r="N146" s="19">
        <f>SUM(K146:M146)</f>
        <v>0</v>
      </c>
    </row>
    <row r="147" spans="1:14" ht="15.75">
      <c r="A147" s="151" t="s">
        <v>280</v>
      </c>
      <c r="B147" s="46" t="s">
        <v>349</v>
      </c>
      <c r="C147" s="19">
        <f>C142+C146+C144</f>
        <v>0</v>
      </c>
      <c r="D147" s="19">
        <f>D142+D146+D144</f>
        <v>0</v>
      </c>
      <c r="E147" s="19">
        <f>E142+E146+E144</f>
        <v>0</v>
      </c>
      <c r="F147" s="19">
        <f>SUM(C147:E147)</f>
        <v>0</v>
      </c>
      <c r="G147" s="19">
        <f>G142+G146+G144</f>
        <v>0</v>
      </c>
      <c r="H147" s="19">
        <f>H142+H146+H144</f>
        <v>0</v>
      </c>
      <c r="I147" s="19">
        <f>I142+I146+I144</f>
        <v>0</v>
      </c>
      <c r="J147" s="19">
        <f>SUM(G147:I147)</f>
        <v>0</v>
      </c>
      <c r="K147" s="19">
        <f>K142+K146+K144</f>
        <v>0</v>
      </c>
      <c r="L147" s="19">
        <f>L142+L146+L144</f>
        <v>0</v>
      </c>
      <c r="M147" s="19">
        <f>M142+M146+M144</f>
        <v>0</v>
      </c>
      <c r="N147" s="19">
        <f>SUM(K147:M147)</f>
        <v>0</v>
      </c>
    </row>
    <row r="148" spans="1:14" ht="15.75">
      <c r="A148" s="151" t="s">
        <v>281</v>
      </c>
      <c r="B148" s="46" t="s">
        <v>350</v>
      </c>
      <c r="C148" s="19">
        <f aca="true" t="shared" si="65" ref="C148:N148">C139+C147+C116</f>
        <v>250815890</v>
      </c>
      <c r="D148" s="19">
        <f t="shared" si="65"/>
        <v>0</v>
      </c>
      <c r="E148" s="19">
        <f t="shared" si="65"/>
        <v>0</v>
      </c>
      <c r="F148" s="19">
        <f t="shared" si="65"/>
        <v>250815890</v>
      </c>
      <c r="G148" s="19">
        <f t="shared" si="65"/>
        <v>7793274</v>
      </c>
      <c r="H148" s="19">
        <f t="shared" si="65"/>
        <v>0</v>
      </c>
      <c r="I148" s="19">
        <f t="shared" si="65"/>
        <v>0</v>
      </c>
      <c r="J148" s="19">
        <f t="shared" si="65"/>
        <v>7793274</v>
      </c>
      <c r="K148" s="19">
        <f t="shared" si="65"/>
        <v>258609164</v>
      </c>
      <c r="L148" s="19">
        <f t="shared" si="65"/>
        <v>0</v>
      </c>
      <c r="M148" s="19">
        <f t="shared" si="65"/>
        <v>0</v>
      </c>
      <c r="N148" s="19">
        <f t="shared" si="65"/>
        <v>258609164</v>
      </c>
    </row>
    <row r="149" spans="1:14" ht="15.75">
      <c r="A149" s="12"/>
      <c r="B149" s="46"/>
      <c r="C149" s="19"/>
      <c r="D149" s="12"/>
      <c r="E149" s="12"/>
      <c r="F149" s="12"/>
      <c r="G149" s="19"/>
      <c r="H149" s="12"/>
      <c r="I149" s="12"/>
      <c r="J149" s="12"/>
      <c r="K149" s="19"/>
      <c r="L149" s="12"/>
      <c r="M149" s="12"/>
      <c r="N149" s="12"/>
    </row>
    <row r="150" spans="1:14" ht="15.75">
      <c r="A150" s="151" t="s">
        <v>354</v>
      </c>
      <c r="B150" s="56" t="s">
        <v>38</v>
      </c>
      <c r="C150" s="19"/>
      <c r="D150" s="12"/>
      <c r="E150" s="12"/>
      <c r="F150" s="12"/>
      <c r="G150" s="19"/>
      <c r="H150" s="12"/>
      <c r="I150" s="12"/>
      <c r="J150" s="12"/>
      <c r="K150" s="19"/>
      <c r="L150" s="12"/>
      <c r="M150" s="12"/>
      <c r="N150" s="12"/>
    </row>
    <row r="151" spans="1:14" ht="15.75">
      <c r="A151" s="151" t="s">
        <v>142</v>
      </c>
      <c r="B151" s="59" t="s">
        <v>29</v>
      </c>
      <c r="C151" s="20">
        <v>232623331</v>
      </c>
      <c r="D151" s="94">
        <v>0</v>
      </c>
      <c r="E151" s="96">
        <v>0</v>
      </c>
      <c r="F151" s="96">
        <f>SUM(C151:E151)</f>
        <v>232623331</v>
      </c>
      <c r="G151" s="20">
        <v>36627230</v>
      </c>
      <c r="H151" s="94">
        <v>0</v>
      </c>
      <c r="I151" s="96">
        <v>0</v>
      </c>
      <c r="J151" s="96">
        <f>SUM(G151:I151)</f>
        <v>36627230</v>
      </c>
      <c r="K151" s="20">
        <f>G151+C151</f>
        <v>269250561</v>
      </c>
      <c r="L151" s="20">
        <f>H151+D151</f>
        <v>0</v>
      </c>
      <c r="M151" s="20">
        <f>I151+E151</f>
        <v>0</v>
      </c>
      <c r="N151" s="20">
        <f>J151+F151</f>
        <v>269250561</v>
      </c>
    </row>
    <row r="152" spans="1:14" ht="31.5">
      <c r="A152" s="150" t="s">
        <v>143</v>
      </c>
      <c r="B152" s="57" t="s">
        <v>77</v>
      </c>
      <c r="C152" s="6">
        <v>0</v>
      </c>
      <c r="D152" s="6">
        <v>0</v>
      </c>
      <c r="E152" s="6">
        <v>0</v>
      </c>
      <c r="F152" s="4">
        <f>SUM(C152:E152)</f>
        <v>0</v>
      </c>
      <c r="G152" s="6">
        <v>0</v>
      </c>
      <c r="H152" s="6">
        <v>0</v>
      </c>
      <c r="I152" s="6">
        <v>0</v>
      </c>
      <c r="J152" s="4">
        <f>SUM(G152:I152)</f>
        <v>0</v>
      </c>
      <c r="K152" s="6">
        <f>G152+C152</f>
        <v>0</v>
      </c>
      <c r="L152" s="6">
        <f>H152+D152</f>
        <v>0</v>
      </c>
      <c r="M152" s="6">
        <f>I152+E152</f>
        <v>0</v>
      </c>
      <c r="N152" s="4">
        <f>SUM(K152:M152)</f>
        <v>0</v>
      </c>
    </row>
    <row r="153" spans="1:14" ht="31.5">
      <c r="A153" s="151" t="s">
        <v>144</v>
      </c>
      <c r="B153" s="87" t="s">
        <v>341</v>
      </c>
      <c r="C153" s="19">
        <f aca="true" t="shared" si="66" ref="C153:N153">SUM(C152)</f>
        <v>0</v>
      </c>
      <c r="D153" s="19">
        <f t="shared" si="66"/>
        <v>0</v>
      </c>
      <c r="E153" s="19">
        <f t="shared" si="66"/>
        <v>0</v>
      </c>
      <c r="F153" s="19">
        <f t="shared" si="66"/>
        <v>0</v>
      </c>
      <c r="G153" s="19">
        <f t="shared" si="66"/>
        <v>0</v>
      </c>
      <c r="H153" s="19">
        <f t="shared" si="66"/>
        <v>0</v>
      </c>
      <c r="I153" s="19">
        <f t="shared" si="66"/>
        <v>0</v>
      </c>
      <c r="J153" s="19">
        <f t="shared" si="66"/>
        <v>0</v>
      </c>
      <c r="K153" s="19">
        <f t="shared" si="66"/>
        <v>0</v>
      </c>
      <c r="L153" s="19">
        <f t="shared" si="66"/>
        <v>0</v>
      </c>
      <c r="M153" s="19">
        <f t="shared" si="66"/>
        <v>0</v>
      </c>
      <c r="N153" s="19">
        <f t="shared" si="66"/>
        <v>0</v>
      </c>
    </row>
    <row r="154" spans="1:14" ht="15.75">
      <c r="A154" s="150" t="s">
        <v>145</v>
      </c>
      <c r="B154" s="75" t="s">
        <v>79</v>
      </c>
      <c r="C154" s="6">
        <v>0</v>
      </c>
      <c r="D154" s="6">
        <v>0</v>
      </c>
      <c r="E154" s="6">
        <v>0</v>
      </c>
      <c r="F154" s="4">
        <f>SUM(C154:E154)</f>
        <v>0</v>
      </c>
      <c r="G154" s="6">
        <v>0</v>
      </c>
      <c r="H154" s="6">
        <v>0</v>
      </c>
      <c r="I154" s="6">
        <v>0</v>
      </c>
      <c r="J154" s="4">
        <f>SUM(G154:I154)</f>
        <v>0</v>
      </c>
      <c r="K154" s="6">
        <f>G154+C154</f>
        <v>0</v>
      </c>
      <c r="L154" s="6">
        <f>H154+D154</f>
        <v>0</v>
      </c>
      <c r="M154" s="6">
        <f>I154+E154</f>
        <v>0</v>
      </c>
      <c r="N154" s="4">
        <f>SUM(K154:M154)</f>
        <v>0</v>
      </c>
    </row>
    <row r="155" spans="1:14" ht="15.75">
      <c r="A155" s="151" t="s">
        <v>146</v>
      </c>
      <c r="B155" s="76" t="s">
        <v>342</v>
      </c>
      <c r="C155" s="19">
        <f aca="true" t="shared" si="67" ref="C155:N155">SUM(C154)</f>
        <v>0</v>
      </c>
      <c r="D155" s="19">
        <f t="shared" si="67"/>
        <v>0</v>
      </c>
      <c r="E155" s="19">
        <f t="shared" si="67"/>
        <v>0</v>
      </c>
      <c r="F155" s="19">
        <f t="shared" si="67"/>
        <v>0</v>
      </c>
      <c r="G155" s="19">
        <f t="shared" si="67"/>
        <v>0</v>
      </c>
      <c r="H155" s="19">
        <f t="shared" si="67"/>
        <v>0</v>
      </c>
      <c r="I155" s="19">
        <f t="shared" si="67"/>
        <v>0</v>
      </c>
      <c r="J155" s="19">
        <f t="shared" si="67"/>
        <v>0</v>
      </c>
      <c r="K155" s="19">
        <f t="shared" si="67"/>
        <v>0</v>
      </c>
      <c r="L155" s="19">
        <f t="shared" si="67"/>
        <v>0</v>
      </c>
      <c r="M155" s="19">
        <f t="shared" si="67"/>
        <v>0</v>
      </c>
      <c r="N155" s="19">
        <f t="shared" si="67"/>
        <v>0</v>
      </c>
    </row>
    <row r="156" spans="1:14" ht="15.75">
      <c r="A156" s="150" t="s">
        <v>147</v>
      </c>
      <c r="B156" s="57" t="s">
        <v>213</v>
      </c>
      <c r="C156" s="6">
        <v>0</v>
      </c>
      <c r="D156" s="6">
        <v>0</v>
      </c>
      <c r="E156" s="6">
        <v>0</v>
      </c>
      <c r="F156" s="6">
        <f>SUM(C156:E156)</f>
        <v>0</v>
      </c>
      <c r="G156" s="6">
        <v>0</v>
      </c>
      <c r="H156" s="6">
        <v>0</v>
      </c>
      <c r="I156" s="6">
        <v>0</v>
      </c>
      <c r="J156" s="6">
        <f>SUM(G156:I156)</f>
        <v>0</v>
      </c>
      <c r="K156" s="6">
        <f>G156+C156</f>
        <v>0</v>
      </c>
      <c r="L156" s="6">
        <f aca="true" t="shared" si="68" ref="L156:L170">H156+D156</f>
        <v>0</v>
      </c>
      <c r="M156" s="6">
        <f aca="true" t="shared" si="69" ref="M156:M170">I156+E156</f>
        <v>0</v>
      </c>
      <c r="N156" s="6">
        <f>SUM(K156:M156)</f>
        <v>0</v>
      </c>
    </row>
    <row r="157" spans="1:14" ht="15.75">
      <c r="A157" s="150" t="s">
        <v>148</v>
      </c>
      <c r="B157" s="57" t="s">
        <v>56</v>
      </c>
      <c r="C157" s="6">
        <v>0</v>
      </c>
      <c r="D157" s="6">
        <v>0</v>
      </c>
      <c r="E157" s="6">
        <v>0</v>
      </c>
      <c r="F157" s="6">
        <f aca="true" t="shared" si="70" ref="F157:F164">SUM(C157:E157)</f>
        <v>0</v>
      </c>
      <c r="G157" s="6">
        <v>0</v>
      </c>
      <c r="H157" s="6">
        <v>0</v>
      </c>
      <c r="I157" s="6">
        <v>0</v>
      </c>
      <c r="J157" s="6">
        <f aca="true" t="shared" si="71" ref="J157:J172">SUM(G157:I157)</f>
        <v>0</v>
      </c>
      <c r="K157" s="6">
        <f aca="true" t="shared" si="72" ref="K157:K162">G157+C157</f>
        <v>0</v>
      </c>
      <c r="L157" s="6">
        <f t="shared" si="68"/>
        <v>0</v>
      </c>
      <c r="M157" s="6">
        <f t="shared" si="69"/>
        <v>0</v>
      </c>
      <c r="N157" s="6">
        <f aca="true" t="shared" si="73" ref="N157:N170">SUM(K157:M157)</f>
        <v>0</v>
      </c>
    </row>
    <row r="158" spans="1:14" ht="15.75">
      <c r="A158" s="150" t="s">
        <v>149</v>
      </c>
      <c r="B158" s="57" t="s">
        <v>214</v>
      </c>
      <c r="C158" s="6">
        <v>0</v>
      </c>
      <c r="D158" s="6">
        <v>0</v>
      </c>
      <c r="E158" s="6">
        <v>0</v>
      </c>
      <c r="F158" s="6">
        <f t="shared" si="70"/>
        <v>0</v>
      </c>
      <c r="G158" s="6">
        <v>0</v>
      </c>
      <c r="H158" s="6">
        <v>0</v>
      </c>
      <c r="I158" s="6">
        <v>0</v>
      </c>
      <c r="J158" s="6">
        <f t="shared" si="71"/>
        <v>0</v>
      </c>
      <c r="K158" s="6">
        <f t="shared" si="72"/>
        <v>0</v>
      </c>
      <c r="L158" s="6">
        <f t="shared" si="68"/>
        <v>0</v>
      </c>
      <c r="M158" s="6">
        <f t="shared" si="69"/>
        <v>0</v>
      </c>
      <c r="N158" s="6">
        <f t="shared" si="73"/>
        <v>0</v>
      </c>
    </row>
    <row r="159" spans="1:14" ht="15.75">
      <c r="A159" s="150" t="s">
        <v>150</v>
      </c>
      <c r="B159" s="57" t="s">
        <v>57</v>
      </c>
      <c r="C159" s="6">
        <v>0</v>
      </c>
      <c r="D159" s="6">
        <v>0</v>
      </c>
      <c r="E159" s="6">
        <v>0</v>
      </c>
      <c r="F159" s="6">
        <f t="shared" si="70"/>
        <v>0</v>
      </c>
      <c r="G159" s="6">
        <v>0</v>
      </c>
      <c r="H159" s="6">
        <v>0</v>
      </c>
      <c r="I159" s="6">
        <v>0</v>
      </c>
      <c r="J159" s="6">
        <f t="shared" si="71"/>
        <v>0</v>
      </c>
      <c r="K159" s="6">
        <f t="shared" si="72"/>
        <v>0</v>
      </c>
      <c r="L159" s="6">
        <f t="shared" si="68"/>
        <v>0</v>
      </c>
      <c r="M159" s="6">
        <f t="shared" si="69"/>
        <v>0</v>
      </c>
      <c r="N159" s="6">
        <f t="shared" si="73"/>
        <v>0</v>
      </c>
    </row>
    <row r="160" spans="1:14" ht="15.75">
      <c r="A160" s="150" t="s">
        <v>151</v>
      </c>
      <c r="B160" s="57" t="s">
        <v>58</v>
      </c>
      <c r="C160" s="6">
        <v>45047340</v>
      </c>
      <c r="D160" s="6">
        <v>0</v>
      </c>
      <c r="E160" s="6">
        <v>0</v>
      </c>
      <c r="F160" s="6">
        <f t="shared" si="70"/>
        <v>45047340</v>
      </c>
      <c r="G160" s="6">
        <v>0</v>
      </c>
      <c r="H160" s="6">
        <v>0</v>
      </c>
      <c r="I160" s="6">
        <v>0</v>
      </c>
      <c r="J160" s="6">
        <f t="shared" si="71"/>
        <v>0</v>
      </c>
      <c r="K160" s="6">
        <f t="shared" si="72"/>
        <v>45047340</v>
      </c>
      <c r="L160" s="6">
        <f t="shared" si="68"/>
        <v>0</v>
      </c>
      <c r="M160" s="6">
        <f t="shared" si="69"/>
        <v>0</v>
      </c>
      <c r="N160" s="6">
        <f t="shared" si="73"/>
        <v>45047340</v>
      </c>
    </row>
    <row r="161" spans="1:14" ht="15.75">
      <c r="A161" s="150" t="s">
        <v>152</v>
      </c>
      <c r="B161" s="57" t="s">
        <v>59</v>
      </c>
      <c r="C161" s="6">
        <v>12325032</v>
      </c>
      <c r="D161" s="6">
        <v>0</v>
      </c>
      <c r="E161" s="6">
        <v>0</v>
      </c>
      <c r="F161" s="6">
        <f t="shared" si="70"/>
        <v>12325032</v>
      </c>
      <c r="G161" s="6">
        <v>0</v>
      </c>
      <c r="H161" s="6">
        <v>0</v>
      </c>
      <c r="I161" s="6">
        <v>0</v>
      </c>
      <c r="J161" s="6">
        <f t="shared" si="71"/>
        <v>0</v>
      </c>
      <c r="K161" s="6">
        <f t="shared" si="72"/>
        <v>12325032</v>
      </c>
      <c r="L161" s="6">
        <f t="shared" si="68"/>
        <v>0</v>
      </c>
      <c r="M161" s="6">
        <f t="shared" si="69"/>
        <v>0</v>
      </c>
      <c r="N161" s="6">
        <f t="shared" si="73"/>
        <v>12325032</v>
      </c>
    </row>
    <row r="162" spans="1:14" ht="15.75">
      <c r="A162" s="150" t="s">
        <v>260</v>
      </c>
      <c r="B162" s="57" t="s">
        <v>60</v>
      </c>
      <c r="C162" s="6">
        <v>16167000</v>
      </c>
      <c r="D162" s="6">
        <v>0</v>
      </c>
      <c r="E162" s="6">
        <v>0</v>
      </c>
      <c r="F162" s="6">
        <f t="shared" si="70"/>
        <v>16167000</v>
      </c>
      <c r="G162" s="6">
        <v>0</v>
      </c>
      <c r="H162" s="6">
        <v>0</v>
      </c>
      <c r="I162" s="6">
        <v>0</v>
      </c>
      <c r="J162" s="6">
        <f t="shared" si="71"/>
        <v>0</v>
      </c>
      <c r="K162" s="6">
        <f t="shared" si="72"/>
        <v>16167000</v>
      </c>
      <c r="L162" s="6">
        <f t="shared" si="68"/>
        <v>0</v>
      </c>
      <c r="M162" s="6">
        <f t="shared" si="69"/>
        <v>0</v>
      </c>
      <c r="N162" s="6">
        <f t="shared" si="73"/>
        <v>16167000</v>
      </c>
    </row>
    <row r="163" spans="1:14" ht="15.75">
      <c r="A163" s="150" t="s">
        <v>261</v>
      </c>
      <c r="B163" s="154" t="s">
        <v>215</v>
      </c>
      <c r="C163" s="149">
        <v>0</v>
      </c>
      <c r="D163" s="149">
        <v>0</v>
      </c>
      <c r="E163" s="149">
        <v>0</v>
      </c>
      <c r="F163" s="149">
        <f t="shared" si="70"/>
        <v>0</v>
      </c>
      <c r="G163" s="149">
        <v>0</v>
      </c>
      <c r="H163" s="149">
        <v>0</v>
      </c>
      <c r="I163" s="149">
        <v>0</v>
      </c>
      <c r="J163" s="149">
        <f t="shared" si="71"/>
        <v>0</v>
      </c>
      <c r="K163" s="149">
        <f>G163+C163</f>
        <v>0</v>
      </c>
      <c r="L163" s="149">
        <f t="shared" si="68"/>
        <v>0</v>
      </c>
      <c r="M163" s="149">
        <f t="shared" si="69"/>
        <v>0</v>
      </c>
      <c r="N163" s="149">
        <f t="shared" si="73"/>
        <v>0</v>
      </c>
    </row>
    <row r="164" spans="1:14" ht="15.75">
      <c r="A164" s="150" t="s">
        <v>262</v>
      </c>
      <c r="B164" s="154" t="s">
        <v>216</v>
      </c>
      <c r="C164" s="149">
        <v>0</v>
      </c>
      <c r="D164" s="149">
        <v>0</v>
      </c>
      <c r="E164" s="149">
        <v>0</v>
      </c>
      <c r="F164" s="149">
        <f t="shared" si="70"/>
        <v>0</v>
      </c>
      <c r="G164" s="149">
        <v>0</v>
      </c>
      <c r="H164" s="149">
        <v>0</v>
      </c>
      <c r="I164" s="149">
        <v>0</v>
      </c>
      <c r="J164" s="149">
        <f t="shared" si="71"/>
        <v>0</v>
      </c>
      <c r="K164" s="149">
        <f aca="true" t="shared" si="74" ref="K164:K170">G164+C164</f>
        <v>0</v>
      </c>
      <c r="L164" s="149">
        <f t="shared" si="68"/>
        <v>0</v>
      </c>
      <c r="M164" s="149">
        <f t="shared" si="69"/>
        <v>0</v>
      </c>
      <c r="N164" s="149">
        <f t="shared" si="73"/>
        <v>0</v>
      </c>
    </row>
    <row r="165" spans="1:14" ht="15.75">
      <c r="A165" s="150" t="s">
        <v>263</v>
      </c>
      <c r="B165" s="57" t="s">
        <v>359</v>
      </c>
      <c r="C165" s="6">
        <f>SUM(C163:C164)</f>
        <v>0</v>
      </c>
      <c r="D165" s="6">
        <f>SUM(D163:D164)</f>
        <v>0</v>
      </c>
      <c r="E165" s="6">
        <f>SUM(E163:E164)</f>
        <v>0</v>
      </c>
      <c r="F165" s="6">
        <f aca="true" t="shared" si="75" ref="F165:F172">SUM(C165:E165)</f>
        <v>0</v>
      </c>
      <c r="G165" s="6">
        <f>SUM(G163:G164)</f>
        <v>0</v>
      </c>
      <c r="H165" s="6">
        <f>SUM(H163:H164)</f>
        <v>0</v>
      </c>
      <c r="I165" s="6">
        <f>SUM(I163:I164)</f>
        <v>0</v>
      </c>
      <c r="J165" s="6">
        <f t="shared" si="71"/>
        <v>0</v>
      </c>
      <c r="K165" s="149">
        <f t="shared" si="74"/>
        <v>0</v>
      </c>
      <c r="L165" s="149">
        <f t="shared" si="68"/>
        <v>0</v>
      </c>
      <c r="M165" s="149">
        <f t="shared" si="69"/>
        <v>0</v>
      </c>
      <c r="N165" s="149">
        <f t="shared" si="73"/>
        <v>0</v>
      </c>
    </row>
    <row r="166" spans="1:14" ht="15.75">
      <c r="A166" s="150" t="s">
        <v>264</v>
      </c>
      <c r="B166" s="154" t="s">
        <v>218</v>
      </c>
      <c r="C166" s="149">
        <v>0</v>
      </c>
      <c r="D166" s="149">
        <v>0</v>
      </c>
      <c r="E166" s="149">
        <v>0</v>
      </c>
      <c r="F166" s="149">
        <f t="shared" si="75"/>
        <v>0</v>
      </c>
      <c r="G166" s="149">
        <v>0</v>
      </c>
      <c r="H166" s="149">
        <v>0</v>
      </c>
      <c r="I166" s="149">
        <v>0</v>
      </c>
      <c r="J166" s="149">
        <f t="shared" si="71"/>
        <v>0</v>
      </c>
      <c r="K166" s="149">
        <f t="shared" si="74"/>
        <v>0</v>
      </c>
      <c r="L166" s="149">
        <f t="shared" si="68"/>
        <v>0</v>
      </c>
      <c r="M166" s="149">
        <f t="shared" si="69"/>
        <v>0</v>
      </c>
      <c r="N166" s="149">
        <f t="shared" si="73"/>
        <v>0</v>
      </c>
    </row>
    <row r="167" spans="1:14" ht="15.75">
      <c r="A167" s="150" t="s">
        <v>265</v>
      </c>
      <c r="B167" s="154" t="s">
        <v>219</v>
      </c>
      <c r="C167" s="149">
        <v>0</v>
      </c>
      <c r="D167" s="149">
        <v>0</v>
      </c>
      <c r="E167" s="149">
        <v>0</v>
      </c>
      <c r="F167" s="149">
        <f t="shared" si="75"/>
        <v>0</v>
      </c>
      <c r="G167" s="149">
        <v>0</v>
      </c>
      <c r="H167" s="149">
        <v>0</v>
      </c>
      <c r="I167" s="149">
        <v>0</v>
      </c>
      <c r="J167" s="149">
        <f t="shared" si="71"/>
        <v>0</v>
      </c>
      <c r="K167" s="149">
        <f t="shared" si="74"/>
        <v>0</v>
      </c>
      <c r="L167" s="149">
        <f t="shared" si="68"/>
        <v>0</v>
      </c>
      <c r="M167" s="149">
        <f t="shared" si="69"/>
        <v>0</v>
      </c>
      <c r="N167" s="149">
        <f t="shared" si="73"/>
        <v>0</v>
      </c>
    </row>
    <row r="168" spans="1:14" ht="15.75">
      <c r="A168" s="150" t="s">
        <v>266</v>
      </c>
      <c r="B168" s="57" t="s">
        <v>360</v>
      </c>
      <c r="C168" s="6">
        <f>SUM(C166:C167)</f>
        <v>0</v>
      </c>
      <c r="D168" s="6">
        <f>SUM(D166:D167)</f>
        <v>0</v>
      </c>
      <c r="E168" s="6">
        <f>SUM(E166:E167)</f>
        <v>0</v>
      </c>
      <c r="F168" s="6">
        <f t="shared" si="75"/>
        <v>0</v>
      </c>
      <c r="G168" s="6">
        <f>SUM(G166:G167)</f>
        <v>0</v>
      </c>
      <c r="H168" s="6">
        <f>SUM(H166:H167)</f>
        <v>0</v>
      </c>
      <c r="I168" s="6">
        <f>SUM(I166:I167)</f>
        <v>0</v>
      </c>
      <c r="J168" s="6">
        <f t="shared" si="71"/>
        <v>0</v>
      </c>
      <c r="K168" s="6">
        <f t="shared" si="74"/>
        <v>0</v>
      </c>
      <c r="L168" s="6">
        <f t="shared" si="68"/>
        <v>0</v>
      </c>
      <c r="M168" s="6">
        <f t="shared" si="69"/>
        <v>0</v>
      </c>
      <c r="N168" s="6">
        <f t="shared" si="73"/>
        <v>0</v>
      </c>
    </row>
    <row r="169" spans="1:14" ht="15.75">
      <c r="A169" s="150" t="s">
        <v>267</v>
      </c>
      <c r="B169" s="57" t="s">
        <v>221</v>
      </c>
      <c r="C169" s="6">
        <v>0</v>
      </c>
      <c r="D169" s="6">
        <v>0</v>
      </c>
      <c r="E169" s="6">
        <v>0</v>
      </c>
      <c r="F169" s="6">
        <f t="shared" si="75"/>
        <v>0</v>
      </c>
      <c r="G169" s="6">
        <v>0</v>
      </c>
      <c r="H169" s="6">
        <v>0</v>
      </c>
      <c r="I169" s="6">
        <v>0</v>
      </c>
      <c r="J169" s="6">
        <f t="shared" si="71"/>
        <v>0</v>
      </c>
      <c r="K169" s="6">
        <f t="shared" si="74"/>
        <v>0</v>
      </c>
      <c r="L169" s="6">
        <f t="shared" si="68"/>
        <v>0</v>
      </c>
      <c r="M169" s="6">
        <f t="shared" si="69"/>
        <v>0</v>
      </c>
      <c r="N169" s="6">
        <f t="shared" si="73"/>
        <v>0</v>
      </c>
    </row>
    <row r="170" spans="1:14" ht="15.75">
      <c r="A170" s="150" t="s">
        <v>268</v>
      </c>
      <c r="B170" s="83" t="s">
        <v>61</v>
      </c>
      <c r="C170" s="6">
        <v>0</v>
      </c>
      <c r="D170" s="6">
        <v>0</v>
      </c>
      <c r="E170" s="6">
        <v>0</v>
      </c>
      <c r="F170" s="6">
        <f t="shared" si="75"/>
        <v>0</v>
      </c>
      <c r="G170" s="6">
        <v>0</v>
      </c>
      <c r="H170" s="6">
        <v>0</v>
      </c>
      <c r="I170" s="6">
        <v>0</v>
      </c>
      <c r="J170" s="6">
        <f t="shared" si="71"/>
        <v>0</v>
      </c>
      <c r="K170" s="6">
        <f t="shared" si="74"/>
        <v>0</v>
      </c>
      <c r="L170" s="6">
        <f t="shared" si="68"/>
        <v>0</v>
      </c>
      <c r="M170" s="6">
        <f t="shared" si="69"/>
        <v>0</v>
      </c>
      <c r="N170" s="6">
        <f t="shared" si="73"/>
        <v>0</v>
      </c>
    </row>
    <row r="171" spans="1:14" ht="15.75">
      <c r="A171" s="151" t="s">
        <v>269</v>
      </c>
      <c r="B171" s="84" t="s">
        <v>343</v>
      </c>
      <c r="C171" s="19">
        <f>C156+C157+C158+C159+C160+C161+C162+C165+C168+C169+C170</f>
        <v>73539372</v>
      </c>
      <c r="D171" s="19">
        <f>D156+D157+D158+D159+D160+D161+D162+D165+D168+D169+D170</f>
        <v>0</v>
      </c>
      <c r="E171" s="19">
        <f>E156+E157+E158+E159+E160+E161+E162+E165+E168+E169+E170</f>
        <v>0</v>
      </c>
      <c r="F171" s="19">
        <f t="shared" si="75"/>
        <v>73539372</v>
      </c>
      <c r="G171" s="19">
        <f>G156+G157+G158+G159+G160+G161+G162+G165+G168+G169+G170</f>
        <v>0</v>
      </c>
      <c r="H171" s="19">
        <f>H156+H157+H158+H159+H160+H161+H162+H165+H168+H169+H170</f>
        <v>0</v>
      </c>
      <c r="I171" s="19">
        <f>I156+I157+I158+I159+I160+I161+I162+I165+I168+I169+I170</f>
        <v>0</v>
      </c>
      <c r="J171" s="19">
        <f t="shared" si="71"/>
        <v>0</v>
      </c>
      <c r="K171" s="19">
        <f>K156+K157+K158+K159+K160+K161+K162+K165+K168+K169+K170</f>
        <v>73539372</v>
      </c>
      <c r="L171" s="19">
        <f>L156+L157+L158+L159+L160+L161+L162+L165+L168+L169+L170</f>
        <v>0</v>
      </c>
      <c r="M171" s="19">
        <f>M156+M157+M158+M159+M160+M161+M162+M165+M168+M169+M170</f>
        <v>0</v>
      </c>
      <c r="N171" s="19">
        <f>N156+N157+N158+N159+N160+N161+N162+N165+N168+N169+N170</f>
        <v>73539372</v>
      </c>
    </row>
    <row r="172" spans="1:14" ht="15.75">
      <c r="A172" s="150" t="s">
        <v>270</v>
      </c>
      <c r="B172" s="83" t="s">
        <v>70</v>
      </c>
      <c r="C172" s="6">
        <v>0</v>
      </c>
      <c r="D172" s="6">
        <v>0</v>
      </c>
      <c r="E172" s="6">
        <v>0</v>
      </c>
      <c r="F172" s="4">
        <f t="shared" si="75"/>
        <v>0</v>
      </c>
      <c r="G172" s="6">
        <v>0</v>
      </c>
      <c r="H172" s="6">
        <v>0</v>
      </c>
      <c r="I172" s="6">
        <v>0</v>
      </c>
      <c r="J172" s="4">
        <f t="shared" si="71"/>
        <v>0</v>
      </c>
      <c r="K172" s="6">
        <f>G172+C172</f>
        <v>0</v>
      </c>
      <c r="L172" s="6">
        <f>H172+D172</f>
        <v>0</v>
      </c>
      <c r="M172" s="6">
        <f>I172+E172</f>
        <v>0</v>
      </c>
      <c r="N172" s="6">
        <f>SUM(K172:M172)</f>
        <v>0</v>
      </c>
    </row>
    <row r="173" spans="1:14" ht="15.75">
      <c r="A173" s="151" t="s">
        <v>271</v>
      </c>
      <c r="B173" s="82" t="s">
        <v>344</v>
      </c>
      <c r="C173" s="19">
        <f aca="true" t="shared" si="76" ref="C173:N173">SUM(C172)</f>
        <v>0</v>
      </c>
      <c r="D173" s="19">
        <f t="shared" si="76"/>
        <v>0</v>
      </c>
      <c r="E173" s="19">
        <f t="shared" si="76"/>
        <v>0</v>
      </c>
      <c r="F173" s="19">
        <f t="shared" si="76"/>
        <v>0</v>
      </c>
      <c r="G173" s="19">
        <f t="shared" si="76"/>
        <v>0</v>
      </c>
      <c r="H173" s="19">
        <f t="shared" si="76"/>
        <v>0</v>
      </c>
      <c r="I173" s="19">
        <f t="shared" si="76"/>
        <v>0</v>
      </c>
      <c r="J173" s="19">
        <f t="shared" si="76"/>
        <v>0</v>
      </c>
      <c r="K173" s="19">
        <f t="shared" si="76"/>
        <v>0</v>
      </c>
      <c r="L173" s="19">
        <f t="shared" si="76"/>
        <v>0</v>
      </c>
      <c r="M173" s="19">
        <f t="shared" si="76"/>
        <v>0</v>
      </c>
      <c r="N173" s="19">
        <f t="shared" si="76"/>
        <v>0</v>
      </c>
    </row>
    <row r="174" spans="1:14" ht="15.75">
      <c r="A174" s="151" t="s">
        <v>272</v>
      </c>
      <c r="B174" s="46" t="s">
        <v>345</v>
      </c>
      <c r="C174" s="19">
        <f aca="true" t="shared" si="77" ref="C174:N174">C153+C171+C173+C155</f>
        <v>73539372</v>
      </c>
      <c r="D174" s="19">
        <f t="shared" si="77"/>
        <v>0</v>
      </c>
      <c r="E174" s="19">
        <f t="shared" si="77"/>
        <v>0</v>
      </c>
      <c r="F174" s="19">
        <f t="shared" si="77"/>
        <v>73539372</v>
      </c>
      <c r="G174" s="19">
        <f t="shared" si="77"/>
        <v>0</v>
      </c>
      <c r="H174" s="19">
        <f t="shared" si="77"/>
        <v>0</v>
      </c>
      <c r="I174" s="19">
        <f t="shared" si="77"/>
        <v>0</v>
      </c>
      <c r="J174" s="19">
        <f t="shared" si="77"/>
        <v>0</v>
      </c>
      <c r="K174" s="19">
        <f t="shared" si="77"/>
        <v>73539372</v>
      </c>
      <c r="L174" s="19">
        <f t="shared" si="77"/>
        <v>0</v>
      </c>
      <c r="M174" s="19">
        <f t="shared" si="77"/>
        <v>0</v>
      </c>
      <c r="N174" s="19">
        <f t="shared" si="77"/>
        <v>73539372</v>
      </c>
    </row>
    <row r="175" spans="1:14" ht="15.75">
      <c r="A175" s="150" t="s">
        <v>273</v>
      </c>
      <c r="B175" s="57" t="s">
        <v>54</v>
      </c>
      <c r="C175" s="6">
        <v>0</v>
      </c>
      <c r="D175" s="6">
        <v>0</v>
      </c>
      <c r="E175" s="6">
        <v>0</v>
      </c>
      <c r="F175" s="4">
        <f>SUM(C175:E175)</f>
        <v>0</v>
      </c>
      <c r="G175" s="6">
        <v>0</v>
      </c>
      <c r="H175" s="6">
        <v>0</v>
      </c>
      <c r="I175" s="6">
        <v>0</v>
      </c>
      <c r="J175" s="4">
        <f>SUM(G175:I175)</f>
        <v>0</v>
      </c>
      <c r="K175" s="6">
        <f aca="true" t="shared" si="78" ref="K175:M176">G175+C175</f>
        <v>0</v>
      </c>
      <c r="L175" s="6">
        <f t="shared" si="78"/>
        <v>0</v>
      </c>
      <c r="M175" s="6">
        <f t="shared" si="78"/>
        <v>0</v>
      </c>
      <c r="N175" s="6">
        <f>SUM(K175:M175)</f>
        <v>0</v>
      </c>
    </row>
    <row r="176" spans="1:14" ht="31.5">
      <c r="A176" s="150" t="s">
        <v>274</v>
      </c>
      <c r="B176" s="57" t="s">
        <v>55</v>
      </c>
      <c r="C176" s="6">
        <v>0</v>
      </c>
      <c r="D176" s="6">
        <v>0</v>
      </c>
      <c r="E176" s="6">
        <v>0</v>
      </c>
      <c r="F176" s="4">
        <f>SUM(C176:E176)</f>
        <v>0</v>
      </c>
      <c r="G176" s="6">
        <v>0</v>
      </c>
      <c r="H176" s="6">
        <v>0</v>
      </c>
      <c r="I176" s="6">
        <v>0</v>
      </c>
      <c r="J176" s="4">
        <f>SUM(G176:I176)</f>
        <v>0</v>
      </c>
      <c r="K176" s="6">
        <f t="shared" si="78"/>
        <v>0</v>
      </c>
      <c r="L176" s="6">
        <f t="shared" si="78"/>
        <v>0</v>
      </c>
      <c r="M176" s="6">
        <f t="shared" si="78"/>
        <v>0</v>
      </c>
      <c r="N176" s="6">
        <f>SUM(K176:M176)</f>
        <v>0</v>
      </c>
    </row>
    <row r="177" spans="1:14" ht="31.5">
      <c r="A177" s="151" t="s">
        <v>275</v>
      </c>
      <c r="B177" s="80" t="s">
        <v>346</v>
      </c>
      <c r="C177" s="19">
        <f aca="true" t="shared" si="79" ref="C177:N177">SUM(C175:C176)</f>
        <v>0</v>
      </c>
      <c r="D177" s="19">
        <f t="shared" si="79"/>
        <v>0</v>
      </c>
      <c r="E177" s="19">
        <f t="shared" si="79"/>
        <v>0</v>
      </c>
      <c r="F177" s="19">
        <f t="shared" si="79"/>
        <v>0</v>
      </c>
      <c r="G177" s="19">
        <f t="shared" si="79"/>
        <v>0</v>
      </c>
      <c r="H177" s="19">
        <f t="shared" si="79"/>
        <v>0</v>
      </c>
      <c r="I177" s="19">
        <f t="shared" si="79"/>
        <v>0</v>
      </c>
      <c r="J177" s="19">
        <f t="shared" si="79"/>
        <v>0</v>
      </c>
      <c r="K177" s="19">
        <f t="shared" si="79"/>
        <v>0</v>
      </c>
      <c r="L177" s="19">
        <f t="shared" si="79"/>
        <v>0</v>
      </c>
      <c r="M177" s="19">
        <f t="shared" si="79"/>
        <v>0</v>
      </c>
      <c r="N177" s="19">
        <f t="shared" si="79"/>
        <v>0</v>
      </c>
    </row>
    <row r="178" spans="1:14" ht="15.75">
      <c r="A178" s="150" t="s">
        <v>276</v>
      </c>
      <c r="B178" s="153" t="s">
        <v>67</v>
      </c>
      <c r="C178" s="6">
        <v>0</v>
      </c>
      <c r="D178" s="6">
        <v>0</v>
      </c>
      <c r="E178" s="6">
        <v>0</v>
      </c>
      <c r="F178" s="4">
        <f>SUM(C178:E178)</f>
        <v>0</v>
      </c>
      <c r="G178" s="6">
        <v>0</v>
      </c>
      <c r="H178" s="6">
        <v>0</v>
      </c>
      <c r="I178" s="6">
        <v>0</v>
      </c>
      <c r="J178" s="4">
        <f>SUM(G178:I178)</f>
        <v>0</v>
      </c>
      <c r="K178" s="6">
        <f>G178+C178</f>
        <v>0</v>
      </c>
      <c r="L178" s="6">
        <f>H178+D178</f>
        <v>0</v>
      </c>
      <c r="M178" s="6">
        <f>I178+E178</f>
        <v>0</v>
      </c>
      <c r="N178" s="6">
        <f>J178+F178</f>
        <v>0</v>
      </c>
    </row>
    <row r="179" spans="1:14" ht="15.75">
      <c r="A179" s="151" t="s">
        <v>277</v>
      </c>
      <c r="B179" s="152" t="s">
        <v>347</v>
      </c>
      <c r="C179" s="19">
        <f>SUM(C178)</f>
        <v>0</v>
      </c>
      <c r="D179" s="19">
        <f>SUM(D178)</f>
        <v>0</v>
      </c>
      <c r="E179" s="19">
        <f>SUM(E178)</f>
        <v>0</v>
      </c>
      <c r="F179" s="19">
        <f>SUM(C179:E179)</f>
        <v>0</v>
      </c>
      <c r="G179" s="19">
        <f>SUM(G178)</f>
        <v>0</v>
      </c>
      <c r="H179" s="19">
        <f>SUM(H178)</f>
        <v>0</v>
      </c>
      <c r="I179" s="19">
        <f>SUM(I178)</f>
        <v>0</v>
      </c>
      <c r="J179" s="19">
        <f>SUM(G179:I179)</f>
        <v>0</v>
      </c>
      <c r="K179" s="19">
        <f>SUM(K178)</f>
        <v>0</v>
      </c>
      <c r="L179" s="19">
        <f>SUM(L178)</f>
        <v>0</v>
      </c>
      <c r="M179" s="19">
        <f>SUM(M178)</f>
        <v>0</v>
      </c>
      <c r="N179" s="19">
        <f>SUM(K179:M179)</f>
        <v>0</v>
      </c>
    </row>
    <row r="180" spans="1:14" ht="15.75">
      <c r="A180" s="150" t="s">
        <v>278</v>
      </c>
      <c r="B180" s="83" t="s">
        <v>73</v>
      </c>
      <c r="C180" s="6">
        <v>0</v>
      </c>
      <c r="D180" s="6">
        <v>0</v>
      </c>
      <c r="E180" s="6">
        <v>0</v>
      </c>
      <c r="F180" s="4">
        <f>SUM(C180:E180)</f>
        <v>0</v>
      </c>
      <c r="G180" s="6">
        <v>0</v>
      </c>
      <c r="H180" s="6">
        <v>0</v>
      </c>
      <c r="I180" s="6">
        <v>0</v>
      </c>
      <c r="J180" s="4">
        <f>SUM(G180:I180)</f>
        <v>0</v>
      </c>
      <c r="K180" s="6">
        <f>G180+C180</f>
        <v>0</v>
      </c>
      <c r="L180" s="6">
        <f>H180+D180</f>
        <v>0</v>
      </c>
      <c r="M180" s="6">
        <f>I180+E180</f>
        <v>0</v>
      </c>
      <c r="N180" s="6">
        <f>J180+F180</f>
        <v>0</v>
      </c>
    </row>
    <row r="181" spans="1:14" ht="15.75">
      <c r="A181" s="151" t="s">
        <v>279</v>
      </c>
      <c r="B181" s="82" t="s">
        <v>348</v>
      </c>
      <c r="C181" s="19">
        <f>SUM(C178)</f>
        <v>0</v>
      </c>
      <c r="D181" s="19">
        <f>SUM(D178)</f>
        <v>0</v>
      </c>
      <c r="E181" s="19">
        <f>SUM(E178)</f>
        <v>0</v>
      </c>
      <c r="F181" s="19">
        <f>SUM(C181:E181)</f>
        <v>0</v>
      </c>
      <c r="G181" s="19">
        <f>SUM(G178)</f>
        <v>0</v>
      </c>
      <c r="H181" s="19">
        <f>SUM(H178)</f>
        <v>0</v>
      </c>
      <c r="I181" s="19">
        <f>SUM(I178)</f>
        <v>0</v>
      </c>
      <c r="J181" s="19">
        <f>SUM(G181:I181)</f>
        <v>0</v>
      </c>
      <c r="K181" s="19">
        <f>SUM(K178)</f>
        <v>0</v>
      </c>
      <c r="L181" s="19">
        <f>SUM(L178)</f>
        <v>0</v>
      </c>
      <c r="M181" s="19">
        <f>SUM(M178)</f>
        <v>0</v>
      </c>
      <c r="N181" s="19">
        <f>SUM(K181:M181)</f>
        <v>0</v>
      </c>
    </row>
    <row r="182" spans="1:14" ht="15.75">
      <c r="A182" s="151" t="s">
        <v>280</v>
      </c>
      <c r="B182" s="46" t="s">
        <v>349</v>
      </c>
      <c r="C182" s="19">
        <f>C177+C181+C179</f>
        <v>0</v>
      </c>
      <c r="D182" s="19">
        <f>D177+D181+D179</f>
        <v>0</v>
      </c>
      <c r="E182" s="19">
        <f>E177+E181+E179</f>
        <v>0</v>
      </c>
      <c r="F182" s="19">
        <f>SUM(C182:E182)</f>
        <v>0</v>
      </c>
      <c r="G182" s="19">
        <f>G177+G181+G179</f>
        <v>0</v>
      </c>
      <c r="H182" s="19">
        <f>H177+H181+H179</f>
        <v>0</v>
      </c>
      <c r="I182" s="19">
        <f>I177+I181+I179</f>
        <v>0</v>
      </c>
      <c r="J182" s="19">
        <f>SUM(G182:I182)</f>
        <v>0</v>
      </c>
      <c r="K182" s="19">
        <f>K177+K181+K179</f>
        <v>0</v>
      </c>
      <c r="L182" s="19">
        <f>L177+L181+L179</f>
        <v>0</v>
      </c>
      <c r="M182" s="19">
        <f>M177+M181+M179</f>
        <v>0</v>
      </c>
      <c r="N182" s="19">
        <f>SUM(K182:M182)</f>
        <v>0</v>
      </c>
    </row>
    <row r="183" spans="1:14" ht="15.75">
      <c r="A183" s="151" t="s">
        <v>281</v>
      </c>
      <c r="B183" s="46" t="s">
        <v>350</v>
      </c>
      <c r="C183" s="19">
        <f aca="true" t="shared" si="80" ref="C183:N183">C174+C182+C151</f>
        <v>306162703</v>
      </c>
      <c r="D183" s="19">
        <f t="shared" si="80"/>
        <v>0</v>
      </c>
      <c r="E183" s="19">
        <f t="shared" si="80"/>
        <v>0</v>
      </c>
      <c r="F183" s="19">
        <f t="shared" si="80"/>
        <v>306162703</v>
      </c>
      <c r="G183" s="19">
        <f t="shared" si="80"/>
        <v>36627230</v>
      </c>
      <c r="H183" s="19">
        <f t="shared" si="80"/>
        <v>0</v>
      </c>
      <c r="I183" s="19">
        <f t="shared" si="80"/>
        <v>0</v>
      </c>
      <c r="J183" s="19">
        <f t="shared" si="80"/>
        <v>36627230</v>
      </c>
      <c r="K183" s="19">
        <f t="shared" si="80"/>
        <v>342789933</v>
      </c>
      <c r="L183" s="19">
        <f t="shared" si="80"/>
        <v>0</v>
      </c>
      <c r="M183" s="19">
        <f t="shared" si="80"/>
        <v>0</v>
      </c>
      <c r="N183" s="19">
        <f t="shared" si="80"/>
        <v>342789933</v>
      </c>
    </row>
    <row r="184" spans="1:14" ht="15.75">
      <c r="A184" s="12"/>
      <c r="B184" s="46"/>
      <c r="C184" s="19"/>
      <c r="D184" s="12"/>
      <c r="E184" s="12"/>
      <c r="F184" s="12"/>
      <c r="G184" s="19"/>
      <c r="H184" s="12"/>
      <c r="I184" s="12"/>
      <c r="J184" s="12"/>
      <c r="K184" s="19"/>
      <c r="L184" s="12"/>
      <c r="M184" s="12"/>
      <c r="N184" s="12"/>
    </row>
    <row r="185" spans="1:14" ht="15.75">
      <c r="A185" s="151" t="s">
        <v>355</v>
      </c>
      <c r="B185" s="56" t="s">
        <v>39</v>
      </c>
      <c r="C185" s="6"/>
      <c r="D185" s="12"/>
      <c r="E185" s="12"/>
      <c r="F185" s="12"/>
      <c r="G185" s="6"/>
      <c r="H185" s="12"/>
      <c r="I185" s="12"/>
      <c r="J185" s="12"/>
      <c r="K185" s="6"/>
      <c r="L185" s="12"/>
      <c r="M185" s="12"/>
      <c r="N185" s="12"/>
    </row>
    <row r="186" spans="1:14" ht="15.75">
      <c r="A186" s="151" t="s">
        <v>142</v>
      </c>
      <c r="B186" s="59" t="s">
        <v>29</v>
      </c>
      <c r="C186" s="20">
        <v>162870221</v>
      </c>
      <c r="D186" s="94">
        <v>0</v>
      </c>
      <c r="E186" s="96">
        <v>0</v>
      </c>
      <c r="F186" s="96">
        <f>SUM(C186:E186)</f>
        <v>162870221</v>
      </c>
      <c r="G186" s="20">
        <v>12826629</v>
      </c>
      <c r="H186" s="94">
        <v>0</v>
      </c>
      <c r="I186" s="96">
        <v>0</v>
      </c>
      <c r="J186" s="96">
        <f>SUM(G186:I186)</f>
        <v>12826629</v>
      </c>
      <c r="K186" s="20">
        <f>G186+C186</f>
        <v>175696850</v>
      </c>
      <c r="L186" s="20">
        <f>H186+D186</f>
        <v>0</v>
      </c>
      <c r="M186" s="20">
        <f>I186+E186</f>
        <v>0</v>
      </c>
      <c r="N186" s="20">
        <f>J186+F186</f>
        <v>175696850</v>
      </c>
    </row>
    <row r="187" spans="1:14" ht="31.5">
      <c r="A187" s="150" t="s">
        <v>143</v>
      </c>
      <c r="B187" s="57" t="s">
        <v>77</v>
      </c>
      <c r="C187" s="6">
        <v>105175432</v>
      </c>
      <c r="D187" s="6">
        <v>0</v>
      </c>
      <c r="E187" s="6">
        <v>0</v>
      </c>
      <c r="F187" s="4">
        <f>SUM(C187:E187)</f>
        <v>105175432</v>
      </c>
      <c r="G187" s="6">
        <v>0</v>
      </c>
      <c r="H187" s="6">
        <v>0</v>
      </c>
      <c r="I187" s="6">
        <v>0</v>
      </c>
      <c r="J187" s="4">
        <f>SUM(G187:I187)</f>
        <v>0</v>
      </c>
      <c r="K187" s="6">
        <f>G187+C187</f>
        <v>105175432</v>
      </c>
      <c r="L187" s="6">
        <f>H187+D187</f>
        <v>0</v>
      </c>
      <c r="M187" s="6">
        <f>I187+E187</f>
        <v>0</v>
      </c>
      <c r="N187" s="4">
        <f>SUM(K187:M187)</f>
        <v>105175432</v>
      </c>
    </row>
    <row r="188" spans="1:14" ht="31.5">
      <c r="A188" s="151" t="s">
        <v>144</v>
      </c>
      <c r="B188" s="87" t="s">
        <v>341</v>
      </c>
      <c r="C188" s="19">
        <f aca="true" t="shared" si="81" ref="C188:N188">SUM(C187)</f>
        <v>105175432</v>
      </c>
      <c r="D188" s="19">
        <f t="shared" si="81"/>
        <v>0</v>
      </c>
      <c r="E188" s="19">
        <f t="shared" si="81"/>
        <v>0</v>
      </c>
      <c r="F188" s="19">
        <f t="shared" si="81"/>
        <v>105175432</v>
      </c>
      <c r="G188" s="19">
        <f t="shared" si="81"/>
        <v>0</v>
      </c>
      <c r="H188" s="19">
        <f t="shared" si="81"/>
        <v>0</v>
      </c>
      <c r="I188" s="19">
        <f t="shared" si="81"/>
        <v>0</v>
      </c>
      <c r="J188" s="19">
        <f t="shared" si="81"/>
        <v>0</v>
      </c>
      <c r="K188" s="19">
        <f t="shared" si="81"/>
        <v>105175432</v>
      </c>
      <c r="L188" s="19">
        <f t="shared" si="81"/>
        <v>0</v>
      </c>
      <c r="M188" s="19">
        <f t="shared" si="81"/>
        <v>0</v>
      </c>
      <c r="N188" s="19">
        <f t="shared" si="81"/>
        <v>105175432</v>
      </c>
    </row>
    <row r="189" spans="1:14" ht="15.75">
      <c r="A189" s="150" t="s">
        <v>145</v>
      </c>
      <c r="B189" s="75" t="s">
        <v>79</v>
      </c>
      <c r="C189" s="6">
        <v>0</v>
      </c>
      <c r="D189" s="6">
        <v>0</v>
      </c>
      <c r="E189" s="6">
        <v>0</v>
      </c>
      <c r="F189" s="4">
        <f>SUM(C189:E189)</f>
        <v>0</v>
      </c>
      <c r="G189" s="6">
        <v>0</v>
      </c>
      <c r="H189" s="6">
        <v>0</v>
      </c>
      <c r="I189" s="6">
        <v>0</v>
      </c>
      <c r="J189" s="4">
        <f>SUM(G189:I189)</f>
        <v>0</v>
      </c>
      <c r="K189" s="6">
        <f>G189+C189</f>
        <v>0</v>
      </c>
      <c r="L189" s="6">
        <f>H189+D189</f>
        <v>0</v>
      </c>
      <c r="M189" s="6">
        <f>I189+E189</f>
        <v>0</v>
      </c>
      <c r="N189" s="4">
        <f>SUM(K189:M189)</f>
        <v>0</v>
      </c>
    </row>
    <row r="190" spans="1:14" ht="15.75">
      <c r="A190" s="151" t="s">
        <v>146</v>
      </c>
      <c r="B190" s="76" t="s">
        <v>342</v>
      </c>
      <c r="C190" s="19">
        <f aca="true" t="shared" si="82" ref="C190:N190">SUM(C189)</f>
        <v>0</v>
      </c>
      <c r="D190" s="19">
        <f t="shared" si="82"/>
        <v>0</v>
      </c>
      <c r="E190" s="19">
        <f t="shared" si="82"/>
        <v>0</v>
      </c>
      <c r="F190" s="19">
        <f t="shared" si="82"/>
        <v>0</v>
      </c>
      <c r="G190" s="19">
        <f t="shared" si="82"/>
        <v>0</v>
      </c>
      <c r="H190" s="19">
        <f t="shared" si="82"/>
        <v>0</v>
      </c>
      <c r="I190" s="19">
        <f t="shared" si="82"/>
        <v>0</v>
      </c>
      <c r="J190" s="19">
        <f t="shared" si="82"/>
        <v>0</v>
      </c>
      <c r="K190" s="19">
        <f t="shared" si="82"/>
        <v>0</v>
      </c>
      <c r="L190" s="19">
        <f t="shared" si="82"/>
        <v>0</v>
      </c>
      <c r="M190" s="19">
        <f t="shared" si="82"/>
        <v>0</v>
      </c>
      <c r="N190" s="19">
        <f t="shared" si="82"/>
        <v>0</v>
      </c>
    </row>
    <row r="191" spans="1:14" ht="15.75">
      <c r="A191" s="150" t="s">
        <v>147</v>
      </c>
      <c r="B191" s="57" t="s">
        <v>213</v>
      </c>
      <c r="C191" s="6">
        <v>0</v>
      </c>
      <c r="D191" s="6">
        <v>0</v>
      </c>
      <c r="E191" s="6">
        <v>0</v>
      </c>
      <c r="F191" s="6">
        <f>SUM(C191:E191)</f>
        <v>0</v>
      </c>
      <c r="G191" s="6">
        <v>0</v>
      </c>
      <c r="H191" s="6">
        <v>0</v>
      </c>
      <c r="I191" s="6">
        <v>0</v>
      </c>
      <c r="J191" s="6">
        <f>SUM(G191:I191)</f>
        <v>0</v>
      </c>
      <c r="K191" s="6">
        <f>G191+C191</f>
        <v>0</v>
      </c>
      <c r="L191" s="6">
        <f aca="true" t="shared" si="83" ref="L191:L205">H191+D191</f>
        <v>0</v>
      </c>
      <c r="M191" s="6">
        <f aca="true" t="shared" si="84" ref="M191:M205">I191+E191</f>
        <v>0</v>
      </c>
      <c r="N191" s="6">
        <f>SUM(K191:M191)</f>
        <v>0</v>
      </c>
    </row>
    <row r="192" spans="1:14" ht="15.75">
      <c r="A192" s="150" t="s">
        <v>148</v>
      </c>
      <c r="B192" s="57" t="s">
        <v>56</v>
      </c>
      <c r="C192" s="6">
        <v>0</v>
      </c>
      <c r="D192" s="6">
        <v>0</v>
      </c>
      <c r="E192" s="6">
        <v>0</v>
      </c>
      <c r="F192" s="6">
        <f aca="true" t="shared" si="85" ref="F192:F199">SUM(C192:E192)</f>
        <v>0</v>
      </c>
      <c r="G192" s="6">
        <v>0</v>
      </c>
      <c r="H192" s="6">
        <v>0</v>
      </c>
      <c r="I192" s="6">
        <v>0</v>
      </c>
      <c r="J192" s="6">
        <f aca="true" t="shared" si="86" ref="J192:J207">SUM(G192:I192)</f>
        <v>0</v>
      </c>
      <c r="K192" s="6">
        <f aca="true" t="shared" si="87" ref="K192:K197">G192+C192</f>
        <v>0</v>
      </c>
      <c r="L192" s="6">
        <f t="shared" si="83"/>
        <v>0</v>
      </c>
      <c r="M192" s="6">
        <f t="shared" si="84"/>
        <v>0</v>
      </c>
      <c r="N192" s="6">
        <f aca="true" t="shared" si="88" ref="N192:N205">SUM(K192:M192)</f>
        <v>0</v>
      </c>
    </row>
    <row r="193" spans="1:14" ht="15.75">
      <c r="A193" s="150" t="s">
        <v>149</v>
      </c>
      <c r="B193" s="57" t="s">
        <v>214</v>
      </c>
      <c r="C193" s="6">
        <v>0</v>
      </c>
      <c r="D193" s="6">
        <v>0</v>
      </c>
      <c r="E193" s="6">
        <v>0</v>
      </c>
      <c r="F193" s="6">
        <f t="shared" si="85"/>
        <v>0</v>
      </c>
      <c r="G193" s="6">
        <v>0</v>
      </c>
      <c r="H193" s="6">
        <v>0</v>
      </c>
      <c r="I193" s="6">
        <v>0</v>
      </c>
      <c r="J193" s="6">
        <f t="shared" si="86"/>
        <v>0</v>
      </c>
      <c r="K193" s="6">
        <f t="shared" si="87"/>
        <v>0</v>
      </c>
      <c r="L193" s="6">
        <f t="shared" si="83"/>
        <v>0</v>
      </c>
      <c r="M193" s="6">
        <f t="shared" si="84"/>
        <v>0</v>
      </c>
      <c r="N193" s="6">
        <f t="shared" si="88"/>
        <v>0</v>
      </c>
    </row>
    <row r="194" spans="1:14" ht="15.75">
      <c r="A194" s="150" t="s">
        <v>150</v>
      </c>
      <c r="B194" s="57" t="s">
        <v>57</v>
      </c>
      <c r="C194" s="6">
        <v>0</v>
      </c>
      <c r="D194" s="6">
        <v>0</v>
      </c>
      <c r="E194" s="6">
        <v>0</v>
      </c>
      <c r="F194" s="6">
        <f t="shared" si="85"/>
        <v>0</v>
      </c>
      <c r="G194" s="6">
        <v>0</v>
      </c>
      <c r="H194" s="6">
        <v>0</v>
      </c>
      <c r="I194" s="6">
        <v>0</v>
      </c>
      <c r="J194" s="6">
        <f t="shared" si="86"/>
        <v>0</v>
      </c>
      <c r="K194" s="6">
        <f t="shared" si="87"/>
        <v>0</v>
      </c>
      <c r="L194" s="6">
        <f t="shared" si="83"/>
        <v>0</v>
      </c>
      <c r="M194" s="6">
        <f t="shared" si="84"/>
        <v>0</v>
      </c>
      <c r="N194" s="6">
        <f t="shared" si="88"/>
        <v>0</v>
      </c>
    </row>
    <row r="195" spans="1:14" ht="15.75">
      <c r="A195" s="150" t="s">
        <v>151</v>
      </c>
      <c r="B195" s="57" t="s">
        <v>58</v>
      </c>
      <c r="C195" s="6">
        <v>2381400</v>
      </c>
      <c r="D195" s="6">
        <v>0</v>
      </c>
      <c r="E195" s="6">
        <v>0</v>
      </c>
      <c r="F195" s="6">
        <f t="shared" si="85"/>
        <v>2381400</v>
      </c>
      <c r="G195" s="6">
        <v>0</v>
      </c>
      <c r="H195" s="6">
        <v>0</v>
      </c>
      <c r="I195" s="6">
        <v>0</v>
      </c>
      <c r="J195" s="6">
        <f t="shared" si="86"/>
        <v>0</v>
      </c>
      <c r="K195" s="6">
        <f t="shared" si="87"/>
        <v>2381400</v>
      </c>
      <c r="L195" s="6">
        <f t="shared" si="83"/>
        <v>0</v>
      </c>
      <c r="M195" s="6">
        <f t="shared" si="84"/>
        <v>0</v>
      </c>
      <c r="N195" s="6">
        <f t="shared" si="88"/>
        <v>2381400</v>
      </c>
    </row>
    <row r="196" spans="1:14" ht="15.75">
      <c r="A196" s="150" t="s">
        <v>152</v>
      </c>
      <c r="B196" s="57" t="s">
        <v>59</v>
      </c>
      <c r="C196" s="6">
        <v>642978</v>
      </c>
      <c r="D196" s="6">
        <v>0</v>
      </c>
      <c r="E196" s="6">
        <v>0</v>
      </c>
      <c r="F196" s="6">
        <f t="shared" si="85"/>
        <v>642978</v>
      </c>
      <c r="G196" s="6">
        <v>0</v>
      </c>
      <c r="H196" s="6">
        <v>0</v>
      </c>
      <c r="I196" s="6">
        <v>0</v>
      </c>
      <c r="J196" s="6">
        <f t="shared" si="86"/>
        <v>0</v>
      </c>
      <c r="K196" s="6">
        <f t="shared" si="87"/>
        <v>642978</v>
      </c>
      <c r="L196" s="6">
        <f t="shared" si="83"/>
        <v>0</v>
      </c>
      <c r="M196" s="6">
        <f t="shared" si="84"/>
        <v>0</v>
      </c>
      <c r="N196" s="6">
        <f t="shared" si="88"/>
        <v>642978</v>
      </c>
    </row>
    <row r="197" spans="1:14" ht="15.75">
      <c r="A197" s="150" t="s">
        <v>260</v>
      </c>
      <c r="B197" s="57" t="s">
        <v>60</v>
      </c>
      <c r="C197" s="6">
        <v>0</v>
      </c>
      <c r="D197" s="6">
        <v>0</v>
      </c>
      <c r="E197" s="6">
        <v>0</v>
      </c>
      <c r="F197" s="6">
        <f t="shared" si="85"/>
        <v>0</v>
      </c>
      <c r="G197" s="6">
        <v>0</v>
      </c>
      <c r="H197" s="6">
        <v>0</v>
      </c>
      <c r="I197" s="6">
        <v>0</v>
      </c>
      <c r="J197" s="6">
        <f t="shared" si="86"/>
        <v>0</v>
      </c>
      <c r="K197" s="6">
        <f t="shared" si="87"/>
        <v>0</v>
      </c>
      <c r="L197" s="6">
        <f t="shared" si="83"/>
        <v>0</v>
      </c>
      <c r="M197" s="6">
        <f t="shared" si="84"/>
        <v>0</v>
      </c>
      <c r="N197" s="6">
        <f t="shared" si="88"/>
        <v>0</v>
      </c>
    </row>
    <row r="198" spans="1:14" ht="15.75">
      <c r="A198" s="150" t="s">
        <v>261</v>
      </c>
      <c r="B198" s="154" t="s">
        <v>215</v>
      </c>
      <c r="C198" s="149">
        <v>0</v>
      </c>
      <c r="D198" s="149">
        <v>0</v>
      </c>
      <c r="E198" s="149">
        <v>0</v>
      </c>
      <c r="F198" s="149">
        <f t="shared" si="85"/>
        <v>0</v>
      </c>
      <c r="G198" s="149">
        <v>0</v>
      </c>
      <c r="H198" s="149">
        <v>0</v>
      </c>
      <c r="I198" s="149">
        <v>0</v>
      </c>
      <c r="J198" s="149">
        <f t="shared" si="86"/>
        <v>0</v>
      </c>
      <c r="K198" s="149">
        <f>G198+C198</f>
        <v>0</v>
      </c>
      <c r="L198" s="149">
        <f t="shared" si="83"/>
        <v>0</v>
      </c>
      <c r="M198" s="149">
        <f t="shared" si="84"/>
        <v>0</v>
      </c>
      <c r="N198" s="149">
        <f t="shared" si="88"/>
        <v>0</v>
      </c>
    </row>
    <row r="199" spans="1:14" ht="15.75">
      <c r="A199" s="150" t="s">
        <v>262</v>
      </c>
      <c r="B199" s="154" t="s">
        <v>216</v>
      </c>
      <c r="C199" s="149">
        <v>0</v>
      </c>
      <c r="D199" s="149">
        <v>0</v>
      </c>
      <c r="E199" s="149">
        <v>0</v>
      </c>
      <c r="F199" s="149">
        <f t="shared" si="85"/>
        <v>0</v>
      </c>
      <c r="G199" s="149">
        <v>0</v>
      </c>
      <c r="H199" s="149">
        <v>0</v>
      </c>
      <c r="I199" s="149">
        <v>0</v>
      </c>
      <c r="J199" s="149">
        <f t="shared" si="86"/>
        <v>0</v>
      </c>
      <c r="K199" s="149">
        <f aca="true" t="shared" si="89" ref="K199:K205">G199+C199</f>
        <v>0</v>
      </c>
      <c r="L199" s="149">
        <f t="shared" si="83"/>
        <v>0</v>
      </c>
      <c r="M199" s="149">
        <f t="shared" si="84"/>
        <v>0</v>
      </c>
      <c r="N199" s="149">
        <f t="shared" si="88"/>
        <v>0</v>
      </c>
    </row>
    <row r="200" spans="1:14" ht="15.75">
      <c r="A200" s="150" t="s">
        <v>263</v>
      </c>
      <c r="B200" s="57" t="s">
        <v>359</v>
      </c>
      <c r="C200" s="6">
        <f>SUM(C198:C199)</f>
        <v>0</v>
      </c>
      <c r="D200" s="6">
        <f>SUM(D198:D199)</f>
        <v>0</v>
      </c>
      <c r="E200" s="6">
        <f>SUM(E198:E199)</f>
        <v>0</v>
      </c>
      <c r="F200" s="6">
        <f aca="true" t="shared" si="90" ref="F200:F207">SUM(C200:E200)</f>
        <v>0</v>
      </c>
      <c r="G200" s="6">
        <f>SUM(G198:G199)</f>
        <v>0</v>
      </c>
      <c r="H200" s="6">
        <f>SUM(H198:H199)</f>
        <v>0</v>
      </c>
      <c r="I200" s="6">
        <f>SUM(I198:I199)</f>
        <v>0</v>
      </c>
      <c r="J200" s="6">
        <f t="shared" si="86"/>
        <v>0</v>
      </c>
      <c r="K200" s="149">
        <f t="shared" si="89"/>
        <v>0</v>
      </c>
      <c r="L200" s="149">
        <f t="shared" si="83"/>
        <v>0</v>
      </c>
      <c r="M200" s="149">
        <f t="shared" si="84"/>
        <v>0</v>
      </c>
      <c r="N200" s="149">
        <f t="shared" si="88"/>
        <v>0</v>
      </c>
    </row>
    <row r="201" spans="1:14" ht="15.75">
      <c r="A201" s="150" t="s">
        <v>264</v>
      </c>
      <c r="B201" s="154" t="s">
        <v>218</v>
      </c>
      <c r="C201" s="149">
        <v>0</v>
      </c>
      <c r="D201" s="149">
        <v>0</v>
      </c>
      <c r="E201" s="149">
        <v>0</v>
      </c>
      <c r="F201" s="149">
        <f t="shared" si="90"/>
        <v>0</v>
      </c>
      <c r="G201" s="149">
        <v>0</v>
      </c>
      <c r="H201" s="149">
        <v>0</v>
      </c>
      <c r="I201" s="149">
        <v>0</v>
      </c>
      <c r="J201" s="149">
        <f t="shared" si="86"/>
        <v>0</v>
      </c>
      <c r="K201" s="149">
        <f t="shared" si="89"/>
        <v>0</v>
      </c>
      <c r="L201" s="149">
        <f t="shared" si="83"/>
        <v>0</v>
      </c>
      <c r="M201" s="149">
        <f t="shared" si="84"/>
        <v>0</v>
      </c>
      <c r="N201" s="149">
        <f t="shared" si="88"/>
        <v>0</v>
      </c>
    </row>
    <row r="202" spans="1:14" ht="15.75">
      <c r="A202" s="150" t="s">
        <v>265</v>
      </c>
      <c r="B202" s="154" t="s">
        <v>219</v>
      </c>
      <c r="C202" s="149">
        <v>0</v>
      </c>
      <c r="D202" s="149">
        <v>0</v>
      </c>
      <c r="E202" s="149">
        <v>0</v>
      </c>
      <c r="F202" s="149">
        <f t="shared" si="90"/>
        <v>0</v>
      </c>
      <c r="G202" s="149">
        <v>0</v>
      </c>
      <c r="H202" s="149">
        <v>0</v>
      </c>
      <c r="I202" s="149">
        <v>0</v>
      </c>
      <c r="J202" s="149">
        <f t="shared" si="86"/>
        <v>0</v>
      </c>
      <c r="K202" s="149">
        <f t="shared" si="89"/>
        <v>0</v>
      </c>
      <c r="L202" s="149">
        <f t="shared" si="83"/>
        <v>0</v>
      </c>
      <c r="M202" s="149">
        <f t="shared" si="84"/>
        <v>0</v>
      </c>
      <c r="N202" s="149">
        <f t="shared" si="88"/>
        <v>0</v>
      </c>
    </row>
    <row r="203" spans="1:14" ht="15.75">
      <c r="A203" s="150" t="s">
        <v>266</v>
      </c>
      <c r="B203" s="57" t="s">
        <v>360</v>
      </c>
      <c r="C203" s="6">
        <f>SUM(C201:C202)</f>
        <v>0</v>
      </c>
      <c r="D203" s="6">
        <f>SUM(D201:D202)</f>
        <v>0</v>
      </c>
      <c r="E203" s="6">
        <f>SUM(E201:E202)</f>
        <v>0</v>
      </c>
      <c r="F203" s="6">
        <f t="shared" si="90"/>
        <v>0</v>
      </c>
      <c r="G203" s="6">
        <f>SUM(G201:G202)</f>
        <v>0</v>
      </c>
      <c r="H203" s="6">
        <f>SUM(H201:H202)</f>
        <v>0</v>
      </c>
      <c r="I203" s="6">
        <f>SUM(I201:I202)</f>
        <v>0</v>
      </c>
      <c r="J203" s="6">
        <f t="shared" si="86"/>
        <v>0</v>
      </c>
      <c r="K203" s="6">
        <f t="shared" si="89"/>
        <v>0</v>
      </c>
      <c r="L203" s="6">
        <f t="shared" si="83"/>
        <v>0</v>
      </c>
      <c r="M203" s="6">
        <f t="shared" si="84"/>
        <v>0</v>
      </c>
      <c r="N203" s="6">
        <f t="shared" si="88"/>
        <v>0</v>
      </c>
    </row>
    <row r="204" spans="1:14" ht="15.75">
      <c r="A204" s="150" t="s">
        <v>267</v>
      </c>
      <c r="B204" s="57" t="s">
        <v>221</v>
      </c>
      <c r="C204" s="6">
        <v>0</v>
      </c>
      <c r="D204" s="6">
        <v>0</v>
      </c>
      <c r="E204" s="6">
        <v>0</v>
      </c>
      <c r="F204" s="6">
        <f t="shared" si="90"/>
        <v>0</v>
      </c>
      <c r="G204" s="6">
        <v>0</v>
      </c>
      <c r="H204" s="6">
        <v>0</v>
      </c>
      <c r="I204" s="6">
        <v>0</v>
      </c>
      <c r="J204" s="6">
        <f t="shared" si="86"/>
        <v>0</v>
      </c>
      <c r="K204" s="6">
        <f t="shared" si="89"/>
        <v>0</v>
      </c>
      <c r="L204" s="6">
        <f t="shared" si="83"/>
        <v>0</v>
      </c>
      <c r="M204" s="6">
        <f t="shared" si="84"/>
        <v>0</v>
      </c>
      <c r="N204" s="6">
        <f t="shared" si="88"/>
        <v>0</v>
      </c>
    </row>
    <row r="205" spans="1:14" ht="15.75">
      <c r="A205" s="150" t="s">
        <v>268</v>
      </c>
      <c r="B205" s="83" t="s">
        <v>61</v>
      </c>
      <c r="C205" s="6">
        <v>0</v>
      </c>
      <c r="D205" s="6">
        <v>0</v>
      </c>
      <c r="E205" s="6">
        <v>0</v>
      </c>
      <c r="F205" s="6">
        <f t="shared" si="90"/>
        <v>0</v>
      </c>
      <c r="G205" s="6">
        <v>0</v>
      </c>
      <c r="H205" s="6">
        <v>0</v>
      </c>
      <c r="I205" s="6">
        <v>0</v>
      </c>
      <c r="J205" s="6">
        <f t="shared" si="86"/>
        <v>0</v>
      </c>
      <c r="K205" s="6">
        <f t="shared" si="89"/>
        <v>0</v>
      </c>
      <c r="L205" s="6">
        <f t="shared" si="83"/>
        <v>0</v>
      </c>
      <c r="M205" s="6">
        <f t="shared" si="84"/>
        <v>0</v>
      </c>
      <c r="N205" s="6">
        <f t="shared" si="88"/>
        <v>0</v>
      </c>
    </row>
    <row r="206" spans="1:14" ht="15.75">
      <c r="A206" s="151" t="s">
        <v>269</v>
      </c>
      <c r="B206" s="84" t="s">
        <v>343</v>
      </c>
      <c r="C206" s="19">
        <f>C191+C192+C193+C194+C195+C196+C197+C200+C203+C204+C205</f>
        <v>3024378</v>
      </c>
      <c r="D206" s="19">
        <f>D191+D192+D193+D194+D195+D196+D197+D200+D203+D204+D205</f>
        <v>0</v>
      </c>
      <c r="E206" s="19">
        <f>E191+E192+E193+E194+E195+E196+E197+E200+E203+E204+E205</f>
        <v>0</v>
      </c>
      <c r="F206" s="19">
        <f t="shared" si="90"/>
        <v>3024378</v>
      </c>
      <c r="G206" s="19">
        <f>G191+G192+G193+G194+G195+G196+G197+G200+G203+G204+G205</f>
        <v>0</v>
      </c>
      <c r="H206" s="19">
        <f>H191+H192+H193+H194+H195+H196+H197+H200+H203+H204+H205</f>
        <v>0</v>
      </c>
      <c r="I206" s="19">
        <f>I191+I192+I193+I194+I195+I196+I197+I200+I203+I204+I205</f>
        <v>0</v>
      </c>
      <c r="J206" s="19">
        <f t="shared" si="86"/>
        <v>0</v>
      </c>
      <c r="K206" s="19">
        <f>K191+K192+K193+K194+K195+K196+K197+K200+K203+K204+K205</f>
        <v>3024378</v>
      </c>
      <c r="L206" s="19">
        <f>L191+L192+L193+L194+L195+L196+L197+L200+L203+L204+L205</f>
        <v>0</v>
      </c>
      <c r="M206" s="19">
        <f>M191+M192+M193+M194+M195+M196+M197+M200+M203+M204+M205</f>
        <v>0</v>
      </c>
      <c r="N206" s="19">
        <f>N191+N192+N193+N194+N195+N196+N197+N200+N203+N204+N205</f>
        <v>3024378</v>
      </c>
    </row>
    <row r="207" spans="1:14" ht="15.75">
      <c r="A207" s="150" t="s">
        <v>270</v>
      </c>
      <c r="B207" s="83" t="s">
        <v>70</v>
      </c>
      <c r="C207" s="6">
        <v>0</v>
      </c>
      <c r="D207" s="6">
        <v>0</v>
      </c>
      <c r="E207" s="6">
        <v>0</v>
      </c>
      <c r="F207" s="4">
        <f t="shared" si="90"/>
        <v>0</v>
      </c>
      <c r="G207" s="6">
        <v>0</v>
      </c>
      <c r="H207" s="6">
        <v>0</v>
      </c>
      <c r="I207" s="6">
        <v>0</v>
      </c>
      <c r="J207" s="4">
        <f t="shared" si="86"/>
        <v>0</v>
      </c>
      <c r="K207" s="6">
        <f>G207+C207</f>
        <v>0</v>
      </c>
      <c r="L207" s="6">
        <f>H207+D207</f>
        <v>0</v>
      </c>
      <c r="M207" s="6">
        <f>I207+E207</f>
        <v>0</v>
      </c>
      <c r="N207" s="6">
        <f>SUM(K207:M207)</f>
        <v>0</v>
      </c>
    </row>
    <row r="208" spans="1:14" ht="15.75">
      <c r="A208" s="151" t="s">
        <v>271</v>
      </c>
      <c r="B208" s="82" t="s">
        <v>344</v>
      </c>
      <c r="C208" s="19">
        <f aca="true" t="shared" si="91" ref="C208:N208">SUM(C207)</f>
        <v>0</v>
      </c>
      <c r="D208" s="19">
        <f t="shared" si="91"/>
        <v>0</v>
      </c>
      <c r="E208" s="19">
        <f t="shared" si="91"/>
        <v>0</v>
      </c>
      <c r="F208" s="19">
        <f t="shared" si="91"/>
        <v>0</v>
      </c>
      <c r="G208" s="19">
        <f t="shared" si="91"/>
        <v>0</v>
      </c>
      <c r="H208" s="19">
        <f t="shared" si="91"/>
        <v>0</v>
      </c>
      <c r="I208" s="19">
        <f t="shared" si="91"/>
        <v>0</v>
      </c>
      <c r="J208" s="19">
        <f t="shared" si="91"/>
        <v>0</v>
      </c>
      <c r="K208" s="19">
        <f t="shared" si="91"/>
        <v>0</v>
      </c>
      <c r="L208" s="19">
        <f t="shared" si="91"/>
        <v>0</v>
      </c>
      <c r="M208" s="19">
        <f t="shared" si="91"/>
        <v>0</v>
      </c>
      <c r="N208" s="19">
        <f t="shared" si="91"/>
        <v>0</v>
      </c>
    </row>
    <row r="209" spans="1:14" ht="15.75">
      <c r="A209" s="151" t="s">
        <v>272</v>
      </c>
      <c r="B209" s="46" t="s">
        <v>345</v>
      </c>
      <c r="C209" s="19">
        <f aca="true" t="shared" si="92" ref="C209:N209">C188+C206+C208+C190</f>
        <v>108199810</v>
      </c>
      <c r="D209" s="19">
        <f t="shared" si="92"/>
        <v>0</v>
      </c>
      <c r="E209" s="19">
        <f t="shared" si="92"/>
        <v>0</v>
      </c>
      <c r="F209" s="19">
        <f t="shared" si="92"/>
        <v>108199810</v>
      </c>
      <c r="G209" s="19">
        <f t="shared" si="92"/>
        <v>0</v>
      </c>
      <c r="H209" s="19">
        <f t="shared" si="92"/>
        <v>0</v>
      </c>
      <c r="I209" s="19">
        <f t="shared" si="92"/>
        <v>0</v>
      </c>
      <c r="J209" s="19">
        <f t="shared" si="92"/>
        <v>0</v>
      </c>
      <c r="K209" s="19">
        <f t="shared" si="92"/>
        <v>108199810</v>
      </c>
      <c r="L209" s="19">
        <f t="shared" si="92"/>
        <v>0</v>
      </c>
      <c r="M209" s="19">
        <f t="shared" si="92"/>
        <v>0</v>
      </c>
      <c r="N209" s="19">
        <f t="shared" si="92"/>
        <v>108199810</v>
      </c>
    </row>
    <row r="210" spans="1:14" ht="15.75">
      <c r="A210" s="150" t="s">
        <v>273</v>
      </c>
      <c r="B210" s="57" t="s">
        <v>54</v>
      </c>
      <c r="C210" s="6">
        <v>0</v>
      </c>
      <c r="D210" s="6">
        <v>0</v>
      </c>
      <c r="E210" s="6">
        <v>0</v>
      </c>
      <c r="F210" s="4">
        <f>SUM(C210:E210)</f>
        <v>0</v>
      </c>
      <c r="G210" s="6">
        <v>0</v>
      </c>
      <c r="H210" s="6">
        <v>0</v>
      </c>
      <c r="I210" s="6">
        <v>0</v>
      </c>
      <c r="J210" s="4">
        <f>SUM(G210:I210)</f>
        <v>0</v>
      </c>
      <c r="K210" s="6">
        <f aca="true" t="shared" si="93" ref="K210:M211">G210+C210</f>
        <v>0</v>
      </c>
      <c r="L210" s="6">
        <f t="shared" si="93"/>
        <v>0</v>
      </c>
      <c r="M210" s="6">
        <f t="shared" si="93"/>
        <v>0</v>
      </c>
      <c r="N210" s="6">
        <f>SUM(K210:M210)</f>
        <v>0</v>
      </c>
    </row>
    <row r="211" spans="1:14" ht="31.5">
      <c r="A211" s="150" t="s">
        <v>274</v>
      </c>
      <c r="B211" s="57" t="s">
        <v>55</v>
      </c>
      <c r="C211" s="6">
        <v>0</v>
      </c>
      <c r="D211" s="6">
        <v>0</v>
      </c>
      <c r="E211" s="6">
        <v>0</v>
      </c>
      <c r="F211" s="4">
        <f>SUM(C211:E211)</f>
        <v>0</v>
      </c>
      <c r="G211" s="6">
        <v>0</v>
      </c>
      <c r="H211" s="6">
        <v>0</v>
      </c>
      <c r="I211" s="6">
        <v>0</v>
      </c>
      <c r="J211" s="4">
        <f>SUM(G211:I211)</f>
        <v>0</v>
      </c>
      <c r="K211" s="6">
        <f t="shared" si="93"/>
        <v>0</v>
      </c>
      <c r="L211" s="6">
        <f t="shared" si="93"/>
        <v>0</v>
      </c>
      <c r="M211" s="6">
        <f t="shared" si="93"/>
        <v>0</v>
      </c>
      <c r="N211" s="6">
        <f>SUM(K211:M211)</f>
        <v>0</v>
      </c>
    </row>
    <row r="212" spans="1:14" ht="31.5">
      <c r="A212" s="151" t="s">
        <v>275</v>
      </c>
      <c r="B212" s="80" t="s">
        <v>346</v>
      </c>
      <c r="C212" s="19">
        <f aca="true" t="shared" si="94" ref="C212:N212">SUM(C210:C211)</f>
        <v>0</v>
      </c>
      <c r="D212" s="19">
        <f t="shared" si="94"/>
        <v>0</v>
      </c>
      <c r="E212" s="19">
        <f t="shared" si="94"/>
        <v>0</v>
      </c>
      <c r="F212" s="19">
        <f t="shared" si="94"/>
        <v>0</v>
      </c>
      <c r="G212" s="19">
        <f t="shared" si="94"/>
        <v>0</v>
      </c>
      <c r="H212" s="19">
        <f t="shared" si="94"/>
        <v>0</v>
      </c>
      <c r="I212" s="19">
        <f t="shared" si="94"/>
        <v>0</v>
      </c>
      <c r="J212" s="19">
        <f t="shared" si="94"/>
        <v>0</v>
      </c>
      <c r="K212" s="19">
        <f t="shared" si="94"/>
        <v>0</v>
      </c>
      <c r="L212" s="19">
        <f t="shared" si="94"/>
        <v>0</v>
      </c>
      <c r="M212" s="19">
        <f t="shared" si="94"/>
        <v>0</v>
      </c>
      <c r="N212" s="19">
        <f t="shared" si="94"/>
        <v>0</v>
      </c>
    </row>
    <row r="213" spans="1:14" ht="15.75">
      <c r="A213" s="150" t="s">
        <v>276</v>
      </c>
      <c r="B213" s="153" t="s">
        <v>67</v>
      </c>
      <c r="C213" s="6">
        <v>0</v>
      </c>
      <c r="D213" s="6">
        <v>0</v>
      </c>
      <c r="E213" s="6">
        <v>0</v>
      </c>
      <c r="F213" s="4">
        <f>SUM(C213:E213)</f>
        <v>0</v>
      </c>
      <c r="G213" s="6">
        <v>0</v>
      </c>
      <c r="H213" s="6">
        <v>0</v>
      </c>
      <c r="I213" s="6">
        <v>0</v>
      </c>
      <c r="J213" s="4">
        <f>SUM(G213:I213)</f>
        <v>0</v>
      </c>
      <c r="K213" s="6">
        <f>G213+C213</f>
        <v>0</v>
      </c>
      <c r="L213" s="6">
        <f>H213+D213</f>
        <v>0</v>
      </c>
      <c r="M213" s="6">
        <f>I213+E213</f>
        <v>0</v>
      </c>
      <c r="N213" s="6">
        <f>J213+F213</f>
        <v>0</v>
      </c>
    </row>
    <row r="214" spans="1:14" ht="15.75">
      <c r="A214" s="151" t="s">
        <v>277</v>
      </c>
      <c r="B214" s="152" t="s">
        <v>347</v>
      </c>
      <c r="C214" s="19">
        <f>SUM(C213)</f>
        <v>0</v>
      </c>
      <c r="D214" s="19">
        <f>SUM(D213)</f>
        <v>0</v>
      </c>
      <c r="E214" s="19">
        <f>SUM(E213)</f>
        <v>0</v>
      </c>
      <c r="F214" s="19">
        <f>SUM(C214:E214)</f>
        <v>0</v>
      </c>
      <c r="G214" s="19">
        <f>SUM(G213)</f>
        <v>0</v>
      </c>
      <c r="H214" s="19">
        <f>SUM(H213)</f>
        <v>0</v>
      </c>
      <c r="I214" s="19">
        <f>SUM(I213)</f>
        <v>0</v>
      </c>
      <c r="J214" s="19">
        <f>SUM(G214:I214)</f>
        <v>0</v>
      </c>
      <c r="K214" s="19">
        <f>SUM(K213)</f>
        <v>0</v>
      </c>
      <c r="L214" s="19">
        <f>SUM(L213)</f>
        <v>0</v>
      </c>
      <c r="M214" s="19">
        <f>SUM(M213)</f>
        <v>0</v>
      </c>
      <c r="N214" s="19">
        <f>SUM(K214:M214)</f>
        <v>0</v>
      </c>
    </row>
    <row r="215" spans="1:14" ht="15.75">
      <c r="A215" s="150" t="s">
        <v>278</v>
      </c>
      <c r="B215" s="83" t="s">
        <v>73</v>
      </c>
      <c r="C215" s="6">
        <v>0</v>
      </c>
      <c r="D215" s="6">
        <v>0</v>
      </c>
      <c r="E215" s="6">
        <v>0</v>
      </c>
      <c r="F215" s="4">
        <f>SUM(C215:E215)</f>
        <v>0</v>
      </c>
      <c r="G215" s="6">
        <v>0</v>
      </c>
      <c r="H215" s="6">
        <v>0</v>
      </c>
      <c r="I215" s="6">
        <v>0</v>
      </c>
      <c r="J215" s="4">
        <f>SUM(G215:I215)</f>
        <v>0</v>
      </c>
      <c r="K215" s="6">
        <f>G215+C215</f>
        <v>0</v>
      </c>
      <c r="L215" s="6">
        <f>H215+D215</f>
        <v>0</v>
      </c>
      <c r="M215" s="6">
        <f>I215+E215</f>
        <v>0</v>
      </c>
      <c r="N215" s="6">
        <f>J215+F215</f>
        <v>0</v>
      </c>
    </row>
    <row r="216" spans="1:14" ht="15.75">
      <c r="A216" s="151" t="s">
        <v>279</v>
      </c>
      <c r="B216" s="82" t="s">
        <v>348</v>
      </c>
      <c r="C216" s="19">
        <f>SUM(C213)</f>
        <v>0</v>
      </c>
      <c r="D216" s="19">
        <f>SUM(D213)</f>
        <v>0</v>
      </c>
      <c r="E216" s="19">
        <f>SUM(E213)</f>
        <v>0</v>
      </c>
      <c r="F216" s="19">
        <f>SUM(C216:E216)</f>
        <v>0</v>
      </c>
      <c r="G216" s="19">
        <f>SUM(G213)</f>
        <v>0</v>
      </c>
      <c r="H216" s="19">
        <f>SUM(H213)</f>
        <v>0</v>
      </c>
      <c r="I216" s="19">
        <f>SUM(I213)</f>
        <v>0</v>
      </c>
      <c r="J216" s="19">
        <f>SUM(G216:I216)</f>
        <v>0</v>
      </c>
      <c r="K216" s="19">
        <f>SUM(K213)</f>
        <v>0</v>
      </c>
      <c r="L216" s="19">
        <f>SUM(L213)</f>
        <v>0</v>
      </c>
      <c r="M216" s="19">
        <f>SUM(M213)</f>
        <v>0</v>
      </c>
      <c r="N216" s="19">
        <f>SUM(K216:M216)</f>
        <v>0</v>
      </c>
    </row>
    <row r="217" spans="1:14" ht="15.75">
      <c r="A217" s="151" t="s">
        <v>280</v>
      </c>
      <c r="B217" s="46" t="s">
        <v>349</v>
      </c>
      <c r="C217" s="19">
        <f>C212+C216+C214</f>
        <v>0</v>
      </c>
      <c r="D217" s="19">
        <f>D212+D216+D214</f>
        <v>0</v>
      </c>
      <c r="E217" s="19">
        <f>E212+E216+E214</f>
        <v>0</v>
      </c>
      <c r="F217" s="19">
        <f>SUM(C217:E217)</f>
        <v>0</v>
      </c>
      <c r="G217" s="19">
        <f>G212+G216+G214</f>
        <v>0</v>
      </c>
      <c r="H217" s="19">
        <f>H212+H216+H214</f>
        <v>0</v>
      </c>
      <c r="I217" s="19">
        <f>I212+I216+I214</f>
        <v>0</v>
      </c>
      <c r="J217" s="19">
        <f>SUM(G217:I217)</f>
        <v>0</v>
      </c>
      <c r="K217" s="19">
        <f>K212+K216+K214</f>
        <v>0</v>
      </c>
      <c r="L217" s="19">
        <f>L212+L216+L214</f>
        <v>0</v>
      </c>
      <c r="M217" s="19">
        <f>M212+M216+M214</f>
        <v>0</v>
      </c>
      <c r="N217" s="19">
        <f>SUM(K217:M217)</f>
        <v>0</v>
      </c>
    </row>
    <row r="218" spans="1:14" ht="15.75">
      <c r="A218" s="151" t="s">
        <v>281</v>
      </c>
      <c r="B218" s="46" t="s">
        <v>350</v>
      </c>
      <c r="C218" s="19">
        <f aca="true" t="shared" si="95" ref="C218:N218">C209+C217+C186</f>
        <v>271070031</v>
      </c>
      <c r="D218" s="19">
        <f t="shared" si="95"/>
        <v>0</v>
      </c>
      <c r="E218" s="19">
        <f t="shared" si="95"/>
        <v>0</v>
      </c>
      <c r="F218" s="19">
        <f t="shared" si="95"/>
        <v>271070031</v>
      </c>
      <c r="G218" s="19">
        <f t="shared" si="95"/>
        <v>12826629</v>
      </c>
      <c r="H218" s="19">
        <f t="shared" si="95"/>
        <v>0</v>
      </c>
      <c r="I218" s="19">
        <f t="shared" si="95"/>
        <v>0</v>
      </c>
      <c r="J218" s="19">
        <f t="shared" si="95"/>
        <v>12826629</v>
      </c>
      <c r="K218" s="19">
        <f t="shared" si="95"/>
        <v>283896660</v>
      </c>
      <c r="L218" s="19">
        <f t="shared" si="95"/>
        <v>0</v>
      </c>
      <c r="M218" s="19">
        <f t="shared" si="95"/>
        <v>0</v>
      </c>
      <c r="N218" s="19">
        <f t="shared" si="95"/>
        <v>283896660</v>
      </c>
    </row>
    <row r="219" spans="1:14" ht="15.75">
      <c r="A219" s="12"/>
      <c r="B219" s="46"/>
      <c r="C219" s="19"/>
      <c r="D219" s="12"/>
      <c r="E219" s="12"/>
      <c r="F219" s="12"/>
      <c r="G219" s="19"/>
      <c r="H219" s="12"/>
      <c r="I219" s="12"/>
      <c r="J219" s="12"/>
      <c r="K219" s="19"/>
      <c r="L219" s="12"/>
      <c r="M219" s="12"/>
      <c r="N219" s="12"/>
    </row>
    <row r="220" spans="1:14" ht="31.5">
      <c r="A220" s="151" t="s">
        <v>356</v>
      </c>
      <c r="B220" s="173" t="s">
        <v>456</v>
      </c>
      <c r="C220" s="19"/>
      <c r="D220" s="12"/>
      <c r="E220" s="12"/>
      <c r="F220" s="12"/>
      <c r="G220" s="19"/>
      <c r="H220" s="12"/>
      <c r="I220" s="12"/>
      <c r="J220" s="12"/>
      <c r="K220" s="19"/>
      <c r="L220" s="12"/>
      <c r="M220" s="12"/>
      <c r="N220" s="12"/>
    </row>
    <row r="221" spans="1:14" ht="15.75">
      <c r="A221" s="151" t="s">
        <v>142</v>
      </c>
      <c r="B221" s="59" t="s">
        <v>29</v>
      </c>
      <c r="C221" s="20">
        <v>84875492</v>
      </c>
      <c r="D221" s="94">
        <v>0</v>
      </c>
      <c r="E221" s="96">
        <v>0</v>
      </c>
      <c r="F221" s="96">
        <f>SUM(C221:E221)</f>
        <v>84875492</v>
      </c>
      <c r="G221" s="20">
        <v>9963935</v>
      </c>
      <c r="H221" s="94">
        <v>0</v>
      </c>
      <c r="I221" s="96">
        <v>0</v>
      </c>
      <c r="J221" s="96">
        <f>SUM(G221:I221)</f>
        <v>9963935</v>
      </c>
      <c r="K221" s="20">
        <f>G221+C221</f>
        <v>94839427</v>
      </c>
      <c r="L221" s="20">
        <f>H221+D221</f>
        <v>0</v>
      </c>
      <c r="M221" s="20">
        <f>I221+E221</f>
        <v>0</v>
      </c>
      <c r="N221" s="20">
        <f>J221+F221</f>
        <v>94839427</v>
      </c>
    </row>
    <row r="222" spans="1:14" ht="31.5">
      <c r="A222" s="150" t="s">
        <v>143</v>
      </c>
      <c r="B222" s="57" t="s">
        <v>77</v>
      </c>
      <c r="C222" s="6">
        <v>0</v>
      </c>
      <c r="D222" s="6">
        <v>0</v>
      </c>
      <c r="E222" s="6">
        <v>0</v>
      </c>
      <c r="F222" s="4">
        <f>SUM(C222:E222)</f>
        <v>0</v>
      </c>
      <c r="G222" s="6">
        <v>0</v>
      </c>
      <c r="H222" s="6">
        <v>0</v>
      </c>
      <c r="I222" s="6">
        <v>0</v>
      </c>
      <c r="J222" s="4">
        <f>SUM(G222:I222)</f>
        <v>0</v>
      </c>
      <c r="K222" s="6">
        <f>G222+C222</f>
        <v>0</v>
      </c>
      <c r="L222" s="6">
        <f>H222+D222</f>
        <v>0</v>
      </c>
      <c r="M222" s="6">
        <f>I222+E222</f>
        <v>0</v>
      </c>
      <c r="N222" s="4">
        <f>SUM(K222:M222)</f>
        <v>0</v>
      </c>
    </row>
    <row r="223" spans="1:14" ht="31.5">
      <c r="A223" s="151" t="s">
        <v>144</v>
      </c>
      <c r="B223" s="87" t="s">
        <v>341</v>
      </c>
      <c r="C223" s="19">
        <f aca="true" t="shared" si="96" ref="C223:N223">SUM(C222)</f>
        <v>0</v>
      </c>
      <c r="D223" s="19">
        <f t="shared" si="96"/>
        <v>0</v>
      </c>
      <c r="E223" s="19">
        <f t="shared" si="96"/>
        <v>0</v>
      </c>
      <c r="F223" s="19">
        <f t="shared" si="96"/>
        <v>0</v>
      </c>
      <c r="G223" s="19">
        <f t="shared" si="96"/>
        <v>0</v>
      </c>
      <c r="H223" s="19">
        <f t="shared" si="96"/>
        <v>0</v>
      </c>
      <c r="I223" s="19">
        <f t="shared" si="96"/>
        <v>0</v>
      </c>
      <c r="J223" s="19">
        <f t="shared" si="96"/>
        <v>0</v>
      </c>
      <c r="K223" s="19">
        <f t="shared" si="96"/>
        <v>0</v>
      </c>
      <c r="L223" s="19">
        <f t="shared" si="96"/>
        <v>0</v>
      </c>
      <c r="M223" s="19">
        <f t="shared" si="96"/>
        <v>0</v>
      </c>
      <c r="N223" s="19">
        <f t="shared" si="96"/>
        <v>0</v>
      </c>
    </row>
    <row r="224" spans="1:14" ht="15.75">
      <c r="A224" s="150" t="s">
        <v>145</v>
      </c>
      <c r="B224" s="75" t="s">
        <v>79</v>
      </c>
      <c r="C224" s="6">
        <v>0</v>
      </c>
      <c r="D224" s="6">
        <v>0</v>
      </c>
      <c r="E224" s="6">
        <v>0</v>
      </c>
      <c r="F224" s="4">
        <f>SUM(C224:E224)</f>
        <v>0</v>
      </c>
      <c r="G224" s="6">
        <v>0</v>
      </c>
      <c r="H224" s="6">
        <v>0</v>
      </c>
      <c r="I224" s="6">
        <v>0</v>
      </c>
      <c r="J224" s="4">
        <f>SUM(G224:I224)</f>
        <v>0</v>
      </c>
      <c r="K224" s="6">
        <f>G224+C224</f>
        <v>0</v>
      </c>
      <c r="L224" s="6">
        <f>H224+D224</f>
        <v>0</v>
      </c>
      <c r="M224" s="6">
        <f>I224+E224</f>
        <v>0</v>
      </c>
      <c r="N224" s="4">
        <f>SUM(K224:M224)</f>
        <v>0</v>
      </c>
    </row>
    <row r="225" spans="1:14" ht="15.75">
      <c r="A225" s="151" t="s">
        <v>146</v>
      </c>
      <c r="B225" s="76" t="s">
        <v>342</v>
      </c>
      <c r="C225" s="19">
        <f aca="true" t="shared" si="97" ref="C225:N225">SUM(C224)</f>
        <v>0</v>
      </c>
      <c r="D225" s="19">
        <f t="shared" si="97"/>
        <v>0</v>
      </c>
      <c r="E225" s="19">
        <f t="shared" si="97"/>
        <v>0</v>
      </c>
      <c r="F225" s="19">
        <f t="shared" si="97"/>
        <v>0</v>
      </c>
      <c r="G225" s="19">
        <f t="shared" si="97"/>
        <v>0</v>
      </c>
      <c r="H225" s="19">
        <f t="shared" si="97"/>
        <v>0</v>
      </c>
      <c r="I225" s="19">
        <f t="shared" si="97"/>
        <v>0</v>
      </c>
      <c r="J225" s="19">
        <f t="shared" si="97"/>
        <v>0</v>
      </c>
      <c r="K225" s="19">
        <f t="shared" si="97"/>
        <v>0</v>
      </c>
      <c r="L225" s="19">
        <f t="shared" si="97"/>
        <v>0</v>
      </c>
      <c r="M225" s="19">
        <f t="shared" si="97"/>
        <v>0</v>
      </c>
      <c r="N225" s="19">
        <f t="shared" si="97"/>
        <v>0</v>
      </c>
    </row>
    <row r="226" spans="1:14" ht="15.75">
      <c r="A226" s="150" t="s">
        <v>147</v>
      </c>
      <c r="B226" s="57" t="s">
        <v>213</v>
      </c>
      <c r="C226" s="6">
        <v>0</v>
      </c>
      <c r="D226" s="6">
        <v>0</v>
      </c>
      <c r="E226" s="6">
        <v>0</v>
      </c>
      <c r="F226" s="6">
        <f>SUM(C226:E226)</f>
        <v>0</v>
      </c>
      <c r="G226" s="6">
        <v>0</v>
      </c>
      <c r="H226" s="6">
        <v>0</v>
      </c>
      <c r="I226" s="6">
        <v>0</v>
      </c>
      <c r="J226" s="6">
        <f>SUM(G226:I226)</f>
        <v>0</v>
      </c>
      <c r="K226" s="6">
        <f>G226+C226</f>
        <v>0</v>
      </c>
      <c r="L226" s="6">
        <f aca="true" t="shared" si="98" ref="L226:L240">H226+D226</f>
        <v>0</v>
      </c>
      <c r="M226" s="6">
        <f aca="true" t="shared" si="99" ref="M226:M240">I226+E226</f>
        <v>0</v>
      </c>
      <c r="N226" s="6">
        <f>SUM(K226:M226)</f>
        <v>0</v>
      </c>
    </row>
    <row r="227" spans="1:14" ht="15.75">
      <c r="A227" s="150" t="s">
        <v>148</v>
      </c>
      <c r="B227" s="57" t="s">
        <v>56</v>
      </c>
      <c r="C227" s="6">
        <v>9430000</v>
      </c>
      <c r="D227" s="6">
        <v>0</v>
      </c>
      <c r="E227" s="6">
        <v>0</v>
      </c>
      <c r="F227" s="6">
        <f aca="true" t="shared" si="100" ref="F227:F234">SUM(C227:E227)</f>
        <v>9430000</v>
      </c>
      <c r="G227" s="6">
        <v>0</v>
      </c>
      <c r="H227" s="6">
        <v>0</v>
      </c>
      <c r="I227" s="6">
        <v>0</v>
      </c>
      <c r="J227" s="6">
        <f aca="true" t="shared" si="101" ref="J227:J242">SUM(G227:I227)</f>
        <v>0</v>
      </c>
      <c r="K227" s="6">
        <f aca="true" t="shared" si="102" ref="K227:K232">G227+C227</f>
        <v>9430000</v>
      </c>
      <c r="L227" s="6">
        <f t="shared" si="98"/>
        <v>0</v>
      </c>
      <c r="M227" s="6">
        <f t="shared" si="99"/>
        <v>0</v>
      </c>
      <c r="N227" s="6">
        <f aca="true" t="shared" si="103" ref="N227:N240">SUM(K227:M227)</f>
        <v>9430000</v>
      </c>
    </row>
    <row r="228" spans="1:14" ht="15.75">
      <c r="A228" s="150" t="s">
        <v>149</v>
      </c>
      <c r="B228" s="57" t="s">
        <v>214</v>
      </c>
      <c r="C228" s="6">
        <v>0</v>
      </c>
      <c r="D228" s="6">
        <v>0</v>
      </c>
      <c r="E228" s="6">
        <v>0</v>
      </c>
      <c r="F228" s="6">
        <f t="shared" si="100"/>
        <v>0</v>
      </c>
      <c r="G228" s="6">
        <v>0</v>
      </c>
      <c r="H228" s="6">
        <v>0</v>
      </c>
      <c r="I228" s="6">
        <v>0</v>
      </c>
      <c r="J228" s="6">
        <f t="shared" si="101"/>
        <v>0</v>
      </c>
      <c r="K228" s="6">
        <f t="shared" si="102"/>
        <v>0</v>
      </c>
      <c r="L228" s="6">
        <f t="shared" si="98"/>
        <v>0</v>
      </c>
      <c r="M228" s="6">
        <f t="shared" si="99"/>
        <v>0</v>
      </c>
      <c r="N228" s="6">
        <f t="shared" si="103"/>
        <v>0</v>
      </c>
    </row>
    <row r="229" spans="1:14" ht="15.75">
      <c r="A229" s="150" t="s">
        <v>150</v>
      </c>
      <c r="B229" s="57" t="s">
        <v>57</v>
      </c>
      <c r="C229" s="6">
        <v>0</v>
      </c>
      <c r="D229" s="6">
        <v>0</v>
      </c>
      <c r="E229" s="6">
        <v>0</v>
      </c>
      <c r="F229" s="6">
        <f t="shared" si="100"/>
        <v>0</v>
      </c>
      <c r="G229" s="6">
        <v>0</v>
      </c>
      <c r="H229" s="6">
        <v>0</v>
      </c>
      <c r="I229" s="6">
        <v>0</v>
      </c>
      <c r="J229" s="6">
        <f t="shared" si="101"/>
        <v>0</v>
      </c>
      <c r="K229" s="6">
        <f t="shared" si="102"/>
        <v>0</v>
      </c>
      <c r="L229" s="6">
        <f t="shared" si="98"/>
        <v>0</v>
      </c>
      <c r="M229" s="6">
        <f t="shared" si="99"/>
        <v>0</v>
      </c>
      <c r="N229" s="6">
        <f t="shared" si="103"/>
        <v>0</v>
      </c>
    </row>
    <row r="230" spans="1:14" ht="15.75">
      <c r="A230" s="150" t="s">
        <v>151</v>
      </c>
      <c r="B230" s="57" t="s">
        <v>58</v>
      </c>
      <c r="C230" s="6">
        <v>0</v>
      </c>
      <c r="D230" s="6">
        <v>0</v>
      </c>
      <c r="E230" s="6">
        <v>0</v>
      </c>
      <c r="F230" s="6">
        <f t="shared" si="100"/>
        <v>0</v>
      </c>
      <c r="G230" s="6">
        <v>0</v>
      </c>
      <c r="H230" s="6">
        <v>0</v>
      </c>
      <c r="I230" s="6">
        <v>0</v>
      </c>
      <c r="J230" s="6">
        <f t="shared" si="101"/>
        <v>0</v>
      </c>
      <c r="K230" s="6">
        <f t="shared" si="102"/>
        <v>0</v>
      </c>
      <c r="L230" s="6">
        <f t="shared" si="98"/>
        <v>0</v>
      </c>
      <c r="M230" s="6">
        <f t="shared" si="99"/>
        <v>0</v>
      </c>
      <c r="N230" s="6">
        <f t="shared" si="103"/>
        <v>0</v>
      </c>
    </row>
    <row r="231" spans="1:14" ht="15.75">
      <c r="A231" s="150" t="s">
        <v>152</v>
      </c>
      <c r="B231" s="57" t="s">
        <v>59</v>
      </c>
      <c r="C231" s="6">
        <v>0</v>
      </c>
      <c r="D231" s="6">
        <v>0</v>
      </c>
      <c r="E231" s="6">
        <v>0</v>
      </c>
      <c r="F231" s="6">
        <f t="shared" si="100"/>
        <v>0</v>
      </c>
      <c r="G231" s="6">
        <v>0</v>
      </c>
      <c r="H231" s="6">
        <v>0</v>
      </c>
      <c r="I231" s="6">
        <v>0</v>
      </c>
      <c r="J231" s="6">
        <f t="shared" si="101"/>
        <v>0</v>
      </c>
      <c r="K231" s="6">
        <f t="shared" si="102"/>
        <v>0</v>
      </c>
      <c r="L231" s="6">
        <f t="shared" si="98"/>
        <v>0</v>
      </c>
      <c r="M231" s="6">
        <f t="shared" si="99"/>
        <v>0</v>
      </c>
      <c r="N231" s="6">
        <f t="shared" si="103"/>
        <v>0</v>
      </c>
    </row>
    <row r="232" spans="1:14" ht="15.75">
      <c r="A232" s="150" t="s">
        <v>260</v>
      </c>
      <c r="B232" s="57" t="s">
        <v>60</v>
      </c>
      <c r="C232" s="6">
        <v>0</v>
      </c>
      <c r="D232" s="6">
        <v>0</v>
      </c>
      <c r="E232" s="6">
        <v>0</v>
      </c>
      <c r="F232" s="6">
        <f t="shared" si="100"/>
        <v>0</v>
      </c>
      <c r="G232" s="6">
        <v>0</v>
      </c>
      <c r="H232" s="6">
        <v>0</v>
      </c>
      <c r="I232" s="6">
        <v>0</v>
      </c>
      <c r="J232" s="6">
        <f t="shared" si="101"/>
        <v>0</v>
      </c>
      <c r="K232" s="6">
        <f t="shared" si="102"/>
        <v>0</v>
      </c>
      <c r="L232" s="6">
        <f t="shared" si="98"/>
        <v>0</v>
      </c>
      <c r="M232" s="6">
        <f t="shared" si="99"/>
        <v>0</v>
      </c>
      <c r="N232" s="6">
        <f t="shared" si="103"/>
        <v>0</v>
      </c>
    </row>
    <row r="233" spans="1:14" ht="15.75">
      <c r="A233" s="150" t="s">
        <v>261</v>
      </c>
      <c r="B233" s="154" t="s">
        <v>215</v>
      </c>
      <c r="C233" s="149">
        <v>0</v>
      </c>
      <c r="D233" s="149">
        <v>0</v>
      </c>
      <c r="E233" s="149">
        <v>0</v>
      </c>
      <c r="F233" s="149">
        <f t="shared" si="100"/>
        <v>0</v>
      </c>
      <c r="G233" s="149">
        <v>0</v>
      </c>
      <c r="H233" s="149">
        <v>0</v>
      </c>
      <c r="I233" s="149">
        <v>0</v>
      </c>
      <c r="J233" s="149">
        <f t="shared" si="101"/>
        <v>0</v>
      </c>
      <c r="K233" s="149">
        <f>G233+C233</f>
        <v>0</v>
      </c>
      <c r="L233" s="149">
        <f t="shared" si="98"/>
        <v>0</v>
      </c>
      <c r="M233" s="149">
        <f t="shared" si="99"/>
        <v>0</v>
      </c>
      <c r="N233" s="149">
        <f t="shared" si="103"/>
        <v>0</v>
      </c>
    </row>
    <row r="234" spans="1:14" ht="15.75">
      <c r="A234" s="150" t="s">
        <v>262</v>
      </c>
      <c r="B234" s="154" t="s">
        <v>216</v>
      </c>
      <c r="C234" s="149">
        <v>0</v>
      </c>
      <c r="D234" s="149">
        <v>0</v>
      </c>
      <c r="E234" s="149">
        <v>0</v>
      </c>
      <c r="F234" s="149">
        <f t="shared" si="100"/>
        <v>0</v>
      </c>
      <c r="G234" s="149">
        <v>0</v>
      </c>
      <c r="H234" s="149">
        <v>0</v>
      </c>
      <c r="I234" s="149">
        <v>0</v>
      </c>
      <c r="J234" s="149">
        <f t="shared" si="101"/>
        <v>0</v>
      </c>
      <c r="K234" s="149">
        <f aca="true" t="shared" si="104" ref="K234:K240">G234+C234</f>
        <v>0</v>
      </c>
      <c r="L234" s="149">
        <f t="shared" si="98"/>
        <v>0</v>
      </c>
      <c r="M234" s="149">
        <f t="shared" si="99"/>
        <v>0</v>
      </c>
      <c r="N234" s="149">
        <f t="shared" si="103"/>
        <v>0</v>
      </c>
    </row>
    <row r="235" spans="1:14" ht="15.75">
      <c r="A235" s="150" t="s">
        <v>263</v>
      </c>
      <c r="B235" s="57" t="s">
        <v>359</v>
      </c>
      <c r="C235" s="6">
        <f>SUM(C233:C234)</f>
        <v>0</v>
      </c>
      <c r="D235" s="6">
        <f>SUM(D233:D234)</f>
        <v>0</v>
      </c>
      <c r="E235" s="6">
        <f>SUM(E233:E234)</f>
        <v>0</v>
      </c>
      <c r="F235" s="6">
        <f aca="true" t="shared" si="105" ref="F235:F242">SUM(C235:E235)</f>
        <v>0</v>
      </c>
      <c r="G235" s="6">
        <f>SUM(G233:G234)</f>
        <v>0</v>
      </c>
      <c r="H235" s="6">
        <f>SUM(H233:H234)</f>
        <v>0</v>
      </c>
      <c r="I235" s="6">
        <f>SUM(I233:I234)</f>
        <v>0</v>
      </c>
      <c r="J235" s="6">
        <f t="shared" si="101"/>
        <v>0</v>
      </c>
      <c r="K235" s="149">
        <f t="shared" si="104"/>
        <v>0</v>
      </c>
      <c r="L235" s="149">
        <f t="shared" si="98"/>
        <v>0</v>
      </c>
      <c r="M235" s="149">
        <f t="shared" si="99"/>
        <v>0</v>
      </c>
      <c r="N235" s="149">
        <f t="shared" si="103"/>
        <v>0</v>
      </c>
    </row>
    <row r="236" spans="1:14" ht="15.75">
      <c r="A236" s="150" t="s">
        <v>264</v>
      </c>
      <c r="B236" s="154" t="s">
        <v>218</v>
      </c>
      <c r="C236" s="149">
        <v>0</v>
      </c>
      <c r="D236" s="149">
        <v>0</v>
      </c>
      <c r="E236" s="149">
        <v>0</v>
      </c>
      <c r="F236" s="149">
        <f t="shared" si="105"/>
        <v>0</v>
      </c>
      <c r="G236" s="149">
        <v>0</v>
      </c>
      <c r="H236" s="149">
        <v>0</v>
      </c>
      <c r="I236" s="149">
        <v>0</v>
      </c>
      <c r="J236" s="149">
        <f t="shared" si="101"/>
        <v>0</v>
      </c>
      <c r="K236" s="149">
        <f t="shared" si="104"/>
        <v>0</v>
      </c>
      <c r="L236" s="149">
        <f t="shared" si="98"/>
        <v>0</v>
      </c>
      <c r="M236" s="149">
        <f t="shared" si="99"/>
        <v>0</v>
      </c>
      <c r="N236" s="149">
        <f t="shared" si="103"/>
        <v>0</v>
      </c>
    </row>
    <row r="237" spans="1:14" ht="15.75">
      <c r="A237" s="150" t="s">
        <v>265</v>
      </c>
      <c r="B237" s="154" t="s">
        <v>219</v>
      </c>
      <c r="C237" s="149">
        <v>0</v>
      </c>
      <c r="D237" s="149">
        <v>0</v>
      </c>
      <c r="E237" s="149">
        <v>0</v>
      </c>
      <c r="F237" s="149">
        <f t="shared" si="105"/>
        <v>0</v>
      </c>
      <c r="G237" s="149">
        <v>0</v>
      </c>
      <c r="H237" s="149">
        <v>0</v>
      </c>
      <c r="I237" s="149">
        <v>0</v>
      </c>
      <c r="J237" s="149">
        <f t="shared" si="101"/>
        <v>0</v>
      </c>
      <c r="K237" s="149">
        <f t="shared" si="104"/>
        <v>0</v>
      </c>
      <c r="L237" s="149">
        <f t="shared" si="98"/>
        <v>0</v>
      </c>
      <c r="M237" s="149">
        <f t="shared" si="99"/>
        <v>0</v>
      </c>
      <c r="N237" s="149">
        <f t="shared" si="103"/>
        <v>0</v>
      </c>
    </row>
    <row r="238" spans="1:14" ht="15.75">
      <c r="A238" s="150" t="s">
        <v>266</v>
      </c>
      <c r="B238" s="57" t="s">
        <v>360</v>
      </c>
      <c r="C238" s="6">
        <f>SUM(C236:C237)</f>
        <v>0</v>
      </c>
      <c r="D238" s="6">
        <f>SUM(D236:D237)</f>
        <v>0</v>
      </c>
      <c r="E238" s="6">
        <f>SUM(E236:E237)</f>
        <v>0</v>
      </c>
      <c r="F238" s="6">
        <f t="shared" si="105"/>
        <v>0</v>
      </c>
      <c r="G238" s="6">
        <f>SUM(G236:G237)</f>
        <v>0</v>
      </c>
      <c r="H238" s="6">
        <f>SUM(H236:H237)</f>
        <v>0</v>
      </c>
      <c r="I238" s="6">
        <f>SUM(I236:I237)</f>
        <v>0</v>
      </c>
      <c r="J238" s="6">
        <f t="shared" si="101"/>
        <v>0</v>
      </c>
      <c r="K238" s="6">
        <f t="shared" si="104"/>
        <v>0</v>
      </c>
      <c r="L238" s="6">
        <f t="shared" si="98"/>
        <v>0</v>
      </c>
      <c r="M238" s="6">
        <f t="shared" si="99"/>
        <v>0</v>
      </c>
      <c r="N238" s="6">
        <f t="shared" si="103"/>
        <v>0</v>
      </c>
    </row>
    <row r="239" spans="1:14" ht="15.75">
      <c r="A239" s="150" t="s">
        <v>267</v>
      </c>
      <c r="B239" s="57" t="s">
        <v>221</v>
      </c>
      <c r="C239" s="6">
        <v>0</v>
      </c>
      <c r="D239" s="6">
        <v>0</v>
      </c>
      <c r="E239" s="6">
        <v>0</v>
      </c>
      <c r="F239" s="6">
        <f t="shared" si="105"/>
        <v>0</v>
      </c>
      <c r="G239" s="6">
        <v>0</v>
      </c>
      <c r="H239" s="6">
        <v>0</v>
      </c>
      <c r="I239" s="6">
        <v>0</v>
      </c>
      <c r="J239" s="6">
        <f t="shared" si="101"/>
        <v>0</v>
      </c>
      <c r="K239" s="6">
        <f t="shared" si="104"/>
        <v>0</v>
      </c>
      <c r="L239" s="6">
        <f t="shared" si="98"/>
        <v>0</v>
      </c>
      <c r="M239" s="6">
        <f t="shared" si="99"/>
        <v>0</v>
      </c>
      <c r="N239" s="6">
        <f t="shared" si="103"/>
        <v>0</v>
      </c>
    </row>
    <row r="240" spans="1:14" ht="15.75">
      <c r="A240" s="150" t="s">
        <v>268</v>
      </c>
      <c r="B240" s="83" t="s">
        <v>61</v>
      </c>
      <c r="C240" s="6">
        <v>0</v>
      </c>
      <c r="D240" s="6">
        <v>0</v>
      </c>
      <c r="E240" s="6">
        <v>0</v>
      </c>
      <c r="F240" s="6">
        <f t="shared" si="105"/>
        <v>0</v>
      </c>
      <c r="G240" s="6">
        <v>0</v>
      </c>
      <c r="H240" s="6">
        <v>0</v>
      </c>
      <c r="I240" s="6">
        <v>0</v>
      </c>
      <c r="J240" s="6">
        <f t="shared" si="101"/>
        <v>0</v>
      </c>
      <c r="K240" s="6">
        <f t="shared" si="104"/>
        <v>0</v>
      </c>
      <c r="L240" s="6">
        <f t="shared" si="98"/>
        <v>0</v>
      </c>
      <c r="M240" s="6">
        <f t="shared" si="99"/>
        <v>0</v>
      </c>
      <c r="N240" s="6">
        <f t="shared" si="103"/>
        <v>0</v>
      </c>
    </row>
    <row r="241" spans="1:14" ht="15.75">
      <c r="A241" s="151" t="s">
        <v>269</v>
      </c>
      <c r="B241" s="84" t="s">
        <v>343</v>
      </c>
      <c r="C241" s="19">
        <f>C226+C227+C228+C229+C230+C231+C232+C235+C238+C239+C240</f>
        <v>9430000</v>
      </c>
      <c r="D241" s="19">
        <f>D226+D227+D228+D229+D230+D231+D232+D235+D238+D239+D240</f>
        <v>0</v>
      </c>
      <c r="E241" s="19">
        <f>E226+E227+E228+E229+E230+E231+E232+E235+E238+E239+E240</f>
        <v>0</v>
      </c>
      <c r="F241" s="19">
        <f t="shared" si="105"/>
        <v>9430000</v>
      </c>
      <c r="G241" s="19">
        <f>G226+G227+G228+G229+G230+G231+G232+G235+G238+G239+G240</f>
        <v>0</v>
      </c>
      <c r="H241" s="19">
        <f>H226+H227+H228+H229+H230+H231+H232+H235+H238+H239+H240</f>
        <v>0</v>
      </c>
      <c r="I241" s="19">
        <f>I226+I227+I228+I229+I230+I231+I232+I235+I238+I239+I240</f>
        <v>0</v>
      </c>
      <c r="J241" s="19">
        <f t="shared" si="101"/>
        <v>0</v>
      </c>
      <c r="K241" s="19">
        <f>K226+K227+K228+K229+K230+K231+K232+K235+K238+K239+K240</f>
        <v>9430000</v>
      </c>
      <c r="L241" s="19">
        <f>L226+L227+L228+L229+L230+L231+L232+L235+L238+L239+L240</f>
        <v>0</v>
      </c>
      <c r="M241" s="19">
        <f>M226+M227+M228+M229+M230+M231+M232+M235+M238+M239+M240</f>
        <v>0</v>
      </c>
      <c r="N241" s="19">
        <f>N226+N227+N228+N229+N230+N231+N232+N235+N238+N239+N240</f>
        <v>9430000</v>
      </c>
    </row>
    <row r="242" spans="1:14" ht="15.75">
      <c r="A242" s="150" t="s">
        <v>270</v>
      </c>
      <c r="B242" s="83" t="s">
        <v>70</v>
      </c>
      <c r="C242" s="6">
        <v>0</v>
      </c>
      <c r="D242" s="6">
        <v>0</v>
      </c>
      <c r="E242" s="6">
        <v>0</v>
      </c>
      <c r="F242" s="4">
        <f t="shared" si="105"/>
        <v>0</v>
      </c>
      <c r="G242" s="6">
        <v>0</v>
      </c>
      <c r="H242" s="6">
        <v>0</v>
      </c>
      <c r="I242" s="6">
        <v>0</v>
      </c>
      <c r="J242" s="4">
        <f t="shared" si="101"/>
        <v>0</v>
      </c>
      <c r="K242" s="6">
        <f>G242+C242</f>
        <v>0</v>
      </c>
      <c r="L242" s="6">
        <f>H242+D242</f>
        <v>0</v>
      </c>
      <c r="M242" s="6">
        <f>I242+E242</f>
        <v>0</v>
      </c>
      <c r="N242" s="6">
        <f>SUM(K242:M242)</f>
        <v>0</v>
      </c>
    </row>
    <row r="243" spans="1:14" ht="15.75">
      <c r="A243" s="151" t="s">
        <v>271</v>
      </c>
      <c r="B243" s="82" t="s">
        <v>344</v>
      </c>
      <c r="C243" s="19">
        <f aca="true" t="shared" si="106" ref="C243:N243">SUM(C242)</f>
        <v>0</v>
      </c>
      <c r="D243" s="19">
        <f t="shared" si="106"/>
        <v>0</v>
      </c>
      <c r="E243" s="19">
        <f t="shared" si="106"/>
        <v>0</v>
      </c>
      <c r="F243" s="19">
        <f t="shared" si="106"/>
        <v>0</v>
      </c>
      <c r="G243" s="19">
        <f t="shared" si="106"/>
        <v>0</v>
      </c>
      <c r="H243" s="19">
        <f t="shared" si="106"/>
        <v>0</v>
      </c>
      <c r="I243" s="19">
        <f t="shared" si="106"/>
        <v>0</v>
      </c>
      <c r="J243" s="19">
        <f t="shared" si="106"/>
        <v>0</v>
      </c>
      <c r="K243" s="19">
        <f t="shared" si="106"/>
        <v>0</v>
      </c>
      <c r="L243" s="19">
        <f t="shared" si="106"/>
        <v>0</v>
      </c>
      <c r="M243" s="19">
        <f t="shared" si="106"/>
        <v>0</v>
      </c>
      <c r="N243" s="19">
        <f t="shared" si="106"/>
        <v>0</v>
      </c>
    </row>
    <row r="244" spans="1:14" ht="15.75">
      <c r="A244" s="151" t="s">
        <v>272</v>
      </c>
      <c r="B244" s="46" t="s">
        <v>345</v>
      </c>
      <c r="C244" s="19">
        <f aca="true" t="shared" si="107" ref="C244:N244">C223+C241+C243+C225</f>
        <v>9430000</v>
      </c>
      <c r="D244" s="19">
        <f t="shared" si="107"/>
        <v>0</v>
      </c>
      <c r="E244" s="19">
        <f t="shared" si="107"/>
        <v>0</v>
      </c>
      <c r="F244" s="19">
        <f t="shared" si="107"/>
        <v>9430000</v>
      </c>
      <c r="G244" s="19">
        <f t="shared" si="107"/>
        <v>0</v>
      </c>
      <c r="H244" s="19">
        <f t="shared" si="107"/>
        <v>0</v>
      </c>
      <c r="I244" s="19">
        <f t="shared" si="107"/>
        <v>0</v>
      </c>
      <c r="J244" s="19">
        <f t="shared" si="107"/>
        <v>0</v>
      </c>
      <c r="K244" s="19">
        <f t="shared" si="107"/>
        <v>9430000</v>
      </c>
      <c r="L244" s="19">
        <f t="shared" si="107"/>
        <v>0</v>
      </c>
      <c r="M244" s="19">
        <f t="shared" si="107"/>
        <v>0</v>
      </c>
      <c r="N244" s="19">
        <f t="shared" si="107"/>
        <v>9430000</v>
      </c>
    </row>
    <row r="245" spans="1:14" ht="15.75">
      <c r="A245" s="150" t="s">
        <v>273</v>
      </c>
      <c r="B245" s="57" t="s">
        <v>54</v>
      </c>
      <c r="C245" s="6">
        <v>0</v>
      </c>
      <c r="D245" s="6">
        <v>0</v>
      </c>
      <c r="E245" s="6">
        <v>0</v>
      </c>
      <c r="F245" s="4">
        <f>SUM(C245:E245)</f>
        <v>0</v>
      </c>
      <c r="G245" s="6">
        <v>0</v>
      </c>
      <c r="H245" s="6">
        <v>0</v>
      </c>
      <c r="I245" s="6">
        <v>0</v>
      </c>
      <c r="J245" s="4">
        <f>SUM(G245:I245)</f>
        <v>0</v>
      </c>
      <c r="K245" s="6">
        <f aca="true" t="shared" si="108" ref="K245:M246">G245+C245</f>
        <v>0</v>
      </c>
      <c r="L245" s="6">
        <f t="shared" si="108"/>
        <v>0</v>
      </c>
      <c r="M245" s="6">
        <f t="shared" si="108"/>
        <v>0</v>
      </c>
      <c r="N245" s="6">
        <f>SUM(K245:M245)</f>
        <v>0</v>
      </c>
    </row>
    <row r="246" spans="1:14" ht="31.5">
      <c r="A246" s="150" t="s">
        <v>274</v>
      </c>
      <c r="B246" s="57" t="s">
        <v>55</v>
      </c>
      <c r="C246" s="6">
        <v>0</v>
      </c>
      <c r="D246" s="6">
        <v>0</v>
      </c>
      <c r="E246" s="6">
        <v>0</v>
      </c>
      <c r="F246" s="4">
        <f>SUM(C246:E246)</f>
        <v>0</v>
      </c>
      <c r="G246" s="6">
        <v>0</v>
      </c>
      <c r="H246" s="6">
        <v>0</v>
      </c>
      <c r="I246" s="6">
        <v>0</v>
      </c>
      <c r="J246" s="4">
        <f>SUM(G246:I246)</f>
        <v>0</v>
      </c>
      <c r="K246" s="6">
        <f t="shared" si="108"/>
        <v>0</v>
      </c>
      <c r="L246" s="6">
        <f t="shared" si="108"/>
        <v>0</v>
      </c>
      <c r="M246" s="6">
        <f t="shared" si="108"/>
        <v>0</v>
      </c>
      <c r="N246" s="6">
        <f>SUM(K246:M246)</f>
        <v>0</v>
      </c>
    </row>
    <row r="247" spans="1:14" ht="31.5">
      <c r="A247" s="151" t="s">
        <v>275</v>
      </c>
      <c r="B247" s="80" t="s">
        <v>346</v>
      </c>
      <c r="C247" s="19">
        <f aca="true" t="shared" si="109" ref="C247:N247">SUM(C245:C246)</f>
        <v>0</v>
      </c>
      <c r="D247" s="19">
        <f t="shared" si="109"/>
        <v>0</v>
      </c>
      <c r="E247" s="19">
        <f t="shared" si="109"/>
        <v>0</v>
      </c>
      <c r="F247" s="19">
        <f t="shared" si="109"/>
        <v>0</v>
      </c>
      <c r="G247" s="19">
        <f t="shared" si="109"/>
        <v>0</v>
      </c>
      <c r="H247" s="19">
        <f t="shared" si="109"/>
        <v>0</v>
      </c>
      <c r="I247" s="19">
        <f t="shared" si="109"/>
        <v>0</v>
      </c>
      <c r="J247" s="19">
        <f t="shared" si="109"/>
        <v>0</v>
      </c>
      <c r="K247" s="19">
        <f t="shared" si="109"/>
        <v>0</v>
      </c>
      <c r="L247" s="19">
        <f t="shared" si="109"/>
        <v>0</v>
      </c>
      <c r="M247" s="19">
        <f t="shared" si="109"/>
        <v>0</v>
      </c>
      <c r="N247" s="19">
        <f t="shared" si="109"/>
        <v>0</v>
      </c>
    </row>
    <row r="248" spans="1:14" ht="15.75">
      <c r="A248" s="150" t="s">
        <v>276</v>
      </c>
      <c r="B248" s="153" t="s">
        <v>67</v>
      </c>
      <c r="C248" s="6">
        <v>0</v>
      </c>
      <c r="D248" s="6">
        <v>0</v>
      </c>
      <c r="E248" s="6">
        <v>0</v>
      </c>
      <c r="F248" s="4">
        <f>SUM(C248:E248)</f>
        <v>0</v>
      </c>
      <c r="G248" s="6">
        <v>0</v>
      </c>
      <c r="H248" s="6">
        <v>0</v>
      </c>
      <c r="I248" s="6">
        <v>0</v>
      </c>
      <c r="J248" s="4">
        <f>SUM(G248:I248)</f>
        <v>0</v>
      </c>
      <c r="K248" s="6">
        <f>G248+C248</f>
        <v>0</v>
      </c>
      <c r="L248" s="6">
        <f>H248+D248</f>
        <v>0</v>
      </c>
      <c r="M248" s="6">
        <f>I248+E248</f>
        <v>0</v>
      </c>
      <c r="N248" s="6">
        <f>J248+F248</f>
        <v>0</v>
      </c>
    </row>
    <row r="249" spans="1:14" ht="15.75">
      <c r="A249" s="151" t="s">
        <v>277</v>
      </c>
      <c r="B249" s="152" t="s">
        <v>347</v>
      </c>
      <c r="C249" s="19">
        <f>SUM(C248)</f>
        <v>0</v>
      </c>
      <c r="D249" s="19">
        <f>SUM(D248)</f>
        <v>0</v>
      </c>
      <c r="E249" s="19">
        <f>SUM(E248)</f>
        <v>0</v>
      </c>
      <c r="F249" s="19">
        <f>SUM(C249:E249)</f>
        <v>0</v>
      </c>
      <c r="G249" s="19">
        <f>SUM(G248)</f>
        <v>0</v>
      </c>
      <c r="H249" s="19">
        <f>SUM(H248)</f>
        <v>0</v>
      </c>
      <c r="I249" s="19">
        <f>SUM(I248)</f>
        <v>0</v>
      </c>
      <c r="J249" s="19">
        <f>SUM(G249:I249)</f>
        <v>0</v>
      </c>
      <c r="K249" s="19">
        <f>SUM(K248)</f>
        <v>0</v>
      </c>
      <c r="L249" s="19">
        <f>SUM(L248)</f>
        <v>0</v>
      </c>
      <c r="M249" s="19">
        <f>SUM(M248)</f>
        <v>0</v>
      </c>
      <c r="N249" s="19">
        <f>SUM(K249:M249)</f>
        <v>0</v>
      </c>
    </row>
    <row r="250" spans="1:14" ht="15.75">
      <c r="A250" s="150" t="s">
        <v>278</v>
      </c>
      <c r="B250" s="83" t="s">
        <v>73</v>
      </c>
      <c r="C250" s="6">
        <v>0</v>
      </c>
      <c r="D250" s="6">
        <v>0</v>
      </c>
      <c r="E250" s="6">
        <v>0</v>
      </c>
      <c r="F250" s="4">
        <f>SUM(C250:E250)</f>
        <v>0</v>
      </c>
      <c r="G250" s="6">
        <v>0</v>
      </c>
      <c r="H250" s="6">
        <v>0</v>
      </c>
      <c r="I250" s="6">
        <v>0</v>
      </c>
      <c r="J250" s="4">
        <f>SUM(G250:I250)</f>
        <v>0</v>
      </c>
      <c r="K250" s="6">
        <f>G250+C250</f>
        <v>0</v>
      </c>
      <c r="L250" s="6">
        <f>H250+D250</f>
        <v>0</v>
      </c>
      <c r="M250" s="6">
        <f>I250+E250</f>
        <v>0</v>
      </c>
      <c r="N250" s="6">
        <f>J250+F250</f>
        <v>0</v>
      </c>
    </row>
    <row r="251" spans="1:14" ht="15.75">
      <c r="A251" s="151" t="s">
        <v>279</v>
      </c>
      <c r="B251" s="82" t="s">
        <v>348</v>
      </c>
      <c r="C251" s="19">
        <f>SUM(C248)</f>
        <v>0</v>
      </c>
      <c r="D251" s="19">
        <f>SUM(D248)</f>
        <v>0</v>
      </c>
      <c r="E251" s="19">
        <f>SUM(E248)</f>
        <v>0</v>
      </c>
      <c r="F251" s="19">
        <f>SUM(C251:E251)</f>
        <v>0</v>
      </c>
      <c r="G251" s="19">
        <f>SUM(G248)</f>
        <v>0</v>
      </c>
      <c r="H251" s="19">
        <f>SUM(H248)</f>
        <v>0</v>
      </c>
      <c r="I251" s="19">
        <f>SUM(I248)</f>
        <v>0</v>
      </c>
      <c r="J251" s="19">
        <f>SUM(G251:I251)</f>
        <v>0</v>
      </c>
      <c r="K251" s="19">
        <f>SUM(K248)</f>
        <v>0</v>
      </c>
      <c r="L251" s="19">
        <f>SUM(L248)</f>
        <v>0</v>
      </c>
      <c r="M251" s="19">
        <f>SUM(M248)</f>
        <v>0</v>
      </c>
      <c r="N251" s="19">
        <f>SUM(K251:M251)</f>
        <v>0</v>
      </c>
    </row>
    <row r="252" spans="1:14" ht="15.75">
      <c r="A252" s="151" t="s">
        <v>280</v>
      </c>
      <c r="B252" s="46" t="s">
        <v>349</v>
      </c>
      <c r="C252" s="19">
        <f>C247+C251+C249</f>
        <v>0</v>
      </c>
      <c r="D252" s="19">
        <f>D247+D251+D249</f>
        <v>0</v>
      </c>
      <c r="E252" s="19">
        <f>E247+E251+E249</f>
        <v>0</v>
      </c>
      <c r="F252" s="19">
        <f>SUM(C252:E252)</f>
        <v>0</v>
      </c>
      <c r="G252" s="19">
        <f>G247+G251+G249</f>
        <v>0</v>
      </c>
      <c r="H252" s="19">
        <f>H247+H251+H249</f>
        <v>0</v>
      </c>
      <c r="I252" s="19">
        <f>I247+I251+I249</f>
        <v>0</v>
      </c>
      <c r="J252" s="19">
        <f>SUM(G252:I252)</f>
        <v>0</v>
      </c>
      <c r="K252" s="19">
        <f>K247+K251+K249</f>
        <v>0</v>
      </c>
      <c r="L252" s="19">
        <f>L247+L251+L249</f>
        <v>0</v>
      </c>
      <c r="M252" s="19">
        <f>M247+M251+M249</f>
        <v>0</v>
      </c>
      <c r="N252" s="19">
        <f>SUM(K252:M252)</f>
        <v>0</v>
      </c>
    </row>
    <row r="253" spans="1:14" ht="15.75">
      <c r="A253" s="151" t="s">
        <v>281</v>
      </c>
      <c r="B253" s="46" t="s">
        <v>350</v>
      </c>
      <c r="C253" s="19">
        <f aca="true" t="shared" si="110" ref="C253:N253">C244+C252+C221</f>
        <v>94305492</v>
      </c>
      <c r="D253" s="19">
        <f t="shared" si="110"/>
        <v>0</v>
      </c>
      <c r="E253" s="19">
        <f t="shared" si="110"/>
        <v>0</v>
      </c>
      <c r="F253" s="19">
        <f t="shared" si="110"/>
        <v>94305492</v>
      </c>
      <c r="G253" s="19">
        <f t="shared" si="110"/>
        <v>9963935</v>
      </c>
      <c r="H253" s="19">
        <f t="shared" si="110"/>
        <v>0</v>
      </c>
      <c r="I253" s="19">
        <f t="shared" si="110"/>
        <v>0</v>
      </c>
      <c r="J253" s="19">
        <f t="shared" si="110"/>
        <v>9963935</v>
      </c>
      <c r="K253" s="19">
        <f t="shared" si="110"/>
        <v>104269427</v>
      </c>
      <c r="L253" s="19">
        <f t="shared" si="110"/>
        <v>0</v>
      </c>
      <c r="M253" s="19">
        <f t="shared" si="110"/>
        <v>0</v>
      </c>
      <c r="N253" s="19">
        <f t="shared" si="110"/>
        <v>104269427</v>
      </c>
    </row>
    <row r="254" spans="1:14" ht="15.75">
      <c r="A254" s="12"/>
      <c r="B254" s="46"/>
      <c r="C254" s="19"/>
      <c r="D254" s="12"/>
      <c r="E254" s="12"/>
      <c r="F254" s="12"/>
      <c r="G254" s="19"/>
      <c r="H254" s="12"/>
      <c r="I254" s="12"/>
      <c r="J254" s="12"/>
      <c r="K254" s="19"/>
      <c r="L254" s="12"/>
      <c r="M254" s="12"/>
      <c r="N254" s="12"/>
    </row>
    <row r="255" spans="1:14" ht="15.75">
      <c r="A255" s="151" t="s">
        <v>357</v>
      </c>
      <c r="B255" s="46" t="s">
        <v>35</v>
      </c>
      <c r="C255" s="6"/>
      <c r="D255" s="12"/>
      <c r="E255" s="12"/>
      <c r="F255" s="12"/>
      <c r="G255" s="6"/>
      <c r="H255" s="12"/>
      <c r="I255" s="12"/>
      <c r="J255" s="12"/>
      <c r="K255" s="6"/>
      <c r="L255" s="12"/>
      <c r="M255" s="12"/>
      <c r="N255" s="12"/>
    </row>
    <row r="256" spans="1:14" ht="15.75">
      <c r="A256" s="151" t="s">
        <v>142</v>
      </c>
      <c r="B256" s="59" t="s">
        <v>29</v>
      </c>
      <c r="C256" s="20">
        <v>37107000</v>
      </c>
      <c r="D256" s="94">
        <v>0</v>
      </c>
      <c r="E256" s="96">
        <v>0</v>
      </c>
      <c r="F256" s="96">
        <f>SUM(C256:E256)</f>
        <v>37107000</v>
      </c>
      <c r="G256" s="20">
        <v>7890346</v>
      </c>
      <c r="H256" s="94">
        <v>0</v>
      </c>
      <c r="I256" s="96">
        <v>0</v>
      </c>
      <c r="J256" s="96">
        <f>SUM(G256:I256)</f>
        <v>7890346</v>
      </c>
      <c r="K256" s="20">
        <f>G256+C256</f>
        <v>44997346</v>
      </c>
      <c r="L256" s="20">
        <f>H256+D256</f>
        <v>0</v>
      </c>
      <c r="M256" s="20">
        <f>I256+E256</f>
        <v>0</v>
      </c>
      <c r="N256" s="20">
        <f>J256+F256</f>
        <v>44997346</v>
      </c>
    </row>
    <row r="257" spans="1:14" ht="31.5">
      <c r="A257" s="150" t="s">
        <v>143</v>
      </c>
      <c r="B257" s="57" t="s">
        <v>77</v>
      </c>
      <c r="C257" s="6">
        <v>0</v>
      </c>
      <c r="D257" s="6">
        <v>0</v>
      </c>
      <c r="E257" s="6">
        <v>0</v>
      </c>
      <c r="F257" s="4">
        <f>SUM(C257:E257)</f>
        <v>0</v>
      </c>
      <c r="G257" s="6">
        <v>0</v>
      </c>
      <c r="H257" s="6">
        <v>0</v>
      </c>
      <c r="I257" s="6">
        <v>0</v>
      </c>
      <c r="J257" s="4">
        <f>SUM(G257:I257)</f>
        <v>0</v>
      </c>
      <c r="K257" s="6">
        <f>G257+C257</f>
        <v>0</v>
      </c>
      <c r="L257" s="6">
        <f>H257+D257</f>
        <v>0</v>
      </c>
      <c r="M257" s="6">
        <f>I257+E257</f>
        <v>0</v>
      </c>
      <c r="N257" s="4">
        <f>SUM(K257:M257)</f>
        <v>0</v>
      </c>
    </row>
    <row r="258" spans="1:14" ht="31.5">
      <c r="A258" s="151" t="s">
        <v>144</v>
      </c>
      <c r="B258" s="87" t="s">
        <v>341</v>
      </c>
      <c r="C258" s="19">
        <f aca="true" t="shared" si="111" ref="C258:N258">SUM(C257)</f>
        <v>0</v>
      </c>
      <c r="D258" s="19">
        <f t="shared" si="111"/>
        <v>0</v>
      </c>
      <c r="E258" s="19">
        <f t="shared" si="111"/>
        <v>0</v>
      </c>
      <c r="F258" s="19">
        <f t="shared" si="111"/>
        <v>0</v>
      </c>
      <c r="G258" s="19">
        <f t="shared" si="111"/>
        <v>0</v>
      </c>
      <c r="H258" s="19">
        <f t="shared" si="111"/>
        <v>0</v>
      </c>
      <c r="I258" s="19">
        <f t="shared" si="111"/>
        <v>0</v>
      </c>
      <c r="J258" s="19">
        <f t="shared" si="111"/>
        <v>0</v>
      </c>
      <c r="K258" s="19">
        <f t="shared" si="111"/>
        <v>0</v>
      </c>
      <c r="L258" s="19">
        <f t="shared" si="111"/>
        <v>0</v>
      </c>
      <c r="M258" s="19">
        <f t="shared" si="111"/>
        <v>0</v>
      </c>
      <c r="N258" s="19">
        <f t="shared" si="111"/>
        <v>0</v>
      </c>
    </row>
    <row r="259" spans="1:14" ht="15.75">
      <c r="A259" s="150" t="s">
        <v>145</v>
      </c>
      <c r="B259" s="75" t="s">
        <v>79</v>
      </c>
      <c r="C259" s="6">
        <v>0</v>
      </c>
      <c r="D259" s="6">
        <v>0</v>
      </c>
      <c r="E259" s="6">
        <v>0</v>
      </c>
      <c r="F259" s="4">
        <f>SUM(C259:E259)</f>
        <v>0</v>
      </c>
      <c r="G259" s="6">
        <v>0</v>
      </c>
      <c r="H259" s="6">
        <v>0</v>
      </c>
      <c r="I259" s="6">
        <v>0</v>
      </c>
      <c r="J259" s="4">
        <f>SUM(G259:I259)</f>
        <v>0</v>
      </c>
      <c r="K259" s="6">
        <f>G259+C259</f>
        <v>0</v>
      </c>
      <c r="L259" s="6">
        <f>H259+D259</f>
        <v>0</v>
      </c>
      <c r="M259" s="6">
        <f>I259+E259</f>
        <v>0</v>
      </c>
      <c r="N259" s="4">
        <f>SUM(K259:M259)</f>
        <v>0</v>
      </c>
    </row>
    <row r="260" spans="1:14" ht="15.75">
      <c r="A260" s="151" t="s">
        <v>146</v>
      </c>
      <c r="B260" s="76" t="s">
        <v>342</v>
      </c>
      <c r="C260" s="19">
        <f aca="true" t="shared" si="112" ref="C260:N260">SUM(C259)</f>
        <v>0</v>
      </c>
      <c r="D260" s="19">
        <f t="shared" si="112"/>
        <v>0</v>
      </c>
      <c r="E260" s="19">
        <f t="shared" si="112"/>
        <v>0</v>
      </c>
      <c r="F260" s="19">
        <f t="shared" si="112"/>
        <v>0</v>
      </c>
      <c r="G260" s="19">
        <f t="shared" si="112"/>
        <v>0</v>
      </c>
      <c r="H260" s="19">
        <f t="shared" si="112"/>
        <v>0</v>
      </c>
      <c r="I260" s="19">
        <f t="shared" si="112"/>
        <v>0</v>
      </c>
      <c r="J260" s="19">
        <f t="shared" si="112"/>
        <v>0</v>
      </c>
      <c r="K260" s="19">
        <f t="shared" si="112"/>
        <v>0</v>
      </c>
      <c r="L260" s="19">
        <f t="shared" si="112"/>
        <v>0</v>
      </c>
      <c r="M260" s="19">
        <f t="shared" si="112"/>
        <v>0</v>
      </c>
      <c r="N260" s="19">
        <f t="shared" si="112"/>
        <v>0</v>
      </c>
    </row>
    <row r="261" spans="1:14" ht="15.75">
      <c r="A261" s="150" t="s">
        <v>147</v>
      </c>
      <c r="B261" s="57" t="s">
        <v>213</v>
      </c>
      <c r="C261" s="6">
        <v>1500000</v>
      </c>
      <c r="D261" s="6">
        <v>0</v>
      </c>
      <c r="E261" s="6">
        <v>0</v>
      </c>
      <c r="F261" s="6">
        <f>SUM(C261:E261)</f>
        <v>1500000</v>
      </c>
      <c r="G261" s="6">
        <v>0</v>
      </c>
      <c r="H261" s="6">
        <v>0</v>
      </c>
      <c r="I261" s="6">
        <v>0</v>
      </c>
      <c r="J261" s="6">
        <f>SUM(G261:I261)</f>
        <v>0</v>
      </c>
      <c r="K261" s="6">
        <f>G261+C261</f>
        <v>1500000</v>
      </c>
      <c r="L261" s="6">
        <f aca="true" t="shared" si="113" ref="L261:L275">H261+D261</f>
        <v>0</v>
      </c>
      <c r="M261" s="6">
        <f aca="true" t="shared" si="114" ref="M261:M275">I261+E261</f>
        <v>0</v>
      </c>
      <c r="N261" s="6">
        <f>SUM(K261:M261)</f>
        <v>1500000</v>
      </c>
    </row>
    <row r="262" spans="1:14" ht="15.75">
      <c r="A262" s="150" t="s">
        <v>148</v>
      </c>
      <c r="B262" s="57" t="s">
        <v>56</v>
      </c>
      <c r="C262" s="6">
        <v>0</v>
      </c>
      <c r="D262" s="6">
        <v>0</v>
      </c>
      <c r="E262" s="6">
        <v>0</v>
      </c>
      <c r="F262" s="6">
        <f aca="true" t="shared" si="115" ref="F262:F269">SUM(C262:E262)</f>
        <v>0</v>
      </c>
      <c r="G262" s="6">
        <v>0</v>
      </c>
      <c r="H262" s="6">
        <v>0</v>
      </c>
      <c r="I262" s="6">
        <v>0</v>
      </c>
      <c r="J262" s="6">
        <f aca="true" t="shared" si="116" ref="J262:J277">SUM(G262:I262)</f>
        <v>0</v>
      </c>
      <c r="K262" s="6">
        <f aca="true" t="shared" si="117" ref="K262:K267">G262+C262</f>
        <v>0</v>
      </c>
      <c r="L262" s="6">
        <f t="shared" si="113"/>
        <v>0</v>
      </c>
      <c r="M262" s="6">
        <f t="shared" si="114"/>
        <v>0</v>
      </c>
      <c r="N262" s="6">
        <f aca="true" t="shared" si="118" ref="N262:N275">SUM(K262:M262)</f>
        <v>0</v>
      </c>
    </row>
    <row r="263" spans="1:14" ht="15.75">
      <c r="A263" s="150" t="s">
        <v>149</v>
      </c>
      <c r="B263" s="57" t="s">
        <v>214</v>
      </c>
      <c r="C263" s="6">
        <v>0</v>
      </c>
      <c r="D263" s="6">
        <v>0</v>
      </c>
      <c r="E263" s="6">
        <v>0</v>
      </c>
      <c r="F263" s="6">
        <f t="shared" si="115"/>
        <v>0</v>
      </c>
      <c r="G263" s="6">
        <v>0</v>
      </c>
      <c r="H263" s="6">
        <v>0</v>
      </c>
      <c r="I263" s="6">
        <v>0</v>
      </c>
      <c r="J263" s="6">
        <f t="shared" si="116"/>
        <v>0</v>
      </c>
      <c r="K263" s="6">
        <f t="shared" si="117"/>
        <v>0</v>
      </c>
      <c r="L263" s="6">
        <f t="shared" si="113"/>
        <v>0</v>
      </c>
      <c r="M263" s="6">
        <f t="shared" si="114"/>
        <v>0</v>
      </c>
      <c r="N263" s="6">
        <f t="shared" si="118"/>
        <v>0</v>
      </c>
    </row>
    <row r="264" spans="1:14" ht="15.75">
      <c r="A264" s="150" t="s">
        <v>150</v>
      </c>
      <c r="B264" s="57" t="s">
        <v>57</v>
      </c>
      <c r="C264" s="6">
        <v>0</v>
      </c>
      <c r="D264" s="6">
        <v>0</v>
      </c>
      <c r="E264" s="6">
        <v>0</v>
      </c>
      <c r="F264" s="6">
        <f t="shared" si="115"/>
        <v>0</v>
      </c>
      <c r="G264" s="6">
        <v>0</v>
      </c>
      <c r="H264" s="6">
        <v>0</v>
      </c>
      <c r="I264" s="6">
        <v>0</v>
      </c>
      <c r="J264" s="6">
        <f t="shared" si="116"/>
        <v>0</v>
      </c>
      <c r="K264" s="6">
        <f t="shared" si="117"/>
        <v>0</v>
      </c>
      <c r="L264" s="6">
        <f t="shared" si="113"/>
        <v>0</v>
      </c>
      <c r="M264" s="6">
        <f t="shared" si="114"/>
        <v>0</v>
      </c>
      <c r="N264" s="6">
        <f t="shared" si="118"/>
        <v>0</v>
      </c>
    </row>
    <row r="265" spans="1:14" ht="15.75">
      <c r="A265" s="150" t="s">
        <v>151</v>
      </c>
      <c r="B265" s="57" t="s">
        <v>58</v>
      </c>
      <c r="C265" s="6">
        <v>0</v>
      </c>
      <c r="D265" s="6">
        <v>0</v>
      </c>
      <c r="E265" s="6">
        <v>0</v>
      </c>
      <c r="F265" s="6">
        <f t="shared" si="115"/>
        <v>0</v>
      </c>
      <c r="G265" s="6">
        <v>0</v>
      </c>
      <c r="H265" s="6">
        <v>0</v>
      </c>
      <c r="I265" s="6">
        <v>0</v>
      </c>
      <c r="J265" s="6">
        <f t="shared" si="116"/>
        <v>0</v>
      </c>
      <c r="K265" s="6">
        <f t="shared" si="117"/>
        <v>0</v>
      </c>
      <c r="L265" s="6">
        <f t="shared" si="113"/>
        <v>0</v>
      </c>
      <c r="M265" s="6">
        <f t="shared" si="114"/>
        <v>0</v>
      </c>
      <c r="N265" s="6">
        <f t="shared" si="118"/>
        <v>0</v>
      </c>
    </row>
    <row r="266" spans="1:14" ht="15.75">
      <c r="A266" s="150" t="s">
        <v>152</v>
      </c>
      <c r="B266" s="57" t="s">
        <v>59</v>
      </c>
      <c r="C266" s="6">
        <v>0</v>
      </c>
      <c r="D266" s="6">
        <v>0</v>
      </c>
      <c r="E266" s="6">
        <v>0</v>
      </c>
      <c r="F266" s="6">
        <f t="shared" si="115"/>
        <v>0</v>
      </c>
      <c r="G266" s="6">
        <v>0</v>
      </c>
      <c r="H266" s="6">
        <v>0</v>
      </c>
      <c r="I266" s="6">
        <v>0</v>
      </c>
      <c r="J266" s="6">
        <f t="shared" si="116"/>
        <v>0</v>
      </c>
      <c r="K266" s="6">
        <f t="shared" si="117"/>
        <v>0</v>
      </c>
      <c r="L266" s="6">
        <f t="shared" si="113"/>
        <v>0</v>
      </c>
      <c r="M266" s="6">
        <f t="shared" si="114"/>
        <v>0</v>
      </c>
      <c r="N266" s="6">
        <f t="shared" si="118"/>
        <v>0</v>
      </c>
    </row>
    <row r="267" spans="1:14" ht="15.75">
      <c r="A267" s="150" t="s">
        <v>260</v>
      </c>
      <c r="B267" s="57" t="s">
        <v>60</v>
      </c>
      <c r="C267" s="6">
        <v>0</v>
      </c>
      <c r="D267" s="6">
        <v>0</v>
      </c>
      <c r="E267" s="6">
        <v>0</v>
      </c>
      <c r="F267" s="6">
        <f t="shared" si="115"/>
        <v>0</v>
      </c>
      <c r="G267" s="6">
        <v>0</v>
      </c>
      <c r="H267" s="6">
        <v>0</v>
      </c>
      <c r="I267" s="6">
        <v>0</v>
      </c>
      <c r="J267" s="6">
        <f t="shared" si="116"/>
        <v>0</v>
      </c>
      <c r="K267" s="6">
        <f t="shared" si="117"/>
        <v>0</v>
      </c>
      <c r="L267" s="6">
        <f t="shared" si="113"/>
        <v>0</v>
      </c>
      <c r="M267" s="6">
        <f t="shared" si="114"/>
        <v>0</v>
      </c>
      <c r="N267" s="6">
        <f t="shared" si="118"/>
        <v>0</v>
      </c>
    </row>
    <row r="268" spans="1:14" ht="15.75">
      <c r="A268" s="150" t="s">
        <v>261</v>
      </c>
      <c r="B268" s="154" t="s">
        <v>215</v>
      </c>
      <c r="C268" s="149">
        <v>0</v>
      </c>
      <c r="D268" s="149">
        <v>0</v>
      </c>
      <c r="E268" s="149">
        <v>0</v>
      </c>
      <c r="F268" s="149">
        <f t="shared" si="115"/>
        <v>0</v>
      </c>
      <c r="G268" s="149">
        <v>0</v>
      </c>
      <c r="H268" s="149">
        <v>0</v>
      </c>
      <c r="I268" s="149">
        <v>0</v>
      </c>
      <c r="J268" s="149">
        <f t="shared" si="116"/>
        <v>0</v>
      </c>
      <c r="K268" s="149">
        <f>G268+C268</f>
        <v>0</v>
      </c>
      <c r="L268" s="149">
        <f t="shared" si="113"/>
        <v>0</v>
      </c>
      <c r="M268" s="149">
        <f t="shared" si="114"/>
        <v>0</v>
      </c>
      <c r="N268" s="149">
        <f t="shared" si="118"/>
        <v>0</v>
      </c>
    </row>
    <row r="269" spans="1:14" ht="15.75">
      <c r="A269" s="150" t="s">
        <v>262</v>
      </c>
      <c r="B269" s="154" t="s">
        <v>216</v>
      </c>
      <c r="C269" s="149">
        <v>0</v>
      </c>
      <c r="D269" s="149">
        <v>0</v>
      </c>
      <c r="E269" s="149">
        <v>0</v>
      </c>
      <c r="F269" s="149">
        <f t="shared" si="115"/>
        <v>0</v>
      </c>
      <c r="G269" s="149">
        <v>0</v>
      </c>
      <c r="H269" s="149">
        <v>0</v>
      </c>
      <c r="I269" s="149">
        <v>0</v>
      </c>
      <c r="J269" s="149">
        <f t="shared" si="116"/>
        <v>0</v>
      </c>
      <c r="K269" s="149">
        <f aca="true" t="shared" si="119" ref="K269:K275">G269+C269</f>
        <v>0</v>
      </c>
      <c r="L269" s="149">
        <f t="shared" si="113"/>
        <v>0</v>
      </c>
      <c r="M269" s="149">
        <f t="shared" si="114"/>
        <v>0</v>
      </c>
      <c r="N269" s="149">
        <f t="shared" si="118"/>
        <v>0</v>
      </c>
    </row>
    <row r="270" spans="1:14" ht="15.75">
      <c r="A270" s="150" t="s">
        <v>263</v>
      </c>
      <c r="B270" s="57" t="s">
        <v>359</v>
      </c>
      <c r="C270" s="6">
        <f>SUM(C268:C269)</f>
        <v>0</v>
      </c>
      <c r="D270" s="6">
        <f>SUM(D268:D269)</f>
        <v>0</v>
      </c>
      <c r="E270" s="6">
        <f>SUM(E268:E269)</f>
        <v>0</v>
      </c>
      <c r="F270" s="6">
        <f aca="true" t="shared" si="120" ref="F270:F277">SUM(C270:E270)</f>
        <v>0</v>
      </c>
      <c r="G270" s="6">
        <f>SUM(G268:G269)</f>
        <v>0</v>
      </c>
      <c r="H270" s="6">
        <f>SUM(H268:H269)</f>
        <v>0</v>
      </c>
      <c r="I270" s="6">
        <f>SUM(I268:I269)</f>
        <v>0</v>
      </c>
      <c r="J270" s="6">
        <f t="shared" si="116"/>
        <v>0</v>
      </c>
      <c r="K270" s="149">
        <f t="shared" si="119"/>
        <v>0</v>
      </c>
      <c r="L270" s="149">
        <f t="shared" si="113"/>
        <v>0</v>
      </c>
      <c r="M270" s="149">
        <f t="shared" si="114"/>
        <v>0</v>
      </c>
      <c r="N270" s="149">
        <f t="shared" si="118"/>
        <v>0</v>
      </c>
    </row>
    <row r="271" spans="1:14" ht="15.75">
      <c r="A271" s="150" t="s">
        <v>264</v>
      </c>
      <c r="B271" s="154" t="s">
        <v>218</v>
      </c>
      <c r="C271" s="149">
        <v>0</v>
      </c>
      <c r="D271" s="149">
        <v>0</v>
      </c>
      <c r="E271" s="149">
        <v>0</v>
      </c>
      <c r="F271" s="149">
        <f t="shared" si="120"/>
        <v>0</v>
      </c>
      <c r="G271" s="149">
        <v>0</v>
      </c>
      <c r="H271" s="149">
        <v>0</v>
      </c>
      <c r="I271" s="149">
        <v>0</v>
      </c>
      <c r="J271" s="149">
        <f t="shared" si="116"/>
        <v>0</v>
      </c>
      <c r="K271" s="149">
        <f t="shared" si="119"/>
        <v>0</v>
      </c>
      <c r="L271" s="149">
        <f t="shared" si="113"/>
        <v>0</v>
      </c>
      <c r="M271" s="149">
        <f t="shared" si="114"/>
        <v>0</v>
      </c>
      <c r="N271" s="149">
        <f t="shared" si="118"/>
        <v>0</v>
      </c>
    </row>
    <row r="272" spans="1:14" ht="15.75">
      <c r="A272" s="150" t="s">
        <v>265</v>
      </c>
      <c r="B272" s="154" t="s">
        <v>219</v>
      </c>
      <c r="C272" s="149">
        <v>0</v>
      </c>
      <c r="D272" s="149">
        <v>0</v>
      </c>
      <c r="E272" s="149">
        <v>0</v>
      </c>
      <c r="F272" s="149">
        <f t="shared" si="120"/>
        <v>0</v>
      </c>
      <c r="G272" s="149">
        <v>0</v>
      </c>
      <c r="H272" s="149">
        <v>0</v>
      </c>
      <c r="I272" s="149">
        <v>0</v>
      </c>
      <c r="J272" s="149">
        <f t="shared" si="116"/>
        <v>0</v>
      </c>
      <c r="K272" s="149">
        <f t="shared" si="119"/>
        <v>0</v>
      </c>
      <c r="L272" s="149">
        <f t="shared" si="113"/>
        <v>0</v>
      </c>
      <c r="M272" s="149">
        <f t="shared" si="114"/>
        <v>0</v>
      </c>
      <c r="N272" s="149">
        <f t="shared" si="118"/>
        <v>0</v>
      </c>
    </row>
    <row r="273" spans="1:14" ht="15.75">
      <c r="A273" s="150" t="s">
        <v>266</v>
      </c>
      <c r="B273" s="57" t="s">
        <v>360</v>
      </c>
      <c r="C273" s="6">
        <f>SUM(C271:C272)</f>
        <v>0</v>
      </c>
      <c r="D273" s="6">
        <f>SUM(D271:D272)</f>
        <v>0</v>
      </c>
      <c r="E273" s="6">
        <f>SUM(E271:E272)</f>
        <v>0</v>
      </c>
      <c r="F273" s="6">
        <f t="shared" si="120"/>
        <v>0</v>
      </c>
      <c r="G273" s="6">
        <f>SUM(G271:G272)</f>
        <v>0</v>
      </c>
      <c r="H273" s="6">
        <f>SUM(H271:H272)</f>
        <v>0</v>
      </c>
      <c r="I273" s="6">
        <f>SUM(I271:I272)</f>
        <v>0</v>
      </c>
      <c r="J273" s="6">
        <f t="shared" si="116"/>
        <v>0</v>
      </c>
      <c r="K273" s="6">
        <f t="shared" si="119"/>
        <v>0</v>
      </c>
      <c r="L273" s="6">
        <f t="shared" si="113"/>
        <v>0</v>
      </c>
      <c r="M273" s="6">
        <f t="shared" si="114"/>
        <v>0</v>
      </c>
      <c r="N273" s="6">
        <f t="shared" si="118"/>
        <v>0</v>
      </c>
    </row>
    <row r="274" spans="1:14" ht="15.75">
      <c r="A274" s="150" t="s">
        <v>267</v>
      </c>
      <c r="B274" s="57" t="s">
        <v>221</v>
      </c>
      <c r="C274" s="6">
        <v>0</v>
      </c>
      <c r="D274" s="6">
        <v>0</v>
      </c>
      <c r="E274" s="6">
        <v>0</v>
      </c>
      <c r="F274" s="6">
        <f t="shared" si="120"/>
        <v>0</v>
      </c>
      <c r="G274" s="6">
        <v>0</v>
      </c>
      <c r="H274" s="6">
        <v>0</v>
      </c>
      <c r="I274" s="6">
        <v>0</v>
      </c>
      <c r="J274" s="6">
        <f t="shared" si="116"/>
        <v>0</v>
      </c>
      <c r="K274" s="6">
        <f t="shared" si="119"/>
        <v>0</v>
      </c>
      <c r="L274" s="6">
        <f t="shared" si="113"/>
        <v>0</v>
      </c>
      <c r="M274" s="6">
        <f t="shared" si="114"/>
        <v>0</v>
      </c>
      <c r="N274" s="6">
        <f t="shared" si="118"/>
        <v>0</v>
      </c>
    </row>
    <row r="275" spans="1:14" ht="15.75">
      <c r="A275" s="150" t="s">
        <v>268</v>
      </c>
      <c r="B275" s="83" t="s">
        <v>61</v>
      </c>
      <c r="C275" s="6">
        <v>0</v>
      </c>
      <c r="D275" s="6">
        <v>0</v>
      </c>
      <c r="E275" s="6">
        <v>0</v>
      </c>
      <c r="F275" s="6">
        <f t="shared" si="120"/>
        <v>0</v>
      </c>
      <c r="G275" s="6">
        <v>0</v>
      </c>
      <c r="H275" s="6">
        <v>0</v>
      </c>
      <c r="I275" s="6">
        <v>0</v>
      </c>
      <c r="J275" s="6">
        <f t="shared" si="116"/>
        <v>0</v>
      </c>
      <c r="K275" s="6">
        <f t="shared" si="119"/>
        <v>0</v>
      </c>
      <c r="L275" s="6">
        <f t="shared" si="113"/>
        <v>0</v>
      </c>
      <c r="M275" s="6">
        <f t="shared" si="114"/>
        <v>0</v>
      </c>
      <c r="N275" s="6">
        <f t="shared" si="118"/>
        <v>0</v>
      </c>
    </row>
    <row r="276" spans="1:14" ht="15.75">
      <c r="A276" s="151" t="s">
        <v>269</v>
      </c>
      <c r="B276" s="84" t="s">
        <v>343</v>
      </c>
      <c r="C276" s="19">
        <f>C261+C262+C263+C264+C265+C266+C267+C270+C273+C274+C275</f>
        <v>1500000</v>
      </c>
      <c r="D276" s="19">
        <f>D261+D262+D263+D264+D265+D266+D267+D270+D273+D274+D275</f>
        <v>0</v>
      </c>
      <c r="E276" s="19">
        <f>E261+E262+E263+E264+E265+E266+E267+E270+E273+E274+E275</f>
        <v>0</v>
      </c>
      <c r="F276" s="19">
        <f t="shared" si="120"/>
        <v>1500000</v>
      </c>
      <c r="G276" s="19">
        <f>G261+G262+G263+G264+G265+G266+G267+G270+G273+G274+G275</f>
        <v>0</v>
      </c>
      <c r="H276" s="19">
        <f>H261+H262+H263+H264+H265+H266+H267+H270+H273+H274+H275</f>
        <v>0</v>
      </c>
      <c r="I276" s="19">
        <f>I261+I262+I263+I264+I265+I266+I267+I270+I273+I274+I275</f>
        <v>0</v>
      </c>
      <c r="J276" s="19">
        <f t="shared" si="116"/>
        <v>0</v>
      </c>
      <c r="K276" s="19">
        <f>K261+K262+K263+K264+K265+K266+K267+K270+K273+K274+K275</f>
        <v>1500000</v>
      </c>
      <c r="L276" s="19">
        <f>L261+L262+L263+L264+L265+L266+L267+L270+L273+L274+L275</f>
        <v>0</v>
      </c>
      <c r="M276" s="19">
        <f>M261+M262+M263+M264+M265+M266+M267+M270+M273+M274+M275</f>
        <v>0</v>
      </c>
      <c r="N276" s="19">
        <f>N261+N262+N263+N264+N265+N266+N267+N270+N273+N274+N275</f>
        <v>1500000</v>
      </c>
    </row>
    <row r="277" spans="1:14" ht="15.75">
      <c r="A277" s="150" t="s">
        <v>270</v>
      </c>
      <c r="B277" s="83" t="s">
        <v>70</v>
      </c>
      <c r="C277" s="6">
        <v>0</v>
      </c>
      <c r="D277" s="6">
        <v>0</v>
      </c>
      <c r="E277" s="6">
        <v>0</v>
      </c>
      <c r="F277" s="4">
        <f t="shared" si="120"/>
        <v>0</v>
      </c>
      <c r="G277" s="6">
        <v>0</v>
      </c>
      <c r="H277" s="6">
        <v>0</v>
      </c>
      <c r="I277" s="6">
        <v>0</v>
      </c>
      <c r="J277" s="4">
        <f t="shared" si="116"/>
        <v>0</v>
      </c>
      <c r="K277" s="6">
        <f>G277+C277</f>
        <v>0</v>
      </c>
      <c r="L277" s="6">
        <f>H277+D277</f>
        <v>0</v>
      </c>
      <c r="M277" s="6">
        <f>I277+E277</f>
        <v>0</v>
      </c>
      <c r="N277" s="6">
        <f>SUM(K277:M277)</f>
        <v>0</v>
      </c>
    </row>
    <row r="278" spans="1:14" ht="15.75">
      <c r="A278" s="151" t="s">
        <v>271</v>
      </c>
      <c r="B278" s="82" t="s">
        <v>344</v>
      </c>
      <c r="C278" s="19">
        <f aca="true" t="shared" si="121" ref="C278:N278">SUM(C277)</f>
        <v>0</v>
      </c>
      <c r="D278" s="19">
        <f t="shared" si="121"/>
        <v>0</v>
      </c>
      <c r="E278" s="19">
        <f t="shared" si="121"/>
        <v>0</v>
      </c>
      <c r="F278" s="19">
        <f t="shared" si="121"/>
        <v>0</v>
      </c>
      <c r="G278" s="19">
        <f t="shared" si="121"/>
        <v>0</v>
      </c>
      <c r="H278" s="19">
        <f t="shared" si="121"/>
        <v>0</v>
      </c>
      <c r="I278" s="19">
        <f t="shared" si="121"/>
        <v>0</v>
      </c>
      <c r="J278" s="19">
        <f t="shared" si="121"/>
        <v>0</v>
      </c>
      <c r="K278" s="19">
        <f t="shared" si="121"/>
        <v>0</v>
      </c>
      <c r="L278" s="19">
        <f t="shared" si="121"/>
        <v>0</v>
      </c>
      <c r="M278" s="19">
        <f t="shared" si="121"/>
        <v>0</v>
      </c>
      <c r="N278" s="19">
        <f t="shared" si="121"/>
        <v>0</v>
      </c>
    </row>
    <row r="279" spans="1:14" ht="15.75">
      <c r="A279" s="151" t="s">
        <v>272</v>
      </c>
      <c r="B279" s="46" t="s">
        <v>345</v>
      </c>
      <c r="C279" s="19">
        <f aca="true" t="shared" si="122" ref="C279:N279">C258+C276+C278+C260</f>
        <v>1500000</v>
      </c>
      <c r="D279" s="19">
        <f t="shared" si="122"/>
        <v>0</v>
      </c>
      <c r="E279" s="19">
        <f t="shared" si="122"/>
        <v>0</v>
      </c>
      <c r="F279" s="19">
        <f t="shared" si="122"/>
        <v>1500000</v>
      </c>
      <c r="G279" s="19">
        <f t="shared" si="122"/>
        <v>0</v>
      </c>
      <c r="H279" s="19">
        <f t="shared" si="122"/>
        <v>0</v>
      </c>
      <c r="I279" s="19">
        <f t="shared" si="122"/>
        <v>0</v>
      </c>
      <c r="J279" s="19">
        <f t="shared" si="122"/>
        <v>0</v>
      </c>
      <c r="K279" s="19">
        <f t="shared" si="122"/>
        <v>1500000</v>
      </c>
      <c r="L279" s="19">
        <f t="shared" si="122"/>
        <v>0</v>
      </c>
      <c r="M279" s="19">
        <f t="shared" si="122"/>
        <v>0</v>
      </c>
      <c r="N279" s="19">
        <f t="shared" si="122"/>
        <v>1500000</v>
      </c>
    </row>
    <row r="280" spans="1:14" ht="15.75">
      <c r="A280" s="150" t="s">
        <v>273</v>
      </c>
      <c r="B280" s="57" t="s">
        <v>54</v>
      </c>
      <c r="C280" s="6">
        <v>0</v>
      </c>
      <c r="D280" s="6">
        <v>0</v>
      </c>
      <c r="E280" s="6">
        <v>0</v>
      </c>
      <c r="F280" s="4">
        <f>SUM(C280:E280)</f>
        <v>0</v>
      </c>
      <c r="G280" s="6">
        <v>0</v>
      </c>
      <c r="H280" s="6">
        <v>0</v>
      </c>
      <c r="I280" s="6">
        <v>0</v>
      </c>
      <c r="J280" s="4">
        <f>SUM(G280:I280)</f>
        <v>0</v>
      </c>
      <c r="K280" s="6">
        <f aca="true" t="shared" si="123" ref="K280:M281">G280+C280</f>
        <v>0</v>
      </c>
      <c r="L280" s="6">
        <f t="shared" si="123"/>
        <v>0</v>
      </c>
      <c r="M280" s="6">
        <f t="shared" si="123"/>
        <v>0</v>
      </c>
      <c r="N280" s="6">
        <f>SUM(K280:M280)</f>
        <v>0</v>
      </c>
    </row>
    <row r="281" spans="1:14" ht="31.5">
      <c r="A281" s="150" t="s">
        <v>274</v>
      </c>
      <c r="B281" s="57" t="s">
        <v>55</v>
      </c>
      <c r="C281" s="6">
        <v>0</v>
      </c>
      <c r="D281" s="6">
        <v>0</v>
      </c>
      <c r="E281" s="6">
        <v>0</v>
      </c>
      <c r="F281" s="4">
        <f>SUM(C281:E281)</f>
        <v>0</v>
      </c>
      <c r="G281" s="6">
        <v>0</v>
      </c>
      <c r="H281" s="6">
        <v>0</v>
      </c>
      <c r="I281" s="6">
        <v>0</v>
      </c>
      <c r="J281" s="4">
        <f>SUM(G281:I281)</f>
        <v>0</v>
      </c>
      <c r="K281" s="6">
        <f t="shared" si="123"/>
        <v>0</v>
      </c>
      <c r="L281" s="6">
        <f t="shared" si="123"/>
        <v>0</v>
      </c>
      <c r="M281" s="6">
        <f t="shared" si="123"/>
        <v>0</v>
      </c>
      <c r="N281" s="6">
        <f>SUM(K281:M281)</f>
        <v>0</v>
      </c>
    </row>
    <row r="282" spans="1:14" ht="31.5">
      <c r="A282" s="151" t="s">
        <v>275</v>
      </c>
      <c r="B282" s="80" t="s">
        <v>346</v>
      </c>
      <c r="C282" s="19">
        <f aca="true" t="shared" si="124" ref="C282:N282">SUM(C280:C281)</f>
        <v>0</v>
      </c>
      <c r="D282" s="19">
        <f t="shared" si="124"/>
        <v>0</v>
      </c>
      <c r="E282" s="19">
        <f t="shared" si="124"/>
        <v>0</v>
      </c>
      <c r="F282" s="19">
        <f t="shared" si="124"/>
        <v>0</v>
      </c>
      <c r="G282" s="19">
        <f t="shared" si="124"/>
        <v>0</v>
      </c>
      <c r="H282" s="19">
        <f t="shared" si="124"/>
        <v>0</v>
      </c>
      <c r="I282" s="19">
        <f t="shared" si="124"/>
        <v>0</v>
      </c>
      <c r="J282" s="19">
        <f t="shared" si="124"/>
        <v>0</v>
      </c>
      <c r="K282" s="19">
        <f t="shared" si="124"/>
        <v>0</v>
      </c>
      <c r="L282" s="19">
        <f t="shared" si="124"/>
        <v>0</v>
      </c>
      <c r="M282" s="19">
        <f t="shared" si="124"/>
        <v>0</v>
      </c>
      <c r="N282" s="19">
        <f t="shared" si="124"/>
        <v>0</v>
      </c>
    </row>
    <row r="283" spans="1:14" ht="15.75">
      <c r="A283" s="150" t="s">
        <v>276</v>
      </c>
      <c r="B283" s="153" t="s">
        <v>67</v>
      </c>
      <c r="C283" s="6">
        <v>0</v>
      </c>
      <c r="D283" s="6">
        <v>0</v>
      </c>
      <c r="E283" s="6">
        <v>0</v>
      </c>
      <c r="F283" s="4">
        <f>SUM(C283:E283)</f>
        <v>0</v>
      </c>
      <c r="G283" s="6">
        <v>0</v>
      </c>
      <c r="H283" s="6">
        <v>0</v>
      </c>
      <c r="I283" s="6">
        <v>0</v>
      </c>
      <c r="J283" s="4">
        <f>SUM(G283:I283)</f>
        <v>0</v>
      </c>
      <c r="K283" s="6">
        <f>G283+C283</f>
        <v>0</v>
      </c>
      <c r="L283" s="6">
        <f>H283+D283</f>
        <v>0</v>
      </c>
      <c r="M283" s="6">
        <f>I283+E283</f>
        <v>0</v>
      </c>
      <c r="N283" s="6">
        <f>J283+F283</f>
        <v>0</v>
      </c>
    </row>
    <row r="284" spans="1:14" ht="15.75">
      <c r="A284" s="151" t="s">
        <v>277</v>
      </c>
      <c r="B284" s="152" t="s">
        <v>347</v>
      </c>
      <c r="C284" s="19">
        <f>SUM(C283)</f>
        <v>0</v>
      </c>
      <c r="D284" s="19">
        <f>SUM(D283)</f>
        <v>0</v>
      </c>
      <c r="E284" s="19">
        <f>SUM(E283)</f>
        <v>0</v>
      </c>
      <c r="F284" s="19">
        <f>SUM(C284:E284)</f>
        <v>0</v>
      </c>
      <c r="G284" s="19">
        <f>SUM(G283)</f>
        <v>0</v>
      </c>
      <c r="H284" s="19">
        <f>SUM(H283)</f>
        <v>0</v>
      </c>
      <c r="I284" s="19">
        <f>SUM(I283)</f>
        <v>0</v>
      </c>
      <c r="J284" s="19">
        <f>SUM(G284:I284)</f>
        <v>0</v>
      </c>
      <c r="K284" s="19">
        <f>SUM(K283)</f>
        <v>0</v>
      </c>
      <c r="L284" s="19">
        <f>SUM(L283)</f>
        <v>0</v>
      </c>
      <c r="M284" s="19">
        <f>SUM(M283)</f>
        <v>0</v>
      </c>
      <c r="N284" s="19">
        <f>SUM(K284:M284)</f>
        <v>0</v>
      </c>
    </row>
    <row r="285" spans="1:14" ht="15.75">
      <c r="A285" s="150" t="s">
        <v>278</v>
      </c>
      <c r="B285" s="83" t="s">
        <v>73</v>
      </c>
      <c r="C285" s="6">
        <v>0</v>
      </c>
      <c r="D285" s="6">
        <v>0</v>
      </c>
      <c r="E285" s="6">
        <v>0</v>
      </c>
      <c r="F285" s="4">
        <f>SUM(C285:E285)</f>
        <v>0</v>
      </c>
      <c r="G285" s="6">
        <v>0</v>
      </c>
      <c r="H285" s="6">
        <v>0</v>
      </c>
      <c r="I285" s="6">
        <v>0</v>
      </c>
      <c r="J285" s="4">
        <f>SUM(G285:I285)</f>
        <v>0</v>
      </c>
      <c r="K285" s="6">
        <f>G285+C285</f>
        <v>0</v>
      </c>
      <c r="L285" s="6">
        <f>H285+D285</f>
        <v>0</v>
      </c>
      <c r="M285" s="6">
        <f>I285+E285</f>
        <v>0</v>
      </c>
      <c r="N285" s="6">
        <f>J285+F285</f>
        <v>0</v>
      </c>
    </row>
    <row r="286" spans="1:14" ht="15.75">
      <c r="A286" s="151" t="s">
        <v>279</v>
      </c>
      <c r="B286" s="82" t="s">
        <v>348</v>
      </c>
      <c r="C286" s="19">
        <f>SUM(C283)</f>
        <v>0</v>
      </c>
      <c r="D286" s="19">
        <f>SUM(D283)</f>
        <v>0</v>
      </c>
      <c r="E286" s="19">
        <f>SUM(E283)</f>
        <v>0</v>
      </c>
      <c r="F286" s="19">
        <f>SUM(C286:E286)</f>
        <v>0</v>
      </c>
      <c r="G286" s="19">
        <f>SUM(G283)</f>
        <v>0</v>
      </c>
      <c r="H286" s="19">
        <f>SUM(H283)</f>
        <v>0</v>
      </c>
      <c r="I286" s="19">
        <f>SUM(I283)</f>
        <v>0</v>
      </c>
      <c r="J286" s="19">
        <f>SUM(G286:I286)</f>
        <v>0</v>
      </c>
      <c r="K286" s="19">
        <f>SUM(K283)</f>
        <v>0</v>
      </c>
      <c r="L286" s="19">
        <f>SUM(L283)</f>
        <v>0</v>
      </c>
      <c r="M286" s="19">
        <f>SUM(M283)</f>
        <v>0</v>
      </c>
      <c r="N286" s="19">
        <f>SUM(K286:M286)</f>
        <v>0</v>
      </c>
    </row>
    <row r="287" spans="1:14" ht="15.75">
      <c r="A287" s="151" t="s">
        <v>280</v>
      </c>
      <c r="B287" s="46" t="s">
        <v>349</v>
      </c>
      <c r="C287" s="19">
        <f>C282+C286+C284</f>
        <v>0</v>
      </c>
      <c r="D287" s="19">
        <f>D282+D286+D284</f>
        <v>0</v>
      </c>
      <c r="E287" s="19">
        <f>E282+E286+E284</f>
        <v>0</v>
      </c>
      <c r="F287" s="19">
        <f>SUM(C287:E287)</f>
        <v>0</v>
      </c>
      <c r="G287" s="19">
        <f>G282+G286+G284</f>
        <v>0</v>
      </c>
      <c r="H287" s="19">
        <f>H282+H286+H284</f>
        <v>0</v>
      </c>
      <c r="I287" s="19">
        <f>I282+I286+I284</f>
        <v>0</v>
      </c>
      <c r="J287" s="19">
        <f>SUM(G287:I287)</f>
        <v>0</v>
      </c>
      <c r="K287" s="19">
        <f>K282+K286+K284</f>
        <v>0</v>
      </c>
      <c r="L287" s="19">
        <f>L282+L286+L284</f>
        <v>0</v>
      </c>
      <c r="M287" s="19">
        <f>M282+M286+M284</f>
        <v>0</v>
      </c>
      <c r="N287" s="19">
        <f>SUM(K287:M287)</f>
        <v>0</v>
      </c>
    </row>
    <row r="288" spans="1:14" ht="15.75">
      <c r="A288" s="151" t="s">
        <v>281</v>
      </c>
      <c r="B288" s="46" t="s">
        <v>350</v>
      </c>
      <c r="C288" s="19">
        <f aca="true" t="shared" si="125" ref="C288:N288">C279+C287+C256</f>
        <v>38607000</v>
      </c>
      <c r="D288" s="19">
        <f t="shared" si="125"/>
        <v>0</v>
      </c>
      <c r="E288" s="19">
        <f t="shared" si="125"/>
        <v>0</v>
      </c>
      <c r="F288" s="19">
        <f t="shared" si="125"/>
        <v>38607000</v>
      </c>
      <c r="G288" s="19">
        <f t="shared" si="125"/>
        <v>7890346</v>
      </c>
      <c r="H288" s="19">
        <f t="shared" si="125"/>
        <v>0</v>
      </c>
      <c r="I288" s="19">
        <f t="shared" si="125"/>
        <v>0</v>
      </c>
      <c r="J288" s="19">
        <f t="shared" si="125"/>
        <v>7890346</v>
      </c>
      <c r="K288" s="19">
        <f t="shared" si="125"/>
        <v>46497346</v>
      </c>
      <c r="L288" s="19">
        <f t="shared" si="125"/>
        <v>0</v>
      </c>
      <c r="M288" s="19">
        <f t="shared" si="125"/>
        <v>0</v>
      </c>
      <c r="N288" s="19">
        <f t="shared" si="125"/>
        <v>46497346</v>
      </c>
    </row>
    <row r="289" spans="1:14" ht="15.75">
      <c r="A289" s="12"/>
      <c r="B289" s="46"/>
      <c r="C289" s="19"/>
      <c r="D289" s="12"/>
      <c r="E289" s="12"/>
      <c r="F289" s="12"/>
      <c r="G289" s="19"/>
      <c r="H289" s="12"/>
      <c r="I289" s="12"/>
      <c r="J289" s="12"/>
      <c r="K289" s="19"/>
      <c r="L289" s="12"/>
      <c r="M289" s="12"/>
      <c r="N289" s="12"/>
    </row>
    <row r="290" spans="1:14" ht="15.75">
      <c r="A290" s="151" t="s">
        <v>358</v>
      </c>
      <c r="B290" s="60" t="s">
        <v>7</v>
      </c>
      <c r="C290" s="19"/>
      <c r="D290" s="12"/>
      <c r="E290" s="12"/>
      <c r="F290" s="12"/>
      <c r="G290" s="19"/>
      <c r="H290" s="12"/>
      <c r="I290" s="12"/>
      <c r="J290" s="12"/>
      <c r="K290" s="19"/>
      <c r="L290" s="12"/>
      <c r="M290" s="12"/>
      <c r="N290" s="12"/>
    </row>
    <row r="291" spans="1:14" ht="15.75">
      <c r="A291" s="151" t="s">
        <v>142</v>
      </c>
      <c r="B291" s="59" t="s">
        <v>29</v>
      </c>
      <c r="C291" s="20">
        <f>C11+C46+C81+C116+C151+C186+C221+C256</f>
        <v>1799900188</v>
      </c>
      <c r="D291" s="20">
        <f aca="true" t="shared" si="126" ref="D291:F292">D11+D46+D81+D116+D151+D186+D221+D256</f>
        <v>0</v>
      </c>
      <c r="E291" s="20">
        <f t="shared" si="126"/>
        <v>0</v>
      </c>
      <c r="F291" s="20">
        <f t="shared" si="126"/>
        <v>1799900188</v>
      </c>
      <c r="G291" s="20">
        <f aca="true" t="shared" si="127" ref="G291:J292">G11+G46+G81+G116+G151+G186+G221+G256</f>
        <v>121801171</v>
      </c>
      <c r="H291" s="20">
        <f t="shared" si="127"/>
        <v>0</v>
      </c>
      <c r="I291" s="20">
        <f t="shared" si="127"/>
        <v>0</v>
      </c>
      <c r="J291" s="20">
        <f t="shared" si="127"/>
        <v>121801171</v>
      </c>
      <c r="K291" s="20">
        <f>G291+C291</f>
        <v>1921701359</v>
      </c>
      <c r="L291" s="20">
        <f>H291+D291</f>
        <v>0</v>
      </c>
      <c r="M291" s="20">
        <f>I291+E291</f>
        <v>0</v>
      </c>
      <c r="N291" s="20">
        <f>J291+F291</f>
        <v>1921701359</v>
      </c>
    </row>
    <row r="292" spans="1:14" ht="31.5">
      <c r="A292" s="150" t="s">
        <v>143</v>
      </c>
      <c r="B292" s="57" t="s">
        <v>77</v>
      </c>
      <c r="C292" s="6">
        <f>C12+C47+C82+C117+C152+C187+C222+C257</f>
        <v>105175432</v>
      </c>
      <c r="D292" s="6">
        <f t="shared" si="126"/>
        <v>0</v>
      </c>
      <c r="E292" s="6">
        <f t="shared" si="126"/>
        <v>0</v>
      </c>
      <c r="F292" s="6">
        <f t="shared" si="126"/>
        <v>105175432</v>
      </c>
      <c r="G292" s="6">
        <f t="shared" si="127"/>
        <v>0</v>
      </c>
      <c r="H292" s="6">
        <f t="shared" si="127"/>
        <v>0</v>
      </c>
      <c r="I292" s="6">
        <f t="shared" si="127"/>
        <v>0</v>
      </c>
      <c r="J292" s="6">
        <f t="shared" si="127"/>
        <v>0</v>
      </c>
      <c r="K292" s="6">
        <f>G292+C292</f>
        <v>105175432</v>
      </c>
      <c r="L292" s="6">
        <f>H292+D292</f>
        <v>0</v>
      </c>
      <c r="M292" s="6">
        <f>I292+E292</f>
        <v>0</v>
      </c>
      <c r="N292" s="4">
        <f>SUM(K292:M292)</f>
        <v>105175432</v>
      </c>
    </row>
    <row r="293" spans="1:14" ht="31.5">
      <c r="A293" s="151" t="s">
        <v>144</v>
      </c>
      <c r="B293" s="87" t="s">
        <v>341</v>
      </c>
      <c r="C293" s="19">
        <f>C292</f>
        <v>105175432</v>
      </c>
      <c r="D293" s="19">
        <f>D292</f>
        <v>0</v>
      </c>
      <c r="E293" s="19">
        <f>E292</f>
        <v>0</v>
      </c>
      <c r="F293" s="19">
        <f>SUM(C293:E293)</f>
        <v>105175432</v>
      </c>
      <c r="G293" s="19">
        <f>G292</f>
        <v>0</v>
      </c>
      <c r="H293" s="19">
        <f>H292</f>
        <v>0</v>
      </c>
      <c r="I293" s="19">
        <f>I292</f>
        <v>0</v>
      </c>
      <c r="J293" s="19">
        <f>SUM(G293:I293)</f>
        <v>0</v>
      </c>
      <c r="K293" s="19">
        <f>SUM(K292)</f>
        <v>105175432</v>
      </c>
      <c r="L293" s="19">
        <f>SUM(L292)</f>
        <v>0</v>
      </c>
      <c r="M293" s="19">
        <f>SUM(M292)</f>
        <v>0</v>
      </c>
      <c r="N293" s="19">
        <f>SUM(N292)</f>
        <v>105175432</v>
      </c>
    </row>
    <row r="294" spans="1:14" ht="15.75">
      <c r="A294" s="150" t="s">
        <v>145</v>
      </c>
      <c r="B294" s="75" t="s">
        <v>79</v>
      </c>
      <c r="C294" s="6">
        <f aca="true" t="shared" si="128" ref="C294:J294">C14+C49+C84+C119+C154+C189+C224+C259</f>
        <v>195000</v>
      </c>
      <c r="D294" s="6">
        <f t="shared" si="128"/>
        <v>0</v>
      </c>
      <c r="E294" s="6">
        <f t="shared" si="128"/>
        <v>0</v>
      </c>
      <c r="F294" s="6">
        <f t="shared" si="128"/>
        <v>195000</v>
      </c>
      <c r="G294" s="6">
        <f t="shared" si="128"/>
        <v>0</v>
      </c>
      <c r="H294" s="6">
        <f t="shared" si="128"/>
        <v>0</v>
      </c>
      <c r="I294" s="6">
        <f t="shared" si="128"/>
        <v>0</v>
      </c>
      <c r="J294" s="6">
        <f t="shared" si="128"/>
        <v>0</v>
      </c>
      <c r="K294" s="6">
        <f>G294+C294</f>
        <v>195000</v>
      </c>
      <c r="L294" s="6">
        <f>H294+D294</f>
        <v>0</v>
      </c>
      <c r="M294" s="6">
        <f>I294+E294</f>
        <v>0</v>
      </c>
      <c r="N294" s="4">
        <f>SUM(K294:M294)</f>
        <v>195000</v>
      </c>
    </row>
    <row r="295" spans="1:14" ht="15.75">
      <c r="A295" s="151" t="s">
        <v>146</v>
      </c>
      <c r="B295" s="76" t="s">
        <v>342</v>
      </c>
      <c r="C295" s="19">
        <f>C294</f>
        <v>195000</v>
      </c>
      <c r="D295" s="19">
        <f>D294</f>
        <v>0</v>
      </c>
      <c r="E295" s="19">
        <f>E294</f>
        <v>0</v>
      </c>
      <c r="F295" s="19">
        <f>SUM(C295:E295)</f>
        <v>195000</v>
      </c>
      <c r="G295" s="19">
        <f>G294</f>
        <v>0</v>
      </c>
      <c r="H295" s="19">
        <f>H294</f>
        <v>0</v>
      </c>
      <c r="I295" s="19">
        <f>I294</f>
        <v>0</v>
      </c>
      <c r="J295" s="19">
        <f>SUM(G295:I295)</f>
        <v>0</v>
      </c>
      <c r="K295" s="19">
        <f>SUM(K294)</f>
        <v>195000</v>
      </c>
      <c r="L295" s="19">
        <f>SUM(L294)</f>
        <v>0</v>
      </c>
      <c r="M295" s="19">
        <f>SUM(M294)</f>
        <v>0</v>
      </c>
      <c r="N295" s="19">
        <f>SUM(N294)</f>
        <v>195000</v>
      </c>
    </row>
    <row r="296" spans="1:14" ht="15.75">
      <c r="A296" s="150" t="s">
        <v>147</v>
      </c>
      <c r="B296" s="57" t="s">
        <v>213</v>
      </c>
      <c r="C296" s="6">
        <f aca="true" t="shared" si="129" ref="C296:F304">C16+C51+C86+C121+C156+C191+C226+C261</f>
        <v>1500000</v>
      </c>
      <c r="D296" s="6">
        <f t="shared" si="129"/>
        <v>0</v>
      </c>
      <c r="E296" s="6">
        <f t="shared" si="129"/>
        <v>0</v>
      </c>
      <c r="F296" s="6">
        <f t="shared" si="129"/>
        <v>1500000</v>
      </c>
      <c r="G296" s="6">
        <f aca="true" t="shared" si="130" ref="G296:J304">G16+G51+G86+G121+G156+G191+G226+G261</f>
        <v>0</v>
      </c>
      <c r="H296" s="6">
        <f t="shared" si="130"/>
        <v>0</v>
      </c>
      <c r="I296" s="6">
        <f t="shared" si="130"/>
        <v>0</v>
      </c>
      <c r="J296" s="6">
        <f t="shared" si="130"/>
        <v>0</v>
      </c>
      <c r="K296" s="6">
        <f>G296+C296</f>
        <v>1500000</v>
      </c>
      <c r="L296" s="6">
        <f aca="true" t="shared" si="131" ref="L296:L310">H296+D296</f>
        <v>0</v>
      </c>
      <c r="M296" s="6">
        <f aca="true" t="shared" si="132" ref="M296:M310">I296+E296</f>
        <v>0</v>
      </c>
      <c r="N296" s="6">
        <f>SUM(K296:M296)</f>
        <v>1500000</v>
      </c>
    </row>
    <row r="297" spans="1:14" ht="15.75">
      <c r="A297" s="150" t="s">
        <v>148</v>
      </c>
      <c r="B297" s="57" t="s">
        <v>56</v>
      </c>
      <c r="C297" s="6">
        <f t="shared" si="129"/>
        <v>11560000</v>
      </c>
      <c r="D297" s="6">
        <f t="shared" si="129"/>
        <v>400000</v>
      </c>
      <c r="E297" s="6">
        <f t="shared" si="129"/>
        <v>0</v>
      </c>
      <c r="F297" s="6">
        <f t="shared" si="129"/>
        <v>11960000</v>
      </c>
      <c r="G297" s="6">
        <f t="shared" si="130"/>
        <v>0</v>
      </c>
      <c r="H297" s="6">
        <f t="shared" si="130"/>
        <v>0</v>
      </c>
      <c r="I297" s="6">
        <f t="shared" si="130"/>
        <v>0</v>
      </c>
      <c r="J297" s="6">
        <f t="shared" si="130"/>
        <v>0</v>
      </c>
      <c r="K297" s="6">
        <f aca="true" t="shared" si="133" ref="K297:K302">G297+C297</f>
        <v>11560000</v>
      </c>
      <c r="L297" s="6">
        <f t="shared" si="131"/>
        <v>400000</v>
      </c>
      <c r="M297" s="6">
        <f t="shared" si="132"/>
        <v>0</v>
      </c>
      <c r="N297" s="6">
        <f aca="true" t="shared" si="134" ref="N297:N310">SUM(K297:M297)</f>
        <v>11960000</v>
      </c>
    </row>
    <row r="298" spans="1:14" ht="15.75">
      <c r="A298" s="150" t="s">
        <v>149</v>
      </c>
      <c r="B298" s="57" t="s">
        <v>214</v>
      </c>
      <c r="C298" s="6">
        <f t="shared" si="129"/>
        <v>5373366</v>
      </c>
      <c r="D298" s="6">
        <f t="shared" si="129"/>
        <v>0</v>
      </c>
      <c r="E298" s="6">
        <f t="shared" si="129"/>
        <v>0</v>
      </c>
      <c r="F298" s="6">
        <f t="shared" si="129"/>
        <v>5373366</v>
      </c>
      <c r="G298" s="6">
        <f t="shared" si="130"/>
        <v>0</v>
      </c>
      <c r="H298" s="6">
        <f t="shared" si="130"/>
        <v>0</v>
      </c>
      <c r="I298" s="6">
        <f t="shared" si="130"/>
        <v>0</v>
      </c>
      <c r="J298" s="6">
        <f t="shared" si="130"/>
        <v>0</v>
      </c>
      <c r="K298" s="6">
        <f t="shared" si="133"/>
        <v>5373366</v>
      </c>
      <c r="L298" s="6">
        <f t="shared" si="131"/>
        <v>0</v>
      </c>
      <c r="M298" s="6">
        <f t="shared" si="132"/>
        <v>0</v>
      </c>
      <c r="N298" s="6">
        <f t="shared" si="134"/>
        <v>5373366</v>
      </c>
    </row>
    <row r="299" spans="1:14" ht="15.75">
      <c r="A299" s="150" t="s">
        <v>150</v>
      </c>
      <c r="B299" s="57" t="s">
        <v>57</v>
      </c>
      <c r="C299" s="6">
        <f t="shared" si="129"/>
        <v>0</v>
      </c>
      <c r="D299" s="6">
        <f t="shared" si="129"/>
        <v>0</v>
      </c>
      <c r="E299" s="6">
        <f t="shared" si="129"/>
        <v>0</v>
      </c>
      <c r="F299" s="6">
        <f t="shared" si="129"/>
        <v>0</v>
      </c>
      <c r="G299" s="6">
        <f t="shared" si="130"/>
        <v>0</v>
      </c>
      <c r="H299" s="6">
        <f t="shared" si="130"/>
        <v>0</v>
      </c>
      <c r="I299" s="6">
        <f t="shared" si="130"/>
        <v>0</v>
      </c>
      <c r="J299" s="6">
        <f t="shared" si="130"/>
        <v>0</v>
      </c>
      <c r="K299" s="6">
        <f t="shared" si="133"/>
        <v>0</v>
      </c>
      <c r="L299" s="6">
        <f t="shared" si="131"/>
        <v>0</v>
      </c>
      <c r="M299" s="6">
        <f t="shared" si="132"/>
        <v>0</v>
      </c>
      <c r="N299" s="6">
        <f t="shared" si="134"/>
        <v>0</v>
      </c>
    </row>
    <row r="300" spans="1:14" ht="15.75">
      <c r="A300" s="150" t="s">
        <v>151</v>
      </c>
      <c r="B300" s="57" t="s">
        <v>58</v>
      </c>
      <c r="C300" s="6">
        <f t="shared" si="129"/>
        <v>53685117</v>
      </c>
      <c r="D300" s="6">
        <f t="shared" si="129"/>
        <v>0</v>
      </c>
      <c r="E300" s="6">
        <f t="shared" si="129"/>
        <v>0</v>
      </c>
      <c r="F300" s="6">
        <f t="shared" si="129"/>
        <v>53685117</v>
      </c>
      <c r="G300" s="6">
        <f t="shared" si="130"/>
        <v>0</v>
      </c>
      <c r="H300" s="6">
        <f t="shared" si="130"/>
        <v>0</v>
      </c>
      <c r="I300" s="6">
        <f t="shared" si="130"/>
        <v>0</v>
      </c>
      <c r="J300" s="6">
        <f t="shared" si="130"/>
        <v>0</v>
      </c>
      <c r="K300" s="6">
        <f t="shared" si="133"/>
        <v>53685117</v>
      </c>
      <c r="L300" s="6">
        <f t="shared" si="131"/>
        <v>0</v>
      </c>
      <c r="M300" s="6">
        <f t="shared" si="132"/>
        <v>0</v>
      </c>
      <c r="N300" s="6">
        <f t="shared" si="134"/>
        <v>53685117</v>
      </c>
    </row>
    <row r="301" spans="1:14" ht="15.75">
      <c r="A301" s="150" t="s">
        <v>152</v>
      </c>
      <c r="B301" s="57" t="s">
        <v>59</v>
      </c>
      <c r="C301" s="6">
        <f t="shared" si="129"/>
        <v>16717341</v>
      </c>
      <c r="D301" s="6">
        <f t="shared" si="129"/>
        <v>108000</v>
      </c>
      <c r="E301" s="6">
        <f t="shared" si="129"/>
        <v>0</v>
      </c>
      <c r="F301" s="6">
        <f t="shared" si="129"/>
        <v>16825341</v>
      </c>
      <c r="G301" s="6">
        <f t="shared" si="130"/>
        <v>0</v>
      </c>
      <c r="H301" s="6">
        <f t="shared" si="130"/>
        <v>0</v>
      </c>
      <c r="I301" s="6">
        <f t="shared" si="130"/>
        <v>0</v>
      </c>
      <c r="J301" s="6">
        <f t="shared" si="130"/>
        <v>0</v>
      </c>
      <c r="K301" s="6">
        <f t="shared" si="133"/>
        <v>16717341</v>
      </c>
      <c r="L301" s="6">
        <f t="shared" si="131"/>
        <v>108000</v>
      </c>
      <c r="M301" s="6">
        <f t="shared" si="132"/>
        <v>0</v>
      </c>
      <c r="N301" s="6">
        <f t="shared" si="134"/>
        <v>16825341</v>
      </c>
    </row>
    <row r="302" spans="1:14" ht="15.75">
      <c r="A302" s="150" t="s">
        <v>260</v>
      </c>
      <c r="B302" s="57" t="s">
        <v>60</v>
      </c>
      <c r="C302" s="6">
        <f t="shared" si="129"/>
        <v>18456000</v>
      </c>
      <c r="D302" s="6">
        <f t="shared" si="129"/>
        <v>0</v>
      </c>
      <c r="E302" s="6">
        <f t="shared" si="129"/>
        <v>0</v>
      </c>
      <c r="F302" s="6">
        <f t="shared" si="129"/>
        <v>18456000</v>
      </c>
      <c r="G302" s="6">
        <f t="shared" si="130"/>
        <v>0</v>
      </c>
      <c r="H302" s="6">
        <f t="shared" si="130"/>
        <v>0</v>
      </c>
      <c r="I302" s="6">
        <f t="shared" si="130"/>
        <v>0</v>
      </c>
      <c r="J302" s="6">
        <f t="shared" si="130"/>
        <v>0</v>
      </c>
      <c r="K302" s="6">
        <f t="shared" si="133"/>
        <v>18456000</v>
      </c>
      <c r="L302" s="6">
        <f t="shared" si="131"/>
        <v>0</v>
      </c>
      <c r="M302" s="6">
        <f t="shared" si="132"/>
        <v>0</v>
      </c>
      <c r="N302" s="6">
        <f t="shared" si="134"/>
        <v>18456000</v>
      </c>
    </row>
    <row r="303" spans="1:14" ht="15.75">
      <c r="A303" s="150" t="s">
        <v>261</v>
      </c>
      <c r="B303" s="154" t="s">
        <v>215</v>
      </c>
      <c r="C303" s="149">
        <f t="shared" si="129"/>
        <v>0</v>
      </c>
      <c r="D303" s="149">
        <f t="shared" si="129"/>
        <v>0</v>
      </c>
      <c r="E303" s="149">
        <f t="shared" si="129"/>
        <v>0</v>
      </c>
      <c r="F303" s="149">
        <f t="shared" si="129"/>
        <v>0</v>
      </c>
      <c r="G303" s="149">
        <f t="shared" si="130"/>
        <v>0</v>
      </c>
      <c r="H303" s="149">
        <f t="shared" si="130"/>
        <v>0</v>
      </c>
      <c r="I303" s="149">
        <f t="shared" si="130"/>
        <v>0</v>
      </c>
      <c r="J303" s="149">
        <f t="shared" si="130"/>
        <v>0</v>
      </c>
      <c r="K303" s="149">
        <f>G303+C303</f>
        <v>0</v>
      </c>
      <c r="L303" s="149">
        <f t="shared" si="131"/>
        <v>0</v>
      </c>
      <c r="M303" s="149">
        <f t="shared" si="132"/>
        <v>0</v>
      </c>
      <c r="N303" s="149">
        <f t="shared" si="134"/>
        <v>0</v>
      </c>
    </row>
    <row r="304" spans="1:14" ht="15.75">
      <c r="A304" s="150" t="s">
        <v>262</v>
      </c>
      <c r="B304" s="154" t="s">
        <v>216</v>
      </c>
      <c r="C304" s="149">
        <f t="shared" si="129"/>
        <v>0</v>
      </c>
      <c r="D304" s="149">
        <f t="shared" si="129"/>
        <v>0</v>
      </c>
      <c r="E304" s="149">
        <f t="shared" si="129"/>
        <v>0</v>
      </c>
      <c r="F304" s="149">
        <f t="shared" si="129"/>
        <v>0</v>
      </c>
      <c r="G304" s="149">
        <f t="shared" si="130"/>
        <v>0</v>
      </c>
      <c r="H304" s="149">
        <f t="shared" si="130"/>
        <v>0</v>
      </c>
      <c r="I304" s="149">
        <f t="shared" si="130"/>
        <v>0</v>
      </c>
      <c r="J304" s="149">
        <f t="shared" si="130"/>
        <v>0</v>
      </c>
      <c r="K304" s="149">
        <f aca="true" t="shared" si="135" ref="K304:K310">G304+C304</f>
        <v>0</v>
      </c>
      <c r="L304" s="149">
        <f t="shared" si="131"/>
        <v>0</v>
      </c>
      <c r="M304" s="149">
        <f t="shared" si="132"/>
        <v>0</v>
      </c>
      <c r="N304" s="149">
        <f t="shared" si="134"/>
        <v>0</v>
      </c>
    </row>
    <row r="305" spans="1:14" ht="15.75">
      <c r="A305" s="150" t="s">
        <v>263</v>
      </c>
      <c r="B305" s="57" t="s">
        <v>359</v>
      </c>
      <c r="C305" s="6">
        <f>SUM(C303:C304)</f>
        <v>0</v>
      </c>
      <c r="D305" s="6">
        <f>SUM(D303:D304)</f>
        <v>0</v>
      </c>
      <c r="E305" s="6">
        <f>SUM(E303:E304)</f>
        <v>0</v>
      </c>
      <c r="F305" s="6">
        <f>SUM(C305:E305)</f>
        <v>0</v>
      </c>
      <c r="G305" s="6">
        <f>SUM(G303:G304)</f>
        <v>0</v>
      </c>
      <c r="H305" s="6">
        <f>SUM(H303:H304)</f>
        <v>0</v>
      </c>
      <c r="I305" s="6">
        <f>SUM(I303:I304)</f>
        <v>0</v>
      </c>
      <c r="J305" s="6">
        <f>SUM(G305:I305)</f>
        <v>0</v>
      </c>
      <c r="K305" s="149">
        <f t="shared" si="135"/>
        <v>0</v>
      </c>
      <c r="L305" s="149">
        <f t="shared" si="131"/>
        <v>0</v>
      </c>
      <c r="M305" s="149">
        <f t="shared" si="132"/>
        <v>0</v>
      </c>
      <c r="N305" s="149">
        <f t="shared" si="134"/>
        <v>0</v>
      </c>
    </row>
    <row r="306" spans="1:14" ht="15.75">
      <c r="A306" s="150" t="s">
        <v>264</v>
      </c>
      <c r="B306" s="154" t="s">
        <v>218</v>
      </c>
      <c r="C306" s="149">
        <f aca="true" t="shared" si="136" ref="C306:F307">C26+C61+C96+C131+C166+C201+C236+C271</f>
        <v>0</v>
      </c>
      <c r="D306" s="149">
        <f t="shared" si="136"/>
        <v>0</v>
      </c>
      <c r="E306" s="149">
        <f t="shared" si="136"/>
        <v>0</v>
      </c>
      <c r="F306" s="149">
        <f t="shared" si="136"/>
        <v>0</v>
      </c>
      <c r="G306" s="149">
        <f aca="true" t="shared" si="137" ref="G306:J307">G26+G61+G96+G131+G166+G201+G236+G271</f>
        <v>0</v>
      </c>
      <c r="H306" s="149">
        <f t="shared" si="137"/>
        <v>0</v>
      </c>
      <c r="I306" s="149">
        <f t="shared" si="137"/>
        <v>0</v>
      </c>
      <c r="J306" s="149">
        <f t="shared" si="137"/>
        <v>0</v>
      </c>
      <c r="K306" s="149">
        <f t="shared" si="135"/>
        <v>0</v>
      </c>
      <c r="L306" s="149">
        <f t="shared" si="131"/>
        <v>0</v>
      </c>
      <c r="M306" s="149">
        <f t="shared" si="132"/>
        <v>0</v>
      </c>
      <c r="N306" s="149">
        <f t="shared" si="134"/>
        <v>0</v>
      </c>
    </row>
    <row r="307" spans="1:14" ht="15.75">
      <c r="A307" s="150" t="s">
        <v>265</v>
      </c>
      <c r="B307" s="154" t="s">
        <v>219</v>
      </c>
      <c r="C307" s="149">
        <f t="shared" si="136"/>
        <v>0</v>
      </c>
      <c r="D307" s="149">
        <f t="shared" si="136"/>
        <v>0</v>
      </c>
      <c r="E307" s="149">
        <f t="shared" si="136"/>
        <v>0</v>
      </c>
      <c r="F307" s="149">
        <f t="shared" si="136"/>
        <v>0</v>
      </c>
      <c r="G307" s="149">
        <f t="shared" si="137"/>
        <v>0</v>
      </c>
      <c r="H307" s="149">
        <f t="shared" si="137"/>
        <v>0</v>
      </c>
      <c r="I307" s="149">
        <f t="shared" si="137"/>
        <v>0</v>
      </c>
      <c r="J307" s="149">
        <f t="shared" si="137"/>
        <v>0</v>
      </c>
      <c r="K307" s="149">
        <f t="shared" si="135"/>
        <v>0</v>
      </c>
      <c r="L307" s="149">
        <f t="shared" si="131"/>
        <v>0</v>
      </c>
      <c r="M307" s="149">
        <f t="shared" si="132"/>
        <v>0</v>
      </c>
      <c r="N307" s="149">
        <f t="shared" si="134"/>
        <v>0</v>
      </c>
    </row>
    <row r="308" spans="1:14" ht="15.75">
      <c r="A308" s="150" t="s">
        <v>266</v>
      </c>
      <c r="B308" s="57" t="s">
        <v>360</v>
      </c>
      <c r="C308" s="6">
        <f>SUM(C306:C307)</f>
        <v>0</v>
      </c>
      <c r="D308" s="6">
        <f>SUM(D306:D307)</f>
        <v>0</v>
      </c>
      <c r="E308" s="6">
        <f>SUM(E306:E307)</f>
        <v>0</v>
      </c>
      <c r="F308" s="6">
        <f>SUM(C308:E308)</f>
        <v>0</v>
      </c>
      <c r="G308" s="6">
        <f>SUM(G306:G307)</f>
        <v>0</v>
      </c>
      <c r="H308" s="6">
        <f>SUM(H306:H307)</f>
        <v>0</v>
      </c>
      <c r="I308" s="6">
        <f>SUM(I306:I307)</f>
        <v>0</v>
      </c>
      <c r="J308" s="6">
        <f>SUM(G308:I308)</f>
        <v>0</v>
      </c>
      <c r="K308" s="6">
        <f t="shared" si="135"/>
        <v>0</v>
      </c>
      <c r="L308" s="6">
        <f t="shared" si="131"/>
        <v>0</v>
      </c>
      <c r="M308" s="6">
        <f t="shared" si="132"/>
        <v>0</v>
      </c>
      <c r="N308" s="6">
        <f t="shared" si="134"/>
        <v>0</v>
      </c>
    </row>
    <row r="309" spans="1:14" ht="15.75">
      <c r="A309" s="150" t="s">
        <v>267</v>
      </c>
      <c r="B309" s="57" t="s">
        <v>221</v>
      </c>
      <c r="C309" s="6">
        <f aca="true" t="shared" si="138" ref="C309:F310">C29+C64+C99+C134+C169+C204+C239+C274</f>
        <v>0</v>
      </c>
      <c r="D309" s="6">
        <f t="shared" si="138"/>
        <v>0</v>
      </c>
      <c r="E309" s="6">
        <f t="shared" si="138"/>
        <v>0</v>
      </c>
      <c r="F309" s="6">
        <f t="shared" si="138"/>
        <v>0</v>
      </c>
      <c r="G309" s="6">
        <f aca="true" t="shared" si="139" ref="G309:J310">G29+G64+G99+G134+G169+G204+G239+G274</f>
        <v>0</v>
      </c>
      <c r="H309" s="6">
        <f t="shared" si="139"/>
        <v>0</v>
      </c>
      <c r="I309" s="6">
        <f t="shared" si="139"/>
        <v>0</v>
      </c>
      <c r="J309" s="6">
        <f t="shared" si="139"/>
        <v>0</v>
      </c>
      <c r="K309" s="6">
        <f t="shared" si="135"/>
        <v>0</v>
      </c>
      <c r="L309" s="6">
        <f t="shared" si="131"/>
        <v>0</v>
      </c>
      <c r="M309" s="6">
        <f t="shared" si="132"/>
        <v>0</v>
      </c>
      <c r="N309" s="6">
        <f t="shared" si="134"/>
        <v>0</v>
      </c>
    </row>
    <row r="310" spans="1:14" ht="15.75">
      <c r="A310" s="150" t="s">
        <v>268</v>
      </c>
      <c r="B310" s="83" t="s">
        <v>61</v>
      </c>
      <c r="C310" s="6">
        <f t="shared" si="138"/>
        <v>0</v>
      </c>
      <c r="D310" s="6">
        <f t="shared" si="138"/>
        <v>0</v>
      </c>
      <c r="E310" s="6">
        <f t="shared" si="138"/>
        <v>0</v>
      </c>
      <c r="F310" s="6">
        <f t="shared" si="138"/>
        <v>0</v>
      </c>
      <c r="G310" s="6">
        <f t="shared" si="139"/>
        <v>0</v>
      </c>
      <c r="H310" s="6">
        <f t="shared" si="139"/>
        <v>0</v>
      </c>
      <c r="I310" s="6">
        <f t="shared" si="139"/>
        <v>0</v>
      </c>
      <c r="J310" s="6">
        <f t="shared" si="139"/>
        <v>0</v>
      </c>
      <c r="K310" s="6">
        <f t="shared" si="135"/>
        <v>0</v>
      </c>
      <c r="L310" s="6">
        <f t="shared" si="131"/>
        <v>0</v>
      </c>
      <c r="M310" s="6">
        <f t="shared" si="132"/>
        <v>0</v>
      </c>
      <c r="N310" s="6">
        <f t="shared" si="134"/>
        <v>0</v>
      </c>
    </row>
    <row r="311" spans="1:14" ht="15.75">
      <c r="A311" s="151" t="s">
        <v>269</v>
      </c>
      <c r="B311" s="84" t="s">
        <v>343</v>
      </c>
      <c r="C311" s="19">
        <f>C296+C297+C298+C299+C300+C301+C302+C305+C308+C309+C310</f>
        <v>107291824</v>
      </c>
      <c r="D311" s="19">
        <f>D296+D297+D298+D299+D300+D301+D302+D305+D308+D309+D310</f>
        <v>508000</v>
      </c>
      <c r="E311" s="19">
        <f>E296+E297+E298+E299+E300+E301+E302+E305+E308+E309+E310</f>
        <v>0</v>
      </c>
      <c r="F311" s="19">
        <f>SUM(C311:E311)</f>
        <v>107799824</v>
      </c>
      <c r="G311" s="19">
        <f>G296+G297+G298+G299+G300+G301+G302+G305+G308+G309+G310</f>
        <v>0</v>
      </c>
      <c r="H311" s="19">
        <f>H296+H297+H298+H299+H300+H301+H302+H305+H308+H309+H310</f>
        <v>0</v>
      </c>
      <c r="I311" s="19">
        <f>I296+I297+I298+I299+I300+I301+I302+I305+I308+I309+I310</f>
        <v>0</v>
      </c>
      <c r="J311" s="19">
        <f>SUM(G311:I311)</f>
        <v>0</v>
      </c>
      <c r="K311" s="19">
        <f>K296+K297+K298+K299+K300+K301+K302+K305+K308+K309+K310</f>
        <v>107291824</v>
      </c>
      <c r="L311" s="19">
        <f>L296+L297+L298+L299+L300+L301+L302+L305+L308+L309+L310</f>
        <v>508000</v>
      </c>
      <c r="M311" s="19">
        <f>M296+M297+M298+M299+M300+M301+M302+M305+M308+M309+M310</f>
        <v>0</v>
      </c>
      <c r="N311" s="19">
        <f>N296+N297+N298+N299+N300+N301+N302+N305+N308+N309+N310</f>
        <v>107799824</v>
      </c>
    </row>
    <row r="312" spans="1:14" ht="15.75">
      <c r="A312" s="150" t="s">
        <v>270</v>
      </c>
      <c r="B312" s="83" t="s">
        <v>70</v>
      </c>
      <c r="C312" s="6">
        <f aca="true" t="shared" si="140" ref="C312:J312">C32+C67+C102+C137+C172+C207+C242+C277</f>
        <v>0</v>
      </c>
      <c r="D312" s="6">
        <f t="shared" si="140"/>
        <v>0</v>
      </c>
      <c r="E312" s="6">
        <f t="shared" si="140"/>
        <v>0</v>
      </c>
      <c r="F312" s="6">
        <f t="shared" si="140"/>
        <v>0</v>
      </c>
      <c r="G312" s="6">
        <f t="shared" si="140"/>
        <v>0</v>
      </c>
      <c r="H312" s="6">
        <f t="shared" si="140"/>
        <v>0</v>
      </c>
      <c r="I312" s="6">
        <f t="shared" si="140"/>
        <v>0</v>
      </c>
      <c r="J312" s="6">
        <f t="shared" si="140"/>
        <v>0</v>
      </c>
      <c r="K312" s="6">
        <f>G312+C312</f>
        <v>0</v>
      </c>
      <c r="L312" s="6">
        <f>H312+D312</f>
        <v>0</v>
      </c>
      <c r="M312" s="6">
        <f>I312+E312</f>
        <v>0</v>
      </c>
      <c r="N312" s="6">
        <f>SUM(K312:M312)</f>
        <v>0</v>
      </c>
    </row>
    <row r="313" spans="1:14" ht="15.75">
      <c r="A313" s="151" t="s">
        <v>271</v>
      </c>
      <c r="B313" s="82" t="s">
        <v>344</v>
      </c>
      <c r="C313" s="19">
        <f>C312</f>
        <v>0</v>
      </c>
      <c r="D313" s="19">
        <f>D312</f>
        <v>0</v>
      </c>
      <c r="E313" s="19">
        <f>E312</f>
        <v>0</v>
      </c>
      <c r="F313" s="19">
        <f>SUM(C313:E313)</f>
        <v>0</v>
      </c>
      <c r="G313" s="19">
        <f>G312</f>
        <v>0</v>
      </c>
      <c r="H313" s="19">
        <f>H312</f>
        <v>0</v>
      </c>
      <c r="I313" s="19">
        <f>I312</f>
        <v>0</v>
      </c>
      <c r="J313" s="19">
        <f>SUM(G313:I313)</f>
        <v>0</v>
      </c>
      <c r="K313" s="19">
        <f>SUM(K312)</f>
        <v>0</v>
      </c>
      <c r="L313" s="19">
        <f>SUM(L312)</f>
        <v>0</v>
      </c>
      <c r="M313" s="19">
        <f>SUM(M312)</f>
        <v>0</v>
      </c>
      <c r="N313" s="19">
        <f>SUM(N312)</f>
        <v>0</v>
      </c>
    </row>
    <row r="314" spans="1:14" ht="15.75">
      <c r="A314" s="151" t="s">
        <v>272</v>
      </c>
      <c r="B314" s="46" t="s">
        <v>345</v>
      </c>
      <c r="C314" s="19">
        <f>C293+C295+C311+C313</f>
        <v>212662256</v>
      </c>
      <c r="D314" s="19">
        <f>D293+D295+D311+D313</f>
        <v>508000</v>
      </c>
      <c r="E314" s="19">
        <f>E293+E295+E311+E313</f>
        <v>0</v>
      </c>
      <c r="F314" s="19">
        <f>SUM(C314:E314)</f>
        <v>213170256</v>
      </c>
      <c r="G314" s="19">
        <f>G293+G295+G311+G313</f>
        <v>0</v>
      </c>
      <c r="H314" s="19">
        <f>H293+H295+H311+H313</f>
        <v>0</v>
      </c>
      <c r="I314" s="19">
        <f>I293+I295+I311+I313</f>
        <v>0</v>
      </c>
      <c r="J314" s="19">
        <f>SUM(G314:I314)</f>
        <v>0</v>
      </c>
      <c r="K314" s="19">
        <f>K293+K311+K313+K295</f>
        <v>212662256</v>
      </c>
      <c r="L314" s="19">
        <f>L293+L311+L313+L295</f>
        <v>508000</v>
      </c>
      <c r="M314" s="19">
        <f>M293+M311+M313+M295</f>
        <v>0</v>
      </c>
      <c r="N314" s="19">
        <f>N293+N311+N313+N295</f>
        <v>213170256</v>
      </c>
    </row>
    <row r="315" spans="1:14" ht="15.75">
      <c r="A315" s="150" t="s">
        <v>273</v>
      </c>
      <c r="B315" s="57" t="s">
        <v>54</v>
      </c>
      <c r="C315" s="6">
        <f aca="true" t="shared" si="141" ref="C315:F316">C35+C70+C105+C140+C175+C210+C245+C280</f>
        <v>0</v>
      </c>
      <c r="D315" s="6">
        <f t="shared" si="141"/>
        <v>0</v>
      </c>
      <c r="E315" s="6">
        <f t="shared" si="141"/>
        <v>0</v>
      </c>
      <c r="F315" s="6">
        <f t="shared" si="141"/>
        <v>0</v>
      </c>
      <c r="G315" s="6">
        <f aca="true" t="shared" si="142" ref="G315:J316">G35+G70+G105+G140+G175+G210+G245+G280</f>
        <v>0</v>
      </c>
      <c r="H315" s="6">
        <f t="shared" si="142"/>
        <v>0</v>
      </c>
      <c r="I315" s="6">
        <f t="shared" si="142"/>
        <v>0</v>
      </c>
      <c r="J315" s="6">
        <f t="shared" si="142"/>
        <v>0</v>
      </c>
      <c r="K315" s="6">
        <f aca="true" t="shared" si="143" ref="K315:M316">G315+C315</f>
        <v>0</v>
      </c>
      <c r="L315" s="6">
        <f t="shared" si="143"/>
        <v>0</v>
      </c>
      <c r="M315" s="6">
        <f t="shared" si="143"/>
        <v>0</v>
      </c>
      <c r="N315" s="6">
        <f>SUM(K315:M315)</f>
        <v>0</v>
      </c>
    </row>
    <row r="316" spans="1:14" ht="31.5">
      <c r="A316" s="150" t="s">
        <v>274</v>
      </c>
      <c r="B316" s="57" t="s">
        <v>55</v>
      </c>
      <c r="C316" s="6">
        <f t="shared" si="141"/>
        <v>0</v>
      </c>
      <c r="D316" s="6">
        <f t="shared" si="141"/>
        <v>0</v>
      </c>
      <c r="E316" s="6">
        <f t="shared" si="141"/>
        <v>0</v>
      </c>
      <c r="F316" s="6">
        <f t="shared" si="141"/>
        <v>0</v>
      </c>
      <c r="G316" s="6">
        <f t="shared" si="142"/>
        <v>0</v>
      </c>
      <c r="H316" s="6">
        <f t="shared" si="142"/>
        <v>0</v>
      </c>
      <c r="I316" s="6">
        <f t="shared" si="142"/>
        <v>0</v>
      </c>
      <c r="J316" s="6">
        <f t="shared" si="142"/>
        <v>0</v>
      </c>
      <c r="K316" s="6">
        <f t="shared" si="143"/>
        <v>0</v>
      </c>
      <c r="L316" s="6">
        <f t="shared" si="143"/>
        <v>0</v>
      </c>
      <c r="M316" s="6">
        <f t="shared" si="143"/>
        <v>0</v>
      </c>
      <c r="N316" s="6">
        <f>SUM(K316:M316)</f>
        <v>0</v>
      </c>
    </row>
    <row r="317" spans="1:14" ht="31.5">
      <c r="A317" s="151" t="s">
        <v>275</v>
      </c>
      <c r="B317" s="80" t="s">
        <v>346</v>
      </c>
      <c r="C317" s="19">
        <f>SUM(C315:C316)</f>
        <v>0</v>
      </c>
      <c r="D317" s="19">
        <f>SUM(D315:D316)</f>
        <v>0</v>
      </c>
      <c r="E317" s="19">
        <f>SUM(E315:E316)</f>
        <v>0</v>
      </c>
      <c r="F317" s="19">
        <f>SUM(C317:E317)</f>
        <v>0</v>
      </c>
      <c r="G317" s="19">
        <f>SUM(G315:G316)</f>
        <v>0</v>
      </c>
      <c r="H317" s="19">
        <f>SUM(H315:H316)</f>
        <v>0</v>
      </c>
      <c r="I317" s="19">
        <f>SUM(I315:I316)</f>
        <v>0</v>
      </c>
      <c r="J317" s="19">
        <f>SUM(G317:I317)</f>
        <v>0</v>
      </c>
      <c r="K317" s="19">
        <f>SUM(K315:K316)</f>
        <v>0</v>
      </c>
      <c r="L317" s="19">
        <f>SUM(L315:L316)</f>
        <v>0</v>
      </c>
      <c r="M317" s="19">
        <f>SUM(M315:M316)</f>
        <v>0</v>
      </c>
      <c r="N317" s="19">
        <f>SUM(N315:N316)</f>
        <v>0</v>
      </c>
    </row>
    <row r="318" spans="1:14" ht="15.75">
      <c r="A318" s="150" t="s">
        <v>276</v>
      </c>
      <c r="B318" s="153" t="s">
        <v>67</v>
      </c>
      <c r="C318" s="6">
        <f aca="true" t="shared" si="144" ref="C318:J318">C38+C73+C108+C143+C178+C213+C248+C283</f>
        <v>0</v>
      </c>
      <c r="D318" s="6">
        <f t="shared" si="144"/>
        <v>0</v>
      </c>
      <c r="E318" s="6">
        <f t="shared" si="144"/>
        <v>0</v>
      </c>
      <c r="F318" s="6">
        <f t="shared" si="144"/>
        <v>0</v>
      </c>
      <c r="G318" s="6">
        <f t="shared" si="144"/>
        <v>0</v>
      </c>
      <c r="H318" s="6">
        <f t="shared" si="144"/>
        <v>0</v>
      </c>
      <c r="I318" s="6">
        <f t="shared" si="144"/>
        <v>0</v>
      </c>
      <c r="J318" s="6">
        <f t="shared" si="144"/>
        <v>0</v>
      </c>
      <c r="K318" s="6">
        <f>G318+C318</f>
        <v>0</v>
      </c>
      <c r="L318" s="6">
        <f>H318+D318</f>
        <v>0</v>
      </c>
      <c r="M318" s="6">
        <f>I318+E318</f>
        <v>0</v>
      </c>
      <c r="N318" s="6">
        <f>J318+F318</f>
        <v>0</v>
      </c>
    </row>
    <row r="319" spans="1:14" ht="15.75">
      <c r="A319" s="151" t="s">
        <v>277</v>
      </c>
      <c r="B319" s="152" t="s">
        <v>347</v>
      </c>
      <c r="C319" s="19">
        <f>C318</f>
        <v>0</v>
      </c>
      <c r="D319" s="19">
        <f>D318</f>
        <v>0</v>
      </c>
      <c r="E319" s="19">
        <f>E318</f>
        <v>0</v>
      </c>
      <c r="F319" s="19">
        <f>SUM(C319:E319)</f>
        <v>0</v>
      </c>
      <c r="G319" s="19">
        <f>G318</f>
        <v>0</v>
      </c>
      <c r="H319" s="19">
        <f>H318</f>
        <v>0</v>
      </c>
      <c r="I319" s="19">
        <f>I318</f>
        <v>0</v>
      </c>
      <c r="J319" s="19">
        <f>SUM(G319:I319)</f>
        <v>0</v>
      </c>
      <c r="K319" s="19">
        <f>SUM(K318)</f>
        <v>0</v>
      </c>
      <c r="L319" s="19">
        <f>SUM(L318)</f>
        <v>0</v>
      </c>
      <c r="M319" s="19">
        <f>SUM(M318)</f>
        <v>0</v>
      </c>
      <c r="N319" s="19">
        <f>SUM(K319:M319)</f>
        <v>0</v>
      </c>
    </row>
    <row r="320" spans="1:14" ht="15.75">
      <c r="A320" s="150" t="s">
        <v>278</v>
      </c>
      <c r="B320" s="83" t="s">
        <v>73</v>
      </c>
      <c r="C320" s="6">
        <f aca="true" t="shared" si="145" ref="C320:J320">C40+C75+C110+C145+C180+C215+C250+C285</f>
        <v>0</v>
      </c>
      <c r="D320" s="6">
        <f t="shared" si="145"/>
        <v>0</v>
      </c>
      <c r="E320" s="6">
        <f t="shared" si="145"/>
        <v>0</v>
      </c>
      <c r="F320" s="6">
        <f t="shared" si="145"/>
        <v>0</v>
      </c>
      <c r="G320" s="6">
        <f t="shared" si="145"/>
        <v>0</v>
      </c>
      <c r="H320" s="6">
        <f t="shared" si="145"/>
        <v>0</v>
      </c>
      <c r="I320" s="6">
        <f t="shared" si="145"/>
        <v>0</v>
      </c>
      <c r="J320" s="6">
        <f t="shared" si="145"/>
        <v>0</v>
      </c>
      <c r="K320" s="6">
        <f>G320+C320</f>
        <v>0</v>
      </c>
      <c r="L320" s="6">
        <f>H320+D320</f>
        <v>0</v>
      </c>
      <c r="M320" s="6">
        <f>I320+E320</f>
        <v>0</v>
      </c>
      <c r="N320" s="6">
        <f>J320+F320</f>
        <v>0</v>
      </c>
    </row>
    <row r="321" spans="1:14" ht="15.75">
      <c r="A321" s="151" t="s">
        <v>279</v>
      </c>
      <c r="B321" s="82" t="s">
        <v>348</v>
      </c>
      <c r="C321" s="19">
        <f>C320</f>
        <v>0</v>
      </c>
      <c r="D321" s="19">
        <f>D320</f>
        <v>0</v>
      </c>
      <c r="E321" s="19">
        <f>E320</f>
        <v>0</v>
      </c>
      <c r="F321" s="19">
        <f>SUM(C321:E321)</f>
        <v>0</v>
      </c>
      <c r="G321" s="19">
        <f>G320</f>
        <v>0</v>
      </c>
      <c r="H321" s="19">
        <f>H320</f>
        <v>0</v>
      </c>
      <c r="I321" s="19">
        <f>I320</f>
        <v>0</v>
      </c>
      <c r="J321" s="19">
        <f>SUM(G321:I321)</f>
        <v>0</v>
      </c>
      <c r="K321" s="19">
        <f>SUM(K318)</f>
        <v>0</v>
      </c>
      <c r="L321" s="19">
        <f>SUM(L318)</f>
        <v>0</v>
      </c>
      <c r="M321" s="19">
        <f>SUM(M318)</f>
        <v>0</v>
      </c>
      <c r="N321" s="19">
        <f>SUM(K321:M321)</f>
        <v>0</v>
      </c>
    </row>
    <row r="322" spans="1:14" ht="15.75">
      <c r="A322" s="151" t="s">
        <v>280</v>
      </c>
      <c r="B322" s="46" t="s">
        <v>349</v>
      </c>
      <c r="C322" s="19">
        <f>C317+C319+C321</f>
        <v>0</v>
      </c>
      <c r="D322" s="19">
        <f>D317+D319+D321</f>
        <v>0</v>
      </c>
      <c r="E322" s="19">
        <f>E317+E319+E321</f>
        <v>0</v>
      </c>
      <c r="F322" s="19">
        <f>SUM(C322:E322)</f>
        <v>0</v>
      </c>
      <c r="G322" s="19">
        <f>G317+G319+G321</f>
        <v>0</v>
      </c>
      <c r="H322" s="19">
        <f>H317+H319+H321</f>
        <v>0</v>
      </c>
      <c r="I322" s="19">
        <f>I317+I319+I321</f>
        <v>0</v>
      </c>
      <c r="J322" s="19">
        <f>SUM(G322:I322)</f>
        <v>0</v>
      </c>
      <c r="K322" s="19">
        <f>K317+K321+K319</f>
        <v>0</v>
      </c>
      <c r="L322" s="19">
        <f>L317+L321+L319</f>
        <v>0</v>
      </c>
      <c r="M322" s="19">
        <f>M317+M321+M319</f>
        <v>0</v>
      </c>
      <c r="N322" s="19">
        <f>SUM(K322:M322)</f>
        <v>0</v>
      </c>
    </row>
    <row r="323" spans="1:14" ht="15.75">
      <c r="A323" s="151" t="s">
        <v>281</v>
      </c>
      <c r="B323" s="46" t="s">
        <v>350</v>
      </c>
      <c r="C323" s="19">
        <f aca="true" t="shared" si="146" ref="C323:J323">C291+C314+C322</f>
        <v>2012562444</v>
      </c>
      <c r="D323" s="19">
        <f t="shared" si="146"/>
        <v>508000</v>
      </c>
      <c r="E323" s="19">
        <f t="shared" si="146"/>
        <v>0</v>
      </c>
      <c r="F323" s="19">
        <f t="shared" si="146"/>
        <v>2013070444</v>
      </c>
      <c r="G323" s="19">
        <f t="shared" si="146"/>
        <v>121801171</v>
      </c>
      <c r="H323" s="19">
        <f t="shared" si="146"/>
        <v>0</v>
      </c>
      <c r="I323" s="19">
        <f t="shared" si="146"/>
        <v>0</v>
      </c>
      <c r="J323" s="19">
        <f t="shared" si="146"/>
        <v>121801171</v>
      </c>
      <c r="K323" s="19">
        <f>K314+K322+K291</f>
        <v>2134363615</v>
      </c>
      <c r="L323" s="19">
        <f>L314+L322+L291</f>
        <v>508000</v>
      </c>
      <c r="M323" s="19">
        <f>M314+M322+M291</f>
        <v>0</v>
      </c>
      <c r="N323" s="19">
        <f>N314+N322+N291</f>
        <v>2134871615</v>
      </c>
    </row>
  </sheetData>
  <sheetProtection/>
  <mergeCells count="8">
    <mergeCell ref="K8:N8"/>
    <mergeCell ref="A2:N2"/>
    <mergeCell ref="A1:N1"/>
    <mergeCell ref="A4:N4"/>
    <mergeCell ref="A5:N5"/>
    <mergeCell ref="A8:A9"/>
    <mergeCell ref="C8:F8"/>
    <mergeCell ref="G8:J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113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9.125" style="7" customWidth="1"/>
    <col min="2" max="2" width="44.25390625" style="7" customWidth="1"/>
    <col min="3" max="3" width="14.25390625" style="7" bestFit="1" customWidth="1"/>
    <col min="4" max="4" width="10.75390625" style="7" customWidth="1"/>
    <col min="5" max="5" width="11.125" style="7" customWidth="1"/>
    <col min="6" max="6" width="15.25390625" style="7" bestFit="1" customWidth="1"/>
    <col min="7" max="7" width="14.25390625" style="7" bestFit="1" customWidth="1"/>
    <col min="8" max="8" width="11.125" style="7" customWidth="1"/>
    <col min="9" max="9" width="11.875" style="7" customWidth="1"/>
    <col min="10" max="11" width="15.125" style="7" customWidth="1"/>
    <col min="12" max="12" width="11.25390625" style="7" customWidth="1"/>
    <col min="13" max="13" width="11.00390625" style="7" customWidth="1"/>
    <col min="14" max="14" width="14.375" style="7" customWidth="1"/>
    <col min="15" max="16384" width="9.125" style="7" customWidth="1"/>
  </cols>
  <sheetData>
    <row r="1" spans="1:14" ht="15.75">
      <c r="A1" s="197" t="s">
        <v>472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5.75">
      <c r="A2" s="197" t="s">
        <v>455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2:3" ht="15.75">
      <c r="B3" s="8"/>
      <c r="C3" s="8"/>
    </row>
    <row r="4" spans="1:14" ht="15.75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ht="15.75">
      <c r="A5" s="202" t="s">
        <v>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ht="15.75">
      <c r="A6" s="198" t="s">
        <v>206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2:6" ht="15.75">
      <c r="B7" s="10"/>
      <c r="C7" s="10"/>
      <c r="D7" s="10"/>
      <c r="E7" s="10"/>
      <c r="F7" s="10"/>
    </row>
    <row r="8" spans="2:3" ht="15.75">
      <c r="B8" s="17"/>
      <c r="C8" s="18"/>
    </row>
    <row r="9" spans="2:14" ht="15.75">
      <c r="B9" s="15"/>
      <c r="C9" s="123"/>
      <c r="D9" s="64"/>
      <c r="E9" s="64"/>
      <c r="F9" s="123"/>
      <c r="G9" s="131"/>
      <c r="H9" s="131"/>
      <c r="I9" s="131"/>
      <c r="J9" s="131"/>
      <c r="K9" s="64"/>
      <c r="L9" s="64"/>
      <c r="M9" s="64"/>
      <c r="N9" s="123" t="s">
        <v>363</v>
      </c>
    </row>
    <row r="10" spans="1:14" ht="15.75" customHeight="1">
      <c r="A10" s="204" t="s">
        <v>259</v>
      </c>
      <c r="B10" s="66" t="s">
        <v>17</v>
      </c>
      <c r="C10" s="185" t="s">
        <v>40</v>
      </c>
      <c r="D10" s="186"/>
      <c r="E10" s="186"/>
      <c r="F10" s="187"/>
      <c r="G10" s="185" t="s">
        <v>449</v>
      </c>
      <c r="H10" s="186"/>
      <c r="I10" s="186"/>
      <c r="J10" s="187"/>
      <c r="K10" s="185" t="s">
        <v>18</v>
      </c>
      <c r="L10" s="186"/>
      <c r="M10" s="186"/>
      <c r="N10" s="187"/>
    </row>
    <row r="11" spans="1:14" ht="31.5">
      <c r="A11" s="204"/>
      <c r="B11" s="66" t="s">
        <v>43</v>
      </c>
      <c r="C11" s="137" t="s">
        <v>41</v>
      </c>
      <c r="D11" s="65" t="s">
        <v>42</v>
      </c>
      <c r="E11" s="65" t="s">
        <v>196</v>
      </c>
      <c r="F11" s="73" t="s">
        <v>18</v>
      </c>
      <c r="G11" s="137" t="s">
        <v>41</v>
      </c>
      <c r="H11" s="65" t="s">
        <v>42</v>
      </c>
      <c r="I11" s="65" t="s">
        <v>196</v>
      </c>
      <c r="J11" s="65" t="s">
        <v>18</v>
      </c>
      <c r="K11" s="137" t="s">
        <v>41</v>
      </c>
      <c r="L11" s="65" t="s">
        <v>42</v>
      </c>
      <c r="M11" s="65" t="s">
        <v>196</v>
      </c>
      <c r="N11" s="65" t="s">
        <v>18</v>
      </c>
    </row>
    <row r="12" spans="1:14" ht="15.75">
      <c r="A12" s="151" t="s">
        <v>340</v>
      </c>
      <c r="B12" s="50" t="s">
        <v>36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.75">
      <c r="A13" s="150" t="s">
        <v>142</v>
      </c>
      <c r="B13" s="103" t="s">
        <v>119</v>
      </c>
      <c r="C13" s="1">
        <v>343902032</v>
      </c>
      <c r="D13" s="1">
        <v>928960</v>
      </c>
      <c r="E13" s="1">
        <v>0</v>
      </c>
      <c r="F13" s="1">
        <f>SUM(C13:E13)</f>
        <v>344830992</v>
      </c>
      <c r="G13" s="1">
        <v>523287</v>
      </c>
      <c r="H13" s="1">
        <v>0</v>
      </c>
      <c r="I13" s="1">
        <v>0</v>
      </c>
      <c r="J13" s="1">
        <f>SUM(G13:I13)</f>
        <v>523287</v>
      </c>
      <c r="K13" s="1">
        <f>C13+G13</f>
        <v>344425319</v>
      </c>
      <c r="L13" s="1">
        <f>D13+H13</f>
        <v>928960</v>
      </c>
      <c r="M13" s="1">
        <f>E13+I13</f>
        <v>0</v>
      </c>
      <c r="N13" s="1">
        <f>SUM(K13:M13)</f>
        <v>345354279</v>
      </c>
    </row>
    <row r="14" spans="1:14" ht="31.5">
      <c r="A14" s="150" t="s">
        <v>143</v>
      </c>
      <c r="B14" s="103" t="s">
        <v>44</v>
      </c>
      <c r="C14" s="1">
        <v>71100032</v>
      </c>
      <c r="D14" s="1">
        <v>3774967</v>
      </c>
      <c r="E14" s="1">
        <v>0</v>
      </c>
      <c r="F14" s="1">
        <f aca="true" t="shared" si="0" ref="F14:F20">SUM(C14:E14)</f>
        <v>74874999</v>
      </c>
      <c r="G14" s="1">
        <v>89540</v>
      </c>
      <c r="H14" s="1">
        <v>0</v>
      </c>
      <c r="I14" s="1">
        <v>0</v>
      </c>
      <c r="J14" s="1">
        <f aca="true" t="shared" si="1" ref="J14:J20">SUM(G14:I14)</f>
        <v>89540</v>
      </c>
      <c r="K14" s="1">
        <f aca="true" t="shared" si="2" ref="K14:K20">C14+G14</f>
        <v>71189572</v>
      </c>
      <c r="L14" s="1">
        <f aca="true" t="shared" si="3" ref="L14:L20">D14+H14</f>
        <v>3774967</v>
      </c>
      <c r="M14" s="1">
        <f aca="true" t="shared" si="4" ref="M14:M20">E14+I14</f>
        <v>0</v>
      </c>
      <c r="N14" s="1">
        <f aca="true" t="shared" si="5" ref="N14:N20">SUM(K14:M14)</f>
        <v>74964539</v>
      </c>
    </row>
    <row r="15" spans="1:14" ht="15.75">
      <c r="A15" s="150" t="s">
        <v>144</v>
      </c>
      <c r="B15" s="103" t="s">
        <v>19</v>
      </c>
      <c r="C15" s="1">
        <v>84122969</v>
      </c>
      <c r="D15" s="1">
        <v>1640600</v>
      </c>
      <c r="E15" s="1">
        <v>0</v>
      </c>
      <c r="F15" s="1">
        <f t="shared" si="0"/>
        <v>85763569</v>
      </c>
      <c r="G15" s="1">
        <v>0</v>
      </c>
      <c r="H15" s="1">
        <v>0</v>
      </c>
      <c r="I15" s="1">
        <v>0</v>
      </c>
      <c r="J15" s="1">
        <f t="shared" si="1"/>
        <v>0</v>
      </c>
      <c r="K15" s="1">
        <f t="shared" si="2"/>
        <v>84122969</v>
      </c>
      <c r="L15" s="1">
        <f t="shared" si="3"/>
        <v>1640600</v>
      </c>
      <c r="M15" s="1">
        <f t="shared" si="4"/>
        <v>0</v>
      </c>
      <c r="N15" s="1">
        <f t="shared" si="5"/>
        <v>85763569</v>
      </c>
    </row>
    <row r="16" spans="1:14" ht="15.75">
      <c r="A16" s="150" t="s">
        <v>145</v>
      </c>
      <c r="B16" s="2" t="s">
        <v>361</v>
      </c>
      <c r="C16" s="1">
        <v>0</v>
      </c>
      <c r="D16" s="1">
        <v>0</v>
      </c>
      <c r="E16" s="1">
        <v>0</v>
      </c>
      <c r="F16" s="1">
        <f t="shared" si="0"/>
        <v>0</v>
      </c>
      <c r="G16" s="1">
        <v>0</v>
      </c>
      <c r="H16" s="1">
        <v>0</v>
      </c>
      <c r="I16" s="1"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f t="shared" si="5"/>
        <v>0</v>
      </c>
    </row>
    <row r="17" spans="1:14" ht="15.75">
      <c r="A17" s="150" t="s">
        <v>146</v>
      </c>
      <c r="B17" s="2" t="s">
        <v>362</v>
      </c>
      <c r="C17" s="1">
        <v>0</v>
      </c>
      <c r="D17" s="1">
        <v>0</v>
      </c>
      <c r="E17" s="1">
        <v>0</v>
      </c>
      <c r="F17" s="1">
        <f t="shared" si="0"/>
        <v>0</v>
      </c>
      <c r="G17" s="1">
        <v>20342559</v>
      </c>
      <c r="H17" s="1">
        <v>0</v>
      </c>
      <c r="I17" s="1">
        <v>0</v>
      </c>
      <c r="J17" s="1">
        <f t="shared" si="1"/>
        <v>20342559</v>
      </c>
      <c r="K17" s="1">
        <f t="shared" si="2"/>
        <v>20342559</v>
      </c>
      <c r="L17" s="1">
        <f t="shared" si="3"/>
        <v>0</v>
      </c>
      <c r="M17" s="1">
        <f t="shared" si="4"/>
        <v>0</v>
      </c>
      <c r="N17" s="1">
        <f t="shared" si="5"/>
        <v>20342559</v>
      </c>
    </row>
    <row r="18" spans="1:14" ht="15.75">
      <c r="A18" s="150" t="s">
        <v>147</v>
      </c>
      <c r="B18" s="163" t="s">
        <v>45</v>
      </c>
      <c r="C18" s="1">
        <v>14883125</v>
      </c>
      <c r="D18" s="1">
        <v>0</v>
      </c>
      <c r="E18" s="1">
        <v>0</v>
      </c>
      <c r="F18" s="1">
        <f t="shared" si="0"/>
        <v>14883125</v>
      </c>
      <c r="G18" s="1">
        <v>10000000</v>
      </c>
      <c r="H18" s="1">
        <v>0</v>
      </c>
      <c r="I18" s="1">
        <v>0</v>
      </c>
      <c r="J18" s="1">
        <f t="shared" si="1"/>
        <v>10000000</v>
      </c>
      <c r="K18" s="1">
        <f t="shared" si="2"/>
        <v>24883125</v>
      </c>
      <c r="L18" s="1">
        <f t="shared" si="3"/>
        <v>0</v>
      </c>
      <c r="M18" s="1">
        <f t="shared" si="4"/>
        <v>0</v>
      </c>
      <c r="N18" s="1">
        <f t="shared" si="5"/>
        <v>24883125</v>
      </c>
    </row>
    <row r="19" spans="1:14" ht="15.75">
      <c r="A19" s="150" t="s">
        <v>148</v>
      </c>
      <c r="B19" s="2" t="s">
        <v>46</v>
      </c>
      <c r="C19" s="1">
        <v>3504518</v>
      </c>
      <c r="D19" s="1">
        <v>0</v>
      </c>
      <c r="E19" s="1">
        <v>0</v>
      </c>
      <c r="F19" s="1">
        <f t="shared" si="0"/>
        <v>3504518</v>
      </c>
      <c r="G19" s="1">
        <v>0</v>
      </c>
      <c r="H19" s="1">
        <v>0</v>
      </c>
      <c r="I19" s="1">
        <v>0</v>
      </c>
      <c r="J19" s="1">
        <f t="shared" si="1"/>
        <v>0</v>
      </c>
      <c r="K19" s="1">
        <f t="shared" si="2"/>
        <v>3504518</v>
      </c>
      <c r="L19" s="1">
        <f t="shared" si="3"/>
        <v>0</v>
      </c>
      <c r="M19" s="1">
        <f t="shared" si="4"/>
        <v>0</v>
      </c>
      <c r="N19" s="1">
        <f t="shared" si="5"/>
        <v>3504518</v>
      </c>
    </row>
    <row r="20" spans="1:14" ht="15.75">
      <c r="A20" s="150" t="s">
        <v>149</v>
      </c>
      <c r="B20" s="2" t="s">
        <v>21</v>
      </c>
      <c r="C20" s="1">
        <v>0</v>
      </c>
      <c r="D20" s="1">
        <v>0</v>
      </c>
      <c r="E20" s="1">
        <v>0</v>
      </c>
      <c r="F20" s="1">
        <f t="shared" si="0"/>
        <v>0</v>
      </c>
      <c r="G20" s="1">
        <v>0</v>
      </c>
      <c r="H20" s="1">
        <v>0</v>
      </c>
      <c r="I20" s="1"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f t="shared" si="5"/>
        <v>0</v>
      </c>
    </row>
    <row r="21" spans="1:14" ht="15.75">
      <c r="A21" s="151" t="s">
        <v>150</v>
      </c>
      <c r="B21" s="13" t="s">
        <v>339</v>
      </c>
      <c r="C21" s="5">
        <f>SUM(C13:C20)</f>
        <v>517512676</v>
      </c>
      <c r="D21" s="5">
        <f>SUM(D13:D20)</f>
        <v>6344527</v>
      </c>
      <c r="E21" s="5">
        <f>SUM(E13:E20)</f>
        <v>0</v>
      </c>
      <c r="F21" s="5">
        <f aca="true" t="shared" si="6" ref="F21:N21">SUM(F13:F20)</f>
        <v>523857203</v>
      </c>
      <c r="G21" s="5">
        <f t="shared" si="6"/>
        <v>30955386</v>
      </c>
      <c r="H21" s="5">
        <f t="shared" si="6"/>
        <v>0</v>
      </c>
      <c r="I21" s="5">
        <f t="shared" si="6"/>
        <v>0</v>
      </c>
      <c r="J21" s="5">
        <f t="shared" si="6"/>
        <v>30955386</v>
      </c>
      <c r="K21" s="5">
        <f t="shared" si="6"/>
        <v>548468062</v>
      </c>
      <c r="L21" s="5">
        <f t="shared" si="6"/>
        <v>6344527</v>
      </c>
      <c r="M21" s="5">
        <f t="shared" si="6"/>
        <v>0</v>
      </c>
      <c r="N21" s="5">
        <f t="shared" si="6"/>
        <v>554812589</v>
      </c>
    </row>
    <row r="22" spans="1:14" ht="15.75">
      <c r="A22" s="12"/>
      <c r="B22" s="13"/>
      <c r="C22" s="5"/>
      <c r="D22" s="5"/>
      <c r="E22" s="5"/>
      <c r="F22" s="5"/>
      <c r="G22" s="1"/>
      <c r="H22" s="1"/>
      <c r="I22" s="1"/>
      <c r="J22" s="1"/>
      <c r="K22" s="1"/>
      <c r="L22" s="1"/>
      <c r="M22" s="1"/>
      <c r="N22" s="1"/>
    </row>
    <row r="23" spans="1:14" ht="15.75">
      <c r="A23" s="151" t="s">
        <v>351</v>
      </c>
      <c r="B23" s="13" t="s">
        <v>24</v>
      </c>
      <c r="C23" s="5"/>
      <c r="D23" s="5"/>
      <c r="E23" s="5"/>
      <c r="F23" s="5"/>
      <c r="G23" s="1"/>
      <c r="H23" s="1"/>
      <c r="I23" s="1"/>
      <c r="J23" s="1"/>
      <c r="K23" s="1"/>
      <c r="L23" s="1"/>
      <c r="M23" s="1"/>
      <c r="N23" s="1"/>
    </row>
    <row r="24" spans="1:14" ht="15.75">
      <c r="A24" s="150" t="s">
        <v>142</v>
      </c>
      <c r="B24" s="103" t="s">
        <v>119</v>
      </c>
      <c r="C24" s="1">
        <v>189954564</v>
      </c>
      <c r="D24" s="1">
        <v>0</v>
      </c>
      <c r="E24" s="1">
        <v>0</v>
      </c>
      <c r="F24" s="1">
        <f>SUM(C24:E24)</f>
        <v>189954564</v>
      </c>
      <c r="G24" s="1">
        <v>882806</v>
      </c>
      <c r="H24" s="1">
        <v>0</v>
      </c>
      <c r="I24" s="1">
        <v>0</v>
      </c>
      <c r="J24" s="1">
        <f aca="true" t="shared" si="7" ref="J24:J76">SUM(G24:I24)</f>
        <v>882806</v>
      </c>
      <c r="K24" s="1">
        <f aca="true" t="shared" si="8" ref="K24:K85">C24+G24</f>
        <v>190837370</v>
      </c>
      <c r="L24" s="1">
        <f aca="true" t="shared" si="9" ref="L24:L85">D24+H24</f>
        <v>0</v>
      </c>
      <c r="M24" s="1">
        <f aca="true" t="shared" si="10" ref="M24:M85">E24+I24</f>
        <v>0</v>
      </c>
      <c r="N24" s="1">
        <f aca="true" t="shared" si="11" ref="N24:N85">SUM(K24:M24)</f>
        <v>190837370</v>
      </c>
    </row>
    <row r="25" spans="1:14" ht="31.5">
      <c r="A25" s="150" t="s">
        <v>143</v>
      </c>
      <c r="B25" s="103" t="s">
        <v>44</v>
      </c>
      <c r="C25" s="1">
        <v>45109167</v>
      </c>
      <c r="D25" s="1">
        <v>0</v>
      </c>
      <c r="E25" s="1">
        <v>0</v>
      </c>
      <c r="F25" s="1">
        <f aca="true" t="shared" si="12" ref="F25:F31">SUM(C25:E25)</f>
        <v>45109167</v>
      </c>
      <c r="G25" s="1">
        <v>166276</v>
      </c>
      <c r="H25" s="1">
        <v>0</v>
      </c>
      <c r="I25" s="1">
        <v>0</v>
      </c>
      <c r="J25" s="1">
        <f t="shared" si="7"/>
        <v>166276</v>
      </c>
      <c r="K25" s="1">
        <f t="shared" si="8"/>
        <v>45275443</v>
      </c>
      <c r="L25" s="1">
        <f t="shared" si="9"/>
        <v>0</v>
      </c>
      <c r="M25" s="1">
        <f t="shared" si="10"/>
        <v>0</v>
      </c>
      <c r="N25" s="1">
        <f t="shared" si="11"/>
        <v>45275443</v>
      </c>
    </row>
    <row r="26" spans="1:14" ht="15.75">
      <c r="A26" s="150" t="s">
        <v>144</v>
      </c>
      <c r="B26" s="103" t="s">
        <v>19</v>
      </c>
      <c r="C26" s="1">
        <v>39826790</v>
      </c>
      <c r="D26" s="1">
        <v>0</v>
      </c>
      <c r="E26" s="1">
        <v>0</v>
      </c>
      <c r="F26" s="1">
        <f t="shared" si="12"/>
        <v>39826790</v>
      </c>
      <c r="G26" s="1">
        <v>0</v>
      </c>
      <c r="H26" s="1">
        <v>0</v>
      </c>
      <c r="I26" s="1">
        <v>0</v>
      </c>
      <c r="J26" s="1">
        <f t="shared" si="7"/>
        <v>0</v>
      </c>
      <c r="K26" s="1">
        <f t="shared" si="8"/>
        <v>39826790</v>
      </c>
      <c r="L26" s="1">
        <f t="shared" si="9"/>
        <v>0</v>
      </c>
      <c r="M26" s="1">
        <f t="shared" si="10"/>
        <v>0</v>
      </c>
      <c r="N26" s="1">
        <f t="shared" si="11"/>
        <v>39826790</v>
      </c>
    </row>
    <row r="27" spans="1:14" ht="15.75">
      <c r="A27" s="150" t="s">
        <v>145</v>
      </c>
      <c r="B27" s="2" t="s">
        <v>361</v>
      </c>
      <c r="C27" s="1">
        <v>0</v>
      </c>
      <c r="D27" s="1">
        <v>0</v>
      </c>
      <c r="E27" s="1">
        <v>0</v>
      </c>
      <c r="F27" s="1">
        <f t="shared" si="12"/>
        <v>0</v>
      </c>
      <c r="G27" s="1">
        <v>0</v>
      </c>
      <c r="H27" s="1">
        <v>0</v>
      </c>
      <c r="I27" s="1">
        <v>0</v>
      </c>
      <c r="J27" s="1">
        <f t="shared" si="7"/>
        <v>0</v>
      </c>
      <c r="K27" s="1">
        <f t="shared" si="8"/>
        <v>0</v>
      </c>
      <c r="L27" s="1">
        <f t="shared" si="9"/>
        <v>0</v>
      </c>
      <c r="M27" s="1">
        <f t="shared" si="10"/>
        <v>0</v>
      </c>
      <c r="N27" s="1">
        <f t="shared" si="11"/>
        <v>0</v>
      </c>
    </row>
    <row r="28" spans="1:14" ht="15.75">
      <c r="A28" s="150" t="s">
        <v>146</v>
      </c>
      <c r="B28" s="2" t="s">
        <v>362</v>
      </c>
      <c r="C28" s="1">
        <v>0</v>
      </c>
      <c r="D28" s="1">
        <v>0</v>
      </c>
      <c r="E28" s="1">
        <v>0</v>
      </c>
      <c r="F28" s="1">
        <f t="shared" si="12"/>
        <v>0</v>
      </c>
      <c r="G28" s="1">
        <v>7990000</v>
      </c>
      <c r="H28" s="1">
        <v>0</v>
      </c>
      <c r="I28" s="1">
        <v>0</v>
      </c>
      <c r="J28" s="1">
        <f t="shared" si="7"/>
        <v>7990000</v>
      </c>
      <c r="K28" s="1">
        <f t="shared" si="8"/>
        <v>7990000</v>
      </c>
      <c r="L28" s="1">
        <f t="shared" si="9"/>
        <v>0</v>
      </c>
      <c r="M28" s="1">
        <f t="shared" si="10"/>
        <v>0</v>
      </c>
      <c r="N28" s="1">
        <f t="shared" si="11"/>
        <v>7990000</v>
      </c>
    </row>
    <row r="29" spans="1:14" ht="15.75">
      <c r="A29" s="150" t="s">
        <v>147</v>
      </c>
      <c r="B29" s="163" t="s">
        <v>45</v>
      </c>
      <c r="C29" s="1">
        <v>0</v>
      </c>
      <c r="D29" s="1">
        <v>0</v>
      </c>
      <c r="E29" s="1">
        <v>0</v>
      </c>
      <c r="F29" s="1">
        <f t="shared" si="12"/>
        <v>0</v>
      </c>
      <c r="G29" s="1">
        <v>0</v>
      </c>
      <c r="H29" s="1">
        <v>0</v>
      </c>
      <c r="I29" s="1">
        <v>0</v>
      </c>
      <c r="J29" s="1">
        <f t="shared" si="7"/>
        <v>0</v>
      </c>
      <c r="K29" s="1">
        <f t="shared" si="8"/>
        <v>0</v>
      </c>
      <c r="L29" s="1">
        <f t="shared" si="9"/>
        <v>0</v>
      </c>
      <c r="M29" s="1">
        <f t="shared" si="10"/>
        <v>0</v>
      </c>
      <c r="N29" s="1">
        <f t="shared" si="11"/>
        <v>0</v>
      </c>
    </row>
    <row r="30" spans="1:14" ht="15.75">
      <c r="A30" s="150" t="s">
        <v>148</v>
      </c>
      <c r="B30" s="2" t="s">
        <v>46</v>
      </c>
      <c r="C30" s="1">
        <v>2542510</v>
      </c>
      <c r="D30" s="1">
        <v>0</v>
      </c>
      <c r="E30" s="1">
        <v>0</v>
      </c>
      <c r="F30" s="1">
        <f t="shared" si="12"/>
        <v>2542510</v>
      </c>
      <c r="G30" s="1">
        <v>0</v>
      </c>
      <c r="H30" s="1">
        <v>0</v>
      </c>
      <c r="I30" s="1">
        <v>0</v>
      </c>
      <c r="J30" s="1">
        <f t="shared" si="7"/>
        <v>0</v>
      </c>
      <c r="K30" s="1">
        <f t="shared" si="8"/>
        <v>2542510</v>
      </c>
      <c r="L30" s="1">
        <f t="shared" si="9"/>
        <v>0</v>
      </c>
      <c r="M30" s="1">
        <f t="shared" si="10"/>
        <v>0</v>
      </c>
      <c r="N30" s="1">
        <f t="shared" si="11"/>
        <v>2542510</v>
      </c>
    </row>
    <row r="31" spans="1:14" ht="15.75">
      <c r="A31" s="150" t="s">
        <v>149</v>
      </c>
      <c r="B31" s="2" t="s">
        <v>21</v>
      </c>
      <c r="C31" s="1">
        <v>0</v>
      </c>
      <c r="D31" s="1">
        <v>0</v>
      </c>
      <c r="E31" s="1">
        <v>0</v>
      </c>
      <c r="F31" s="1">
        <f t="shared" si="12"/>
        <v>0</v>
      </c>
      <c r="G31" s="1">
        <v>0</v>
      </c>
      <c r="H31" s="1">
        <v>0</v>
      </c>
      <c r="I31" s="1">
        <v>0</v>
      </c>
      <c r="J31" s="1">
        <f t="shared" si="7"/>
        <v>0</v>
      </c>
      <c r="K31" s="1">
        <f t="shared" si="8"/>
        <v>0</v>
      </c>
      <c r="L31" s="1">
        <f t="shared" si="9"/>
        <v>0</v>
      </c>
      <c r="M31" s="1">
        <f t="shared" si="10"/>
        <v>0</v>
      </c>
      <c r="N31" s="1">
        <f t="shared" si="11"/>
        <v>0</v>
      </c>
    </row>
    <row r="32" spans="1:14" ht="15.75">
      <c r="A32" s="151" t="s">
        <v>150</v>
      </c>
      <c r="B32" s="13" t="s">
        <v>339</v>
      </c>
      <c r="C32" s="5">
        <f>SUM(C24:C31)</f>
        <v>277433031</v>
      </c>
      <c r="D32" s="5">
        <f>SUM(D24:D31)</f>
        <v>0</v>
      </c>
      <c r="E32" s="5">
        <f>SUM(E24:E31)</f>
        <v>0</v>
      </c>
      <c r="F32" s="5">
        <f aca="true" t="shared" si="13" ref="F32:N32">SUM(F24:F31)</f>
        <v>277433031</v>
      </c>
      <c r="G32" s="5">
        <f t="shared" si="13"/>
        <v>9039082</v>
      </c>
      <c r="H32" s="5">
        <f t="shared" si="13"/>
        <v>0</v>
      </c>
      <c r="I32" s="5">
        <f t="shared" si="13"/>
        <v>0</v>
      </c>
      <c r="J32" s="5">
        <f t="shared" si="13"/>
        <v>9039082</v>
      </c>
      <c r="K32" s="5">
        <f t="shared" si="13"/>
        <v>286472113</v>
      </c>
      <c r="L32" s="5">
        <f t="shared" si="13"/>
        <v>0</v>
      </c>
      <c r="M32" s="5">
        <f t="shared" si="13"/>
        <v>0</v>
      </c>
      <c r="N32" s="5">
        <f t="shared" si="13"/>
        <v>286472113</v>
      </c>
    </row>
    <row r="33" spans="1:14" ht="15.75">
      <c r="A33" s="12"/>
      <c r="B33" s="13"/>
      <c r="C33" s="5"/>
      <c r="D33" s="5"/>
      <c r="E33" s="5"/>
      <c r="F33" s="5"/>
      <c r="G33" s="1"/>
      <c r="H33" s="1"/>
      <c r="I33" s="1"/>
      <c r="J33" s="1"/>
      <c r="K33" s="1"/>
      <c r="L33" s="1"/>
      <c r="M33" s="1"/>
      <c r="N33" s="1"/>
    </row>
    <row r="34" spans="1:14" ht="15.75">
      <c r="A34" s="151" t="s">
        <v>352</v>
      </c>
      <c r="B34" s="13" t="s">
        <v>25</v>
      </c>
      <c r="C34" s="5"/>
      <c r="D34" s="5"/>
      <c r="E34" s="5"/>
      <c r="F34" s="5"/>
      <c r="G34" s="1"/>
      <c r="H34" s="1"/>
      <c r="I34" s="1"/>
      <c r="J34" s="1"/>
      <c r="K34" s="1"/>
      <c r="L34" s="1"/>
      <c r="M34" s="1"/>
      <c r="N34" s="1"/>
    </row>
    <row r="35" spans="1:14" ht="15.75">
      <c r="A35" s="150" t="s">
        <v>142</v>
      </c>
      <c r="B35" s="103" t="s">
        <v>119</v>
      </c>
      <c r="C35" s="1">
        <v>171771898</v>
      </c>
      <c r="D35" s="1">
        <v>0</v>
      </c>
      <c r="E35" s="1">
        <v>0</v>
      </c>
      <c r="F35" s="1">
        <f>SUM(C35:E35)</f>
        <v>171771898</v>
      </c>
      <c r="G35" s="1">
        <v>935639</v>
      </c>
      <c r="H35" s="1">
        <v>0</v>
      </c>
      <c r="I35" s="1">
        <v>0</v>
      </c>
      <c r="J35" s="1">
        <f t="shared" si="7"/>
        <v>935639</v>
      </c>
      <c r="K35" s="1">
        <f t="shared" si="8"/>
        <v>172707537</v>
      </c>
      <c r="L35" s="1">
        <f t="shared" si="9"/>
        <v>0</v>
      </c>
      <c r="M35" s="1">
        <f t="shared" si="10"/>
        <v>0</v>
      </c>
      <c r="N35" s="1">
        <f t="shared" si="11"/>
        <v>172707537</v>
      </c>
    </row>
    <row r="36" spans="1:14" ht="31.5">
      <c r="A36" s="150" t="s">
        <v>143</v>
      </c>
      <c r="B36" s="103" t="s">
        <v>44</v>
      </c>
      <c r="C36" s="1">
        <v>41368453</v>
      </c>
      <c r="D36" s="1">
        <v>0</v>
      </c>
      <c r="E36" s="1">
        <v>0</v>
      </c>
      <c r="F36" s="1">
        <f aca="true" t="shared" si="14" ref="F36:F42">SUM(C36:E36)</f>
        <v>41368453</v>
      </c>
      <c r="G36" s="1">
        <v>177650</v>
      </c>
      <c r="H36" s="1">
        <v>0</v>
      </c>
      <c r="I36" s="1">
        <v>0</v>
      </c>
      <c r="J36" s="1">
        <f t="shared" si="7"/>
        <v>177650</v>
      </c>
      <c r="K36" s="1">
        <f t="shared" si="8"/>
        <v>41546103</v>
      </c>
      <c r="L36" s="1">
        <f t="shared" si="9"/>
        <v>0</v>
      </c>
      <c r="M36" s="1">
        <f t="shared" si="10"/>
        <v>0</v>
      </c>
      <c r="N36" s="1">
        <f t="shared" si="11"/>
        <v>41546103</v>
      </c>
    </row>
    <row r="37" spans="1:14" ht="15.75">
      <c r="A37" s="150" t="s">
        <v>144</v>
      </c>
      <c r="B37" s="103" t="s">
        <v>19</v>
      </c>
      <c r="C37" s="1">
        <v>37678743</v>
      </c>
      <c r="D37" s="1">
        <v>0</v>
      </c>
      <c r="E37" s="1">
        <v>0</v>
      </c>
      <c r="F37" s="1">
        <f t="shared" si="14"/>
        <v>37678743</v>
      </c>
      <c r="G37" s="1">
        <v>0</v>
      </c>
      <c r="H37" s="1">
        <v>0</v>
      </c>
      <c r="I37" s="1">
        <v>0</v>
      </c>
      <c r="J37" s="1">
        <f t="shared" si="7"/>
        <v>0</v>
      </c>
      <c r="K37" s="1">
        <f t="shared" si="8"/>
        <v>37678743</v>
      </c>
      <c r="L37" s="1">
        <f t="shared" si="9"/>
        <v>0</v>
      </c>
      <c r="M37" s="1">
        <f t="shared" si="10"/>
        <v>0</v>
      </c>
      <c r="N37" s="1">
        <f t="shared" si="11"/>
        <v>37678743</v>
      </c>
    </row>
    <row r="38" spans="1:14" ht="15.75">
      <c r="A38" s="150" t="s">
        <v>145</v>
      </c>
      <c r="B38" s="2" t="s">
        <v>361</v>
      </c>
      <c r="C38" s="1">
        <v>0</v>
      </c>
      <c r="D38" s="1">
        <v>0</v>
      </c>
      <c r="E38" s="1">
        <v>0</v>
      </c>
      <c r="F38" s="1">
        <f t="shared" si="14"/>
        <v>0</v>
      </c>
      <c r="G38" s="1">
        <v>0</v>
      </c>
      <c r="H38" s="1">
        <v>0</v>
      </c>
      <c r="I38" s="1">
        <v>0</v>
      </c>
      <c r="J38" s="1">
        <f t="shared" si="7"/>
        <v>0</v>
      </c>
      <c r="K38" s="1">
        <f t="shared" si="8"/>
        <v>0</v>
      </c>
      <c r="L38" s="1">
        <f t="shared" si="9"/>
        <v>0</v>
      </c>
      <c r="M38" s="1">
        <f t="shared" si="10"/>
        <v>0</v>
      </c>
      <c r="N38" s="1">
        <f t="shared" si="11"/>
        <v>0</v>
      </c>
    </row>
    <row r="39" spans="1:14" ht="15.75">
      <c r="A39" s="150" t="s">
        <v>146</v>
      </c>
      <c r="B39" s="2" t="s">
        <v>362</v>
      </c>
      <c r="C39" s="1">
        <v>0</v>
      </c>
      <c r="D39" s="1">
        <v>0</v>
      </c>
      <c r="E39" s="1">
        <v>0</v>
      </c>
      <c r="F39" s="1">
        <f t="shared" si="14"/>
        <v>0</v>
      </c>
      <c r="G39" s="1">
        <v>5592000</v>
      </c>
      <c r="H39" s="1">
        <v>0</v>
      </c>
      <c r="I39" s="1">
        <v>0</v>
      </c>
      <c r="J39" s="1">
        <f t="shared" si="7"/>
        <v>5592000</v>
      </c>
      <c r="K39" s="1">
        <f t="shared" si="8"/>
        <v>5592000</v>
      </c>
      <c r="L39" s="1">
        <f t="shared" si="9"/>
        <v>0</v>
      </c>
      <c r="M39" s="1">
        <f t="shared" si="10"/>
        <v>0</v>
      </c>
      <c r="N39" s="1">
        <f t="shared" si="11"/>
        <v>5592000</v>
      </c>
    </row>
    <row r="40" spans="1:14" ht="15.75">
      <c r="A40" s="150" t="s">
        <v>147</v>
      </c>
      <c r="B40" s="163" t="s">
        <v>45</v>
      </c>
      <c r="C40" s="1">
        <v>0</v>
      </c>
      <c r="D40" s="1">
        <v>0</v>
      </c>
      <c r="E40" s="1">
        <v>0</v>
      </c>
      <c r="F40" s="1">
        <f t="shared" si="14"/>
        <v>0</v>
      </c>
      <c r="G40" s="1">
        <v>0</v>
      </c>
      <c r="H40" s="1">
        <v>0</v>
      </c>
      <c r="I40" s="1">
        <v>0</v>
      </c>
      <c r="J40" s="1">
        <f t="shared" si="7"/>
        <v>0</v>
      </c>
      <c r="K40" s="1">
        <f t="shared" si="8"/>
        <v>0</v>
      </c>
      <c r="L40" s="1">
        <f t="shared" si="9"/>
        <v>0</v>
      </c>
      <c r="M40" s="1">
        <f t="shared" si="10"/>
        <v>0</v>
      </c>
      <c r="N40" s="1">
        <f t="shared" si="11"/>
        <v>0</v>
      </c>
    </row>
    <row r="41" spans="1:14" ht="15.75">
      <c r="A41" s="150" t="s">
        <v>148</v>
      </c>
      <c r="B41" s="2" t="s">
        <v>46</v>
      </c>
      <c r="C41" s="1">
        <v>0</v>
      </c>
      <c r="D41" s="1">
        <v>0</v>
      </c>
      <c r="E41" s="1">
        <v>0</v>
      </c>
      <c r="F41" s="1">
        <f t="shared" si="14"/>
        <v>0</v>
      </c>
      <c r="G41" s="1">
        <v>0</v>
      </c>
      <c r="H41" s="1">
        <v>0</v>
      </c>
      <c r="I41" s="1">
        <v>0</v>
      </c>
      <c r="J41" s="1">
        <f t="shared" si="7"/>
        <v>0</v>
      </c>
      <c r="K41" s="1">
        <f t="shared" si="8"/>
        <v>0</v>
      </c>
      <c r="L41" s="1">
        <f t="shared" si="9"/>
        <v>0</v>
      </c>
      <c r="M41" s="1">
        <f t="shared" si="10"/>
        <v>0</v>
      </c>
      <c r="N41" s="1">
        <f t="shared" si="11"/>
        <v>0</v>
      </c>
    </row>
    <row r="42" spans="1:14" ht="15.75">
      <c r="A42" s="150" t="s">
        <v>149</v>
      </c>
      <c r="B42" s="2" t="s">
        <v>21</v>
      </c>
      <c r="C42" s="1">
        <v>0</v>
      </c>
      <c r="D42" s="1">
        <v>0</v>
      </c>
      <c r="E42" s="1">
        <v>0</v>
      </c>
      <c r="F42" s="1">
        <f t="shared" si="14"/>
        <v>0</v>
      </c>
      <c r="G42" s="1">
        <v>0</v>
      </c>
      <c r="H42" s="1">
        <v>0</v>
      </c>
      <c r="I42" s="1">
        <v>0</v>
      </c>
      <c r="J42" s="1">
        <f t="shared" si="7"/>
        <v>0</v>
      </c>
      <c r="K42" s="1">
        <f t="shared" si="8"/>
        <v>0</v>
      </c>
      <c r="L42" s="1">
        <f t="shared" si="9"/>
        <v>0</v>
      </c>
      <c r="M42" s="1">
        <f t="shared" si="10"/>
        <v>0</v>
      </c>
      <c r="N42" s="1">
        <f t="shared" si="11"/>
        <v>0</v>
      </c>
    </row>
    <row r="43" spans="1:14" ht="15.75">
      <c r="A43" s="151" t="s">
        <v>150</v>
      </c>
      <c r="B43" s="13" t="s">
        <v>339</v>
      </c>
      <c r="C43" s="5">
        <f>SUM(C35:C42)</f>
        <v>250819094</v>
      </c>
      <c r="D43" s="5">
        <f>SUM(D35:D42)</f>
        <v>0</v>
      </c>
      <c r="E43" s="5">
        <f>SUM(E35:E42)</f>
        <v>0</v>
      </c>
      <c r="F43" s="5">
        <f aca="true" t="shared" si="15" ref="F43:N43">SUM(F35:F42)</f>
        <v>250819094</v>
      </c>
      <c r="G43" s="5">
        <f t="shared" si="15"/>
        <v>6705289</v>
      </c>
      <c r="H43" s="5">
        <f t="shared" si="15"/>
        <v>0</v>
      </c>
      <c r="I43" s="5">
        <f t="shared" si="15"/>
        <v>0</v>
      </c>
      <c r="J43" s="5">
        <f t="shared" si="15"/>
        <v>6705289</v>
      </c>
      <c r="K43" s="5">
        <f t="shared" si="15"/>
        <v>257524383</v>
      </c>
      <c r="L43" s="5">
        <f t="shared" si="15"/>
        <v>0</v>
      </c>
      <c r="M43" s="5">
        <f t="shared" si="15"/>
        <v>0</v>
      </c>
      <c r="N43" s="5">
        <f t="shared" si="15"/>
        <v>257524383</v>
      </c>
    </row>
    <row r="44" spans="1:14" ht="15.75">
      <c r="A44" s="12"/>
      <c r="B44" s="13"/>
      <c r="C44" s="5"/>
      <c r="D44" s="5"/>
      <c r="E44" s="5"/>
      <c r="F44" s="5"/>
      <c r="G44" s="1"/>
      <c r="H44" s="1"/>
      <c r="I44" s="1"/>
      <c r="J44" s="1"/>
      <c r="K44" s="1"/>
      <c r="L44" s="1"/>
      <c r="M44" s="1"/>
      <c r="N44" s="1"/>
    </row>
    <row r="45" spans="1:14" ht="15.75">
      <c r="A45" s="151" t="s">
        <v>353</v>
      </c>
      <c r="B45" s="13" t="s">
        <v>26</v>
      </c>
      <c r="C45" s="5"/>
      <c r="D45" s="5"/>
      <c r="E45" s="5"/>
      <c r="F45" s="5"/>
      <c r="G45" s="1"/>
      <c r="H45" s="1"/>
      <c r="I45" s="1"/>
      <c r="J45" s="1"/>
      <c r="K45" s="1"/>
      <c r="L45" s="1"/>
      <c r="M45" s="1"/>
      <c r="N45" s="1"/>
    </row>
    <row r="46" spans="1:14" ht="15.75">
      <c r="A46" s="150" t="s">
        <v>142</v>
      </c>
      <c r="B46" s="103" t="s">
        <v>119</v>
      </c>
      <c r="C46" s="1">
        <v>172666788</v>
      </c>
      <c r="D46" s="1">
        <v>0</v>
      </c>
      <c r="E46" s="1">
        <v>0</v>
      </c>
      <c r="F46" s="1">
        <f>SUM(C46:E46)</f>
        <v>172666788</v>
      </c>
      <c r="G46" s="1">
        <v>822629</v>
      </c>
      <c r="H46" s="1">
        <v>0</v>
      </c>
      <c r="I46" s="1">
        <v>0</v>
      </c>
      <c r="J46" s="1">
        <f t="shared" si="7"/>
        <v>822629</v>
      </c>
      <c r="K46" s="1">
        <f t="shared" si="8"/>
        <v>173489417</v>
      </c>
      <c r="L46" s="1">
        <f t="shared" si="9"/>
        <v>0</v>
      </c>
      <c r="M46" s="1">
        <f t="shared" si="10"/>
        <v>0</v>
      </c>
      <c r="N46" s="1">
        <f t="shared" si="11"/>
        <v>173489417</v>
      </c>
    </row>
    <row r="47" spans="1:14" ht="31.5">
      <c r="A47" s="150" t="s">
        <v>143</v>
      </c>
      <c r="B47" s="103" t="s">
        <v>44</v>
      </c>
      <c r="C47" s="1">
        <v>41280764</v>
      </c>
      <c r="D47" s="1">
        <v>0</v>
      </c>
      <c r="E47" s="1">
        <v>0</v>
      </c>
      <c r="F47" s="1">
        <f aca="true" t="shared" si="16" ref="F47:F53">SUM(C47:E47)</f>
        <v>41280764</v>
      </c>
      <c r="G47" s="1">
        <v>155645</v>
      </c>
      <c r="H47" s="1">
        <v>0</v>
      </c>
      <c r="I47" s="1">
        <v>0</v>
      </c>
      <c r="J47" s="1">
        <f t="shared" si="7"/>
        <v>155645</v>
      </c>
      <c r="K47" s="1">
        <f t="shared" si="8"/>
        <v>41436409</v>
      </c>
      <c r="L47" s="1">
        <f t="shared" si="9"/>
        <v>0</v>
      </c>
      <c r="M47" s="1">
        <f t="shared" si="10"/>
        <v>0</v>
      </c>
      <c r="N47" s="1">
        <f t="shared" si="11"/>
        <v>41436409</v>
      </c>
    </row>
    <row r="48" spans="1:14" ht="15.75">
      <c r="A48" s="150" t="s">
        <v>144</v>
      </c>
      <c r="B48" s="103" t="s">
        <v>19</v>
      </c>
      <c r="C48" s="1">
        <v>36868338</v>
      </c>
      <c r="D48" s="1">
        <v>0</v>
      </c>
      <c r="E48" s="1">
        <v>0</v>
      </c>
      <c r="F48" s="1">
        <f t="shared" si="16"/>
        <v>36868338</v>
      </c>
      <c r="G48" s="1">
        <v>0</v>
      </c>
      <c r="H48" s="1">
        <v>0</v>
      </c>
      <c r="I48" s="1">
        <v>0</v>
      </c>
      <c r="J48" s="1">
        <f t="shared" si="7"/>
        <v>0</v>
      </c>
      <c r="K48" s="1">
        <f t="shared" si="8"/>
        <v>36868338</v>
      </c>
      <c r="L48" s="1">
        <f t="shared" si="9"/>
        <v>0</v>
      </c>
      <c r="M48" s="1">
        <f t="shared" si="10"/>
        <v>0</v>
      </c>
      <c r="N48" s="1">
        <f t="shared" si="11"/>
        <v>36868338</v>
      </c>
    </row>
    <row r="49" spans="1:14" ht="15.75">
      <c r="A49" s="150" t="s">
        <v>145</v>
      </c>
      <c r="B49" s="2" t="s">
        <v>361</v>
      </c>
      <c r="C49" s="1">
        <v>0</v>
      </c>
      <c r="D49" s="1">
        <v>0</v>
      </c>
      <c r="E49" s="1">
        <v>0</v>
      </c>
      <c r="F49" s="1">
        <f t="shared" si="16"/>
        <v>0</v>
      </c>
      <c r="G49" s="1">
        <v>0</v>
      </c>
      <c r="H49" s="1">
        <v>0</v>
      </c>
      <c r="I49" s="1">
        <v>0</v>
      </c>
      <c r="J49" s="1">
        <f t="shared" si="7"/>
        <v>0</v>
      </c>
      <c r="K49" s="1">
        <f t="shared" si="8"/>
        <v>0</v>
      </c>
      <c r="L49" s="1">
        <f t="shared" si="9"/>
        <v>0</v>
      </c>
      <c r="M49" s="1">
        <f t="shared" si="10"/>
        <v>0</v>
      </c>
      <c r="N49" s="1">
        <f t="shared" si="11"/>
        <v>0</v>
      </c>
    </row>
    <row r="50" spans="1:14" ht="15.75">
      <c r="A50" s="150" t="s">
        <v>146</v>
      </c>
      <c r="B50" s="2" t="s">
        <v>362</v>
      </c>
      <c r="C50" s="1">
        <v>0</v>
      </c>
      <c r="D50" s="1">
        <v>0</v>
      </c>
      <c r="E50" s="1">
        <v>0</v>
      </c>
      <c r="F50" s="1">
        <f t="shared" si="16"/>
        <v>0</v>
      </c>
      <c r="G50" s="1">
        <v>6815000</v>
      </c>
      <c r="H50" s="1">
        <v>0</v>
      </c>
      <c r="I50" s="1">
        <v>0</v>
      </c>
      <c r="J50" s="1">
        <f t="shared" si="7"/>
        <v>6815000</v>
      </c>
      <c r="K50" s="1">
        <f t="shared" si="8"/>
        <v>6815000</v>
      </c>
      <c r="L50" s="1">
        <f t="shared" si="9"/>
        <v>0</v>
      </c>
      <c r="M50" s="1">
        <f t="shared" si="10"/>
        <v>0</v>
      </c>
      <c r="N50" s="1">
        <f t="shared" si="11"/>
        <v>6815000</v>
      </c>
    </row>
    <row r="51" spans="1:14" ht="15.75">
      <c r="A51" s="150" t="s">
        <v>147</v>
      </c>
      <c r="B51" s="163" t="s">
        <v>45</v>
      </c>
      <c r="C51" s="1">
        <v>0</v>
      </c>
      <c r="D51" s="1">
        <v>0</v>
      </c>
      <c r="E51" s="1">
        <v>0</v>
      </c>
      <c r="F51" s="1">
        <f t="shared" si="16"/>
        <v>0</v>
      </c>
      <c r="G51" s="1">
        <v>0</v>
      </c>
      <c r="H51" s="1">
        <v>0</v>
      </c>
      <c r="I51" s="1">
        <v>0</v>
      </c>
      <c r="J51" s="1">
        <f t="shared" si="7"/>
        <v>0</v>
      </c>
      <c r="K51" s="1">
        <f t="shared" si="8"/>
        <v>0</v>
      </c>
      <c r="L51" s="1">
        <f t="shared" si="9"/>
        <v>0</v>
      </c>
      <c r="M51" s="1">
        <f t="shared" si="10"/>
        <v>0</v>
      </c>
      <c r="N51" s="1">
        <f t="shared" si="11"/>
        <v>0</v>
      </c>
    </row>
    <row r="52" spans="1:14" ht="15.75">
      <c r="A52" s="150" t="s">
        <v>148</v>
      </c>
      <c r="B52" s="2" t="s">
        <v>46</v>
      </c>
      <c r="C52" s="1">
        <v>0</v>
      </c>
      <c r="D52" s="1">
        <v>0</v>
      </c>
      <c r="E52" s="1">
        <v>0</v>
      </c>
      <c r="F52" s="1">
        <f t="shared" si="16"/>
        <v>0</v>
      </c>
      <c r="G52" s="1">
        <v>0</v>
      </c>
      <c r="H52" s="1">
        <v>0</v>
      </c>
      <c r="I52" s="1">
        <v>0</v>
      </c>
      <c r="J52" s="1">
        <f t="shared" si="7"/>
        <v>0</v>
      </c>
      <c r="K52" s="1">
        <f t="shared" si="8"/>
        <v>0</v>
      </c>
      <c r="L52" s="1">
        <f t="shared" si="9"/>
        <v>0</v>
      </c>
      <c r="M52" s="1">
        <f t="shared" si="10"/>
        <v>0</v>
      </c>
      <c r="N52" s="1">
        <f t="shared" si="11"/>
        <v>0</v>
      </c>
    </row>
    <row r="53" spans="1:14" ht="15.75">
      <c r="A53" s="150" t="s">
        <v>149</v>
      </c>
      <c r="B53" s="2" t="s">
        <v>21</v>
      </c>
      <c r="C53" s="1">
        <v>0</v>
      </c>
      <c r="D53" s="1">
        <v>0</v>
      </c>
      <c r="E53" s="1">
        <v>0</v>
      </c>
      <c r="F53" s="1">
        <f t="shared" si="16"/>
        <v>0</v>
      </c>
      <c r="G53" s="1">
        <v>0</v>
      </c>
      <c r="H53" s="1">
        <v>0</v>
      </c>
      <c r="I53" s="1">
        <v>0</v>
      </c>
      <c r="J53" s="1">
        <f t="shared" si="7"/>
        <v>0</v>
      </c>
      <c r="K53" s="1">
        <f t="shared" si="8"/>
        <v>0</v>
      </c>
      <c r="L53" s="1">
        <f t="shared" si="9"/>
        <v>0</v>
      </c>
      <c r="M53" s="1">
        <f t="shared" si="10"/>
        <v>0</v>
      </c>
      <c r="N53" s="1">
        <f t="shared" si="11"/>
        <v>0</v>
      </c>
    </row>
    <row r="54" spans="1:14" ht="15.75">
      <c r="A54" s="151" t="s">
        <v>150</v>
      </c>
      <c r="B54" s="13" t="s">
        <v>339</v>
      </c>
      <c r="C54" s="5">
        <f>SUM(C46:C53)</f>
        <v>250815890</v>
      </c>
      <c r="D54" s="5">
        <f>SUM(D46:D53)</f>
        <v>0</v>
      </c>
      <c r="E54" s="5">
        <f aca="true" t="shared" si="17" ref="E54:N54">SUM(E46:E53)</f>
        <v>0</v>
      </c>
      <c r="F54" s="5">
        <f t="shared" si="17"/>
        <v>250815890</v>
      </c>
      <c r="G54" s="5">
        <f t="shared" si="17"/>
        <v>7793274</v>
      </c>
      <c r="H54" s="5">
        <f t="shared" si="17"/>
        <v>0</v>
      </c>
      <c r="I54" s="5">
        <f t="shared" si="17"/>
        <v>0</v>
      </c>
      <c r="J54" s="5">
        <f t="shared" si="17"/>
        <v>7793274</v>
      </c>
      <c r="K54" s="5">
        <f t="shared" si="17"/>
        <v>258609164</v>
      </c>
      <c r="L54" s="5">
        <f t="shared" si="17"/>
        <v>0</v>
      </c>
      <c r="M54" s="5">
        <f t="shared" si="17"/>
        <v>0</v>
      </c>
      <c r="N54" s="5">
        <f t="shared" si="17"/>
        <v>258609164</v>
      </c>
    </row>
    <row r="55" spans="1:14" ht="15.75">
      <c r="A55" s="12"/>
      <c r="B55" s="13"/>
      <c r="C55" s="5"/>
      <c r="D55" s="5"/>
      <c r="E55" s="5"/>
      <c r="F55" s="5"/>
      <c r="G55" s="1"/>
      <c r="H55" s="1"/>
      <c r="I55" s="1"/>
      <c r="J55" s="1"/>
      <c r="K55" s="1"/>
      <c r="L55" s="1"/>
      <c r="M55" s="1"/>
      <c r="N55" s="1"/>
    </row>
    <row r="56" spans="1:14" ht="15.75">
      <c r="A56" s="151" t="s">
        <v>354</v>
      </c>
      <c r="B56" s="13" t="s">
        <v>38</v>
      </c>
      <c r="C56" s="5"/>
      <c r="D56" s="5"/>
      <c r="E56" s="5"/>
      <c r="F56" s="5"/>
      <c r="G56" s="1"/>
      <c r="H56" s="1"/>
      <c r="I56" s="1"/>
      <c r="J56" s="1"/>
      <c r="K56" s="1"/>
      <c r="L56" s="1"/>
      <c r="M56" s="1"/>
      <c r="N56" s="1"/>
    </row>
    <row r="57" spans="1:14" ht="15.75">
      <c r="A57" s="150" t="s">
        <v>142</v>
      </c>
      <c r="B57" s="103" t="s">
        <v>119</v>
      </c>
      <c r="C57" s="1">
        <v>67602900</v>
      </c>
      <c r="D57" s="1">
        <v>0</v>
      </c>
      <c r="E57" s="1">
        <v>0</v>
      </c>
      <c r="F57" s="1">
        <f>SUM(C57:E57)</f>
        <v>67602900</v>
      </c>
      <c r="G57" s="1">
        <v>295475</v>
      </c>
      <c r="H57" s="1">
        <v>0</v>
      </c>
      <c r="I57" s="1">
        <v>0</v>
      </c>
      <c r="J57" s="1">
        <f t="shared" si="7"/>
        <v>295475</v>
      </c>
      <c r="K57" s="1">
        <f t="shared" si="8"/>
        <v>67898375</v>
      </c>
      <c r="L57" s="1">
        <f t="shared" si="9"/>
        <v>0</v>
      </c>
      <c r="M57" s="1">
        <f t="shared" si="10"/>
        <v>0</v>
      </c>
      <c r="N57" s="1">
        <f t="shared" si="11"/>
        <v>67898375</v>
      </c>
    </row>
    <row r="58" spans="1:14" ht="31.5">
      <c r="A58" s="150" t="s">
        <v>143</v>
      </c>
      <c r="B58" s="103" t="s">
        <v>44</v>
      </c>
      <c r="C58" s="1">
        <v>14460803</v>
      </c>
      <c r="D58" s="1">
        <v>0</v>
      </c>
      <c r="E58" s="1">
        <v>0</v>
      </c>
      <c r="F58" s="1">
        <f aca="true" t="shared" si="18" ref="F58:F64">SUM(C58:E58)</f>
        <v>14460803</v>
      </c>
      <c r="G58" s="1">
        <v>36300</v>
      </c>
      <c r="H58" s="1">
        <v>0</v>
      </c>
      <c r="I58" s="1">
        <v>0</v>
      </c>
      <c r="J58" s="1">
        <f t="shared" si="7"/>
        <v>36300</v>
      </c>
      <c r="K58" s="1">
        <f t="shared" si="8"/>
        <v>14497103</v>
      </c>
      <c r="L58" s="1">
        <f t="shared" si="9"/>
        <v>0</v>
      </c>
      <c r="M58" s="1">
        <f t="shared" si="10"/>
        <v>0</v>
      </c>
      <c r="N58" s="1">
        <f t="shared" si="11"/>
        <v>14497103</v>
      </c>
    </row>
    <row r="59" spans="1:14" ht="15.75">
      <c r="A59" s="150" t="s">
        <v>144</v>
      </c>
      <c r="B59" s="103" t="s">
        <v>19</v>
      </c>
      <c r="C59" s="1">
        <v>224099000</v>
      </c>
      <c r="D59" s="1">
        <v>0</v>
      </c>
      <c r="E59" s="1">
        <v>0</v>
      </c>
      <c r="F59" s="1">
        <f t="shared" si="18"/>
        <v>224099000</v>
      </c>
      <c r="G59" s="1">
        <v>0</v>
      </c>
      <c r="H59" s="1">
        <v>0</v>
      </c>
      <c r="I59" s="1">
        <v>0</v>
      </c>
      <c r="J59" s="1">
        <f t="shared" si="7"/>
        <v>0</v>
      </c>
      <c r="K59" s="1">
        <f t="shared" si="8"/>
        <v>224099000</v>
      </c>
      <c r="L59" s="1">
        <f t="shared" si="9"/>
        <v>0</v>
      </c>
      <c r="M59" s="1">
        <f t="shared" si="10"/>
        <v>0</v>
      </c>
      <c r="N59" s="1">
        <f t="shared" si="11"/>
        <v>224099000</v>
      </c>
    </row>
    <row r="60" spans="1:14" ht="15.75">
      <c r="A60" s="150" t="s">
        <v>145</v>
      </c>
      <c r="B60" s="2" t="s">
        <v>361</v>
      </c>
      <c r="C60" s="1">
        <v>0</v>
      </c>
      <c r="D60" s="1">
        <v>0</v>
      </c>
      <c r="E60" s="1">
        <v>0</v>
      </c>
      <c r="F60" s="1">
        <f t="shared" si="18"/>
        <v>0</v>
      </c>
      <c r="G60" s="1">
        <v>0</v>
      </c>
      <c r="H60" s="1">
        <v>0</v>
      </c>
      <c r="I60" s="1">
        <v>0</v>
      </c>
      <c r="J60" s="1">
        <f t="shared" si="7"/>
        <v>0</v>
      </c>
      <c r="K60" s="1">
        <f t="shared" si="8"/>
        <v>0</v>
      </c>
      <c r="L60" s="1">
        <f t="shared" si="9"/>
        <v>0</v>
      </c>
      <c r="M60" s="1">
        <f t="shared" si="10"/>
        <v>0</v>
      </c>
      <c r="N60" s="1">
        <f t="shared" si="11"/>
        <v>0</v>
      </c>
    </row>
    <row r="61" spans="1:14" ht="15.75">
      <c r="A61" s="150" t="s">
        <v>146</v>
      </c>
      <c r="B61" s="2" t="s">
        <v>362</v>
      </c>
      <c r="C61" s="1">
        <v>0</v>
      </c>
      <c r="D61" s="1">
        <v>0</v>
      </c>
      <c r="E61" s="1">
        <v>0</v>
      </c>
      <c r="F61" s="1">
        <f t="shared" si="18"/>
        <v>0</v>
      </c>
      <c r="G61" s="1">
        <v>36295455</v>
      </c>
      <c r="H61" s="1">
        <v>0</v>
      </c>
      <c r="I61" s="1">
        <v>0</v>
      </c>
      <c r="J61" s="1">
        <f t="shared" si="7"/>
        <v>36295455</v>
      </c>
      <c r="K61" s="1">
        <f t="shared" si="8"/>
        <v>36295455</v>
      </c>
      <c r="L61" s="1">
        <f t="shared" si="9"/>
        <v>0</v>
      </c>
      <c r="M61" s="1">
        <f t="shared" si="10"/>
        <v>0</v>
      </c>
      <c r="N61" s="1">
        <f t="shared" si="11"/>
        <v>36295455</v>
      </c>
    </row>
    <row r="62" spans="1:14" ht="15.75">
      <c r="A62" s="150" t="s">
        <v>147</v>
      </c>
      <c r="B62" s="163" t="s">
        <v>45</v>
      </c>
      <c r="C62" s="1">
        <v>0</v>
      </c>
      <c r="D62" s="1">
        <v>0</v>
      </c>
      <c r="E62" s="1">
        <v>0</v>
      </c>
      <c r="F62" s="1">
        <f t="shared" si="18"/>
        <v>0</v>
      </c>
      <c r="G62" s="1">
        <v>0</v>
      </c>
      <c r="H62" s="1">
        <v>0</v>
      </c>
      <c r="I62" s="1">
        <v>0</v>
      </c>
      <c r="J62" s="1">
        <f t="shared" si="7"/>
        <v>0</v>
      </c>
      <c r="K62" s="1">
        <f t="shared" si="8"/>
        <v>0</v>
      </c>
      <c r="L62" s="1">
        <f t="shared" si="9"/>
        <v>0</v>
      </c>
      <c r="M62" s="1">
        <f t="shared" si="10"/>
        <v>0</v>
      </c>
      <c r="N62" s="1">
        <f t="shared" si="11"/>
        <v>0</v>
      </c>
    </row>
    <row r="63" spans="1:14" ht="15.75">
      <c r="A63" s="150" t="s">
        <v>148</v>
      </c>
      <c r="B63" s="2" t="s">
        <v>46</v>
      </c>
      <c r="C63" s="1">
        <v>0</v>
      </c>
      <c r="D63" s="1">
        <v>0</v>
      </c>
      <c r="E63" s="1">
        <v>0</v>
      </c>
      <c r="F63" s="1">
        <f t="shared" si="18"/>
        <v>0</v>
      </c>
      <c r="G63" s="1">
        <v>0</v>
      </c>
      <c r="H63" s="1">
        <v>0</v>
      </c>
      <c r="I63" s="1">
        <v>0</v>
      </c>
      <c r="J63" s="1">
        <f t="shared" si="7"/>
        <v>0</v>
      </c>
      <c r="K63" s="1">
        <f t="shared" si="8"/>
        <v>0</v>
      </c>
      <c r="L63" s="1">
        <f t="shared" si="9"/>
        <v>0</v>
      </c>
      <c r="M63" s="1">
        <f t="shared" si="10"/>
        <v>0</v>
      </c>
      <c r="N63" s="1">
        <f t="shared" si="11"/>
        <v>0</v>
      </c>
    </row>
    <row r="64" spans="1:14" ht="15.75">
      <c r="A64" s="150" t="s">
        <v>149</v>
      </c>
      <c r="B64" s="2" t="s">
        <v>21</v>
      </c>
      <c r="C64" s="1">
        <v>0</v>
      </c>
      <c r="D64" s="1">
        <v>0</v>
      </c>
      <c r="E64" s="1">
        <v>0</v>
      </c>
      <c r="F64" s="1">
        <f t="shared" si="18"/>
        <v>0</v>
      </c>
      <c r="G64" s="1">
        <v>0</v>
      </c>
      <c r="H64" s="1">
        <v>0</v>
      </c>
      <c r="I64" s="1">
        <v>0</v>
      </c>
      <c r="J64" s="1">
        <f t="shared" si="7"/>
        <v>0</v>
      </c>
      <c r="K64" s="1">
        <f t="shared" si="8"/>
        <v>0</v>
      </c>
      <c r="L64" s="1">
        <f t="shared" si="9"/>
        <v>0</v>
      </c>
      <c r="M64" s="1">
        <f t="shared" si="10"/>
        <v>0</v>
      </c>
      <c r="N64" s="1">
        <f t="shared" si="11"/>
        <v>0</v>
      </c>
    </row>
    <row r="65" spans="1:14" ht="15.75">
      <c r="A65" s="151" t="s">
        <v>150</v>
      </c>
      <c r="B65" s="13" t="s">
        <v>339</v>
      </c>
      <c r="C65" s="5">
        <f>SUM(C57:C64)</f>
        <v>306162703</v>
      </c>
      <c r="D65" s="5">
        <f>SUM(D57:D64)</f>
        <v>0</v>
      </c>
      <c r="E65" s="5">
        <f aca="true" t="shared" si="19" ref="E65:N65">SUM(E57:E64)</f>
        <v>0</v>
      </c>
      <c r="F65" s="5">
        <f t="shared" si="19"/>
        <v>306162703</v>
      </c>
      <c r="G65" s="5">
        <f t="shared" si="19"/>
        <v>36627230</v>
      </c>
      <c r="H65" s="5">
        <f t="shared" si="19"/>
        <v>0</v>
      </c>
      <c r="I65" s="5">
        <f t="shared" si="19"/>
        <v>0</v>
      </c>
      <c r="J65" s="5">
        <f t="shared" si="19"/>
        <v>36627230</v>
      </c>
      <c r="K65" s="5">
        <f t="shared" si="19"/>
        <v>342789933</v>
      </c>
      <c r="L65" s="5">
        <f t="shared" si="19"/>
        <v>0</v>
      </c>
      <c r="M65" s="5">
        <f t="shared" si="19"/>
        <v>0</v>
      </c>
      <c r="N65" s="5">
        <f t="shared" si="19"/>
        <v>342789933</v>
      </c>
    </row>
    <row r="66" spans="1:14" ht="15.75">
      <c r="A66" s="12"/>
      <c r="B66" s="13"/>
      <c r="C66" s="5"/>
      <c r="D66" s="5"/>
      <c r="E66" s="5"/>
      <c r="F66" s="5"/>
      <c r="G66" s="1"/>
      <c r="H66" s="1"/>
      <c r="I66" s="1"/>
      <c r="J66" s="1"/>
      <c r="K66" s="1"/>
      <c r="L66" s="1"/>
      <c r="M66" s="1"/>
      <c r="N66" s="1"/>
    </row>
    <row r="67" spans="1:14" ht="15.75">
      <c r="A67" s="12"/>
      <c r="B67" s="13"/>
      <c r="C67" s="5"/>
      <c r="D67" s="5"/>
      <c r="E67" s="5"/>
      <c r="F67" s="5"/>
      <c r="G67" s="1"/>
      <c r="H67" s="1"/>
      <c r="I67" s="1"/>
      <c r="J67" s="1"/>
      <c r="K67" s="1"/>
      <c r="L67" s="1"/>
      <c r="M67" s="1"/>
      <c r="N67" s="1"/>
    </row>
    <row r="68" spans="1:14" ht="15.75">
      <c r="A68" s="151" t="s">
        <v>355</v>
      </c>
      <c r="B68" s="13" t="s">
        <v>37</v>
      </c>
      <c r="C68" s="4"/>
      <c r="D68" s="4"/>
      <c r="E68" s="4"/>
      <c r="F68" s="4"/>
      <c r="G68" s="1"/>
      <c r="H68" s="1"/>
      <c r="I68" s="1"/>
      <c r="J68" s="1"/>
      <c r="K68" s="1"/>
      <c r="L68" s="1"/>
      <c r="M68" s="1"/>
      <c r="N68" s="1"/>
    </row>
    <row r="69" spans="1:14" ht="15.75">
      <c r="A69" s="150" t="s">
        <v>142</v>
      </c>
      <c r="B69" s="103" t="s">
        <v>119</v>
      </c>
      <c r="C69" s="1">
        <v>190648955</v>
      </c>
      <c r="D69" s="1">
        <v>0</v>
      </c>
      <c r="E69" s="1">
        <v>0</v>
      </c>
      <c r="F69" s="1">
        <f>SUM(C69:E69)</f>
        <v>190648955</v>
      </c>
      <c r="G69" s="1">
        <v>3228064</v>
      </c>
      <c r="H69" s="1">
        <v>0</v>
      </c>
      <c r="I69" s="1">
        <v>0</v>
      </c>
      <c r="J69" s="1">
        <f t="shared" si="7"/>
        <v>3228064</v>
      </c>
      <c r="K69" s="1">
        <f t="shared" si="8"/>
        <v>193877019</v>
      </c>
      <c r="L69" s="1">
        <f t="shared" si="9"/>
        <v>0</v>
      </c>
      <c r="M69" s="1">
        <f t="shared" si="10"/>
        <v>0</v>
      </c>
      <c r="N69" s="1">
        <f t="shared" si="11"/>
        <v>193877019</v>
      </c>
    </row>
    <row r="70" spans="1:14" ht="31.5">
      <c r="A70" s="150" t="s">
        <v>143</v>
      </c>
      <c r="B70" s="103" t="s">
        <v>44</v>
      </c>
      <c r="C70" s="1">
        <v>45060048</v>
      </c>
      <c r="D70" s="1">
        <v>0</v>
      </c>
      <c r="E70" s="1">
        <v>0</v>
      </c>
      <c r="F70" s="1">
        <f aca="true" t="shared" si="20" ref="F70:F76">SUM(C70:E70)</f>
        <v>45060048</v>
      </c>
      <c r="G70" s="1">
        <v>707565</v>
      </c>
      <c r="H70" s="1">
        <v>0</v>
      </c>
      <c r="I70" s="1">
        <v>0</v>
      </c>
      <c r="J70" s="1">
        <f t="shared" si="7"/>
        <v>707565</v>
      </c>
      <c r="K70" s="1">
        <f t="shared" si="8"/>
        <v>45767613</v>
      </c>
      <c r="L70" s="1">
        <f t="shared" si="9"/>
        <v>0</v>
      </c>
      <c r="M70" s="1">
        <f t="shared" si="10"/>
        <v>0</v>
      </c>
      <c r="N70" s="1">
        <f t="shared" si="11"/>
        <v>45767613</v>
      </c>
    </row>
    <row r="71" spans="1:14" ht="15.75">
      <c r="A71" s="150" t="s">
        <v>144</v>
      </c>
      <c r="B71" s="103" t="s">
        <v>19</v>
      </c>
      <c r="C71" s="1">
        <v>34611028</v>
      </c>
      <c r="D71" s="1">
        <v>0</v>
      </c>
      <c r="E71" s="1">
        <v>0</v>
      </c>
      <c r="F71" s="1">
        <f t="shared" si="20"/>
        <v>34611028</v>
      </c>
      <c r="G71" s="1">
        <v>0</v>
      </c>
      <c r="H71" s="1">
        <v>0</v>
      </c>
      <c r="I71" s="1">
        <v>0</v>
      </c>
      <c r="J71" s="1">
        <f t="shared" si="7"/>
        <v>0</v>
      </c>
      <c r="K71" s="1">
        <f t="shared" si="8"/>
        <v>34611028</v>
      </c>
      <c r="L71" s="1">
        <f t="shared" si="9"/>
        <v>0</v>
      </c>
      <c r="M71" s="1">
        <f t="shared" si="10"/>
        <v>0</v>
      </c>
      <c r="N71" s="1">
        <f t="shared" si="11"/>
        <v>34611028</v>
      </c>
    </row>
    <row r="72" spans="1:14" ht="15.75">
      <c r="A72" s="150" t="s">
        <v>145</v>
      </c>
      <c r="B72" s="2" t="s">
        <v>361</v>
      </c>
      <c r="C72" s="1">
        <v>0</v>
      </c>
      <c r="D72" s="1">
        <v>0</v>
      </c>
      <c r="E72" s="1">
        <v>0</v>
      </c>
      <c r="F72" s="1">
        <f t="shared" si="20"/>
        <v>0</v>
      </c>
      <c r="G72" s="1">
        <v>0</v>
      </c>
      <c r="H72" s="1">
        <v>0</v>
      </c>
      <c r="I72" s="1">
        <v>0</v>
      </c>
      <c r="J72" s="1">
        <f t="shared" si="7"/>
        <v>0</v>
      </c>
      <c r="K72" s="1">
        <f t="shared" si="8"/>
        <v>0</v>
      </c>
      <c r="L72" s="1">
        <f t="shared" si="9"/>
        <v>0</v>
      </c>
      <c r="M72" s="1">
        <f t="shared" si="10"/>
        <v>0</v>
      </c>
      <c r="N72" s="1">
        <f t="shared" si="11"/>
        <v>0</v>
      </c>
    </row>
    <row r="73" spans="1:14" ht="15.75">
      <c r="A73" s="150" t="s">
        <v>146</v>
      </c>
      <c r="B73" s="2" t="s">
        <v>362</v>
      </c>
      <c r="C73" s="1">
        <v>0</v>
      </c>
      <c r="D73" s="1">
        <v>0</v>
      </c>
      <c r="E73" s="1">
        <v>0</v>
      </c>
      <c r="F73" s="1">
        <f t="shared" si="20"/>
        <v>0</v>
      </c>
      <c r="G73" s="1">
        <v>8891000</v>
      </c>
      <c r="H73" s="1">
        <v>0</v>
      </c>
      <c r="I73" s="1">
        <v>0</v>
      </c>
      <c r="J73" s="1">
        <f t="shared" si="7"/>
        <v>8891000</v>
      </c>
      <c r="K73" s="1">
        <f t="shared" si="8"/>
        <v>8891000</v>
      </c>
      <c r="L73" s="1">
        <f t="shared" si="9"/>
        <v>0</v>
      </c>
      <c r="M73" s="1">
        <f t="shared" si="10"/>
        <v>0</v>
      </c>
      <c r="N73" s="1">
        <f t="shared" si="11"/>
        <v>8891000</v>
      </c>
    </row>
    <row r="74" spans="1:14" ht="15.75">
      <c r="A74" s="150" t="s">
        <v>147</v>
      </c>
      <c r="B74" s="163" t="s">
        <v>45</v>
      </c>
      <c r="C74" s="1">
        <v>0</v>
      </c>
      <c r="D74" s="1">
        <v>0</v>
      </c>
      <c r="E74" s="1">
        <v>0</v>
      </c>
      <c r="F74" s="1">
        <f t="shared" si="20"/>
        <v>0</v>
      </c>
      <c r="G74" s="1">
        <v>0</v>
      </c>
      <c r="H74" s="1">
        <v>0</v>
      </c>
      <c r="I74" s="1">
        <v>0</v>
      </c>
      <c r="J74" s="1">
        <f t="shared" si="7"/>
        <v>0</v>
      </c>
      <c r="K74" s="1">
        <f t="shared" si="8"/>
        <v>0</v>
      </c>
      <c r="L74" s="1">
        <f t="shared" si="9"/>
        <v>0</v>
      </c>
      <c r="M74" s="1">
        <f t="shared" si="10"/>
        <v>0</v>
      </c>
      <c r="N74" s="1">
        <f t="shared" si="11"/>
        <v>0</v>
      </c>
    </row>
    <row r="75" spans="1:14" ht="15.75">
      <c r="A75" s="150" t="s">
        <v>148</v>
      </c>
      <c r="B75" s="2" t="s">
        <v>46</v>
      </c>
      <c r="C75" s="1">
        <v>750000</v>
      </c>
      <c r="D75" s="1">
        <v>0</v>
      </c>
      <c r="E75" s="1">
        <v>0</v>
      </c>
      <c r="F75" s="1">
        <f t="shared" si="20"/>
        <v>750000</v>
      </c>
      <c r="G75" s="1">
        <v>0</v>
      </c>
      <c r="H75" s="1">
        <v>0</v>
      </c>
      <c r="I75" s="1">
        <v>0</v>
      </c>
      <c r="J75" s="1">
        <f t="shared" si="7"/>
        <v>0</v>
      </c>
      <c r="K75" s="1">
        <f t="shared" si="8"/>
        <v>750000</v>
      </c>
      <c r="L75" s="1">
        <f t="shared" si="9"/>
        <v>0</v>
      </c>
      <c r="M75" s="1">
        <f t="shared" si="10"/>
        <v>0</v>
      </c>
      <c r="N75" s="1">
        <f t="shared" si="11"/>
        <v>750000</v>
      </c>
    </row>
    <row r="76" spans="1:14" ht="15.75">
      <c r="A76" s="150" t="s">
        <v>149</v>
      </c>
      <c r="B76" s="2" t="s">
        <v>21</v>
      </c>
      <c r="C76" s="1">
        <v>0</v>
      </c>
      <c r="D76" s="1">
        <v>0</v>
      </c>
      <c r="E76" s="1">
        <v>0</v>
      </c>
      <c r="F76" s="1">
        <f t="shared" si="20"/>
        <v>0</v>
      </c>
      <c r="G76" s="1">
        <v>0</v>
      </c>
      <c r="H76" s="1">
        <v>0</v>
      </c>
      <c r="I76" s="1">
        <v>0</v>
      </c>
      <c r="J76" s="1">
        <f t="shared" si="7"/>
        <v>0</v>
      </c>
      <c r="K76" s="1">
        <f t="shared" si="8"/>
        <v>0</v>
      </c>
      <c r="L76" s="1">
        <f t="shared" si="9"/>
        <v>0</v>
      </c>
      <c r="M76" s="1">
        <f t="shared" si="10"/>
        <v>0</v>
      </c>
      <c r="N76" s="1">
        <f t="shared" si="11"/>
        <v>0</v>
      </c>
    </row>
    <row r="77" spans="1:14" ht="15.75">
      <c r="A77" s="151" t="s">
        <v>150</v>
      </c>
      <c r="B77" s="13" t="s">
        <v>339</v>
      </c>
      <c r="C77" s="5">
        <f>SUM(C69:C76)</f>
        <v>271070031</v>
      </c>
      <c r="D77" s="5">
        <f>SUM(D69:D76)</f>
        <v>0</v>
      </c>
      <c r="E77" s="5">
        <f>SUM(E69:E76)</f>
        <v>0</v>
      </c>
      <c r="F77" s="5">
        <f aca="true" t="shared" si="21" ref="F77:N77">SUM(F69:F76)</f>
        <v>271070031</v>
      </c>
      <c r="G77" s="5">
        <f t="shared" si="21"/>
        <v>12826629</v>
      </c>
      <c r="H77" s="5">
        <f t="shared" si="21"/>
        <v>0</v>
      </c>
      <c r="I77" s="5">
        <f t="shared" si="21"/>
        <v>0</v>
      </c>
      <c r="J77" s="5">
        <f t="shared" si="21"/>
        <v>12826629</v>
      </c>
      <c r="K77" s="5">
        <f t="shared" si="21"/>
        <v>283896660</v>
      </c>
      <c r="L77" s="5">
        <f t="shared" si="21"/>
        <v>0</v>
      </c>
      <c r="M77" s="5">
        <f t="shared" si="21"/>
        <v>0</v>
      </c>
      <c r="N77" s="5">
        <f t="shared" si="21"/>
        <v>283896660</v>
      </c>
    </row>
    <row r="78" spans="1:14" ht="15.75">
      <c r="A78" s="12"/>
      <c r="B78" s="13"/>
      <c r="C78" s="5"/>
      <c r="D78" s="5"/>
      <c r="E78" s="5"/>
      <c r="F78" s="5"/>
      <c r="G78" s="1"/>
      <c r="H78" s="1"/>
      <c r="I78" s="1"/>
      <c r="J78" s="1"/>
      <c r="K78" s="1"/>
      <c r="L78" s="1"/>
      <c r="M78" s="1"/>
      <c r="N78" s="1"/>
    </row>
    <row r="79" spans="1:14" ht="31.5">
      <c r="A79" s="151" t="s">
        <v>356</v>
      </c>
      <c r="B79" s="173" t="s">
        <v>456</v>
      </c>
      <c r="C79" s="4"/>
      <c r="D79" s="4"/>
      <c r="E79" s="4"/>
      <c r="F79" s="4"/>
      <c r="G79" s="1"/>
      <c r="H79" s="1"/>
      <c r="I79" s="1"/>
      <c r="J79" s="1"/>
      <c r="K79" s="1"/>
      <c r="L79" s="1"/>
      <c r="M79" s="1"/>
      <c r="N79" s="1"/>
    </row>
    <row r="80" spans="1:14" ht="15.75">
      <c r="A80" s="150" t="s">
        <v>142</v>
      </c>
      <c r="B80" s="103" t="s">
        <v>119</v>
      </c>
      <c r="C80" s="1">
        <v>49576902</v>
      </c>
      <c r="D80" s="1">
        <v>0</v>
      </c>
      <c r="E80" s="1">
        <v>0</v>
      </c>
      <c r="F80" s="1">
        <f>SUM(C80:E80)</f>
        <v>49576902</v>
      </c>
      <c r="G80" s="1">
        <v>2866988</v>
      </c>
      <c r="H80" s="1">
        <v>0</v>
      </c>
      <c r="I80" s="1">
        <v>0</v>
      </c>
      <c r="J80" s="1">
        <f aca="true" t="shared" si="22" ref="J80:J98">SUM(G80:I80)</f>
        <v>2866988</v>
      </c>
      <c r="K80" s="1">
        <f t="shared" si="8"/>
        <v>52443890</v>
      </c>
      <c r="L80" s="1">
        <f t="shared" si="9"/>
        <v>0</v>
      </c>
      <c r="M80" s="1">
        <f t="shared" si="10"/>
        <v>0</v>
      </c>
      <c r="N80" s="1">
        <f t="shared" si="11"/>
        <v>52443890</v>
      </c>
    </row>
    <row r="81" spans="1:14" ht="31.5">
      <c r="A81" s="150" t="s">
        <v>143</v>
      </c>
      <c r="B81" s="103" t="s">
        <v>44</v>
      </c>
      <c r="C81" s="1">
        <v>10535796</v>
      </c>
      <c r="D81" s="1">
        <v>0</v>
      </c>
      <c r="E81" s="1">
        <v>0</v>
      </c>
      <c r="F81" s="1">
        <f aca="true" t="shared" si="23" ref="F81:F87">SUM(C81:E81)</f>
        <v>10535796</v>
      </c>
      <c r="G81" s="1">
        <v>612873</v>
      </c>
      <c r="H81" s="1">
        <v>0</v>
      </c>
      <c r="I81" s="1">
        <v>0</v>
      </c>
      <c r="J81" s="1">
        <f t="shared" si="22"/>
        <v>612873</v>
      </c>
      <c r="K81" s="1">
        <f t="shared" si="8"/>
        <v>11148669</v>
      </c>
      <c r="L81" s="1">
        <f t="shared" si="9"/>
        <v>0</v>
      </c>
      <c r="M81" s="1">
        <f t="shared" si="10"/>
        <v>0</v>
      </c>
      <c r="N81" s="1">
        <f t="shared" si="11"/>
        <v>11148669</v>
      </c>
    </row>
    <row r="82" spans="1:14" ht="15.75">
      <c r="A82" s="150" t="s">
        <v>144</v>
      </c>
      <c r="B82" s="103" t="s">
        <v>19</v>
      </c>
      <c r="C82" s="1">
        <v>34192794</v>
      </c>
      <c r="D82" s="1">
        <v>0</v>
      </c>
      <c r="E82" s="1">
        <v>0</v>
      </c>
      <c r="F82" s="1">
        <f t="shared" si="23"/>
        <v>34192794</v>
      </c>
      <c r="G82" s="1">
        <v>0</v>
      </c>
      <c r="H82" s="1">
        <v>0</v>
      </c>
      <c r="I82" s="1">
        <v>0</v>
      </c>
      <c r="J82" s="1">
        <f t="shared" si="22"/>
        <v>0</v>
      </c>
      <c r="K82" s="1">
        <f t="shared" si="8"/>
        <v>34192794</v>
      </c>
      <c r="L82" s="1">
        <f t="shared" si="9"/>
        <v>0</v>
      </c>
      <c r="M82" s="1">
        <f t="shared" si="10"/>
        <v>0</v>
      </c>
      <c r="N82" s="1">
        <f t="shared" si="11"/>
        <v>34192794</v>
      </c>
    </row>
    <row r="83" spans="1:14" ht="15.75">
      <c r="A83" s="150" t="s">
        <v>145</v>
      </c>
      <c r="B83" s="2" t="s">
        <v>361</v>
      </c>
      <c r="C83" s="1">
        <v>0</v>
      </c>
      <c r="D83" s="1">
        <v>0</v>
      </c>
      <c r="E83" s="1">
        <v>0</v>
      </c>
      <c r="F83" s="1">
        <f t="shared" si="23"/>
        <v>0</v>
      </c>
      <c r="G83" s="1">
        <v>0</v>
      </c>
      <c r="H83" s="1">
        <v>0</v>
      </c>
      <c r="I83" s="1">
        <v>0</v>
      </c>
      <c r="J83" s="1">
        <f t="shared" si="22"/>
        <v>0</v>
      </c>
      <c r="K83" s="1">
        <f t="shared" si="8"/>
        <v>0</v>
      </c>
      <c r="L83" s="1">
        <f t="shared" si="9"/>
        <v>0</v>
      </c>
      <c r="M83" s="1">
        <f t="shared" si="10"/>
        <v>0</v>
      </c>
      <c r="N83" s="1">
        <f t="shared" si="11"/>
        <v>0</v>
      </c>
    </row>
    <row r="84" spans="1:14" ht="15.75">
      <c r="A84" s="150" t="s">
        <v>146</v>
      </c>
      <c r="B84" s="2" t="s">
        <v>362</v>
      </c>
      <c r="C84" s="1">
        <v>0</v>
      </c>
      <c r="D84" s="1">
        <v>0</v>
      </c>
      <c r="E84" s="1">
        <v>0</v>
      </c>
      <c r="F84" s="1">
        <f t="shared" si="23"/>
        <v>0</v>
      </c>
      <c r="G84" s="1">
        <v>6484074</v>
      </c>
      <c r="H84" s="1">
        <v>0</v>
      </c>
      <c r="I84" s="1">
        <v>0</v>
      </c>
      <c r="J84" s="1">
        <f t="shared" si="22"/>
        <v>6484074</v>
      </c>
      <c r="K84" s="1">
        <f t="shared" si="8"/>
        <v>6484074</v>
      </c>
      <c r="L84" s="1">
        <f t="shared" si="9"/>
        <v>0</v>
      </c>
      <c r="M84" s="1">
        <f t="shared" si="10"/>
        <v>0</v>
      </c>
      <c r="N84" s="1">
        <f t="shared" si="11"/>
        <v>6484074</v>
      </c>
    </row>
    <row r="85" spans="1:14" ht="15.75">
      <c r="A85" s="150" t="s">
        <v>147</v>
      </c>
      <c r="B85" s="163" t="s">
        <v>45</v>
      </c>
      <c r="C85" s="1">
        <v>0</v>
      </c>
      <c r="D85" s="1">
        <v>0</v>
      </c>
      <c r="E85" s="1">
        <v>0</v>
      </c>
      <c r="F85" s="1">
        <f t="shared" si="23"/>
        <v>0</v>
      </c>
      <c r="G85" s="1">
        <v>0</v>
      </c>
      <c r="H85" s="1">
        <v>0</v>
      </c>
      <c r="I85" s="1">
        <v>0</v>
      </c>
      <c r="J85" s="1">
        <f t="shared" si="22"/>
        <v>0</v>
      </c>
      <c r="K85" s="1">
        <f t="shared" si="8"/>
        <v>0</v>
      </c>
      <c r="L85" s="1">
        <f t="shared" si="9"/>
        <v>0</v>
      </c>
      <c r="M85" s="1">
        <f t="shared" si="10"/>
        <v>0</v>
      </c>
      <c r="N85" s="1">
        <f t="shared" si="11"/>
        <v>0</v>
      </c>
    </row>
    <row r="86" spans="1:14" ht="15.75">
      <c r="A86" s="150" t="s">
        <v>148</v>
      </c>
      <c r="B86" s="2" t="s">
        <v>46</v>
      </c>
      <c r="C86" s="1">
        <v>0</v>
      </c>
      <c r="D86" s="1">
        <v>0</v>
      </c>
      <c r="E86" s="1">
        <v>0</v>
      </c>
      <c r="F86" s="1">
        <f t="shared" si="23"/>
        <v>0</v>
      </c>
      <c r="G86" s="1">
        <v>0</v>
      </c>
      <c r="H86" s="1">
        <v>0</v>
      </c>
      <c r="I86" s="1">
        <v>0</v>
      </c>
      <c r="J86" s="1">
        <f t="shared" si="22"/>
        <v>0</v>
      </c>
      <c r="K86" s="1">
        <f aca="true" t="shared" si="24" ref="K86:M87">C86+G86</f>
        <v>0</v>
      </c>
      <c r="L86" s="1">
        <f t="shared" si="24"/>
        <v>0</v>
      </c>
      <c r="M86" s="1">
        <f t="shared" si="24"/>
        <v>0</v>
      </c>
      <c r="N86" s="1">
        <f>SUM(K86:M86)</f>
        <v>0</v>
      </c>
    </row>
    <row r="87" spans="1:14" ht="15.75">
      <c r="A87" s="150" t="s">
        <v>149</v>
      </c>
      <c r="B87" s="2" t="s">
        <v>21</v>
      </c>
      <c r="C87" s="1">
        <v>0</v>
      </c>
      <c r="D87" s="1">
        <v>0</v>
      </c>
      <c r="E87" s="1">
        <v>0</v>
      </c>
      <c r="F87" s="1">
        <f t="shared" si="23"/>
        <v>0</v>
      </c>
      <c r="G87" s="1">
        <v>0</v>
      </c>
      <c r="H87" s="1">
        <v>0</v>
      </c>
      <c r="I87" s="1">
        <v>0</v>
      </c>
      <c r="J87" s="1">
        <f t="shared" si="22"/>
        <v>0</v>
      </c>
      <c r="K87" s="1">
        <f t="shared" si="24"/>
        <v>0</v>
      </c>
      <c r="L87" s="1">
        <f t="shared" si="24"/>
        <v>0</v>
      </c>
      <c r="M87" s="1">
        <f t="shared" si="24"/>
        <v>0</v>
      </c>
      <c r="N87" s="1">
        <f>SUM(K87:M87)</f>
        <v>0</v>
      </c>
    </row>
    <row r="88" spans="1:14" ht="15.75">
      <c r="A88" s="151" t="s">
        <v>150</v>
      </c>
      <c r="B88" s="13" t="s">
        <v>339</v>
      </c>
      <c r="C88" s="5">
        <f>SUM(C80:C87)</f>
        <v>94305492</v>
      </c>
      <c r="D88" s="5">
        <f>SUM(D80:D87)</f>
        <v>0</v>
      </c>
      <c r="E88" s="5">
        <f>SUM(E80:E87)</f>
        <v>0</v>
      </c>
      <c r="F88" s="5">
        <f>SUM(F80:F87)</f>
        <v>94305492</v>
      </c>
      <c r="G88" s="5">
        <f aca="true" t="shared" si="25" ref="G88:N88">SUM(G80:G87)</f>
        <v>9963935</v>
      </c>
      <c r="H88" s="5">
        <f t="shared" si="25"/>
        <v>0</v>
      </c>
      <c r="I88" s="5">
        <f t="shared" si="25"/>
        <v>0</v>
      </c>
      <c r="J88" s="5">
        <f t="shared" si="25"/>
        <v>9963935</v>
      </c>
      <c r="K88" s="5">
        <f t="shared" si="25"/>
        <v>104269427</v>
      </c>
      <c r="L88" s="5">
        <f t="shared" si="25"/>
        <v>0</v>
      </c>
      <c r="M88" s="5">
        <f t="shared" si="25"/>
        <v>0</v>
      </c>
      <c r="N88" s="5">
        <f t="shared" si="25"/>
        <v>104269427</v>
      </c>
    </row>
    <row r="89" spans="1:14" ht="15.75">
      <c r="A89" s="12"/>
      <c r="B89" s="13"/>
      <c r="C89" s="4"/>
      <c r="D89" s="4"/>
      <c r="E89" s="4"/>
      <c r="F89" s="4"/>
      <c r="G89" s="1"/>
      <c r="H89" s="1"/>
      <c r="I89" s="1"/>
      <c r="J89" s="1"/>
      <c r="K89" s="1"/>
      <c r="L89" s="1"/>
      <c r="M89" s="1"/>
      <c r="N89" s="1"/>
    </row>
    <row r="90" spans="1:14" ht="15.75">
      <c r="A90" s="151" t="s">
        <v>357</v>
      </c>
      <c r="B90" s="13" t="s">
        <v>35</v>
      </c>
      <c r="C90" s="4"/>
      <c r="D90" s="4"/>
      <c r="E90" s="4"/>
      <c r="F90" s="4"/>
      <c r="G90" s="1"/>
      <c r="H90" s="1"/>
      <c r="I90" s="1"/>
      <c r="J90" s="1"/>
      <c r="K90" s="1"/>
      <c r="L90" s="1"/>
      <c r="M90" s="1"/>
      <c r="N90" s="1"/>
    </row>
    <row r="91" spans="1:14" ht="15.75">
      <c r="A91" s="150" t="s">
        <v>142</v>
      </c>
      <c r="B91" s="103" t="s">
        <v>119</v>
      </c>
      <c r="C91" s="1">
        <v>21011592</v>
      </c>
      <c r="D91" s="1">
        <v>0</v>
      </c>
      <c r="E91" s="1">
        <v>0</v>
      </c>
      <c r="F91" s="1">
        <f>SUM(C91:E91)</f>
        <v>21011592</v>
      </c>
      <c r="G91" s="1">
        <v>973536</v>
      </c>
      <c r="H91" s="1">
        <v>0</v>
      </c>
      <c r="I91" s="1">
        <v>0</v>
      </c>
      <c r="J91" s="1">
        <f t="shared" si="22"/>
        <v>973536</v>
      </c>
      <c r="K91" s="1">
        <f aca="true" t="shared" si="26" ref="K91:M98">C91+G91</f>
        <v>21985128</v>
      </c>
      <c r="L91" s="1">
        <f t="shared" si="26"/>
        <v>0</v>
      </c>
      <c r="M91" s="1">
        <f t="shared" si="26"/>
        <v>0</v>
      </c>
      <c r="N91" s="1">
        <f aca="true" t="shared" si="27" ref="N91:N98">SUM(K91:M91)</f>
        <v>21985128</v>
      </c>
    </row>
    <row r="92" spans="1:14" ht="31.5">
      <c r="A92" s="150" t="s">
        <v>143</v>
      </c>
      <c r="B92" s="103" t="s">
        <v>44</v>
      </c>
      <c r="C92" s="1">
        <v>4706130</v>
      </c>
      <c r="D92" s="1">
        <v>0</v>
      </c>
      <c r="E92" s="1">
        <v>0</v>
      </c>
      <c r="F92" s="1">
        <f aca="true" t="shared" si="28" ref="F92:F98">SUM(C92:E92)</f>
        <v>4706130</v>
      </c>
      <c r="G92" s="1">
        <v>205810</v>
      </c>
      <c r="H92" s="1">
        <v>0</v>
      </c>
      <c r="I92" s="1">
        <v>0</v>
      </c>
      <c r="J92" s="1">
        <f t="shared" si="22"/>
        <v>205810</v>
      </c>
      <c r="K92" s="1">
        <f t="shared" si="26"/>
        <v>4911940</v>
      </c>
      <c r="L92" s="1">
        <f t="shared" si="26"/>
        <v>0</v>
      </c>
      <c r="M92" s="1">
        <f t="shared" si="26"/>
        <v>0</v>
      </c>
      <c r="N92" s="1">
        <f t="shared" si="27"/>
        <v>4911940</v>
      </c>
    </row>
    <row r="93" spans="1:14" ht="15.75">
      <c r="A93" s="150" t="s">
        <v>144</v>
      </c>
      <c r="B93" s="103" t="s">
        <v>19</v>
      </c>
      <c r="C93" s="1">
        <v>12889278</v>
      </c>
      <c r="D93" s="1">
        <v>0</v>
      </c>
      <c r="E93" s="1">
        <v>0</v>
      </c>
      <c r="F93" s="1">
        <f t="shared" si="28"/>
        <v>12889278</v>
      </c>
      <c r="G93" s="1">
        <v>0</v>
      </c>
      <c r="H93" s="1">
        <v>0</v>
      </c>
      <c r="I93" s="1">
        <v>0</v>
      </c>
      <c r="J93" s="1">
        <f t="shared" si="22"/>
        <v>0</v>
      </c>
      <c r="K93" s="1">
        <f t="shared" si="26"/>
        <v>12889278</v>
      </c>
      <c r="L93" s="1">
        <f t="shared" si="26"/>
        <v>0</v>
      </c>
      <c r="M93" s="1">
        <f t="shared" si="26"/>
        <v>0</v>
      </c>
      <c r="N93" s="1">
        <f t="shared" si="27"/>
        <v>12889278</v>
      </c>
    </row>
    <row r="94" spans="1:14" ht="15.75">
      <c r="A94" s="150" t="s">
        <v>145</v>
      </c>
      <c r="B94" s="2" t="s">
        <v>361</v>
      </c>
      <c r="C94" s="1">
        <v>0</v>
      </c>
      <c r="D94" s="1">
        <v>0</v>
      </c>
      <c r="E94" s="1">
        <v>0</v>
      </c>
      <c r="F94" s="1">
        <f t="shared" si="28"/>
        <v>0</v>
      </c>
      <c r="G94" s="1">
        <v>0</v>
      </c>
      <c r="H94" s="1">
        <v>0</v>
      </c>
      <c r="I94" s="1">
        <v>0</v>
      </c>
      <c r="J94" s="1">
        <f t="shared" si="22"/>
        <v>0</v>
      </c>
      <c r="K94" s="1">
        <f t="shared" si="26"/>
        <v>0</v>
      </c>
      <c r="L94" s="1">
        <f t="shared" si="26"/>
        <v>0</v>
      </c>
      <c r="M94" s="1">
        <f t="shared" si="26"/>
        <v>0</v>
      </c>
      <c r="N94" s="1">
        <f t="shared" si="27"/>
        <v>0</v>
      </c>
    </row>
    <row r="95" spans="1:14" ht="15.75">
      <c r="A95" s="150" t="s">
        <v>146</v>
      </c>
      <c r="B95" s="2" t="s">
        <v>362</v>
      </c>
      <c r="C95" s="1">
        <v>0</v>
      </c>
      <c r="D95" s="1">
        <v>0</v>
      </c>
      <c r="E95" s="1">
        <v>0</v>
      </c>
      <c r="F95" s="1">
        <f t="shared" si="28"/>
        <v>0</v>
      </c>
      <c r="G95" s="1">
        <v>6711000</v>
      </c>
      <c r="H95" s="1">
        <v>0</v>
      </c>
      <c r="I95" s="1">
        <v>0</v>
      </c>
      <c r="J95" s="1">
        <f t="shared" si="22"/>
        <v>6711000</v>
      </c>
      <c r="K95" s="1">
        <f t="shared" si="26"/>
        <v>6711000</v>
      </c>
      <c r="L95" s="1">
        <f t="shared" si="26"/>
        <v>0</v>
      </c>
      <c r="M95" s="1">
        <f t="shared" si="26"/>
        <v>0</v>
      </c>
      <c r="N95" s="1">
        <f t="shared" si="27"/>
        <v>6711000</v>
      </c>
    </row>
    <row r="96" spans="1:14" ht="15.75">
      <c r="A96" s="150" t="s">
        <v>147</v>
      </c>
      <c r="B96" s="163" t="s">
        <v>45</v>
      </c>
      <c r="C96" s="1">
        <v>0</v>
      </c>
      <c r="D96" s="1">
        <v>0</v>
      </c>
      <c r="E96" s="1">
        <v>0</v>
      </c>
      <c r="F96" s="1">
        <f t="shared" si="28"/>
        <v>0</v>
      </c>
      <c r="G96" s="1">
        <v>0</v>
      </c>
      <c r="H96" s="1">
        <v>0</v>
      </c>
      <c r="I96" s="1">
        <v>0</v>
      </c>
      <c r="J96" s="1">
        <f t="shared" si="22"/>
        <v>0</v>
      </c>
      <c r="K96" s="1">
        <f t="shared" si="26"/>
        <v>0</v>
      </c>
      <c r="L96" s="1">
        <f t="shared" si="26"/>
        <v>0</v>
      </c>
      <c r="M96" s="1">
        <f t="shared" si="26"/>
        <v>0</v>
      </c>
      <c r="N96" s="1">
        <f t="shared" si="27"/>
        <v>0</v>
      </c>
    </row>
    <row r="97" spans="1:14" ht="15.75">
      <c r="A97" s="150" t="s">
        <v>148</v>
      </c>
      <c r="B97" s="2" t="s">
        <v>46</v>
      </c>
      <c r="C97" s="1">
        <v>0</v>
      </c>
      <c r="D97" s="1">
        <v>0</v>
      </c>
      <c r="E97" s="1">
        <v>0</v>
      </c>
      <c r="F97" s="1">
        <f t="shared" si="28"/>
        <v>0</v>
      </c>
      <c r="G97" s="1">
        <v>0</v>
      </c>
      <c r="H97" s="1">
        <v>0</v>
      </c>
      <c r="I97" s="1">
        <v>0</v>
      </c>
      <c r="J97" s="1">
        <f t="shared" si="22"/>
        <v>0</v>
      </c>
      <c r="K97" s="1">
        <f t="shared" si="26"/>
        <v>0</v>
      </c>
      <c r="L97" s="1">
        <f t="shared" si="26"/>
        <v>0</v>
      </c>
      <c r="M97" s="1">
        <f t="shared" si="26"/>
        <v>0</v>
      </c>
      <c r="N97" s="1">
        <f t="shared" si="27"/>
        <v>0</v>
      </c>
    </row>
    <row r="98" spans="1:14" ht="15.75">
      <c r="A98" s="150" t="s">
        <v>149</v>
      </c>
      <c r="B98" s="2" t="s">
        <v>21</v>
      </c>
      <c r="C98" s="1">
        <v>0</v>
      </c>
      <c r="D98" s="1">
        <v>0</v>
      </c>
      <c r="E98" s="1">
        <v>0</v>
      </c>
      <c r="F98" s="1">
        <f t="shared" si="28"/>
        <v>0</v>
      </c>
      <c r="G98" s="1">
        <v>0</v>
      </c>
      <c r="H98" s="1">
        <v>0</v>
      </c>
      <c r="I98" s="1">
        <v>0</v>
      </c>
      <c r="J98" s="1">
        <f t="shared" si="22"/>
        <v>0</v>
      </c>
      <c r="K98" s="1">
        <f t="shared" si="26"/>
        <v>0</v>
      </c>
      <c r="L98" s="1">
        <f t="shared" si="26"/>
        <v>0</v>
      </c>
      <c r="M98" s="1">
        <f t="shared" si="26"/>
        <v>0</v>
      </c>
      <c r="N98" s="1">
        <f t="shared" si="27"/>
        <v>0</v>
      </c>
    </row>
    <row r="99" spans="1:14" ht="15.75">
      <c r="A99" s="151" t="s">
        <v>150</v>
      </c>
      <c r="B99" s="13" t="s">
        <v>339</v>
      </c>
      <c r="C99" s="5">
        <f>SUM(C91:C98)</f>
        <v>38607000</v>
      </c>
      <c r="D99" s="5">
        <f>SUM(D91:D98)</f>
        <v>0</v>
      </c>
      <c r="E99" s="5">
        <f>SUM(E91:E98)</f>
        <v>0</v>
      </c>
      <c r="F99" s="5">
        <f aca="true" t="shared" si="29" ref="F99:N99">SUM(F91:F98)</f>
        <v>38607000</v>
      </c>
      <c r="G99" s="5">
        <f t="shared" si="29"/>
        <v>7890346</v>
      </c>
      <c r="H99" s="5">
        <f t="shared" si="29"/>
        <v>0</v>
      </c>
      <c r="I99" s="5">
        <f t="shared" si="29"/>
        <v>0</v>
      </c>
      <c r="J99" s="5">
        <f t="shared" si="29"/>
        <v>7890346</v>
      </c>
      <c r="K99" s="5">
        <f t="shared" si="29"/>
        <v>46497346</v>
      </c>
      <c r="L99" s="5">
        <f t="shared" si="29"/>
        <v>0</v>
      </c>
      <c r="M99" s="5">
        <f t="shared" si="29"/>
        <v>0</v>
      </c>
      <c r="N99" s="5">
        <f t="shared" si="29"/>
        <v>46497346</v>
      </c>
    </row>
    <row r="100" spans="1:14" ht="15.75">
      <c r="A100" s="12"/>
      <c r="B100" s="13"/>
      <c r="C100" s="5"/>
      <c r="D100" s="5"/>
      <c r="E100" s="5"/>
      <c r="F100" s="5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2"/>
      <c r="B101" s="13"/>
      <c r="C101" s="5"/>
      <c r="D101" s="5"/>
      <c r="E101" s="5"/>
      <c r="F101" s="5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51" t="s">
        <v>358</v>
      </c>
      <c r="B102" s="50" t="s">
        <v>7</v>
      </c>
      <c r="C102" s="115"/>
      <c r="D102" s="115"/>
      <c r="E102" s="115"/>
      <c r="F102" s="115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51" t="s">
        <v>142</v>
      </c>
      <c r="B103" s="108" t="s">
        <v>119</v>
      </c>
      <c r="C103" s="5">
        <f aca="true" t="shared" si="30" ref="C103:C111">SUM(C13+C24+C35+C46+C57+C69+C80+C91)</f>
        <v>1207135631</v>
      </c>
      <c r="D103" s="5">
        <f aca="true" t="shared" si="31" ref="D103:K103">SUM(D13+D24+D35+D46+D57+D69+D80+D91)</f>
        <v>928960</v>
      </c>
      <c r="E103" s="5">
        <f t="shared" si="31"/>
        <v>0</v>
      </c>
      <c r="F103" s="5">
        <f t="shared" si="31"/>
        <v>1208064591</v>
      </c>
      <c r="G103" s="5">
        <f t="shared" si="31"/>
        <v>10528424</v>
      </c>
      <c r="H103" s="5">
        <f t="shared" si="31"/>
        <v>0</v>
      </c>
      <c r="I103" s="5">
        <f t="shared" si="31"/>
        <v>0</v>
      </c>
      <c r="J103" s="5">
        <f t="shared" si="31"/>
        <v>10528424</v>
      </c>
      <c r="K103" s="5">
        <f t="shared" si="31"/>
        <v>1217664055</v>
      </c>
      <c r="L103" s="5">
        <f aca="true" t="shared" si="32" ref="L103:N111">SUM(L13+L24+L35+L46+L57+L69+L80+L91)</f>
        <v>928960</v>
      </c>
      <c r="M103" s="5">
        <f t="shared" si="32"/>
        <v>0</v>
      </c>
      <c r="N103" s="5">
        <f t="shared" si="32"/>
        <v>1218593015</v>
      </c>
    </row>
    <row r="104" spans="1:14" ht="31.5">
      <c r="A104" s="151" t="s">
        <v>143</v>
      </c>
      <c r="B104" s="108" t="s">
        <v>44</v>
      </c>
      <c r="C104" s="5">
        <f t="shared" si="30"/>
        <v>273621193</v>
      </c>
      <c r="D104" s="5">
        <f aca="true" t="shared" si="33" ref="D104:K104">SUM(D14+D25+D36+D47+D58+D70+D81+D92)</f>
        <v>3774967</v>
      </c>
      <c r="E104" s="5">
        <f t="shared" si="33"/>
        <v>0</v>
      </c>
      <c r="F104" s="5">
        <f t="shared" si="33"/>
        <v>277396160</v>
      </c>
      <c r="G104" s="5">
        <f t="shared" si="33"/>
        <v>2151659</v>
      </c>
      <c r="H104" s="5">
        <f t="shared" si="33"/>
        <v>0</v>
      </c>
      <c r="I104" s="5">
        <f t="shared" si="33"/>
        <v>0</v>
      </c>
      <c r="J104" s="5">
        <f t="shared" si="33"/>
        <v>2151659</v>
      </c>
      <c r="K104" s="5">
        <f t="shared" si="33"/>
        <v>275772852</v>
      </c>
      <c r="L104" s="5">
        <f t="shared" si="32"/>
        <v>3774967</v>
      </c>
      <c r="M104" s="5">
        <f t="shared" si="32"/>
        <v>0</v>
      </c>
      <c r="N104" s="5">
        <f t="shared" si="32"/>
        <v>279547819</v>
      </c>
    </row>
    <row r="105" spans="1:14" ht="15.75">
      <c r="A105" s="151" t="s">
        <v>144</v>
      </c>
      <c r="B105" s="108" t="s">
        <v>19</v>
      </c>
      <c r="C105" s="5">
        <f t="shared" si="30"/>
        <v>504288940</v>
      </c>
      <c r="D105" s="5">
        <f aca="true" t="shared" si="34" ref="D105:K105">SUM(D15+D26+D37+D48+D59+D71+D82+D93)</f>
        <v>1640600</v>
      </c>
      <c r="E105" s="5">
        <f t="shared" si="34"/>
        <v>0</v>
      </c>
      <c r="F105" s="5">
        <f t="shared" si="34"/>
        <v>505929540</v>
      </c>
      <c r="G105" s="5">
        <f t="shared" si="34"/>
        <v>0</v>
      </c>
      <c r="H105" s="5">
        <f t="shared" si="34"/>
        <v>0</v>
      </c>
      <c r="I105" s="5">
        <f t="shared" si="34"/>
        <v>0</v>
      </c>
      <c r="J105" s="5">
        <f t="shared" si="34"/>
        <v>0</v>
      </c>
      <c r="K105" s="5">
        <f t="shared" si="34"/>
        <v>504288940</v>
      </c>
      <c r="L105" s="5">
        <f t="shared" si="32"/>
        <v>1640600</v>
      </c>
      <c r="M105" s="5">
        <f t="shared" si="32"/>
        <v>0</v>
      </c>
      <c r="N105" s="5">
        <f t="shared" si="32"/>
        <v>505929540</v>
      </c>
    </row>
    <row r="106" spans="1:14" ht="15.75">
      <c r="A106" s="151" t="s">
        <v>145</v>
      </c>
      <c r="B106" s="55" t="s">
        <v>361</v>
      </c>
      <c r="C106" s="5">
        <f t="shared" si="30"/>
        <v>0</v>
      </c>
      <c r="D106" s="5">
        <f aca="true" t="shared" si="35" ref="D106:K106">SUM(D16+D27+D38+D49+D60+D72+D83+D94)</f>
        <v>0</v>
      </c>
      <c r="E106" s="5">
        <f t="shared" si="35"/>
        <v>0</v>
      </c>
      <c r="F106" s="5">
        <f t="shared" si="35"/>
        <v>0</v>
      </c>
      <c r="G106" s="5">
        <f t="shared" si="35"/>
        <v>0</v>
      </c>
      <c r="H106" s="5">
        <f t="shared" si="35"/>
        <v>0</v>
      </c>
      <c r="I106" s="5">
        <f t="shared" si="35"/>
        <v>0</v>
      </c>
      <c r="J106" s="5">
        <f t="shared" si="35"/>
        <v>0</v>
      </c>
      <c r="K106" s="5">
        <f t="shared" si="35"/>
        <v>0</v>
      </c>
      <c r="L106" s="5">
        <f t="shared" si="32"/>
        <v>0</v>
      </c>
      <c r="M106" s="5">
        <f t="shared" si="32"/>
        <v>0</v>
      </c>
      <c r="N106" s="5">
        <f t="shared" si="32"/>
        <v>0</v>
      </c>
    </row>
    <row r="107" spans="1:14" ht="15.75">
      <c r="A107" s="151" t="s">
        <v>146</v>
      </c>
      <c r="B107" s="55" t="s">
        <v>362</v>
      </c>
      <c r="C107" s="5">
        <f t="shared" si="30"/>
        <v>0</v>
      </c>
      <c r="D107" s="5">
        <f aca="true" t="shared" si="36" ref="D107:K107">SUM(D17+D28+D39+D50+D61+D73+D84+D95)</f>
        <v>0</v>
      </c>
      <c r="E107" s="5">
        <f t="shared" si="36"/>
        <v>0</v>
      </c>
      <c r="F107" s="5">
        <f t="shared" si="36"/>
        <v>0</v>
      </c>
      <c r="G107" s="5">
        <f t="shared" si="36"/>
        <v>99121088</v>
      </c>
      <c r="H107" s="5">
        <f t="shared" si="36"/>
        <v>0</v>
      </c>
      <c r="I107" s="5">
        <f t="shared" si="36"/>
        <v>0</v>
      </c>
      <c r="J107" s="5">
        <f t="shared" si="36"/>
        <v>99121088</v>
      </c>
      <c r="K107" s="5">
        <f t="shared" si="36"/>
        <v>99121088</v>
      </c>
      <c r="L107" s="5">
        <f t="shared" si="32"/>
        <v>0</v>
      </c>
      <c r="M107" s="5">
        <f t="shared" si="32"/>
        <v>0</v>
      </c>
      <c r="N107" s="5">
        <f t="shared" si="32"/>
        <v>99121088</v>
      </c>
    </row>
    <row r="108" spans="1:14" ht="15.75">
      <c r="A108" s="151" t="s">
        <v>147</v>
      </c>
      <c r="B108" s="164" t="s">
        <v>45</v>
      </c>
      <c r="C108" s="5">
        <f t="shared" si="30"/>
        <v>14883125</v>
      </c>
      <c r="D108" s="5">
        <f aca="true" t="shared" si="37" ref="D108:K108">SUM(D18+D29+D40+D51+D62+D74+D85+D96)</f>
        <v>0</v>
      </c>
      <c r="E108" s="5">
        <f t="shared" si="37"/>
        <v>0</v>
      </c>
      <c r="F108" s="5">
        <f t="shared" si="37"/>
        <v>14883125</v>
      </c>
      <c r="G108" s="5">
        <f t="shared" si="37"/>
        <v>10000000</v>
      </c>
      <c r="H108" s="5">
        <f t="shared" si="37"/>
        <v>0</v>
      </c>
      <c r="I108" s="5">
        <f t="shared" si="37"/>
        <v>0</v>
      </c>
      <c r="J108" s="5">
        <f t="shared" si="37"/>
        <v>10000000</v>
      </c>
      <c r="K108" s="5">
        <f t="shared" si="37"/>
        <v>24883125</v>
      </c>
      <c r="L108" s="5">
        <f t="shared" si="32"/>
        <v>0</v>
      </c>
      <c r="M108" s="5">
        <f t="shared" si="32"/>
        <v>0</v>
      </c>
      <c r="N108" s="5">
        <f t="shared" si="32"/>
        <v>24883125</v>
      </c>
    </row>
    <row r="109" spans="1:14" ht="15.75">
      <c r="A109" s="151" t="s">
        <v>148</v>
      </c>
      <c r="B109" s="55" t="s">
        <v>46</v>
      </c>
      <c r="C109" s="5">
        <f t="shared" si="30"/>
        <v>6797028</v>
      </c>
      <c r="D109" s="5">
        <f aca="true" t="shared" si="38" ref="D109:K109">SUM(D19+D30+D41+D52+D63+D75+D86+D97)</f>
        <v>0</v>
      </c>
      <c r="E109" s="5">
        <f t="shared" si="38"/>
        <v>0</v>
      </c>
      <c r="F109" s="5">
        <f t="shared" si="38"/>
        <v>6797028</v>
      </c>
      <c r="G109" s="5">
        <f t="shared" si="38"/>
        <v>0</v>
      </c>
      <c r="H109" s="5">
        <f t="shared" si="38"/>
        <v>0</v>
      </c>
      <c r="I109" s="5">
        <f t="shared" si="38"/>
        <v>0</v>
      </c>
      <c r="J109" s="5">
        <f t="shared" si="38"/>
        <v>0</v>
      </c>
      <c r="K109" s="5">
        <f t="shared" si="38"/>
        <v>6797028</v>
      </c>
      <c r="L109" s="5">
        <f t="shared" si="32"/>
        <v>0</v>
      </c>
      <c r="M109" s="5">
        <f t="shared" si="32"/>
        <v>0</v>
      </c>
      <c r="N109" s="5">
        <f t="shared" si="32"/>
        <v>6797028</v>
      </c>
    </row>
    <row r="110" spans="1:14" ht="15.75">
      <c r="A110" s="151" t="s">
        <v>149</v>
      </c>
      <c r="B110" s="55" t="s">
        <v>21</v>
      </c>
      <c r="C110" s="5">
        <f t="shared" si="30"/>
        <v>0</v>
      </c>
      <c r="D110" s="5">
        <f aca="true" t="shared" si="39" ref="D110:K110">SUM(D20+D31+D42+D53+D64+D76+D87+D98)</f>
        <v>0</v>
      </c>
      <c r="E110" s="5">
        <f t="shared" si="39"/>
        <v>0</v>
      </c>
      <c r="F110" s="5">
        <f t="shared" si="39"/>
        <v>0</v>
      </c>
      <c r="G110" s="5">
        <f t="shared" si="39"/>
        <v>0</v>
      </c>
      <c r="H110" s="5">
        <f t="shared" si="39"/>
        <v>0</v>
      </c>
      <c r="I110" s="5">
        <f t="shared" si="39"/>
        <v>0</v>
      </c>
      <c r="J110" s="5">
        <f t="shared" si="39"/>
        <v>0</v>
      </c>
      <c r="K110" s="5">
        <f t="shared" si="39"/>
        <v>0</v>
      </c>
      <c r="L110" s="5">
        <f t="shared" si="32"/>
        <v>0</v>
      </c>
      <c r="M110" s="5">
        <f t="shared" si="32"/>
        <v>0</v>
      </c>
      <c r="N110" s="5">
        <f t="shared" si="32"/>
        <v>0</v>
      </c>
    </row>
    <row r="111" spans="1:14" ht="15.75">
      <c r="A111" s="151" t="s">
        <v>150</v>
      </c>
      <c r="B111" s="13" t="s">
        <v>339</v>
      </c>
      <c r="C111" s="5">
        <f t="shared" si="30"/>
        <v>2006725917</v>
      </c>
      <c r="D111" s="5">
        <f aca="true" t="shared" si="40" ref="D111:K111">SUM(D21+D32+D43+D54+D65+D77+D88+D99)</f>
        <v>6344527</v>
      </c>
      <c r="E111" s="5">
        <f t="shared" si="40"/>
        <v>0</v>
      </c>
      <c r="F111" s="5">
        <f t="shared" si="40"/>
        <v>2013070444</v>
      </c>
      <c r="G111" s="5">
        <f t="shared" si="40"/>
        <v>121801171</v>
      </c>
      <c r="H111" s="5">
        <f t="shared" si="40"/>
        <v>0</v>
      </c>
      <c r="I111" s="5">
        <f t="shared" si="40"/>
        <v>0</v>
      </c>
      <c r="J111" s="5">
        <f t="shared" si="40"/>
        <v>121801171</v>
      </c>
      <c r="K111" s="5">
        <f t="shared" si="40"/>
        <v>2128527088</v>
      </c>
      <c r="L111" s="5">
        <f t="shared" si="32"/>
        <v>6344527</v>
      </c>
      <c r="M111" s="5">
        <f t="shared" si="32"/>
        <v>0</v>
      </c>
      <c r="N111" s="5">
        <f t="shared" si="32"/>
        <v>2134871615</v>
      </c>
    </row>
    <row r="113" ht="15.75">
      <c r="D113" s="14"/>
    </row>
  </sheetData>
  <sheetProtection/>
  <mergeCells count="9">
    <mergeCell ref="G10:J10"/>
    <mergeCell ref="K10:N10"/>
    <mergeCell ref="A2:N2"/>
    <mergeCell ref="A1:N1"/>
    <mergeCell ref="A4:N4"/>
    <mergeCell ref="A5:N5"/>
    <mergeCell ref="A6:N6"/>
    <mergeCell ref="A10:A11"/>
    <mergeCell ref="C10:F10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3"/>
  <sheetViews>
    <sheetView zoomScalePageLayoutView="0" workbookViewId="0" topLeftCell="A1">
      <selection activeCell="A1" sqref="A1:M1"/>
    </sheetView>
  </sheetViews>
  <sheetFormatPr defaultColWidth="8.00390625" defaultRowHeight="12.75"/>
  <cols>
    <col min="1" max="1" width="47.625" style="131" customWidth="1"/>
    <col min="2" max="3" width="12.375" style="131" bestFit="1" customWidth="1"/>
    <col min="4" max="4" width="10.625" style="131" customWidth="1"/>
    <col min="5" max="5" width="12.25390625" style="131" customWidth="1"/>
    <col min="6" max="6" width="12.00390625" style="131" bestFit="1" customWidth="1"/>
    <col min="7" max="7" width="9.375" style="131" customWidth="1"/>
    <col min="8" max="8" width="10.25390625" style="131" customWidth="1"/>
    <col min="9" max="9" width="12.00390625" style="131" bestFit="1" customWidth="1"/>
    <col min="10" max="11" width="12.375" style="131" bestFit="1" customWidth="1"/>
    <col min="12" max="12" width="11.875" style="131" customWidth="1"/>
    <col min="13" max="13" width="12.75390625" style="131" customWidth="1"/>
    <col min="14" max="16384" width="8.00390625" style="131" customWidth="1"/>
  </cols>
  <sheetData>
    <row r="1" spans="1:13" ht="15.75">
      <c r="A1" s="197" t="s">
        <v>473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.75">
      <c r="A2" s="197" t="s">
        <v>454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5" ht="15.75">
      <c r="A3" s="170"/>
      <c r="B3" s="170"/>
      <c r="C3" s="170"/>
      <c r="D3" s="170"/>
      <c r="E3" s="170"/>
    </row>
    <row r="4" spans="1:2" ht="15.75">
      <c r="A4" s="132"/>
      <c r="B4" s="133"/>
    </row>
    <row r="5" spans="1:13" ht="15.75">
      <c r="A5" s="205" t="s">
        <v>15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5.75">
      <c r="A6" s="205" t="s">
        <v>207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" ht="15.75">
      <c r="A7" s="122"/>
      <c r="B7" s="122"/>
    </row>
    <row r="8" spans="1:13" ht="15.75">
      <c r="A8" s="64"/>
      <c r="B8" s="123"/>
      <c r="C8" s="64"/>
      <c r="D8" s="64"/>
      <c r="E8" s="123"/>
      <c r="J8" s="64"/>
      <c r="K8" s="64"/>
      <c r="L8" s="64"/>
      <c r="M8" s="123" t="s">
        <v>363</v>
      </c>
    </row>
    <row r="9" spans="1:13" ht="15.75" customHeight="1">
      <c r="A9" s="124" t="s">
        <v>17</v>
      </c>
      <c r="B9" s="185" t="s">
        <v>40</v>
      </c>
      <c r="C9" s="186"/>
      <c r="D9" s="186"/>
      <c r="E9" s="187"/>
      <c r="F9" s="185" t="s">
        <v>449</v>
      </c>
      <c r="G9" s="186"/>
      <c r="H9" s="186"/>
      <c r="I9" s="187"/>
      <c r="J9" s="185" t="s">
        <v>18</v>
      </c>
      <c r="K9" s="186"/>
      <c r="L9" s="186"/>
      <c r="M9" s="187"/>
    </row>
    <row r="10" spans="1:13" ht="47.25">
      <c r="A10" s="124" t="s">
        <v>43</v>
      </c>
      <c r="B10" s="137" t="s">
        <v>41</v>
      </c>
      <c r="C10" s="65" t="s">
        <v>42</v>
      </c>
      <c r="D10" s="65" t="s">
        <v>196</v>
      </c>
      <c r="E10" s="73" t="s">
        <v>18</v>
      </c>
      <c r="F10" s="137" t="s">
        <v>41</v>
      </c>
      <c r="G10" s="65" t="s">
        <v>42</v>
      </c>
      <c r="H10" s="65" t="s">
        <v>196</v>
      </c>
      <c r="I10" s="65" t="s">
        <v>18</v>
      </c>
      <c r="J10" s="137" t="s">
        <v>41</v>
      </c>
      <c r="K10" s="65" t="s">
        <v>42</v>
      </c>
      <c r="L10" s="65" t="s">
        <v>196</v>
      </c>
      <c r="M10" s="65" t="s">
        <v>18</v>
      </c>
    </row>
    <row r="11" spans="1:13" ht="78.75">
      <c r="A11" s="105" t="s">
        <v>364</v>
      </c>
      <c r="B11" s="1">
        <v>0</v>
      </c>
      <c r="C11" s="1">
        <v>50000000</v>
      </c>
      <c r="D11" s="1">
        <v>0</v>
      </c>
      <c r="E11" s="1">
        <f>SUM(B11:D11)</f>
        <v>50000000</v>
      </c>
      <c r="F11" s="1">
        <v>0</v>
      </c>
      <c r="G11" s="1">
        <v>0</v>
      </c>
      <c r="H11" s="1">
        <v>0</v>
      </c>
      <c r="I11" s="1">
        <f>SUM(F11:H11)</f>
        <v>0</v>
      </c>
      <c r="J11" s="1">
        <f>B11+F11</f>
        <v>0</v>
      </c>
      <c r="K11" s="1">
        <f>C11+G11</f>
        <v>50000000</v>
      </c>
      <c r="L11" s="1">
        <f>D11+H11</f>
        <v>0</v>
      </c>
      <c r="M11" s="1">
        <f>SUM(J11:L11)</f>
        <v>50000000</v>
      </c>
    </row>
    <row r="12" spans="1:13" ht="15.75">
      <c r="A12" s="105" t="s">
        <v>365</v>
      </c>
      <c r="B12" s="1">
        <v>0</v>
      </c>
      <c r="C12" s="1">
        <v>5000000</v>
      </c>
      <c r="D12" s="1">
        <v>0</v>
      </c>
      <c r="E12" s="1">
        <f aca="true" t="shared" si="0" ref="E12:E18">SUM(B12:D12)</f>
        <v>5000000</v>
      </c>
      <c r="F12" s="1">
        <v>0</v>
      </c>
      <c r="G12" s="1">
        <v>0</v>
      </c>
      <c r="H12" s="1">
        <v>0</v>
      </c>
      <c r="I12" s="1">
        <f aca="true" t="shared" si="1" ref="I12:I18">SUM(F12:H12)</f>
        <v>0</v>
      </c>
      <c r="J12" s="1">
        <f aca="true" t="shared" si="2" ref="J12:J21">B12+F12</f>
        <v>0</v>
      </c>
      <c r="K12" s="1">
        <f aca="true" t="shared" si="3" ref="K12:K21">C12+G12</f>
        <v>5000000</v>
      </c>
      <c r="L12" s="1">
        <f aca="true" t="shared" si="4" ref="L12:L21">D12+H12</f>
        <v>0</v>
      </c>
      <c r="M12" s="1">
        <f aca="true" t="shared" si="5" ref="M12:M21">SUM(J12:L12)</f>
        <v>5000000</v>
      </c>
    </row>
    <row r="13" spans="1:13" ht="15.75">
      <c r="A13" s="105" t="s">
        <v>366</v>
      </c>
      <c r="B13" s="1">
        <v>10000000</v>
      </c>
      <c r="C13" s="1">
        <v>0</v>
      </c>
      <c r="D13" s="1">
        <v>0</v>
      </c>
      <c r="E13" s="1">
        <f t="shared" si="0"/>
        <v>10000000</v>
      </c>
      <c r="F13" s="1">
        <v>0</v>
      </c>
      <c r="G13" s="1">
        <v>0</v>
      </c>
      <c r="H13" s="1">
        <v>0</v>
      </c>
      <c r="I13" s="1">
        <f t="shared" si="1"/>
        <v>0</v>
      </c>
      <c r="J13" s="1">
        <f t="shared" si="2"/>
        <v>10000000</v>
      </c>
      <c r="K13" s="1">
        <f t="shared" si="3"/>
        <v>0</v>
      </c>
      <c r="L13" s="1">
        <f t="shared" si="4"/>
        <v>0</v>
      </c>
      <c r="M13" s="1">
        <f t="shared" si="5"/>
        <v>10000000</v>
      </c>
    </row>
    <row r="14" spans="1:13" ht="31.5">
      <c r="A14" s="105" t="s">
        <v>367</v>
      </c>
      <c r="B14" s="1">
        <v>3000000</v>
      </c>
      <c r="C14" s="1">
        <v>0</v>
      </c>
      <c r="D14" s="1">
        <v>0</v>
      </c>
      <c r="E14" s="1">
        <f t="shared" si="0"/>
        <v>3000000</v>
      </c>
      <c r="F14" s="1">
        <v>0</v>
      </c>
      <c r="G14" s="1">
        <v>0</v>
      </c>
      <c r="H14" s="1">
        <v>0</v>
      </c>
      <c r="I14" s="1">
        <f t="shared" si="1"/>
        <v>0</v>
      </c>
      <c r="J14" s="1">
        <f t="shared" si="2"/>
        <v>3000000</v>
      </c>
      <c r="K14" s="1">
        <f t="shared" si="3"/>
        <v>0</v>
      </c>
      <c r="L14" s="1">
        <f t="shared" si="4"/>
        <v>0</v>
      </c>
      <c r="M14" s="1">
        <f t="shared" si="5"/>
        <v>3000000</v>
      </c>
    </row>
    <row r="15" spans="1:13" ht="47.25">
      <c r="A15" s="105" t="s">
        <v>433</v>
      </c>
      <c r="B15" s="1">
        <v>0</v>
      </c>
      <c r="C15" s="1">
        <v>25000000</v>
      </c>
      <c r="D15" s="1">
        <v>0</v>
      </c>
      <c r="E15" s="1">
        <f t="shared" si="0"/>
        <v>25000000</v>
      </c>
      <c r="F15" s="1">
        <v>0</v>
      </c>
      <c r="G15" s="1">
        <v>0</v>
      </c>
      <c r="H15" s="1">
        <v>0</v>
      </c>
      <c r="I15" s="1">
        <f t="shared" si="1"/>
        <v>0</v>
      </c>
      <c r="J15" s="1">
        <f t="shared" si="2"/>
        <v>0</v>
      </c>
      <c r="K15" s="1">
        <f t="shared" si="3"/>
        <v>25000000</v>
      </c>
      <c r="L15" s="1">
        <f t="shared" si="4"/>
        <v>0</v>
      </c>
      <c r="M15" s="1">
        <f t="shared" si="5"/>
        <v>25000000</v>
      </c>
    </row>
    <row r="16" spans="1:13" ht="47.25">
      <c r="A16" s="105" t="s">
        <v>368</v>
      </c>
      <c r="B16" s="1">
        <v>20000000</v>
      </c>
      <c r="C16" s="1">
        <v>0</v>
      </c>
      <c r="D16" s="1">
        <v>0</v>
      </c>
      <c r="E16" s="1">
        <f t="shared" si="0"/>
        <v>20000000</v>
      </c>
      <c r="F16" s="1">
        <v>0</v>
      </c>
      <c r="G16" s="1">
        <v>0</v>
      </c>
      <c r="H16" s="1">
        <v>0</v>
      </c>
      <c r="I16" s="1">
        <f t="shared" si="1"/>
        <v>0</v>
      </c>
      <c r="J16" s="1">
        <f t="shared" si="2"/>
        <v>20000000</v>
      </c>
      <c r="K16" s="1">
        <f t="shared" si="3"/>
        <v>0</v>
      </c>
      <c r="L16" s="1">
        <f t="shared" si="4"/>
        <v>0</v>
      </c>
      <c r="M16" s="1">
        <f t="shared" si="5"/>
        <v>20000000</v>
      </c>
    </row>
    <row r="17" spans="1:13" ht="15.75">
      <c r="A17" s="105" t="s">
        <v>369</v>
      </c>
      <c r="B17" s="1">
        <v>0</v>
      </c>
      <c r="C17" s="1">
        <v>11497000</v>
      </c>
      <c r="D17" s="1">
        <v>0</v>
      </c>
      <c r="E17" s="1">
        <f t="shared" si="0"/>
        <v>11497000</v>
      </c>
      <c r="F17" s="1">
        <v>0</v>
      </c>
      <c r="G17" s="1">
        <v>0</v>
      </c>
      <c r="H17" s="1">
        <v>0</v>
      </c>
      <c r="I17" s="1">
        <f t="shared" si="1"/>
        <v>0</v>
      </c>
      <c r="J17" s="1">
        <f t="shared" si="2"/>
        <v>0</v>
      </c>
      <c r="K17" s="1">
        <f t="shared" si="3"/>
        <v>11497000</v>
      </c>
      <c r="L17" s="1">
        <f t="shared" si="4"/>
        <v>0</v>
      </c>
      <c r="M17" s="1">
        <f t="shared" si="5"/>
        <v>11497000</v>
      </c>
    </row>
    <row r="18" spans="1:13" ht="15.75">
      <c r="A18" s="105" t="s">
        <v>444</v>
      </c>
      <c r="B18" s="1">
        <v>0</v>
      </c>
      <c r="C18" s="1">
        <v>20210963</v>
      </c>
      <c r="D18" s="1">
        <v>0</v>
      </c>
      <c r="E18" s="1">
        <f t="shared" si="0"/>
        <v>20210963</v>
      </c>
      <c r="F18" s="1">
        <v>0</v>
      </c>
      <c r="G18" s="1">
        <v>0</v>
      </c>
      <c r="H18" s="1">
        <v>0</v>
      </c>
      <c r="I18" s="1">
        <f t="shared" si="1"/>
        <v>0</v>
      </c>
      <c r="J18" s="1">
        <f t="shared" si="2"/>
        <v>0</v>
      </c>
      <c r="K18" s="1">
        <f t="shared" si="3"/>
        <v>20210963</v>
      </c>
      <c r="L18" s="1">
        <f t="shared" si="4"/>
        <v>0</v>
      </c>
      <c r="M18" s="1">
        <f t="shared" si="5"/>
        <v>20210963</v>
      </c>
    </row>
    <row r="19" spans="1:13" ht="15.75">
      <c r="A19" s="110" t="s">
        <v>131</v>
      </c>
      <c r="B19" s="111">
        <f aca="true" t="shared" si="6" ref="B19:M19">SUM(B11:B18)</f>
        <v>33000000</v>
      </c>
      <c r="C19" s="111">
        <f t="shared" si="6"/>
        <v>111707963</v>
      </c>
      <c r="D19" s="111">
        <f t="shared" si="6"/>
        <v>0</v>
      </c>
      <c r="E19" s="111">
        <f t="shared" si="6"/>
        <v>144707963</v>
      </c>
      <c r="F19" s="111">
        <f t="shared" si="6"/>
        <v>0</v>
      </c>
      <c r="G19" s="111">
        <f t="shared" si="6"/>
        <v>0</v>
      </c>
      <c r="H19" s="111">
        <f t="shared" si="6"/>
        <v>0</v>
      </c>
      <c r="I19" s="111">
        <f t="shared" si="6"/>
        <v>0</v>
      </c>
      <c r="J19" s="111">
        <f t="shared" si="6"/>
        <v>33000000</v>
      </c>
      <c r="K19" s="111">
        <f t="shared" si="6"/>
        <v>111707963</v>
      </c>
      <c r="L19" s="111">
        <f t="shared" si="6"/>
        <v>0</v>
      </c>
      <c r="M19" s="111">
        <f t="shared" si="6"/>
        <v>144707963</v>
      </c>
    </row>
    <row r="20" spans="1:13" ht="15.75">
      <c r="A20" s="110" t="s">
        <v>14</v>
      </c>
      <c r="B20" s="111">
        <v>144076000</v>
      </c>
      <c r="C20" s="111">
        <v>0</v>
      </c>
      <c r="D20" s="111">
        <v>0</v>
      </c>
      <c r="E20" s="111">
        <f>SUM(B20:D20)</f>
        <v>144076000</v>
      </c>
      <c r="F20" s="111">
        <v>-32000000</v>
      </c>
      <c r="G20" s="111">
        <v>0</v>
      </c>
      <c r="H20" s="111">
        <v>0</v>
      </c>
      <c r="I20" s="111">
        <f>SUM(F20:H20)</f>
        <v>-32000000</v>
      </c>
      <c r="J20" s="3">
        <f t="shared" si="2"/>
        <v>112076000</v>
      </c>
      <c r="K20" s="3">
        <f t="shared" si="3"/>
        <v>0</v>
      </c>
      <c r="L20" s="3">
        <f t="shared" si="4"/>
        <v>0</v>
      </c>
      <c r="M20" s="3">
        <f t="shared" si="5"/>
        <v>112076000</v>
      </c>
    </row>
    <row r="21" spans="1:13" ht="15.75">
      <c r="A21" s="110" t="s">
        <v>5</v>
      </c>
      <c r="B21" s="112">
        <f>SUM(B19+B20)</f>
        <v>177076000</v>
      </c>
      <c r="C21" s="112">
        <f aca="true" t="shared" si="7" ref="C21:I21">SUM(C19+C20)</f>
        <v>111707963</v>
      </c>
      <c r="D21" s="112">
        <f t="shared" si="7"/>
        <v>0</v>
      </c>
      <c r="E21" s="112">
        <f t="shared" si="7"/>
        <v>288783963</v>
      </c>
      <c r="F21" s="112">
        <f t="shared" si="7"/>
        <v>-32000000</v>
      </c>
      <c r="G21" s="112">
        <f t="shared" si="7"/>
        <v>0</v>
      </c>
      <c r="H21" s="112">
        <f t="shared" si="7"/>
        <v>0</v>
      </c>
      <c r="I21" s="112">
        <f t="shared" si="7"/>
        <v>-32000000</v>
      </c>
      <c r="J21" s="3">
        <f t="shared" si="2"/>
        <v>145076000</v>
      </c>
      <c r="K21" s="3">
        <f t="shared" si="3"/>
        <v>111707963</v>
      </c>
      <c r="L21" s="3">
        <f t="shared" si="4"/>
        <v>0</v>
      </c>
      <c r="M21" s="3">
        <f t="shared" si="5"/>
        <v>256783963</v>
      </c>
    </row>
    <row r="23" ht="15.75">
      <c r="C23" s="134"/>
    </row>
  </sheetData>
  <sheetProtection/>
  <mergeCells count="7">
    <mergeCell ref="F9:I9"/>
    <mergeCell ref="J9:M9"/>
    <mergeCell ref="A5:M5"/>
    <mergeCell ref="A6:M6"/>
    <mergeCell ref="A2:M2"/>
    <mergeCell ref="A1:M1"/>
    <mergeCell ref="B9:E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4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62.75390625" style="64" customWidth="1"/>
    <col min="2" max="2" width="14.25390625" style="64" bestFit="1" customWidth="1"/>
    <col min="3" max="3" width="12.375" style="64" customWidth="1"/>
    <col min="4" max="4" width="11.375" style="64" customWidth="1"/>
    <col min="5" max="5" width="15.25390625" style="64" bestFit="1" customWidth="1"/>
    <col min="6" max="6" width="12.125" style="64" bestFit="1" customWidth="1"/>
    <col min="7" max="7" width="9.125" style="64" customWidth="1"/>
    <col min="8" max="8" width="10.375" style="64" customWidth="1"/>
    <col min="9" max="9" width="12.125" style="64" bestFit="1" customWidth="1"/>
    <col min="10" max="10" width="14.25390625" style="64" bestFit="1" customWidth="1"/>
    <col min="11" max="11" width="12.25390625" style="64" customWidth="1"/>
    <col min="12" max="12" width="10.25390625" style="64" customWidth="1"/>
    <col min="13" max="13" width="15.25390625" style="64" bestFit="1" customWidth="1"/>
    <col min="14" max="16384" width="9.125" style="64" customWidth="1"/>
  </cols>
  <sheetData>
    <row r="1" spans="1:13" ht="15.75">
      <c r="A1" s="197" t="s">
        <v>474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.75">
      <c r="A2" s="197" t="s">
        <v>453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5" ht="15.75">
      <c r="A3" s="170"/>
      <c r="B3" s="170"/>
      <c r="C3" s="170"/>
      <c r="D3" s="170"/>
      <c r="E3" s="170"/>
    </row>
    <row r="5" spans="1:13" ht="15.75">
      <c r="A5" s="206" t="s">
        <v>15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15.75">
      <c r="A6" s="206" t="s">
        <v>208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7" spans="1:5" ht="15.75">
      <c r="A7" s="70"/>
      <c r="B7" s="70"/>
      <c r="C7" s="70"/>
      <c r="D7" s="70"/>
      <c r="E7" s="70"/>
    </row>
    <row r="8" spans="2:13" ht="15.75">
      <c r="B8" s="123"/>
      <c r="E8" s="123"/>
      <c r="M8" s="123" t="s">
        <v>363</v>
      </c>
    </row>
    <row r="9" spans="1:13" ht="15.75" customHeight="1">
      <c r="A9" s="124" t="s">
        <v>17</v>
      </c>
      <c r="B9" s="185" t="s">
        <v>40</v>
      </c>
      <c r="C9" s="186"/>
      <c r="D9" s="186"/>
      <c r="E9" s="187"/>
      <c r="F9" s="185" t="s">
        <v>449</v>
      </c>
      <c r="G9" s="186"/>
      <c r="H9" s="186"/>
      <c r="I9" s="187"/>
      <c r="J9" s="185" t="s">
        <v>18</v>
      </c>
      <c r="K9" s="186"/>
      <c r="L9" s="186"/>
      <c r="M9" s="187"/>
    </row>
    <row r="10" spans="1:13" ht="47.25">
      <c r="A10" s="124" t="s">
        <v>43</v>
      </c>
      <c r="B10" s="137" t="s">
        <v>41</v>
      </c>
      <c r="C10" s="65" t="s">
        <v>42</v>
      </c>
      <c r="D10" s="65" t="s">
        <v>196</v>
      </c>
      <c r="E10" s="73" t="s">
        <v>18</v>
      </c>
      <c r="F10" s="137" t="s">
        <v>41</v>
      </c>
      <c r="G10" s="65" t="s">
        <v>42</v>
      </c>
      <c r="H10" s="65" t="s">
        <v>196</v>
      </c>
      <c r="I10" s="73" t="s">
        <v>18</v>
      </c>
      <c r="J10" s="125" t="s">
        <v>41</v>
      </c>
      <c r="K10" s="73" t="s">
        <v>42</v>
      </c>
      <c r="L10" s="65" t="s">
        <v>196</v>
      </c>
      <c r="M10" s="73" t="s">
        <v>18</v>
      </c>
    </row>
    <row r="11" spans="1:13" ht="15.75">
      <c r="A11" s="103" t="s">
        <v>407</v>
      </c>
      <c r="B11" s="114">
        <v>30000000</v>
      </c>
      <c r="C11" s="114">
        <v>0</v>
      </c>
      <c r="D11" s="114">
        <v>0</v>
      </c>
      <c r="E11" s="52">
        <f aca="true" t="shared" si="0" ref="E11:E16">SUM(B11:D11)</f>
        <v>30000000</v>
      </c>
      <c r="F11" s="114">
        <v>0</v>
      </c>
      <c r="G11" s="114">
        <v>0</v>
      </c>
      <c r="H11" s="114">
        <v>0</v>
      </c>
      <c r="I11" s="52">
        <f>SUM(F11:H11)</f>
        <v>0</v>
      </c>
      <c r="J11" s="114">
        <f>F11+B11</f>
        <v>30000000</v>
      </c>
      <c r="K11" s="114">
        <f>G11+C11</f>
        <v>0</v>
      </c>
      <c r="L11" s="114">
        <f>H11+D11</f>
        <v>0</v>
      </c>
      <c r="M11" s="52">
        <f>SUM(J11:L11)</f>
        <v>30000000</v>
      </c>
    </row>
    <row r="12" spans="1:13" ht="31.5">
      <c r="A12" s="103" t="s">
        <v>408</v>
      </c>
      <c r="B12" s="114">
        <v>107856536</v>
      </c>
      <c r="C12" s="114">
        <v>0</v>
      </c>
      <c r="D12" s="114">
        <v>0</v>
      </c>
      <c r="E12" s="52">
        <f t="shared" si="0"/>
        <v>107856536</v>
      </c>
      <c r="F12" s="114">
        <v>0</v>
      </c>
      <c r="G12" s="114">
        <v>0</v>
      </c>
      <c r="H12" s="114">
        <v>0</v>
      </c>
      <c r="I12" s="52">
        <f aca="true" t="shared" si="1" ref="I12:I41">SUM(F12:H12)</f>
        <v>0</v>
      </c>
      <c r="J12" s="114">
        <f aca="true" t="shared" si="2" ref="J12:J41">F12+B12</f>
        <v>107856536</v>
      </c>
      <c r="K12" s="114">
        <f aca="true" t="shared" si="3" ref="K12:K41">G12+C12</f>
        <v>0</v>
      </c>
      <c r="L12" s="114">
        <f aca="true" t="shared" si="4" ref="L12:L41">H12+D12</f>
        <v>0</v>
      </c>
      <c r="M12" s="52">
        <f aca="true" t="shared" si="5" ref="M12:M41">SUM(J12:L12)</f>
        <v>107856536</v>
      </c>
    </row>
    <row r="13" spans="1:13" ht="15.75">
      <c r="A13" s="103" t="s">
        <v>409</v>
      </c>
      <c r="B13" s="114">
        <v>117647058</v>
      </c>
      <c r="C13" s="114">
        <v>0</v>
      </c>
      <c r="D13" s="114">
        <v>0</v>
      </c>
      <c r="E13" s="52">
        <f t="shared" si="0"/>
        <v>117647058</v>
      </c>
      <c r="F13" s="114">
        <v>0</v>
      </c>
      <c r="G13" s="114">
        <v>0</v>
      </c>
      <c r="H13" s="114">
        <v>0</v>
      </c>
      <c r="I13" s="52">
        <f t="shared" si="1"/>
        <v>0</v>
      </c>
      <c r="J13" s="114">
        <f t="shared" si="2"/>
        <v>117647058</v>
      </c>
      <c r="K13" s="114">
        <f t="shared" si="3"/>
        <v>0</v>
      </c>
      <c r="L13" s="114">
        <f t="shared" si="4"/>
        <v>0</v>
      </c>
      <c r="M13" s="52">
        <f t="shared" si="5"/>
        <v>117647058</v>
      </c>
    </row>
    <row r="14" spans="1:13" ht="47.25">
      <c r="A14" s="103" t="s">
        <v>438</v>
      </c>
      <c r="B14" s="114">
        <v>418125116</v>
      </c>
      <c r="C14" s="114">
        <v>0</v>
      </c>
      <c r="D14" s="114">
        <v>0</v>
      </c>
      <c r="E14" s="52">
        <f t="shared" si="0"/>
        <v>418125116</v>
      </c>
      <c r="F14" s="114">
        <v>0</v>
      </c>
      <c r="G14" s="114">
        <v>0</v>
      </c>
      <c r="H14" s="114">
        <v>0</v>
      </c>
      <c r="I14" s="52">
        <f t="shared" si="1"/>
        <v>0</v>
      </c>
      <c r="J14" s="114">
        <f t="shared" si="2"/>
        <v>418125116</v>
      </c>
      <c r="K14" s="114">
        <f t="shared" si="3"/>
        <v>0</v>
      </c>
      <c r="L14" s="114">
        <f t="shared" si="4"/>
        <v>0</v>
      </c>
      <c r="M14" s="52">
        <f t="shared" si="5"/>
        <v>418125116</v>
      </c>
    </row>
    <row r="15" spans="1:13" ht="15.75">
      <c r="A15" s="103" t="s">
        <v>410</v>
      </c>
      <c r="B15" s="114">
        <v>586168</v>
      </c>
      <c r="C15" s="114">
        <v>0</v>
      </c>
      <c r="D15" s="114">
        <v>0</v>
      </c>
      <c r="E15" s="52">
        <f t="shared" si="0"/>
        <v>586168</v>
      </c>
      <c r="F15" s="114">
        <v>0</v>
      </c>
      <c r="G15" s="114">
        <v>0</v>
      </c>
      <c r="H15" s="114">
        <v>0</v>
      </c>
      <c r="I15" s="52">
        <f t="shared" si="1"/>
        <v>0</v>
      </c>
      <c r="J15" s="114">
        <f t="shared" si="2"/>
        <v>586168</v>
      </c>
      <c r="K15" s="114">
        <f t="shared" si="3"/>
        <v>0</v>
      </c>
      <c r="L15" s="114">
        <f t="shared" si="4"/>
        <v>0</v>
      </c>
      <c r="M15" s="52">
        <f t="shared" si="5"/>
        <v>586168</v>
      </c>
    </row>
    <row r="16" spans="1:13" ht="31.5">
      <c r="A16" s="103" t="s">
        <v>425</v>
      </c>
      <c r="B16" s="114">
        <v>2540000</v>
      </c>
      <c r="C16" s="114">
        <v>0</v>
      </c>
      <c r="D16" s="114">
        <v>0</v>
      </c>
      <c r="E16" s="52">
        <f t="shared" si="0"/>
        <v>2540000</v>
      </c>
      <c r="F16" s="114">
        <v>0</v>
      </c>
      <c r="G16" s="114">
        <v>0</v>
      </c>
      <c r="H16" s="114">
        <v>0</v>
      </c>
      <c r="I16" s="52">
        <f t="shared" si="1"/>
        <v>0</v>
      </c>
      <c r="J16" s="114">
        <f t="shared" si="2"/>
        <v>2540000</v>
      </c>
      <c r="K16" s="114">
        <f t="shared" si="3"/>
        <v>0</v>
      </c>
      <c r="L16" s="114">
        <f t="shared" si="4"/>
        <v>0</v>
      </c>
      <c r="M16" s="52">
        <f t="shared" si="5"/>
        <v>2540000</v>
      </c>
    </row>
    <row r="17" spans="1:13" ht="31.5">
      <c r="A17" s="103" t="s">
        <v>429</v>
      </c>
      <c r="B17" s="114">
        <v>1360000</v>
      </c>
      <c r="C17" s="114">
        <v>0</v>
      </c>
      <c r="D17" s="114">
        <v>0</v>
      </c>
      <c r="E17" s="52">
        <f aca="true" t="shared" si="6" ref="E17:E25">SUM(B17:D17)</f>
        <v>1360000</v>
      </c>
      <c r="F17" s="114">
        <v>0</v>
      </c>
      <c r="G17" s="114">
        <v>0</v>
      </c>
      <c r="H17" s="114">
        <v>0</v>
      </c>
      <c r="I17" s="52">
        <f t="shared" si="1"/>
        <v>0</v>
      </c>
      <c r="J17" s="114">
        <f t="shared" si="2"/>
        <v>1360000</v>
      </c>
      <c r="K17" s="114">
        <f t="shared" si="3"/>
        <v>0</v>
      </c>
      <c r="L17" s="114">
        <f t="shared" si="4"/>
        <v>0</v>
      </c>
      <c r="M17" s="52">
        <f t="shared" si="5"/>
        <v>1360000</v>
      </c>
    </row>
    <row r="18" spans="1:13" ht="15.75">
      <c r="A18" s="103" t="s">
        <v>426</v>
      </c>
      <c r="B18" s="114">
        <v>1270000</v>
      </c>
      <c r="C18" s="114">
        <v>0</v>
      </c>
      <c r="D18" s="114">
        <v>0</v>
      </c>
      <c r="E18" s="52">
        <f t="shared" si="6"/>
        <v>1270000</v>
      </c>
      <c r="F18" s="114">
        <v>0</v>
      </c>
      <c r="G18" s="114">
        <v>0</v>
      </c>
      <c r="H18" s="114">
        <v>0</v>
      </c>
      <c r="I18" s="52">
        <f t="shared" si="1"/>
        <v>0</v>
      </c>
      <c r="J18" s="114">
        <f t="shared" si="2"/>
        <v>1270000</v>
      </c>
      <c r="K18" s="114">
        <f t="shared" si="3"/>
        <v>0</v>
      </c>
      <c r="L18" s="114">
        <f t="shared" si="4"/>
        <v>0</v>
      </c>
      <c r="M18" s="52">
        <f t="shared" si="5"/>
        <v>1270000</v>
      </c>
    </row>
    <row r="19" spans="1:13" ht="15.75">
      <c r="A19" s="103" t="s">
        <v>427</v>
      </c>
      <c r="B19" s="114">
        <v>15188754</v>
      </c>
      <c r="C19" s="114">
        <v>0</v>
      </c>
      <c r="D19" s="114">
        <v>0</v>
      </c>
      <c r="E19" s="52">
        <f t="shared" si="6"/>
        <v>15188754</v>
      </c>
      <c r="F19" s="114">
        <v>0</v>
      </c>
      <c r="G19" s="114">
        <v>0</v>
      </c>
      <c r="H19" s="114">
        <v>0</v>
      </c>
      <c r="I19" s="52">
        <f t="shared" si="1"/>
        <v>0</v>
      </c>
      <c r="J19" s="114">
        <f t="shared" si="2"/>
        <v>15188754</v>
      </c>
      <c r="K19" s="114">
        <f t="shared" si="3"/>
        <v>0</v>
      </c>
      <c r="L19" s="114">
        <f t="shared" si="4"/>
        <v>0</v>
      </c>
      <c r="M19" s="52">
        <f t="shared" si="5"/>
        <v>15188754</v>
      </c>
    </row>
    <row r="20" spans="1:13" ht="63">
      <c r="A20" s="103" t="s">
        <v>463</v>
      </c>
      <c r="B20" s="114">
        <v>332988813</v>
      </c>
      <c r="C20" s="114">
        <v>0</v>
      </c>
      <c r="D20" s="114">
        <v>0</v>
      </c>
      <c r="E20" s="52">
        <f t="shared" si="6"/>
        <v>332988813</v>
      </c>
      <c r="F20" s="114">
        <v>-30000000</v>
      </c>
      <c r="G20" s="114">
        <v>0</v>
      </c>
      <c r="H20" s="114">
        <v>0</v>
      </c>
      <c r="I20" s="52">
        <f t="shared" si="1"/>
        <v>-30000000</v>
      </c>
      <c r="J20" s="114">
        <f t="shared" si="2"/>
        <v>302988813</v>
      </c>
      <c r="K20" s="114">
        <f t="shared" si="3"/>
        <v>0</v>
      </c>
      <c r="L20" s="114">
        <f t="shared" si="4"/>
        <v>0</v>
      </c>
      <c r="M20" s="52">
        <f t="shared" si="5"/>
        <v>302988813</v>
      </c>
    </row>
    <row r="21" spans="1:13" ht="15.75">
      <c r="A21" s="103" t="s">
        <v>411</v>
      </c>
      <c r="B21" s="114">
        <v>50000000</v>
      </c>
      <c r="C21" s="114">
        <v>0</v>
      </c>
      <c r="D21" s="114">
        <v>0</v>
      </c>
      <c r="E21" s="52">
        <f t="shared" si="6"/>
        <v>50000000</v>
      </c>
      <c r="F21" s="114">
        <v>22000000</v>
      </c>
      <c r="G21" s="114">
        <v>0</v>
      </c>
      <c r="H21" s="114">
        <v>0</v>
      </c>
      <c r="I21" s="52">
        <f t="shared" si="1"/>
        <v>22000000</v>
      </c>
      <c r="J21" s="114">
        <f t="shared" si="2"/>
        <v>72000000</v>
      </c>
      <c r="K21" s="114">
        <f t="shared" si="3"/>
        <v>0</v>
      </c>
      <c r="L21" s="114">
        <f t="shared" si="4"/>
        <v>0</v>
      </c>
      <c r="M21" s="52">
        <f t="shared" si="5"/>
        <v>72000000</v>
      </c>
    </row>
    <row r="22" spans="1:13" ht="15.75">
      <c r="A22" s="103" t="s">
        <v>412</v>
      </c>
      <c r="B22" s="114">
        <v>400000</v>
      </c>
      <c r="C22" s="114">
        <v>0</v>
      </c>
      <c r="D22" s="114">
        <v>0</v>
      </c>
      <c r="E22" s="52">
        <f t="shared" si="6"/>
        <v>400000</v>
      </c>
      <c r="F22" s="114">
        <v>0</v>
      </c>
      <c r="G22" s="114">
        <v>0</v>
      </c>
      <c r="H22" s="114">
        <v>0</v>
      </c>
      <c r="I22" s="52">
        <f t="shared" si="1"/>
        <v>0</v>
      </c>
      <c r="J22" s="114">
        <f t="shared" si="2"/>
        <v>400000</v>
      </c>
      <c r="K22" s="114">
        <f t="shared" si="3"/>
        <v>0</v>
      </c>
      <c r="L22" s="114">
        <f t="shared" si="4"/>
        <v>0</v>
      </c>
      <c r="M22" s="52">
        <f t="shared" si="5"/>
        <v>400000</v>
      </c>
    </row>
    <row r="23" spans="1:13" ht="31.5">
      <c r="A23" s="103" t="s">
        <v>428</v>
      </c>
      <c r="B23" s="114">
        <v>5452398</v>
      </c>
      <c r="C23" s="114">
        <v>0</v>
      </c>
      <c r="D23" s="114">
        <v>0</v>
      </c>
      <c r="E23" s="52">
        <f t="shared" si="6"/>
        <v>5452398</v>
      </c>
      <c r="F23" s="114">
        <v>0</v>
      </c>
      <c r="G23" s="114">
        <v>0</v>
      </c>
      <c r="H23" s="114">
        <v>0</v>
      </c>
      <c r="I23" s="52">
        <f t="shared" si="1"/>
        <v>0</v>
      </c>
      <c r="J23" s="114">
        <f t="shared" si="2"/>
        <v>5452398</v>
      </c>
      <c r="K23" s="114">
        <f t="shared" si="3"/>
        <v>0</v>
      </c>
      <c r="L23" s="114">
        <f t="shared" si="4"/>
        <v>0</v>
      </c>
      <c r="M23" s="52">
        <f t="shared" si="5"/>
        <v>5452398</v>
      </c>
    </row>
    <row r="24" spans="1:13" ht="15.75">
      <c r="A24" s="103" t="s">
        <v>413</v>
      </c>
      <c r="B24" s="114">
        <v>3035000</v>
      </c>
      <c r="C24" s="114">
        <v>0</v>
      </c>
      <c r="D24" s="114">
        <v>0</v>
      </c>
      <c r="E24" s="52">
        <f t="shared" si="6"/>
        <v>3035000</v>
      </c>
      <c r="F24" s="114">
        <v>0</v>
      </c>
      <c r="G24" s="114">
        <v>0</v>
      </c>
      <c r="H24" s="114">
        <v>0</v>
      </c>
      <c r="I24" s="52">
        <f t="shared" si="1"/>
        <v>0</v>
      </c>
      <c r="J24" s="114">
        <f t="shared" si="2"/>
        <v>3035000</v>
      </c>
      <c r="K24" s="114">
        <f t="shared" si="3"/>
        <v>0</v>
      </c>
      <c r="L24" s="114">
        <f t="shared" si="4"/>
        <v>0</v>
      </c>
      <c r="M24" s="52">
        <f t="shared" si="5"/>
        <v>3035000</v>
      </c>
    </row>
    <row r="25" spans="1:13" ht="15.75">
      <c r="A25" s="103" t="s">
        <v>414</v>
      </c>
      <c r="B25" s="114">
        <v>8460000</v>
      </c>
      <c r="C25" s="114">
        <v>0</v>
      </c>
      <c r="D25" s="114">
        <v>0</v>
      </c>
      <c r="E25" s="52">
        <f t="shared" si="6"/>
        <v>8460000</v>
      </c>
      <c r="F25" s="114">
        <v>0</v>
      </c>
      <c r="G25" s="114">
        <v>0</v>
      </c>
      <c r="H25" s="114">
        <v>0</v>
      </c>
      <c r="I25" s="52">
        <f t="shared" si="1"/>
        <v>0</v>
      </c>
      <c r="J25" s="114">
        <f t="shared" si="2"/>
        <v>8460000</v>
      </c>
      <c r="K25" s="114">
        <f t="shared" si="3"/>
        <v>0</v>
      </c>
      <c r="L25" s="114">
        <f t="shared" si="4"/>
        <v>0</v>
      </c>
      <c r="M25" s="52">
        <f t="shared" si="5"/>
        <v>8460000</v>
      </c>
    </row>
    <row r="26" spans="1:13" ht="15.75">
      <c r="A26" s="103" t="s">
        <v>415</v>
      </c>
      <c r="B26" s="114">
        <v>5000000</v>
      </c>
      <c r="C26" s="114">
        <v>0</v>
      </c>
      <c r="D26" s="114">
        <v>0</v>
      </c>
      <c r="E26" s="52">
        <f aca="true" t="shared" si="7" ref="E26:E36">SUM(B26:D26)</f>
        <v>5000000</v>
      </c>
      <c r="F26" s="114">
        <v>0</v>
      </c>
      <c r="G26" s="114">
        <v>0</v>
      </c>
      <c r="H26" s="114">
        <v>0</v>
      </c>
      <c r="I26" s="52">
        <f t="shared" si="1"/>
        <v>0</v>
      </c>
      <c r="J26" s="114">
        <f t="shared" si="2"/>
        <v>5000000</v>
      </c>
      <c r="K26" s="114">
        <f t="shared" si="3"/>
        <v>0</v>
      </c>
      <c r="L26" s="114">
        <f t="shared" si="4"/>
        <v>0</v>
      </c>
      <c r="M26" s="52">
        <f t="shared" si="5"/>
        <v>5000000</v>
      </c>
    </row>
    <row r="27" spans="1:13" ht="15.75">
      <c r="A27" s="103" t="s">
        <v>448</v>
      </c>
      <c r="B27" s="114">
        <v>9000000</v>
      </c>
      <c r="C27" s="114">
        <v>0</v>
      </c>
      <c r="D27" s="114">
        <v>0</v>
      </c>
      <c r="E27" s="52">
        <f>SUM(B27:D27)</f>
        <v>9000000</v>
      </c>
      <c r="F27" s="114">
        <v>0</v>
      </c>
      <c r="G27" s="114">
        <v>0</v>
      </c>
      <c r="H27" s="114">
        <v>0</v>
      </c>
      <c r="I27" s="52">
        <f t="shared" si="1"/>
        <v>0</v>
      </c>
      <c r="J27" s="114">
        <f t="shared" si="2"/>
        <v>9000000</v>
      </c>
      <c r="K27" s="114">
        <f t="shared" si="3"/>
        <v>0</v>
      </c>
      <c r="L27" s="114">
        <f t="shared" si="4"/>
        <v>0</v>
      </c>
      <c r="M27" s="52">
        <f t="shared" si="5"/>
        <v>9000000</v>
      </c>
    </row>
    <row r="28" spans="1:13" ht="15.75">
      <c r="A28" s="103" t="s">
        <v>416</v>
      </c>
      <c r="B28" s="114">
        <v>8000000</v>
      </c>
      <c r="C28" s="114">
        <v>0</v>
      </c>
      <c r="D28" s="114">
        <v>0</v>
      </c>
      <c r="E28" s="52">
        <f t="shared" si="7"/>
        <v>8000000</v>
      </c>
      <c r="F28" s="114">
        <v>0</v>
      </c>
      <c r="G28" s="114">
        <v>0</v>
      </c>
      <c r="H28" s="114">
        <v>0</v>
      </c>
      <c r="I28" s="52">
        <f t="shared" si="1"/>
        <v>0</v>
      </c>
      <c r="J28" s="114">
        <f t="shared" si="2"/>
        <v>8000000</v>
      </c>
      <c r="K28" s="114">
        <f t="shared" si="3"/>
        <v>0</v>
      </c>
      <c r="L28" s="114">
        <f t="shared" si="4"/>
        <v>0</v>
      </c>
      <c r="M28" s="52">
        <f t="shared" si="5"/>
        <v>8000000</v>
      </c>
    </row>
    <row r="29" spans="1:13" ht="15.75">
      <c r="A29" s="103" t="s">
        <v>417</v>
      </c>
      <c r="B29" s="114">
        <v>5000000</v>
      </c>
      <c r="C29" s="114">
        <v>0</v>
      </c>
      <c r="D29" s="114">
        <v>0</v>
      </c>
      <c r="E29" s="52">
        <f t="shared" si="7"/>
        <v>5000000</v>
      </c>
      <c r="F29" s="114">
        <v>0</v>
      </c>
      <c r="G29" s="114">
        <v>0</v>
      </c>
      <c r="H29" s="114">
        <v>0</v>
      </c>
      <c r="I29" s="52">
        <f t="shared" si="1"/>
        <v>0</v>
      </c>
      <c r="J29" s="114">
        <f t="shared" si="2"/>
        <v>5000000</v>
      </c>
      <c r="K29" s="114">
        <f t="shared" si="3"/>
        <v>0</v>
      </c>
      <c r="L29" s="114">
        <f t="shared" si="4"/>
        <v>0</v>
      </c>
      <c r="M29" s="52">
        <f t="shared" si="5"/>
        <v>5000000</v>
      </c>
    </row>
    <row r="30" spans="1:13" ht="15.75">
      <c r="A30" s="103" t="s">
        <v>418</v>
      </c>
      <c r="B30" s="114">
        <v>0</v>
      </c>
      <c r="C30" s="114">
        <v>17500000</v>
      </c>
      <c r="D30" s="114">
        <v>0</v>
      </c>
      <c r="E30" s="52">
        <f t="shared" si="7"/>
        <v>17500000</v>
      </c>
      <c r="F30" s="114">
        <v>0</v>
      </c>
      <c r="G30" s="114">
        <v>0</v>
      </c>
      <c r="H30" s="114">
        <v>0</v>
      </c>
      <c r="I30" s="52">
        <f t="shared" si="1"/>
        <v>0</v>
      </c>
      <c r="J30" s="114">
        <f t="shared" si="2"/>
        <v>0</v>
      </c>
      <c r="K30" s="114">
        <f t="shared" si="3"/>
        <v>17500000</v>
      </c>
      <c r="L30" s="114">
        <f t="shared" si="4"/>
        <v>0</v>
      </c>
      <c r="M30" s="52">
        <f t="shared" si="5"/>
        <v>17500000</v>
      </c>
    </row>
    <row r="31" spans="1:13" ht="15.75">
      <c r="A31" s="103" t="s">
        <v>419</v>
      </c>
      <c r="B31" s="114">
        <v>0</v>
      </c>
      <c r="C31" s="114">
        <v>17875250</v>
      </c>
      <c r="D31" s="114">
        <v>0</v>
      </c>
      <c r="E31" s="52">
        <f t="shared" si="7"/>
        <v>17875250</v>
      </c>
      <c r="F31" s="114">
        <v>0</v>
      </c>
      <c r="G31" s="114">
        <v>0</v>
      </c>
      <c r="H31" s="114">
        <v>0</v>
      </c>
      <c r="I31" s="52">
        <f t="shared" si="1"/>
        <v>0</v>
      </c>
      <c r="J31" s="114">
        <f t="shared" si="2"/>
        <v>0</v>
      </c>
      <c r="K31" s="114">
        <f t="shared" si="3"/>
        <v>17875250</v>
      </c>
      <c r="L31" s="114">
        <f t="shared" si="4"/>
        <v>0</v>
      </c>
      <c r="M31" s="52">
        <f t="shared" si="5"/>
        <v>17875250</v>
      </c>
    </row>
    <row r="32" spans="1:13" ht="31.5">
      <c r="A32" s="103" t="s">
        <v>420</v>
      </c>
      <c r="B32" s="114">
        <v>0</v>
      </c>
      <c r="C32" s="114">
        <v>500000000</v>
      </c>
      <c r="D32" s="114">
        <v>0</v>
      </c>
      <c r="E32" s="52">
        <f t="shared" si="7"/>
        <v>500000000</v>
      </c>
      <c r="F32" s="114">
        <v>0</v>
      </c>
      <c r="G32" s="114">
        <v>0</v>
      </c>
      <c r="H32" s="114">
        <v>0</v>
      </c>
      <c r="I32" s="52">
        <f t="shared" si="1"/>
        <v>0</v>
      </c>
      <c r="J32" s="114">
        <f t="shared" si="2"/>
        <v>0</v>
      </c>
      <c r="K32" s="114">
        <f t="shared" si="3"/>
        <v>500000000</v>
      </c>
      <c r="L32" s="114">
        <f t="shared" si="4"/>
        <v>0</v>
      </c>
      <c r="M32" s="52">
        <f t="shared" si="5"/>
        <v>500000000</v>
      </c>
    </row>
    <row r="33" spans="1:13" ht="31.5">
      <c r="A33" s="105" t="s">
        <v>421</v>
      </c>
      <c r="B33" s="114">
        <v>0</v>
      </c>
      <c r="C33" s="114">
        <v>293802985</v>
      </c>
      <c r="D33" s="114">
        <v>0</v>
      </c>
      <c r="E33" s="52">
        <f t="shared" si="7"/>
        <v>293802985</v>
      </c>
      <c r="F33" s="114">
        <v>0</v>
      </c>
      <c r="G33" s="114">
        <v>0</v>
      </c>
      <c r="H33" s="114">
        <v>0</v>
      </c>
      <c r="I33" s="52">
        <f t="shared" si="1"/>
        <v>0</v>
      </c>
      <c r="J33" s="114">
        <f t="shared" si="2"/>
        <v>0</v>
      </c>
      <c r="K33" s="114">
        <f t="shared" si="3"/>
        <v>293802985</v>
      </c>
      <c r="L33" s="114">
        <f t="shared" si="4"/>
        <v>0</v>
      </c>
      <c r="M33" s="52">
        <f t="shared" si="5"/>
        <v>293802985</v>
      </c>
    </row>
    <row r="34" spans="1:13" ht="15.75">
      <c r="A34" s="103" t="s">
        <v>422</v>
      </c>
      <c r="B34" s="114">
        <v>0</v>
      </c>
      <c r="C34" s="114">
        <v>33093173</v>
      </c>
      <c r="D34" s="114">
        <v>0</v>
      </c>
      <c r="E34" s="52">
        <f t="shared" si="7"/>
        <v>33093173</v>
      </c>
      <c r="F34" s="114">
        <v>0</v>
      </c>
      <c r="G34" s="114">
        <v>0</v>
      </c>
      <c r="H34" s="114">
        <v>0</v>
      </c>
      <c r="I34" s="52">
        <f t="shared" si="1"/>
        <v>0</v>
      </c>
      <c r="J34" s="114">
        <f t="shared" si="2"/>
        <v>0</v>
      </c>
      <c r="K34" s="114">
        <f t="shared" si="3"/>
        <v>33093173</v>
      </c>
      <c r="L34" s="114">
        <f t="shared" si="4"/>
        <v>0</v>
      </c>
      <c r="M34" s="52">
        <f t="shared" si="5"/>
        <v>33093173</v>
      </c>
    </row>
    <row r="35" spans="1:13" ht="15.75">
      <c r="A35" s="103" t="s">
        <v>423</v>
      </c>
      <c r="B35" s="114">
        <v>0</v>
      </c>
      <c r="C35" s="114">
        <v>8738412</v>
      </c>
      <c r="D35" s="114">
        <v>0</v>
      </c>
      <c r="E35" s="52">
        <f t="shared" si="7"/>
        <v>8738412</v>
      </c>
      <c r="F35" s="114">
        <v>0</v>
      </c>
      <c r="G35" s="114">
        <v>0</v>
      </c>
      <c r="H35" s="114">
        <v>0</v>
      </c>
      <c r="I35" s="52">
        <f t="shared" si="1"/>
        <v>0</v>
      </c>
      <c r="J35" s="114">
        <f t="shared" si="2"/>
        <v>0</v>
      </c>
      <c r="K35" s="114">
        <f t="shared" si="3"/>
        <v>8738412</v>
      </c>
      <c r="L35" s="114">
        <f t="shared" si="4"/>
        <v>0</v>
      </c>
      <c r="M35" s="52">
        <f t="shared" si="5"/>
        <v>8738412</v>
      </c>
    </row>
    <row r="36" spans="1:13" ht="15.75">
      <c r="A36" s="103" t="s">
        <v>424</v>
      </c>
      <c r="B36" s="114">
        <v>3000000</v>
      </c>
      <c r="C36" s="114">
        <v>0</v>
      </c>
      <c r="D36" s="114">
        <v>0</v>
      </c>
      <c r="E36" s="52">
        <f t="shared" si="7"/>
        <v>3000000</v>
      </c>
      <c r="F36" s="114">
        <v>0</v>
      </c>
      <c r="G36" s="114">
        <v>0</v>
      </c>
      <c r="H36" s="114">
        <v>0</v>
      </c>
      <c r="I36" s="52">
        <f t="shared" si="1"/>
        <v>0</v>
      </c>
      <c r="J36" s="114">
        <f t="shared" si="2"/>
        <v>3000000</v>
      </c>
      <c r="K36" s="114">
        <f t="shared" si="3"/>
        <v>0</v>
      </c>
      <c r="L36" s="114">
        <f t="shared" si="4"/>
        <v>0</v>
      </c>
      <c r="M36" s="52">
        <f t="shared" si="5"/>
        <v>3000000</v>
      </c>
    </row>
    <row r="37" spans="1:13" ht="15.75">
      <c r="A37" s="127" t="s">
        <v>9</v>
      </c>
      <c r="B37" s="63">
        <f aca="true" t="shared" si="8" ref="B37:M37">SUM(B11:B36)</f>
        <v>1124909843</v>
      </c>
      <c r="C37" s="63">
        <f t="shared" si="8"/>
        <v>871009820</v>
      </c>
      <c r="D37" s="63">
        <f t="shared" si="8"/>
        <v>0</v>
      </c>
      <c r="E37" s="63">
        <f t="shared" si="8"/>
        <v>1995919663</v>
      </c>
      <c r="F37" s="63">
        <f t="shared" si="8"/>
        <v>-8000000</v>
      </c>
      <c r="G37" s="63">
        <f t="shared" si="8"/>
        <v>0</v>
      </c>
      <c r="H37" s="63">
        <f t="shared" si="8"/>
        <v>0</v>
      </c>
      <c r="I37" s="63">
        <f t="shared" si="8"/>
        <v>-8000000</v>
      </c>
      <c r="J37" s="63">
        <f t="shared" si="8"/>
        <v>1116909843</v>
      </c>
      <c r="K37" s="63">
        <f t="shared" si="8"/>
        <v>871009820</v>
      </c>
      <c r="L37" s="63">
        <f t="shared" si="8"/>
        <v>0</v>
      </c>
      <c r="M37" s="63">
        <f t="shared" si="8"/>
        <v>1987919663</v>
      </c>
    </row>
    <row r="38" spans="1:13" ht="15.75">
      <c r="A38" s="103" t="s">
        <v>405</v>
      </c>
      <c r="B38" s="52">
        <v>3810000</v>
      </c>
      <c r="C38" s="52">
        <v>0</v>
      </c>
      <c r="D38" s="52">
        <v>0</v>
      </c>
      <c r="E38" s="52">
        <f>SUM(B38:D38)</f>
        <v>3810000</v>
      </c>
      <c r="F38" s="114">
        <v>0</v>
      </c>
      <c r="G38" s="114">
        <v>0</v>
      </c>
      <c r="H38" s="114">
        <v>0</v>
      </c>
      <c r="I38" s="52">
        <f t="shared" si="1"/>
        <v>0</v>
      </c>
      <c r="J38" s="114">
        <f t="shared" si="2"/>
        <v>3810000</v>
      </c>
      <c r="K38" s="114">
        <f t="shared" si="3"/>
        <v>0</v>
      </c>
      <c r="L38" s="114">
        <f t="shared" si="4"/>
        <v>0</v>
      </c>
      <c r="M38" s="52">
        <f t="shared" si="5"/>
        <v>3810000</v>
      </c>
    </row>
    <row r="39" spans="1:13" ht="15.75">
      <c r="A39" s="103" t="s">
        <v>441</v>
      </c>
      <c r="B39" s="52">
        <v>4803125</v>
      </c>
      <c r="C39" s="52">
        <v>0</v>
      </c>
      <c r="D39" s="52">
        <v>0</v>
      </c>
      <c r="E39" s="52">
        <f>SUM(B39:D39)</f>
        <v>4803125</v>
      </c>
      <c r="F39" s="114">
        <v>0</v>
      </c>
      <c r="G39" s="114">
        <v>0</v>
      </c>
      <c r="H39" s="114">
        <v>0</v>
      </c>
      <c r="I39" s="52">
        <f t="shared" si="1"/>
        <v>0</v>
      </c>
      <c r="J39" s="114">
        <f t="shared" si="2"/>
        <v>4803125</v>
      </c>
      <c r="K39" s="114">
        <f t="shared" si="3"/>
        <v>0</v>
      </c>
      <c r="L39" s="114">
        <f t="shared" si="4"/>
        <v>0</v>
      </c>
      <c r="M39" s="52">
        <f t="shared" si="5"/>
        <v>4803125</v>
      </c>
    </row>
    <row r="40" spans="1:13" ht="31.5">
      <c r="A40" s="103" t="s">
        <v>406</v>
      </c>
      <c r="B40" s="52">
        <v>1270000</v>
      </c>
      <c r="C40" s="52">
        <v>0</v>
      </c>
      <c r="D40" s="52">
        <v>0</v>
      </c>
      <c r="E40" s="52">
        <f>SUM(B40:D40)</f>
        <v>1270000</v>
      </c>
      <c r="F40" s="114">
        <v>0</v>
      </c>
      <c r="G40" s="114">
        <v>0</v>
      </c>
      <c r="H40" s="114">
        <v>0</v>
      </c>
      <c r="I40" s="52">
        <f t="shared" si="1"/>
        <v>0</v>
      </c>
      <c r="J40" s="114">
        <f t="shared" si="2"/>
        <v>1270000</v>
      </c>
      <c r="K40" s="114">
        <f t="shared" si="3"/>
        <v>0</v>
      </c>
      <c r="L40" s="114">
        <f t="shared" si="4"/>
        <v>0</v>
      </c>
      <c r="M40" s="52">
        <f t="shared" si="5"/>
        <v>1270000</v>
      </c>
    </row>
    <row r="41" spans="1:13" ht="15.75">
      <c r="A41" s="103" t="s">
        <v>447</v>
      </c>
      <c r="B41" s="52">
        <v>5000000</v>
      </c>
      <c r="C41" s="52">
        <v>0</v>
      </c>
      <c r="D41" s="52">
        <v>0</v>
      </c>
      <c r="E41" s="52">
        <f>SUM(B41:D41)</f>
        <v>5000000</v>
      </c>
      <c r="F41" s="114">
        <v>10000000</v>
      </c>
      <c r="G41" s="114">
        <v>0</v>
      </c>
      <c r="H41" s="114">
        <v>0</v>
      </c>
      <c r="I41" s="52">
        <f t="shared" si="1"/>
        <v>10000000</v>
      </c>
      <c r="J41" s="114">
        <f t="shared" si="2"/>
        <v>15000000</v>
      </c>
      <c r="K41" s="114">
        <f t="shared" si="3"/>
        <v>0</v>
      </c>
      <c r="L41" s="114">
        <f t="shared" si="4"/>
        <v>0</v>
      </c>
      <c r="M41" s="52">
        <f t="shared" si="5"/>
        <v>15000000</v>
      </c>
    </row>
    <row r="42" spans="1:13" ht="15.75">
      <c r="A42" s="126" t="s">
        <v>36</v>
      </c>
      <c r="B42" s="63">
        <f aca="true" t="shared" si="9" ref="B42:M42">SUM(B38:B41)</f>
        <v>14883125</v>
      </c>
      <c r="C42" s="63">
        <f t="shared" si="9"/>
        <v>0</v>
      </c>
      <c r="D42" s="63">
        <f t="shared" si="9"/>
        <v>0</v>
      </c>
      <c r="E42" s="63">
        <f t="shared" si="9"/>
        <v>14883125</v>
      </c>
      <c r="F42" s="63">
        <f t="shared" si="9"/>
        <v>10000000</v>
      </c>
      <c r="G42" s="63">
        <f t="shared" si="9"/>
        <v>0</v>
      </c>
      <c r="H42" s="63">
        <f t="shared" si="9"/>
        <v>0</v>
      </c>
      <c r="I42" s="63">
        <f t="shared" si="9"/>
        <v>10000000</v>
      </c>
      <c r="J42" s="63">
        <f t="shared" si="9"/>
        <v>24883125</v>
      </c>
      <c r="K42" s="63">
        <f t="shared" si="9"/>
        <v>0</v>
      </c>
      <c r="L42" s="63">
        <f t="shared" si="9"/>
        <v>0</v>
      </c>
      <c r="M42" s="63">
        <f t="shared" si="9"/>
        <v>24883125</v>
      </c>
    </row>
    <row r="43" spans="1:13" ht="15.75">
      <c r="A43" s="78" t="s">
        <v>8</v>
      </c>
      <c r="B43" s="63">
        <f aca="true" t="shared" si="10" ref="B43:M43">B42</f>
        <v>14883125</v>
      </c>
      <c r="C43" s="63">
        <f t="shared" si="10"/>
        <v>0</v>
      </c>
      <c r="D43" s="63">
        <f t="shared" si="10"/>
        <v>0</v>
      </c>
      <c r="E43" s="63">
        <f t="shared" si="10"/>
        <v>14883125</v>
      </c>
      <c r="F43" s="63">
        <f t="shared" si="10"/>
        <v>10000000</v>
      </c>
      <c r="G43" s="63">
        <f t="shared" si="10"/>
        <v>0</v>
      </c>
      <c r="H43" s="63">
        <f t="shared" si="10"/>
        <v>0</v>
      </c>
      <c r="I43" s="63">
        <f t="shared" si="10"/>
        <v>10000000</v>
      </c>
      <c r="J43" s="63">
        <f t="shared" si="10"/>
        <v>24883125</v>
      </c>
      <c r="K43" s="63">
        <f t="shared" si="10"/>
        <v>0</v>
      </c>
      <c r="L43" s="63">
        <f t="shared" si="10"/>
        <v>0</v>
      </c>
      <c r="M43" s="63">
        <f t="shared" si="10"/>
        <v>24883125</v>
      </c>
    </row>
    <row r="44" spans="1:13" ht="15.75">
      <c r="A44" s="78" t="s">
        <v>163</v>
      </c>
      <c r="B44" s="63">
        <f aca="true" t="shared" si="11" ref="B44:M44">B37+B43</f>
        <v>1139792968</v>
      </c>
      <c r="C44" s="63">
        <f t="shared" si="11"/>
        <v>871009820</v>
      </c>
      <c r="D44" s="63">
        <f t="shared" si="11"/>
        <v>0</v>
      </c>
      <c r="E44" s="63">
        <f t="shared" si="11"/>
        <v>2010802788</v>
      </c>
      <c r="F44" s="63">
        <f t="shared" si="11"/>
        <v>2000000</v>
      </c>
      <c r="G44" s="63">
        <f t="shared" si="11"/>
        <v>0</v>
      </c>
      <c r="H44" s="63">
        <f t="shared" si="11"/>
        <v>0</v>
      </c>
      <c r="I44" s="63">
        <f t="shared" si="11"/>
        <v>2000000</v>
      </c>
      <c r="J44" s="63">
        <f t="shared" si="11"/>
        <v>1141792968</v>
      </c>
      <c r="K44" s="63">
        <f t="shared" si="11"/>
        <v>871009820</v>
      </c>
      <c r="L44" s="63">
        <f t="shared" si="11"/>
        <v>0</v>
      </c>
      <c r="M44" s="63">
        <f t="shared" si="11"/>
        <v>2012802788</v>
      </c>
    </row>
  </sheetData>
  <sheetProtection/>
  <mergeCells count="7">
    <mergeCell ref="F9:I9"/>
    <mergeCell ref="J9:M9"/>
    <mergeCell ref="A5:M5"/>
    <mergeCell ref="A6:M6"/>
    <mergeCell ref="A2:M2"/>
    <mergeCell ref="A1:M1"/>
    <mergeCell ref="B9:E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Cegléd Város Polgármesteri Hi</dc:creator>
  <cp:keywords/>
  <dc:description/>
  <cp:lastModifiedBy>Jáger Mária</cp:lastModifiedBy>
  <cp:lastPrinted>2017-06-13T07:54:52Z</cp:lastPrinted>
  <dcterms:created xsi:type="dcterms:W3CDTF">2007-02-02T11:56:00Z</dcterms:created>
  <dcterms:modified xsi:type="dcterms:W3CDTF">2017-06-30T10:25:35Z</dcterms:modified>
  <cp:category/>
  <cp:version/>
  <cp:contentType/>
  <cp:contentStatus/>
</cp:coreProperties>
</file>