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int.összesítő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<sst xmlns="http://schemas.openxmlformats.org/spreadsheetml/2006/main" count="31" uniqueCount="29">
  <si>
    <t xml:space="preserve">Az önkormányzat intézményeinek </t>
  </si>
  <si>
    <t xml:space="preserve">2017. évi költségvetése </t>
  </si>
  <si>
    <t>adatok: Ft-ban</t>
  </si>
  <si>
    <t>Intézmények megnevezése</t>
  </si>
  <si>
    <t xml:space="preserve">                   BEVÉTELEK</t>
  </si>
  <si>
    <t xml:space="preserve">                                                  KIADÁSOK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</si>
  <si>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</si>
  <si>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</si>
  <si>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</si>
  <si>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</si>
  <si>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</si>
  <si>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</si>
  <si>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</si>
  <si>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</si>
  <si>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</si>
  <si>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</si>
  <si>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</si>
  <si>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</si>
  <si>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</si>
  <si>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</si>
  <si>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</si>
  <si>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</si>
  <si>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</si>
  <si>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Tiszavasvári Egyesített Óvodai Intézmény</t>
  </si>
  <si>
    <t>Egyesített Közműv. Int. és Könyv.</t>
  </si>
  <si>
    <t xml:space="preserve">Kornisné Liptay Elza Központ </t>
  </si>
  <si>
    <t>Tiszavasvári Bölcsőde</t>
  </si>
  <si>
    <t>Tiszavasvári Polgármesteri Hivatal</t>
  </si>
  <si>
    <t>Intézmények 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</si>
</sst>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0"/>
      <name val="Times New Roman CE"/>
      <family val="1"/>
    </font>
    <font>
      <b/>
      <i/>
      <sz val="8"/>
      <name val="Times New Roman CE"/>
      <family val="0"/>
    </font>
    <font>
      <i/>
      <sz val="8"/>
      <name val="Times New Roman CE"/>
      <family val="1"/>
    </font>
    <font>
      <b/>
      <i/>
      <sz val="14"/>
      <name val="Times New Roman CE"/>
      <family val="1"/>
    </font>
    <font>
      <i/>
      <sz val="9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0"/>
    </font>
    <font>
      <sz val="8"/>
      <color indexed="8"/>
      <name val="Times New Roman CE"/>
      <family val="0"/>
    </font>
    <font>
      <b/>
      <sz val="8"/>
      <color indexed="10"/>
      <name val="Times New Roman CE"/>
      <family val="0"/>
    </font>
    <font>
      <sz val="10"/>
      <name val="Arial CE"/>
      <family val="0"/>
    </font>
    <font>
      <b/>
      <sz val="8"/>
      <color indexed="8"/>
      <name val="Times New Roman CE"/>
      <family val="0"/>
    </font>
    <font>
      <b/>
      <sz val="10"/>
      <color indexed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Times New Roman CE"/>
      <family val="0"/>
    </font>
    <font>
      <b/>
      <sz val="8"/>
      <color rgb="FFFF0000"/>
      <name val="Times New Roman CE"/>
      <family val="0"/>
    </font>
    <font>
      <b/>
      <sz val="8"/>
      <color theme="1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19" fillId="0" borderId="0" xfId="73" applyFont="1">
      <alignment/>
      <protection/>
    </xf>
    <xf numFmtId="0" fontId="18" fillId="0" borderId="0" xfId="73">
      <alignment/>
      <protection/>
    </xf>
    <xf numFmtId="0" fontId="20" fillId="0" borderId="0" xfId="73" applyFont="1" applyAlignment="1">
      <alignment horizontal="centerContinuous"/>
      <protection/>
    </xf>
    <xf numFmtId="0" fontId="20" fillId="0" borderId="0" xfId="71" applyFont="1" applyAlignment="1">
      <alignment horizontal="centerContinuous"/>
      <protection/>
    </xf>
    <xf numFmtId="0" fontId="21" fillId="0" borderId="0" xfId="73" applyFont="1" applyAlignment="1">
      <alignment horizontal="centerContinuous"/>
      <protection/>
    </xf>
    <xf numFmtId="0" fontId="21" fillId="0" borderId="0" xfId="71" applyFont="1" applyFill="1" applyAlignment="1">
      <alignment horizontal="centerContinuous"/>
      <protection/>
    </xf>
    <xf numFmtId="0" fontId="22" fillId="0" borderId="0" xfId="73" applyFont="1" applyAlignment="1">
      <alignment horizontal="centerContinuous"/>
      <protection/>
    </xf>
    <xf numFmtId="0" fontId="23" fillId="0" borderId="0" xfId="73" applyFont="1" applyAlignment="1">
      <alignment horizontal="right"/>
      <protection/>
    </xf>
    <xf numFmtId="0" fontId="24" fillId="0" borderId="10" xfId="73" applyFont="1" applyBorder="1" applyAlignment="1">
      <alignment horizontal="center" vertical="center"/>
      <protection/>
    </xf>
    <xf numFmtId="0" fontId="24" fillId="0" borderId="11" xfId="73" applyFont="1" applyBorder="1" applyAlignment="1">
      <alignment horizontal="left"/>
      <protection/>
    </xf>
    <xf numFmtId="0" fontId="18" fillId="0" borderId="11" xfId="73" applyBorder="1" applyAlignment="1">
      <alignment horizontal="left"/>
      <protection/>
    </xf>
    <xf numFmtId="0" fontId="18" fillId="0" borderId="12" xfId="73" applyBorder="1" applyAlignment="1">
      <alignment horizontal="left"/>
      <protection/>
    </xf>
    <xf numFmtId="0" fontId="24" fillId="0" borderId="13" xfId="73" applyFont="1" applyBorder="1" applyAlignment="1">
      <alignment horizontal="center" vertical="center"/>
      <protection/>
    </xf>
    <xf numFmtId="0" fontId="24" fillId="0" borderId="14" xfId="73" applyFont="1" applyBorder="1" applyAlignment="1">
      <alignment horizontal="center"/>
      <protection/>
    </xf>
    <xf numFmtId="0" fontId="24" fillId="0" borderId="15" xfId="73" applyFont="1" applyBorder="1" applyAlignment="1">
      <alignment horizontal="center"/>
      <protection/>
    </xf>
    <xf numFmtId="0" fontId="24" fillId="0" borderId="16" xfId="73" applyFont="1" applyBorder="1" applyAlignment="1">
      <alignment horizontal="center" vertical="center"/>
      <protection/>
    </xf>
    <xf numFmtId="0" fontId="25" fillId="0" borderId="17" xfId="73" applyFont="1" applyBorder="1" applyAlignment="1">
      <alignment horizontal="left"/>
      <protection/>
    </xf>
    <xf numFmtId="3" fontId="51" fillId="0" borderId="14" xfId="73" applyNumberFormat="1" applyFont="1" applyBorder="1" applyAlignment="1">
      <alignment horizontal="right"/>
      <protection/>
    </xf>
    <xf numFmtId="3" fontId="52" fillId="0" borderId="14" xfId="73" applyNumberFormat="1" applyFont="1" applyBorder="1" applyAlignment="1">
      <alignment horizontal="right"/>
      <protection/>
    </xf>
    <xf numFmtId="3" fontId="52" fillId="0" borderId="15" xfId="73" applyNumberFormat="1" applyFont="1" applyBorder="1" applyAlignment="1">
      <alignment horizontal="right"/>
      <protection/>
    </xf>
    <xf numFmtId="0" fontId="18" fillId="0" borderId="0" xfId="73" applyFont="1">
      <alignment/>
      <protection/>
    </xf>
    <xf numFmtId="0" fontId="25" fillId="0" borderId="17" xfId="72" applyFont="1" applyBorder="1" applyAlignment="1">
      <alignment horizontal="left"/>
      <protection/>
    </xf>
    <xf numFmtId="3" fontId="51" fillId="0" borderId="14" xfId="51" applyNumberFormat="1" applyFont="1" applyBorder="1" applyAlignment="1" quotePrefix="1">
      <alignment horizontal="right"/>
    </xf>
    <xf numFmtId="3" fontId="52" fillId="0" borderId="14" xfId="51" applyNumberFormat="1" applyFont="1" applyBorder="1" applyAlignment="1">
      <alignment horizontal="right"/>
    </xf>
    <xf numFmtId="3" fontId="51" fillId="0" borderId="14" xfId="51" applyNumberFormat="1" applyFont="1" applyBorder="1" applyAlignment="1">
      <alignment horizontal="right"/>
    </xf>
    <xf numFmtId="3" fontId="53" fillId="0" borderId="15" xfId="73" applyNumberFormat="1" applyFont="1" applyBorder="1" applyAlignment="1">
      <alignment horizontal="right"/>
      <protection/>
    </xf>
    <xf numFmtId="0" fontId="19" fillId="0" borderId="18" xfId="72" applyFont="1" applyBorder="1">
      <alignment/>
      <protection/>
    </xf>
    <xf numFmtId="3" fontId="53" fillId="0" borderId="19" xfId="51" applyNumberFormat="1" applyFont="1" applyBorder="1" applyAlignment="1">
      <alignment horizontal="right"/>
    </xf>
    <xf numFmtId="3" fontId="53" fillId="0" borderId="20" xfId="51" applyNumberFormat="1" applyFont="1" applyBorder="1" applyAlignment="1">
      <alignment horizontal="right"/>
    </xf>
    <xf numFmtId="3" fontId="18" fillId="0" borderId="0" xfId="73" applyNumberFormat="1">
      <alignment/>
      <protection/>
    </xf>
    <xf numFmtId="0" fontId="30" fillId="0" borderId="0" xfId="73" applyFont="1">
      <alignment/>
      <protection/>
    </xf>
  </cellXfs>
  <cellStyles count="6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 3 2 2" xfId="70"/>
    <cellStyle name="Normál_Önkormányzati%20melléklet%202013.(1) 2 2" xfId="71"/>
    <cellStyle name="Normál_szakfeladat táblázat költségvetéshez" xfId="72"/>
    <cellStyle name="Normál_szakfeladatokhoz táblázat 2 2" xfId="73"/>
    <cellStyle name="Összesen" xfId="74"/>
    <cellStyle name="Currency" xfId="75"/>
    <cellStyle name="Currency [0]" xfId="76"/>
    <cellStyle name="Rossz" xfId="77"/>
    <cellStyle name="Semleges" xfId="78"/>
    <cellStyle name="Számítás" xfId="79"/>
    <cellStyle name="Percen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Layout" workbookViewId="0" topLeftCell="A1">
      <selection activeCell="H4" sqref="H4"/>
    </sheetView>
  </sheetViews>
  <sheetFormatPr defaultColWidth="9.140625" defaultRowHeight="15"/>
  <cols>
    <col min="1" max="1" width="25.00390625" style="2" bestFit="1" customWidth="1"/>
    <col min="2" max="2" width="9.57421875" style="2" bestFit="1" customWidth="1"/>
    <col min="3" max="4" width="10.8515625" style="2" bestFit="1" customWidth="1"/>
    <col min="5" max="5" width="9.7109375" style="2" customWidth="1"/>
    <col min="6" max="7" width="9.57421875" style="2" bestFit="1" customWidth="1"/>
    <col min="8" max="8" width="9.421875" style="2" customWidth="1"/>
    <col min="9" max="9" width="8.7109375" style="2" bestFit="1" customWidth="1"/>
    <col min="10" max="10" width="10.8515625" style="2" bestFit="1" customWidth="1"/>
    <col min="11" max="16384" width="9.140625" style="2" customWidth="1"/>
  </cols>
  <sheetData>
    <row r="1" spans="1:10" ht="12.75">
      <c r="A1" s="1"/>
      <c r="B1" s="1"/>
      <c r="C1" s="1"/>
      <c r="D1" s="1"/>
      <c r="E1" s="1"/>
      <c r="F1" s="1"/>
      <c r="H1" s="3"/>
      <c r="I1" s="3"/>
      <c r="J1" s="4"/>
    </row>
    <row r="2" spans="1:10" ht="12.75">
      <c r="A2" s="1"/>
      <c r="B2" s="1"/>
      <c r="C2" s="1"/>
      <c r="D2" s="1"/>
      <c r="E2" s="1"/>
      <c r="F2" s="1"/>
      <c r="G2" s="5"/>
      <c r="H2" s="5"/>
      <c r="I2" s="5"/>
      <c r="J2" s="6"/>
    </row>
    <row r="3" spans="1:10" ht="12.75">
      <c r="A3" s="1"/>
      <c r="B3" s="1"/>
      <c r="C3" s="1"/>
      <c r="D3" s="1"/>
      <c r="E3" s="1"/>
      <c r="F3" s="1"/>
      <c r="G3" s="5"/>
      <c r="H3" s="5"/>
      <c r="I3" s="5"/>
      <c r="J3" s="5"/>
    </row>
    <row r="4" spans="1:10" ht="19.5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</row>
    <row r="5" spans="1:10" ht="19.5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</row>
    <row r="6" spans="1:10" ht="13.5" thickBot="1">
      <c r="A6" s="1"/>
      <c r="B6" s="1"/>
      <c r="C6" s="1"/>
      <c r="D6" s="1"/>
      <c r="E6" s="1"/>
      <c r="F6" s="1"/>
      <c r="G6" s="1"/>
      <c r="H6" s="1"/>
      <c r="I6" s="1"/>
      <c r="J6" s="8" t="s">
        <v>2</v>
      </c>
    </row>
    <row r="7" spans="1:10" ht="15.75" customHeight="1">
      <c r="A7" s="9" t="s">
        <v>3</v>
      </c>
      <c r="B7" s="10" t="s">
        <v>4</v>
      </c>
      <c r="C7" s="11"/>
      <c r="D7" s="11"/>
      <c r="E7" s="10" t="s">
        <v>5</v>
      </c>
      <c r="F7" s="11"/>
      <c r="G7" s="11"/>
      <c r="H7" s="11"/>
      <c r="I7" s="11"/>
      <c r="J7" s="12"/>
    </row>
    <row r="8" spans="1:10" ht="15.75" customHeight="1">
      <c r="A8" s="13"/>
      <c r="B8" s="14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5" t="s">
        <v>8</v>
      </c>
    </row>
    <row r="9" spans="1:10" ht="15.75" customHeight="1">
      <c r="A9" s="16"/>
      <c r="B9" s="14" t="s">
        <v>14</v>
      </c>
      <c r="C9" s="14" t="s">
        <v>15</v>
      </c>
      <c r="D9" s="14" t="s">
        <v>16</v>
      </c>
      <c r="E9" s="14" t="s">
        <v>17</v>
      </c>
      <c r="F9" s="14" t="s">
        <v>18</v>
      </c>
      <c r="G9" s="14" t="s">
        <v>19</v>
      </c>
      <c r="H9" s="14" t="s">
        <v>20</v>
      </c>
      <c r="I9" s="14" t="s">
        <v>19</v>
      </c>
      <c r="J9" s="15" t="s">
        <v>21</v>
      </c>
    </row>
    <row r="10" spans="1:11" ht="15.75" customHeight="1">
      <c r="A10" s="17" t="s">
        <v>22</v>
      </c>
      <c r="B10" s="18">
        <f>163050202+66900+446694+3500000+200000</f>
        <v>167263796</v>
      </c>
      <c r="C10" s="19">
        <f aca="true" t="shared" si="0" ref="C10:C15">J10-B10</f>
        <v>162737307</v>
      </c>
      <c r="D10" s="19">
        <f aca="true" t="shared" si="1" ref="D10:D15">SUM(B10:C10)</f>
        <v>330001103</v>
      </c>
      <c r="E10" s="18">
        <f>81328328-15308800+124089+105973-2254000</f>
        <v>63995590</v>
      </c>
      <c r="F10" s="18">
        <f>20074352-3360936+69499-495880</f>
        <v>16287035</v>
      </c>
      <c r="G10" s="19">
        <f>262391117-15811124-124245-133428+381000+200000+270367-254000+1028360</f>
        <v>247948047</v>
      </c>
      <c r="H10" s="18"/>
      <c r="I10" s="19">
        <f>1641691-265000+66900-60160+133000+254000</f>
        <v>1770431</v>
      </c>
      <c r="J10" s="20">
        <f aca="true" t="shared" si="2" ref="J10:J15">SUM(E10:I10)</f>
        <v>330001103</v>
      </c>
      <c r="K10" s="21"/>
    </row>
    <row r="11" spans="1:10" ht="15.75" customHeight="1">
      <c r="A11" s="17" t="s">
        <v>23</v>
      </c>
      <c r="B11" s="18">
        <f>12252423+80000+889000</f>
        <v>13221423</v>
      </c>
      <c r="C11" s="19">
        <f>J11-B11</f>
        <v>281736275</v>
      </c>
      <c r="D11" s="19">
        <f t="shared" si="1"/>
        <v>294957698</v>
      </c>
      <c r="E11" s="19">
        <f>175711001+155200+948237+1333848+320000+444000-80000+80000</f>
        <v>178912286</v>
      </c>
      <c r="F11" s="19">
        <f>41990053+34144+208612+293447+70400+87912</f>
        <v>42684568</v>
      </c>
      <c r="G11" s="19">
        <f>68610269+651000+30000+190500+889000+80000</f>
        <v>70450769</v>
      </c>
      <c r="H11" s="18"/>
      <c r="I11" s="19">
        <f>1280075+578000+157000+600000+200000+95000</f>
        <v>2910075</v>
      </c>
      <c r="J11" s="20">
        <f t="shared" si="2"/>
        <v>294957698</v>
      </c>
    </row>
    <row r="12" spans="1:10" ht="15.75" customHeight="1">
      <c r="A12" s="17" t="s">
        <v>24</v>
      </c>
      <c r="B12" s="19">
        <f>15823576+1095000+123157-1740000+140433</f>
        <v>15442166</v>
      </c>
      <c r="C12" s="19">
        <f t="shared" si="0"/>
        <v>85709698</v>
      </c>
      <c r="D12" s="19">
        <f t="shared" si="1"/>
        <v>101151864</v>
      </c>
      <c r="E12" s="18">
        <f>41685275-382364-1302308+140000+900040+142726+42775+101222-18339+100000</f>
        <v>41409027</v>
      </c>
      <c r="F12" s="18">
        <f>9624930-84120-286508+51864+177100+24990+43660</f>
        <v>9551916</v>
      </c>
      <c r="G12" s="19">
        <f>41615701+281940+80000-191864+276738+793136-95650+1035000+7339+1905000+237204-27000-100000</f>
        <v>45817544</v>
      </c>
      <c r="H12" s="18"/>
      <c r="I12" s="19">
        <f>2645654+151042+60000+1238248+11000+167433+100000</f>
        <v>4373377</v>
      </c>
      <c r="J12" s="20">
        <f t="shared" si="2"/>
        <v>101151864</v>
      </c>
    </row>
    <row r="13" spans="1:10" s="21" customFormat="1" ht="18" customHeight="1">
      <c r="A13" s="22" t="s">
        <v>25</v>
      </c>
      <c r="B13" s="23">
        <f>203175038+250000+374405+8110044+1200000-2699368+18932847+416514</f>
        <v>229759480</v>
      </c>
      <c r="C13" s="19">
        <f t="shared" si="0"/>
        <v>454883841</v>
      </c>
      <c r="D13" s="19">
        <f t="shared" si="1"/>
        <v>684643321</v>
      </c>
      <c r="E13" s="24">
        <f>319870685+41704739+3188310+416250+3193542+6730000-1000000</f>
        <v>374103526</v>
      </c>
      <c r="F13" s="24">
        <f>73973204+8976967+693000-41845+761502+1460052+633000+1000000</f>
        <v>87455880</v>
      </c>
      <c r="G13" s="24">
        <f>189287740+128500+1232300-29210+1320000+8620390+8729191+2454000+400000+115500</f>
        <v>212258411</v>
      </c>
      <c r="H13" s="25"/>
      <c r="I13" s="24">
        <f>3280160+973976+40000+29210+2835000+310040+127000+2430118-400000+1200000</f>
        <v>10825504</v>
      </c>
      <c r="J13" s="20">
        <f t="shared" si="2"/>
        <v>684643321</v>
      </c>
    </row>
    <row r="14" spans="1:10" s="21" customFormat="1" ht="18" customHeight="1">
      <c r="A14" s="22" t="s">
        <v>26</v>
      </c>
      <c r="B14" s="23">
        <f>4242527+200318-280416</f>
        <v>4162429</v>
      </c>
      <c r="C14" s="19">
        <f t="shared" si="0"/>
        <v>74989177</v>
      </c>
      <c r="D14" s="19">
        <f t="shared" si="1"/>
        <v>79151606</v>
      </c>
      <c r="E14" s="25">
        <f>50497424+151021+240000+104217</f>
        <v>50992662</v>
      </c>
      <c r="F14" s="25">
        <f>11320253+33224+47520+22928</f>
        <v>11423925</v>
      </c>
      <c r="G14" s="24">
        <f>12658535+2558168-213614+256930+1000000</f>
        <v>16260019</v>
      </c>
      <c r="H14" s="25"/>
      <c r="I14" s="25">
        <f>350000+90000+35000</f>
        <v>475000</v>
      </c>
      <c r="J14" s="20">
        <f t="shared" si="2"/>
        <v>79151606</v>
      </c>
    </row>
    <row r="15" spans="1:10" s="21" customFormat="1" ht="18" customHeight="1">
      <c r="A15" s="22" t="s">
        <v>27</v>
      </c>
      <c r="B15" s="23">
        <f>10334792+447404</f>
        <v>10782196</v>
      </c>
      <c r="C15" s="18">
        <f t="shared" si="0"/>
        <v>221066476</v>
      </c>
      <c r="D15" s="18">
        <f t="shared" si="1"/>
        <v>231848672</v>
      </c>
      <c r="E15" s="24">
        <f>123362420+750000</f>
        <v>124112420</v>
      </c>
      <c r="F15" s="24">
        <f>29230702+149000</f>
        <v>29379702</v>
      </c>
      <c r="G15" s="25">
        <f>52037350-171000+59000+13500+209000+108500-50800-469900</f>
        <v>51735650</v>
      </c>
      <c r="H15" s="25">
        <v>24250000</v>
      </c>
      <c r="I15" s="25">
        <f>1901000+457200+12700</f>
        <v>2370900</v>
      </c>
      <c r="J15" s="26">
        <f t="shared" si="2"/>
        <v>231848672</v>
      </c>
    </row>
    <row r="16" spans="1:10" s="21" customFormat="1" ht="18" customHeight="1" thickBot="1">
      <c r="A16" s="27" t="s">
        <v>28</v>
      </c>
      <c r="B16" s="28">
        <f aca="true" t="shared" si="3" ref="B16:J16">SUM(B10:B15)</f>
        <v>440631490</v>
      </c>
      <c r="C16" s="28">
        <f t="shared" si="3"/>
        <v>1281122774</v>
      </c>
      <c r="D16" s="28">
        <f t="shared" si="3"/>
        <v>1721754264</v>
      </c>
      <c r="E16" s="28">
        <f t="shared" si="3"/>
        <v>833525511</v>
      </c>
      <c r="F16" s="28">
        <f t="shared" si="3"/>
        <v>196783026</v>
      </c>
      <c r="G16" s="28">
        <f t="shared" si="3"/>
        <v>644470440</v>
      </c>
      <c r="H16" s="28">
        <f t="shared" si="3"/>
        <v>24250000</v>
      </c>
      <c r="I16" s="28">
        <f t="shared" si="3"/>
        <v>22725287</v>
      </c>
      <c r="J16" s="29">
        <f t="shared" si="3"/>
        <v>1721754264</v>
      </c>
    </row>
    <row r="17" spans="3:10" ht="12.75">
      <c r="C17" s="30"/>
      <c r="E17" s="30"/>
      <c r="F17" s="30"/>
      <c r="G17" s="30"/>
      <c r="H17" s="30"/>
      <c r="I17" s="30"/>
      <c r="J17" s="30"/>
    </row>
    <row r="25" ht="12.75">
      <c r="J25" s="31"/>
    </row>
  </sheetData>
  <sheetProtection/>
  <mergeCells count="3">
    <mergeCell ref="A7:A9"/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&amp;R25. melléklet a 28/2017.(X.27.)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2017-10-30T08:18:10Z</dcterms:created>
  <dcterms:modified xsi:type="dcterms:W3CDTF">2017-10-30T08:18:11Z</dcterms:modified>
  <cp:category/>
  <cp:version/>
  <cp:contentType/>
  <cp:contentStatus/>
</cp:coreProperties>
</file>