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230" yWindow="-225" windowWidth="12660" windowHeight="11640" tabRatio="727" firstSheet="28" activeTab="35"/>
  </bookViews>
  <sheets>
    <sheet name="ÖSSZEFÜGGÉSEK" sheetId="75" r:id="rId1"/>
    <sheet name="Munka1" sheetId="122" r:id="rId2"/>
    <sheet name="1.1.sz.mell." sheetId="1" r:id="rId3"/>
    <sheet name="1.2.sz.mell." sheetId="95" r:id="rId4"/>
    <sheet name="1.3.sz. mell." sheetId="124" r:id="rId5"/>
    <sheet name="1.4.sz.mell." sheetId="97" r:id="rId6"/>
    <sheet name="2.1.sz.mell  " sheetId="73" r:id="rId7"/>
    <sheet name="2.2.sz.mell  " sheetId="61" r:id="rId8"/>
    <sheet name="ELLENŐRZÉS-1.sz.2.a.sz.2.b.sz." sheetId="76" r:id="rId9"/>
    <sheet name="3.sz.mell." sheetId="128" r:id="rId10"/>
    <sheet name="4.sz.mell." sheetId="129" r:id="rId11"/>
    <sheet name="5.sz.mell." sheetId="127" r:id="rId12"/>
    <sheet name="6.sz.mell." sheetId="63" r:id="rId13"/>
    <sheet name="7.sz.mell." sheetId="126" r:id="rId14"/>
    <sheet name="8. sz.mell." sheetId="125" r:id="rId15"/>
    <sheet name="9.1. sz. mell" sheetId="3" r:id="rId16"/>
    <sheet name="9.1.1. sz. mell " sheetId="113" r:id="rId17"/>
    <sheet name="9.1.2. sz. mell  " sheetId="114" r:id="rId18"/>
    <sheet name="9.1.3. sz. mell   " sheetId="115" r:id="rId19"/>
    <sheet name="9.2. sz. mell" sheetId="79" r:id="rId20"/>
    <sheet name="9.2.1. sz. mell" sheetId="98" r:id="rId21"/>
    <sheet name="9.2.2.sz.mell." sheetId="140" r:id="rId22"/>
    <sheet name="9.2.3. sz. mell" sheetId="100" r:id="rId23"/>
    <sheet name="9.3. sz. mell" sheetId="105" r:id="rId24"/>
    <sheet name="9.3.1. sz. mell" sheetId="106" r:id="rId25"/>
    <sheet name="9.3.2.sz.mell." sheetId="132" r:id="rId26"/>
    <sheet name="9.3.3.sz.mell." sheetId="131" r:id="rId27"/>
    <sheet name="9.4.sz.mell." sheetId="118" r:id="rId28"/>
    <sheet name="9.4.1.sz.mell." sheetId="117" r:id="rId29"/>
    <sheet name="9.4.2.sz.mell." sheetId="134" r:id="rId30"/>
    <sheet name="9.4.3.sz.mell." sheetId="133" r:id="rId31"/>
    <sheet name="10.sz.mell." sheetId="139" r:id="rId32"/>
    <sheet name="1.sz.tájékoztató" sheetId="138" r:id="rId33"/>
    <sheet name="2.sz.tájékoztató" sheetId="137" r:id="rId34"/>
    <sheet name="3.sz.tájékoztató" sheetId="136" r:id="rId35"/>
    <sheet name="4.sz.tájékoztató" sheetId="135" r:id="rId36"/>
    <sheet name="5.sz tájékoztató t." sheetId="2" r:id="rId37"/>
    <sheet name="6. sz. tájékoztató" sheetId="123" r:id="rId38"/>
    <sheet name="7. sz tájékoztató" sheetId="94" r:id="rId39"/>
    <sheet name="8. sz. táblázat" sheetId="120" r:id="rId40"/>
  </sheets>
  <definedNames>
    <definedName name="_xlnm.Print_Titles" localSheetId="15">'9.1. sz. mell'!$1:$6</definedName>
    <definedName name="_xlnm.Print_Titles" localSheetId="16">'9.1.1. sz. mell '!$1:$6</definedName>
    <definedName name="_xlnm.Print_Titles" localSheetId="17">'9.1.2. sz. mell  '!$1:$6</definedName>
    <definedName name="_xlnm.Print_Titles" localSheetId="18">'9.1.3. sz. mell   '!$1:$6</definedName>
    <definedName name="_xlnm.Print_Titles" localSheetId="19">'9.2. sz. mell'!$1:$6</definedName>
    <definedName name="_xlnm.Print_Titles" localSheetId="20">'9.2.1. sz. mell'!$1:$6</definedName>
    <definedName name="_xlnm.Print_Titles" localSheetId="22">'9.2.3. sz. mell'!$1:$6</definedName>
    <definedName name="_xlnm.Print_Titles" localSheetId="23">'9.3. sz. mell'!$1:$6</definedName>
    <definedName name="_xlnm.Print_Titles" localSheetId="24">'9.3.1. sz. mell'!$1:$6</definedName>
    <definedName name="_xlnm.Print_Area" localSheetId="2">'1.1.sz.mell.'!$A$1:$D$151</definedName>
    <definedName name="_xlnm.Print_Area" localSheetId="3">'1.2.sz.mell.'!$A$1:$D$151</definedName>
    <definedName name="_xlnm.Print_Area" localSheetId="5">'1.4.sz.mell.'!$A$1:$D$150</definedName>
  </definedNames>
  <calcPr calcId="145621"/>
</workbook>
</file>

<file path=xl/calcChain.xml><?xml version="1.0" encoding="utf-8"?>
<calcChain xmlns="http://schemas.openxmlformats.org/spreadsheetml/2006/main">
  <c r="D149" i="97" l="1"/>
  <c r="F18" i="139"/>
  <c r="E18" i="139"/>
  <c r="D18" i="139"/>
  <c r="C18" i="139"/>
  <c r="G18" i="139" s="1"/>
  <c r="G17" i="139"/>
  <c r="G16" i="139"/>
  <c r="G15" i="139"/>
  <c r="G14" i="139"/>
  <c r="G13" i="139"/>
  <c r="G12" i="139"/>
  <c r="C49" i="140"/>
  <c r="C43" i="140"/>
  <c r="C54" i="140" s="1"/>
  <c r="C36" i="140"/>
  <c r="C29" i="140"/>
  <c r="C25" i="140"/>
  <c r="C19" i="140"/>
  <c r="C8" i="140"/>
  <c r="C49" i="132"/>
  <c r="C43" i="132"/>
  <c r="C36" i="132"/>
  <c r="C29" i="132"/>
  <c r="C25" i="132"/>
  <c r="C19" i="132"/>
  <c r="C8" i="132"/>
  <c r="C49" i="131"/>
  <c r="C43" i="131"/>
  <c r="C36" i="131"/>
  <c r="C29" i="131"/>
  <c r="C25" i="131"/>
  <c r="C19" i="131"/>
  <c r="C8" i="131"/>
  <c r="C49" i="133"/>
  <c r="C43" i="133"/>
  <c r="C36" i="133"/>
  <c r="C29" i="133"/>
  <c r="C25" i="133"/>
  <c r="C19" i="133"/>
  <c r="C8" i="133"/>
  <c r="C35" i="133" s="1"/>
  <c r="C40" i="133" s="1"/>
  <c r="C49" i="134"/>
  <c r="C43" i="134"/>
  <c r="C54" i="134" s="1"/>
  <c r="C36" i="134"/>
  <c r="C29" i="134"/>
  <c r="C25" i="134"/>
  <c r="C19" i="134"/>
  <c r="C8" i="134"/>
  <c r="C30" i="136"/>
  <c r="B30" i="136"/>
  <c r="I17" i="137"/>
  <c r="H16" i="137"/>
  <c r="G16" i="137"/>
  <c r="F16" i="137"/>
  <c r="E16" i="137"/>
  <c r="D16" i="137"/>
  <c r="I15" i="137"/>
  <c r="H14" i="137"/>
  <c r="G14" i="137"/>
  <c r="F14" i="137"/>
  <c r="E14" i="137"/>
  <c r="D14" i="137"/>
  <c r="I13" i="137"/>
  <c r="H12" i="137"/>
  <c r="G12" i="137"/>
  <c r="F12" i="137"/>
  <c r="E12" i="137"/>
  <c r="D12" i="137"/>
  <c r="I12" i="137" s="1"/>
  <c r="I11" i="137"/>
  <c r="I10" i="137"/>
  <c r="H9" i="137"/>
  <c r="G9" i="137"/>
  <c r="F9" i="137"/>
  <c r="E9" i="137"/>
  <c r="D9" i="137"/>
  <c r="I9" i="137" s="1"/>
  <c r="I8" i="137"/>
  <c r="I7" i="137"/>
  <c r="H6" i="137"/>
  <c r="H18" i="137" s="1"/>
  <c r="G6" i="137"/>
  <c r="G18" i="137" s="1"/>
  <c r="F6" i="137"/>
  <c r="F18" i="137" s="1"/>
  <c r="E6" i="137"/>
  <c r="E18" i="137" s="1"/>
  <c r="D6" i="137"/>
  <c r="D18" i="137" s="1"/>
  <c r="E138" i="138"/>
  <c r="D138" i="138"/>
  <c r="C138" i="138"/>
  <c r="E133" i="138"/>
  <c r="D133" i="138"/>
  <c r="C133" i="138"/>
  <c r="E128" i="138"/>
  <c r="D128" i="138"/>
  <c r="C128" i="138"/>
  <c r="E124" i="138"/>
  <c r="E143" i="138" s="1"/>
  <c r="D124" i="138"/>
  <c r="D143" i="138" s="1"/>
  <c r="C124" i="138"/>
  <c r="C143" i="138" s="1"/>
  <c r="E120" i="138"/>
  <c r="D120" i="138"/>
  <c r="C120" i="138"/>
  <c r="E106" i="138"/>
  <c r="D106" i="138"/>
  <c r="C106" i="138"/>
  <c r="E90" i="138"/>
  <c r="E123" i="138" s="1"/>
  <c r="E144" i="138" s="1"/>
  <c r="D90" i="138"/>
  <c r="D123" i="138" s="1"/>
  <c r="D144" i="138" s="1"/>
  <c r="C90" i="138"/>
  <c r="C123" i="138" s="1"/>
  <c r="C144" i="138" s="1"/>
  <c r="E77" i="138"/>
  <c r="D77" i="138"/>
  <c r="C77" i="138"/>
  <c r="E73" i="138"/>
  <c r="D73" i="138"/>
  <c r="C73" i="138"/>
  <c r="E70" i="138"/>
  <c r="D70" i="138"/>
  <c r="C70" i="138"/>
  <c r="E65" i="138"/>
  <c r="D65" i="138"/>
  <c r="C65" i="138"/>
  <c r="E61" i="138"/>
  <c r="E83" i="138" s="1"/>
  <c r="D61" i="138"/>
  <c r="D83" i="138" s="1"/>
  <c r="C61" i="138"/>
  <c r="C83" i="138" s="1"/>
  <c r="E55" i="138"/>
  <c r="D55" i="138"/>
  <c r="C55" i="138"/>
  <c r="E50" i="138"/>
  <c r="D50" i="138"/>
  <c r="C50" i="138"/>
  <c r="E44" i="138"/>
  <c r="D44" i="138"/>
  <c r="C44" i="138"/>
  <c r="E33" i="138"/>
  <c r="D33" i="138"/>
  <c r="C33" i="138"/>
  <c r="E27" i="138"/>
  <c r="D27" i="138"/>
  <c r="D26" i="138" s="1"/>
  <c r="C27" i="138"/>
  <c r="E26" i="138"/>
  <c r="C26" i="138"/>
  <c r="E19" i="138"/>
  <c r="D19" i="138"/>
  <c r="C19" i="138"/>
  <c r="E12" i="138"/>
  <c r="D12" i="138"/>
  <c r="C12" i="138"/>
  <c r="E5" i="138"/>
  <c r="E60" i="138" s="1"/>
  <c r="E84" i="138" s="1"/>
  <c r="D5" i="138"/>
  <c r="C5" i="138"/>
  <c r="C60" i="138" s="1"/>
  <c r="C84" i="138" s="1"/>
  <c r="D50" i="125"/>
  <c r="D43" i="125"/>
  <c r="C43" i="125"/>
  <c r="B43" i="125"/>
  <c r="E42" i="125"/>
  <c r="E41" i="125"/>
  <c r="E40" i="125"/>
  <c r="E39" i="125"/>
  <c r="D36" i="125"/>
  <c r="C36" i="125"/>
  <c r="B36" i="125"/>
  <c r="E35" i="125"/>
  <c r="E34" i="125"/>
  <c r="E33" i="125"/>
  <c r="E32" i="125"/>
  <c r="E31" i="125"/>
  <c r="E30" i="125"/>
  <c r="E29" i="125"/>
  <c r="E36" i="125" s="1"/>
  <c r="D21" i="125"/>
  <c r="C21" i="125"/>
  <c r="B21" i="125"/>
  <c r="E20" i="125"/>
  <c r="E19" i="125"/>
  <c r="E18" i="125"/>
  <c r="E17" i="125"/>
  <c r="D14" i="125"/>
  <c r="C14" i="125"/>
  <c r="B14" i="125"/>
  <c r="E13" i="125"/>
  <c r="E12" i="125"/>
  <c r="E11" i="125"/>
  <c r="E10" i="125"/>
  <c r="E9" i="125"/>
  <c r="E8" i="125"/>
  <c r="E7" i="125"/>
  <c r="E24" i="126"/>
  <c r="D24" i="126"/>
  <c r="B24" i="126"/>
  <c r="G23" i="126"/>
  <c r="G22" i="126"/>
  <c r="G21" i="126"/>
  <c r="G20" i="126"/>
  <c r="G19" i="126"/>
  <c r="G18" i="126"/>
  <c r="G17" i="126"/>
  <c r="G16" i="126"/>
  <c r="G15" i="126"/>
  <c r="G14" i="126"/>
  <c r="G13" i="126"/>
  <c r="G12" i="126"/>
  <c r="G11" i="126"/>
  <c r="G10" i="126"/>
  <c r="G9" i="126"/>
  <c r="G8" i="126"/>
  <c r="G7" i="126"/>
  <c r="G6" i="126"/>
  <c r="G5" i="126"/>
  <c r="G24" i="126" s="1"/>
  <c r="C9" i="127"/>
  <c r="C12" i="129"/>
  <c r="E11" i="128"/>
  <c r="D11" i="128"/>
  <c r="C11" i="128"/>
  <c r="F10" i="128"/>
  <c r="F9" i="128"/>
  <c r="F8" i="128"/>
  <c r="F7" i="128"/>
  <c r="F6" i="128"/>
  <c r="F11" i="128" s="1"/>
  <c r="D12" i="1"/>
  <c r="F76" i="94"/>
  <c r="F75" i="94"/>
  <c r="F74" i="94"/>
  <c r="D12" i="95"/>
  <c r="D142" i="124"/>
  <c r="D137" i="124"/>
  <c r="D132" i="124"/>
  <c r="D128" i="124"/>
  <c r="D124" i="124"/>
  <c r="D110" i="124"/>
  <c r="D94" i="124"/>
  <c r="D81" i="124"/>
  <c r="D77" i="124"/>
  <c r="D74" i="124"/>
  <c r="D69" i="124"/>
  <c r="D65" i="124"/>
  <c r="D59" i="124"/>
  <c r="D54" i="124"/>
  <c r="D48" i="124"/>
  <c r="D37" i="124"/>
  <c r="D31" i="124"/>
  <c r="D30" i="124" s="1"/>
  <c r="D23" i="124"/>
  <c r="D16" i="124"/>
  <c r="D9" i="124"/>
  <c r="C142" i="124"/>
  <c r="C137" i="124"/>
  <c r="C132" i="124"/>
  <c r="C128" i="124"/>
  <c r="C124" i="124"/>
  <c r="C110" i="124"/>
  <c r="C94" i="124"/>
  <c r="C81" i="124"/>
  <c r="C77" i="124"/>
  <c r="C74" i="124"/>
  <c r="C69" i="124"/>
  <c r="C65" i="124"/>
  <c r="C59" i="124"/>
  <c r="C54" i="124"/>
  <c r="C48" i="124"/>
  <c r="C37" i="124"/>
  <c r="C31" i="124"/>
  <c r="C30" i="124" s="1"/>
  <c r="C23" i="124"/>
  <c r="C16" i="124"/>
  <c r="C9" i="124"/>
  <c r="D15" i="113"/>
  <c r="D15" i="3"/>
  <c r="E74" i="120"/>
  <c r="D74" i="120"/>
  <c r="E73" i="120"/>
  <c r="D73" i="120"/>
  <c r="E72" i="120"/>
  <c r="D72" i="120"/>
  <c r="E71" i="120"/>
  <c r="D71" i="120"/>
  <c r="E53" i="120"/>
  <c r="E17" i="120"/>
  <c r="F65" i="94"/>
  <c r="F64" i="94"/>
  <c r="F63" i="94"/>
  <c r="F66" i="94" s="1"/>
  <c r="F62" i="94"/>
  <c r="F58" i="94"/>
  <c r="D38" i="123"/>
  <c r="D77" i="97"/>
  <c r="C77" i="97"/>
  <c r="D73" i="97"/>
  <c r="C73" i="97"/>
  <c r="D70" i="97"/>
  <c r="C70" i="97"/>
  <c r="D65" i="97"/>
  <c r="C65" i="97"/>
  <c r="D61" i="97"/>
  <c r="D83" i="97" s="1"/>
  <c r="C61" i="97"/>
  <c r="C83" i="97" s="1"/>
  <c r="D55" i="97"/>
  <c r="C55" i="97"/>
  <c r="D50" i="97"/>
  <c r="C50" i="97"/>
  <c r="D44" i="97"/>
  <c r="C44" i="97"/>
  <c r="D33" i="97"/>
  <c r="C33" i="97"/>
  <c r="D27" i="97"/>
  <c r="C27" i="97"/>
  <c r="D26" i="97"/>
  <c r="C26" i="97"/>
  <c r="D19" i="97"/>
  <c r="C19" i="97"/>
  <c r="D12" i="97"/>
  <c r="C12" i="97"/>
  <c r="D5" i="97"/>
  <c r="D60" i="97" s="1"/>
  <c r="D84" i="97" s="1"/>
  <c r="C5" i="97"/>
  <c r="C60" i="97" s="1"/>
  <c r="C84" i="97" s="1"/>
  <c r="F39" i="2"/>
  <c r="D49" i="117"/>
  <c r="D43" i="117"/>
  <c r="D54" i="117" s="1"/>
  <c r="D36" i="117"/>
  <c r="D29" i="117"/>
  <c r="D25" i="117"/>
  <c r="D19" i="117"/>
  <c r="D8" i="117"/>
  <c r="D49" i="118"/>
  <c r="D43" i="118"/>
  <c r="D36" i="118"/>
  <c r="D29" i="118"/>
  <c r="D25" i="118"/>
  <c r="D19" i="118"/>
  <c r="D8" i="118"/>
  <c r="D35" i="118" s="1"/>
  <c r="D40" i="118" s="1"/>
  <c r="D50" i="106"/>
  <c r="D44" i="106"/>
  <c r="D55" i="106" s="1"/>
  <c r="D36" i="106"/>
  <c r="D29" i="106"/>
  <c r="D25" i="106"/>
  <c r="D19" i="106"/>
  <c r="D8" i="106"/>
  <c r="D50" i="105"/>
  <c r="D44" i="105"/>
  <c r="D36" i="105"/>
  <c r="D29" i="105"/>
  <c r="D25" i="105"/>
  <c r="D19" i="105"/>
  <c r="D8" i="105"/>
  <c r="D35" i="105" s="1"/>
  <c r="D40" i="105" s="1"/>
  <c r="D50" i="100"/>
  <c r="D44" i="100"/>
  <c r="D55" i="100" s="1"/>
  <c r="D36" i="100"/>
  <c r="D29" i="100"/>
  <c r="D25" i="100"/>
  <c r="D19" i="100"/>
  <c r="D8" i="100"/>
  <c r="D50" i="98"/>
  <c r="D44" i="98"/>
  <c r="D55" i="98" s="1"/>
  <c r="D36" i="98"/>
  <c r="D29" i="98"/>
  <c r="D25" i="98"/>
  <c r="D19" i="98"/>
  <c r="D8" i="98"/>
  <c r="D35" i="98" s="1"/>
  <c r="D40" i="98" s="1"/>
  <c r="D50" i="79"/>
  <c r="D44" i="79"/>
  <c r="D55" i="79" s="1"/>
  <c r="D36" i="79"/>
  <c r="D29" i="79"/>
  <c r="D25" i="79"/>
  <c r="D19" i="79"/>
  <c r="D8" i="79"/>
  <c r="D139" i="115"/>
  <c r="D134" i="115"/>
  <c r="D129" i="115"/>
  <c r="D125" i="115"/>
  <c r="D121" i="115"/>
  <c r="D107" i="115"/>
  <c r="D91" i="115"/>
  <c r="D80" i="115"/>
  <c r="D76" i="115"/>
  <c r="D73" i="115"/>
  <c r="D68" i="115"/>
  <c r="D64" i="115"/>
  <c r="D86" i="115" s="1"/>
  <c r="D58" i="115"/>
  <c r="D53" i="115"/>
  <c r="D47" i="115"/>
  <c r="D36" i="115"/>
  <c r="D30" i="115"/>
  <c r="D29" i="115" s="1"/>
  <c r="D22" i="115"/>
  <c r="D15" i="115"/>
  <c r="D8" i="115"/>
  <c r="D139" i="114"/>
  <c r="D134" i="114"/>
  <c r="D129" i="114"/>
  <c r="D125" i="114"/>
  <c r="D121" i="114"/>
  <c r="D107" i="114"/>
  <c r="D124" i="114" s="1"/>
  <c r="D91" i="114"/>
  <c r="D80" i="114"/>
  <c r="D76" i="114"/>
  <c r="D73" i="114"/>
  <c r="D68" i="114"/>
  <c r="D64" i="114"/>
  <c r="D86" i="114" s="1"/>
  <c r="D58" i="114"/>
  <c r="D53" i="114"/>
  <c r="D47" i="114"/>
  <c r="D36" i="114"/>
  <c r="D30" i="114"/>
  <c r="D29" i="114" s="1"/>
  <c r="D22" i="114"/>
  <c r="D15" i="114"/>
  <c r="D8" i="114"/>
  <c r="D139" i="113"/>
  <c r="D134" i="113"/>
  <c r="D129" i="113"/>
  <c r="D125" i="113"/>
  <c r="D144" i="113" s="1"/>
  <c r="D121" i="113"/>
  <c r="D107" i="113"/>
  <c r="D91" i="113"/>
  <c r="D80" i="113"/>
  <c r="D76" i="113"/>
  <c r="D73" i="113"/>
  <c r="D68" i="113"/>
  <c r="D64" i="113"/>
  <c r="D58" i="113"/>
  <c r="D53" i="113"/>
  <c r="D47" i="113"/>
  <c r="D36" i="113"/>
  <c r="D30" i="113"/>
  <c r="D29" i="113"/>
  <c r="D22" i="113"/>
  <c r="D8" i="113"/>
  <c r="D139" i="3"/>
  <c r="D134" i="3"/>
  <c r="D129" i="3"/>
  <c r="D125" i="3"/>
  <c r="D144" i="3" s="1"/>
  <c r="D121" i="3"/>
  <c r="D107" i="3"/>
  <c r="D96" i="3"/>
  <c r="D91" i="3" s="1"/>
  <c r="D80" i="3"/>
  <c r="D76" i="3"/>
  <c r="D73" i="3"/>
  <c r="D68" i="3"/>
  <c r="D64" i="3"/>
  <c r="D86" i="3" s="1"/>
  <c r="D58" i="3"/>
  <c r="D53" i="3"/>
  <c r="D47" i="3"/>
  <c r="D36" i="3"/>
  <c r="D30" i="3"/>
  <c r="D29" i="3"/>
  <c r="D22" i="3"/>
  <c r="D8" i="3"/>
  <c r="F30" i="61"/>
  <c r="F17" i="61"/>
  <c r="F32" i="61" s="1"/>
  <c r="C24" i="61"/>
  <c r="C18" i="61"/>
  <c r="C30" i="61" s="1"/>
  <c r="C17" i="61"/>
  <c r="F27" i="73"/>
  <c r="F18" i="73"/>
  <c r="C24" i="73"/>
  <c r="C19" i="73"/>
  <c r="C18" i="73"/>
  <c r="C138" i="95"/>
  <c r="C133" i="95"/>
  <c r="C128" i="95"/>
  <c r="C124" i="95"/>
  <c r="C120" i="95"/>
  <c r="C106" i="95"/>
  <c r="C90" i="95"/>
  <c r="D77" i="95"/>
  <c r="D73" i="95"/>
  <c r="D70" i="95"/>
  <c r="D65" i="95"/>
  <c r="D61" i="95"/>
  <c r="D55" i="95"/>
  <c r="D50" i="95"/>
  <c r="D44" i="95"/>
  <c r="D33" i="95"/>
  <c r="D27" i="95"/>
  <c r="D26" i="95" s="1"/>
  <c r="D19" i="95"/>
  <c r="D5" i="95"/>
  <c r="C139" i="1"/>
  <c r="C134" i="1"/>
  <c r="C129" i="1"/>
  <c r="C125" i="1"/>
  <c r="C121" i="1"/>
  <c r="C107" i="1"/>
  <c r="C91" i="1"/>
  <c r="C124" i="1" s="1"/>
  <c r="D78" i="1"/>
  <c r="C78" i="1"/>
  <c r="D74" i="1"/>
  <c r="C74" i="1"/>
  <c r="D66" i="1"/>
  <c r="C66" i="1"/>
  <c r="D62" i="1"/>
  <c r="D84" i="1" s="1"/>
  <c r="C62" i="1"/>
  <c r="C84" i="1" s="1"/>
  <c r="D56" i="1"/>
  <c r="C56" i="1"/>
  <c r="D51" i="1"/>
  <c r="C51" i="1"/>
  <c r="D44" i="1"/>
  <c r="C44" i="1"/>
  <c r="D33" i="1"/>
  <c r="C33" i="1"/>
  <c r="D27" i="1"/>
  <c r="C27" i="1"/>
  <c r="D26" i="1"/>
  <c r="C26" i="1"/>
  <c r="D19" i="1"/>
  <c r="C19" i="1"/>
  <c r="C12" i="1"/>
  <c r="D5" i="1"/>
  <c r="C5" i="1"/>
  <c r="E76" i="94"/>
  <c r="E75" i="94"/>
  <c r="E74" i="94"/>
  <c r="F50" i="94"/>
  <c r="F43" i="94"/>
  <c r="F42" i="94"/>
  <c r="F41" i="94"/>
  <c r="F40" i="94"/>
  <c r="F36" i="94"/>
  <c r="F32" i="94"/>
  <c r="F28" i="94"/>
  <c r="F17" i="94"/>
  <c r="F18" i="94"/>
  <c r="F19" i="94"/>
  <c r="F13" i="94"/>
  <c r="F9" i="94"/>
  <c r="E76" i="120"/>
  <c r="E75" i="120"/>
  <c r="E65" i="120"/>
  <c r="E61" i="120"/>
  <c r="E57" i="120"/>
  <c r="E47" i="120"/>
  <c r="E48" i="120" s="1"/>
  <c r="E40" i="120"/>
  <c r="E41" i="120" s="1"/>
  <c r="E13" i="120"/>
  <c r="E19" i="120" s="1"/>
  <c r="E32" i="120"/>
  <c r="D76" i="120"/>
  <c r="D75" i="120"/>
  <c r="D77" i="120" s="1"/>
  <c r="D65" i="120"/>
  <c r="D61" i="120"/>
  <c r="D57" i="120"/>
  <c r="D53" i="120"/>
  <c r="D47" i="120"/>
  <c r="D48" i="120" s="1"/>
  <c r="D40" i="120"/>
  <c r="D41" i="120" s="1"/>
  <c r="D32" i="120"/>
  <c r="D13" i="120"/>
  <c r="D19" i="120" s="1"/>
  <c r="E65" i="94"/>
  <c r="E64" i="94"/>
  <c r="E63" i="94"/>
  <c r="E50" i="94"/>
  <c r="E43" i="94"/>
  <c r="E42" i="94"/>
  <c r="E41" i="94"/>
  <c r="E40" i="94"/>
  <c r="E36" i="94"/>
  <c r="E32" i="94"/>
  <c r="E28" i="94"/>
  <c r="E19" i="94"/>
  <c r="E18" i="94"/>
  <c r="E17" i="94"/>
  <c r="E13" i="94"/>
  <c r="E9" i="94"/>
  <c r="C96" i="113"/>
  <c r="C91" i="113" s="1"/>
  <c r="C96" i="3"/>
  <c r="C44" i="79"/>
  <c r="J39" i="2"/>
  <c r="C43" i="117"/>
  <c r="C49" i="117"/>
  <c r="C8" i="117"/>
  <c r="C19" i="117"/>
  <c r="C25" i="117"/>
  <c r="C29" i="117"/>
  <c r="C36" i="117"/>
  <c r="C43" i="118"/>
  <c r="C49" i="118"/>
  <c r="C8" i="118"/>
  <c r="C19" i="118"/>
  <c r="C35" i="118" s="1"/>
  <c r="C40" i="118" s="1"/>
  <c r="C25" i="118"/>
  <c r="C29" i="118"/>
  <c r="C36" i="118"/>
  <c r="D24" i="73"/>
  <c r="D19" i="73"/>
  <c r="C139" i="115"/>
  <c r="C134" i="115"/>
  <c r="C129" i="115"/>
  <c r="C125" i="115"/>
  <c r="C121" i="115"/>
  <c r="C107" i="115"/>
  <c r="C91" i="115"/>
  <c r="C80" i="115"/>
  <c r="C76" i="115"/>
  <c r="C73" i="115"/>
  <c r="C68" i="115"/>
  <c r="C64" i="115"/>
  <c r="C58" i="115"/>
  <c r="C53" i="115"/>
  <c r="C47" i="115"/>
  <c r="C36" i="115"/>
  <c r="C30" i="115"/>
  <c r="C29" i="115" s="1"/>
  <c r="C22" i="115"/>
  <c r="C15" i="115"/>
  <c r="C8" i="115"/>
  <c r="C139" i="114"/>
  <c r="C134" i="114"/>
  <c r="C129" i="114"/>
  <c r="C125" i="114"/>
  <c r="C121" i="114"/>
  <c r="C107" i="114"/>
  <c r="C91" i="114"/>
  <c r="C124" i="114" s="1"/>
  <c r="C80" i="114"/>
  <c r="C76" i="114"/>
  <c r="C73" i="114"/>
  <c r="C68" i="114"/>
  <c r="C64" i="114"/>
  <c r="C86" i="114"/>
  <c r="C58" i="114"/>
  <c r="C53" i="114"/>
  <c r="C47" i="114"/>
  <c r="C36" i="114"/>
  <c r="C30" i="114"/>
  <c r="C29" i="114"/>
  <c r="C22" i="114"/>
  <c r="C15" i="114"/>
  <c r="C8" i="114"/>
  <c r="C139" i="113"/>
  <c r="C134" i="113"/>
  <c r="C129" i="113"/>
  <c r="C125" i="113"/>
  <c r="C144" i="113"/>
  <c r="C121" i="113"/>
  <c r="C107" i="113"/>
  <c r="C80" i="113"/>
  <c r="C76" i="113"/>
  <c r="C73" i="113"/>
  <c r="C68" i="113"/>
  <c r="C64" i="113"/>
  <c r="C58" i="113"/>
  <c r="C53" i="113"/>
  <c r="C47" i="113"/>
  <c r="C36" i="113"/>
  <c r="C30" i="113"/>
  <c r="C29" i="113" s="1"/>
  <c r="C22" i="113"/>
  <c r="C15" i="113"/>
  <c r="C8" i="113"/>
  <c r="C50" i="106"/>
  <c r="C44" i="106"/>
  <c r="C55" i="106"/>
  <c r="C36" i="106"/>
  <c r="C29" i="106"/>
  <c r="C25" i="106"/>
  <c r="C19" i="106"/>
  <c r="C8" i="106"/>
  <c r="C50" i="105"/>
  <c r="C44" i="105"/>
  <c r="C55" i="105"/>
  <c r="C36" i="105"/>
  <c r="C29" i="105"/>
  <c r="C25" i="105"/>
  <c r="C19" i="105"/>
  <c r="C8" i="105"/>
  <c r="C35" i="105"/>
  <c r="C40" i="105" s="1"/>
  <c r="C50" i="100"/>
  <c r="C44" i="100"/>
  <c r="C55" i="100" s="1"/>
  <c r="C36" i="100"/>
  <c r="C29" i="100"/>
  <c r="C25" i="100"/>
  <c r="C19" i="100"/>
  <c r="C8" i="100"/>
  <c r="C50" i="98"/>
  <c r="C44" i="98"/>
  <c r="C55" i="98"/>
  <c r="C36" i="98"/>
  <c r="C29" i="98"/>
  <c r="C25" i="98"/>
  <c r="C19" i="98"/>
  <c r="C8" i="98"/>
  <c r="C35" i="98"/>
  <c r="C40" i="98" s="1"/>
  <c r="D138" i="97"/>
  <c r="D133" i="97"/>
  <c r="D128" i="97"/>
  <c r="D124" i="97"/>
  <c r="D143" i="97" s="1"/>
  <c r="D120" i="97"/>
  <c r="D106" i="97"/>
  <c r="D90" i="97"/>
  <c r="D138" i="95"/>
  <c r="D133" i="95"/>
  <c r="D128" i="95"/>
  <c r="D124" i="95"/>
  <c r="D120" i="95"/>
  <c r="D106" i="95"/>
  <c r="D90" i="95"/>
  <c r="C77" i="95"/>
  <c r="C73" i="95"/>
  <c r="C70" i="95"/>
  <c r="C65" i="95"/>
  <c r="C61" i="95"/>
  <c r="C55" i="95"/>
  <c r="C50" i="95"/>
  <c r="C44" i="95"/>
  <c r="C33" i="95"/>
  <c r="C27" i="95"/>
  <c r="C26" i="95" s="1"/>
  <c r="C19" i="95"/>
  <c r="C12" i="95"/>
  <c r="C5" i="95"/>
  <c r="C91" i="3"/>
  <c r="C107" i="3"/>
  <c r="C121" i="3"/>
  <c r="C50" i="79"/>
  <c r="C36" i="79"/>
  <c r="C29" i="79"/>
  <c r="C25" i="79"/>
  <c r="C19" i="79"/>
  <c r="D18" i="73"/>
  <c r="C139" i="3"/>
  <c r="C134" i="3"/>
  <c r="C129" i="3"/>
  <c r="C125" i="3"/>
  <c r="C80" i="3"/>
  <c r="C73" i="3"/>
  <c r="C76" i="3"/>
  <c r="C68" i="3"/>
  <c r="C64" i="3"/>
  <c r="C58" i="3"/>
  <c r="C53" i="3"/>
  <c r="C47" i="3"/>
  <c r="C36" i="3"/>
  <c r="C30" i="3"/>
  <c r="C29" i="3" s="1"/>
  <c r="C22" i="3"/>
  <c r="C15" i="3"/>
  <c r="C8" i="3"/>
  <c r="G17" i="61"/>
  <c r="D17" i="61"/>
  <c r="D139" i="1"/>
  <c r="D134" i="1"/>
  <c r="D129" i="1"/>
  <c r="D125" i="1"/>
  <c r="D121" i="1"/>
  <c r="D107" i="1"/>
  <c r="D91" i="1"/>
  <c r="G30" i="61"/>
  <c r="D18" i="61"/>
  <c r="D30" i="61" s="1"/>
  <c r="G27" i="73"/>
  <c r="D14" i="76"/>
  <c r="G18" i="73"/>
  <c r="D24" i="61"/>
  <c r="C8" i="79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D27" i="73"/>
  <c r="D7" i="76" s="1"/>
  <c r="D144" i="1"/>
  <c r="B14" i="76" s="1"/>
  <c r="C63" i="114"/>
  <c r="C87" i="114" s="1"/>
  <c r="G31" i="61"/>
  <c r="G33" i="61" s="1"/>
  <c r="D28" i="73"/>
  <c r="C55" i="79" l="1"/>
  <c r="C124" i="113"/>
  <c r="C145" i="113" s="1"/>
  <c r="D144" i="114"/>
  <c r="D145" i="114" s="1"/>
  <c r="D144" i="115"/>
  <c r="D35" i="79"/>
  <c r="D40" i="79" s="1"/>
  <c r="D35" i="100"/>
  <c r="D40" i="100" s="1"/>
  <c r="D55" i="105"/>
  <c r="D35" i="106"/>
  <c r="D40" i="106" s="1"/>
  <c r="D54" i="118"/>
  <c r="D35" i="117"/>
  <c r="D40" i="117" s="1"/>
  <c r="E14" i="125"/>
  <c r="E21" i="125"/>
  <c r="E43" i="125"/>
  <c r="D60" i="138"/>
  <c r="D84" i="138" s="1"/>
  <c r="I14" i="137"/>
  <c r="I16" i="137"/>
  <c r="C35" i="134"/>
  <c r="C40" i="134" s="1"/>
  <c r="C54" i="133"/>
  <c r="C35" i="131"/>
  <c r="C40" i="131" s="1"/>
  <c r="C35" i="140"/>
  <c r="C40" i="140" s="1"/>
  <c r="C35" i="79"/>
  <c r="C40" i="79" s="1"/>
  <c r="C29" i="73"/>
  <c r="C35" i="100"/>
  <c r="C40" i="100" s="1"/>
  <c r="C63" i="115"/>
  <c r="C87" i="115" s="1"/>
  <c r="C86" i="115"/>
  <c r="C144" i="115"/>
  <c r="C54" i="117"/>
  <c r="C27" i="73"/>
  <c r="F29" i="73"/>
  <c r="D86" i="113"/>
  <c r="C54" i="118"/>
  <c r="D83" i="95"/>
  <c r="C143" i="95"/>
  <c r="C61" i="1"/>
  <c r="C148" i="1" s="1"/>
  <c r="D149" i="1"/>
  <c r="C144" i="1"/>
  <c r="C149" i="1" s="1"/>
  <c r="C54" i="131"/>
  <c r="C54" i="132"/>
  <c r="C35" i="132"/>
  <c r="C40" i="132" s="1"/>
  <c r="I6" i="137"/>
  <c r="I18" i="137" s="1"/>
  <c r="G32" i="61"/>
  <c r="D13" i="76"/>
  <c r="D32" i="61"/>
  <c r="D31" i="61"/>
  <c r="D8" i="76" s="1"/>
  <c r="G28" i="73"/>
  <c r="D15" i="76" s="1"/>
  <c r="G29" i="73"/>
  <c r="G30" i="73"/>
  <c r="D6" i="76"/>
  <c r="D124" i="1"/>
  <c r="D61" i="1"/>
  <c r="D85" i="1" s="1"/>
  <c r="B8" i="76" s="1"/>
  <c r="C123" i="95"/>
  <c r="C144" i="95" s="1"/>
  <c r="D123" i="95"/>
  <c r="D60" i="95"/>
  <c r="D127" i="124"/>
  <c r="C147" i="124"/>
  <c r="D147" i="124"/>
  <c r="D148" i="124" s="1"/>
  <c r="D64" i="124"/>
  <c r="D87" i="124"/>
  <c r="D153" i="124" s="1"/>
  <c r="C64" i="124"/>
  <c r="C87" i="124"/>
  <c r="C127" i="124"/>
  <c r="C152" i="124" s="1"/>
  <c r="D124" i="113"/>
  <c r="D145" i="113" s="1"/>
  <c r="D63" i="113"/>
  <c r="D87" i="113" s="1"/>
  <c r="D124" i="115"/>
  <c r="D145" i="115" s="1"/>
  <c r="D63" i="3"/>
  <c r="D87" i="3" s="1"/>
  <c r="D124" i="3"/>
  <c r="D145" i="3" s="1"/>
  <c r="F24" i="63"/>
  <c r="D68" i="120"/>
  <c r="E68" i="120"/>
  <c r="E77" i="120"/>
  <c r="D123" i="97"/>
  <c r="D144" i="97" s="1"/>
  <c r="D63" i="115"/>
  <c r="D87" i="115" s="1"/>
  <c r="D63" i="114"/>
  <c r="D87" i="114" s="1"/>
  <c r="F31" i="61"/>
  <c r="F33" i="61" s="1"/>
  <c r="C31" i="61"/>
  <c r="F28" i="73"/>
  <c r="F30" i="73" s="1"/>
  <c r="E14" i="76"/>
  <c r="C28" i="73"/>
  <c r="B7" i="76"/>
  <c r="E7" i="76" s="1"/>
  <c r="C63" i="113"/>
  <c r="F77" i="94"/>
  <c r="C63" i="3"/>
  <c r="C86" i="3"/>
  <c r="C144" i="3"/>
  <c r="C124" i="3"/>
  <c r="C145" i="3" s="1"/>
  <c r="C60" i="95"/>
  <c r="C83" i="95"/>
  <c r="D143" i="95"/>
  <c r="C35" i="106"/>
  <c r="C40" i="106" s="1"/>
  <c r="C86" i="113"/>
  <c r="C144" i="114"/>
  <c r="C124" i="115"/>
  <c r="C145" i="115" s="1"/>
  <c r="C35" i="117"/>
  <c r="C40" i="117" s="1"/>
  <c r="F44" i="94"/>
  <c r="F20" i="94"/>
  <c r="E20" i="94"/>
  <c r="E66" i="94"/>
  <c r="E77" i="94"/>
  <c r="E44" i="94"/>
  <c r="B6" i="76"/>
  <c r="E6" i="76" s="1"/>
  <c r="C145" i="114"/>
  <c r="D33" i="61"/>
  <c r="D148" i="97" l="1"/>
  <c r="D144" i="95"/>
  <c r="C145" i="1"/>
  <c r="D149" i="95"/>
  <c r="B13" i="76"/>
  <c r="E13" i="76" s="1"/>
  <c r="D148" i="1"/>
  <c r="E8" i="76"/>
  <c r="D145" i="1"/>
  <c r="B15" i="76" s="1"/>
  <c r="E15" i="76" s="1"/>
  <c r="C84" i="95"/>
  <c r="C149" i="95"/>
  <c r="D84" i="95"/>
  <c r="D152" i="124"/>
  <c r="C153" i="124"/>
  <c r="C148" i="124"/>
  <c r="D88" i="124"/>
  <c r="C88" i="124"/>
  <c r="C87" i="113"/>
  <c r="C87" i="3"/>
</calcChain>
</file>

<file path=xl/sharedStrings.xml><?xml version="1.0" encoding="utf-8"?>
<sst xmlns="http://schemas.openxmlformats.org/spreadsheetml/2006/main" count="4700" uniqueCount="803">
  <si>
    <t>Ingatlanhasznosítás</t>
  </si>
  <si>
    <t>KULTÚRHÁZ ÉS KÖNYVTÁR ÖSSZESEN</t>
  </si>
  <si>
    <t>HOSSZABB KÖZFOGLALKOZTATÁS  ÖSSZES</t>
  </si>
  <si>
    <t>Járulékok, adók</t>
  </si>
  <si>
    <t>1.1.7.</t>
  </si>
  <si>
    <t>Költségvetési szervek  működése összesen</t>
  </si>
  <si>
    <t>KOMMUNÁLIS ÁGAZAT ÖSSZESEN</t>
  </si>
  <si>
    <t>Közművelődés összesen</t>
  </si>
  <si>
    <t>Könyvtár összesen</t>
  </si>
  <si>
    <t>Szociális étkeztetés</t>
  </si>
  <si>
    <t>1.2.8.</t>
  </si>
  <si>
    <t>1.3.9.</t>
  </si>
  <si>
    <t>SZOCIÁLIS SEGÉLYEZÉS, CSALÁDVÉDELEM ÖSSZ</t>
  </si>
  <si>
    <t>1.4.10.</t>
  </si>
  <si>
    <t>Rendszeres szociális segély</t>
  </si>
  <si>
    <t>ÖNKORMÁNYZATI IGAZGATÁS ÖSSZESEN</t>
  </si>
  <si>
    <t>Alsós oktatás működtetési feladatok</t>
  </si>
  <si>
    <t>Felsős oktatás működtetési feladatok</t>
  </si>
  <si>
    <t>Művészetoktatás működtetési feladatok</t>
  </si>
  <si>
    <t xml:space="preserve">Háziorvosi alapellátás </t>
  </si>
  <si>
    <t>HÁZIORVOSi ELLÁTÁS ÖSSZESEN</t>
  </si>
  <si>
    <t xml:space="preserve">Fogorvosi alapellátás </t>
  </si>
  <si>
    <t>FOGORVOSI ALAPELLÁTÁS ÖSSZESEN</t>
  </si>
  <si>
    <t>Közutak üzemeltetése, fenntartása</t>
  </si>
  <si>
    <t>Árvíz- és belvízvédelemmel összefüggő tev.</t>
  </si>
  <si>
    <t>Köztemető-fenntartás és működtetés</t>
  </si>
  <si>
    <t>Iskolai intézményi étkeztetés</t>
  </si>
  <si>
    <t>Óvodai intézményi étkeztetés</t>
  </si>
  <si>
    <t>Óvodai étkeztetés összesen</t>
  </si>
  <si>
    <t>2014.         eredeti       ( e Ft )</t>
  </si>
  <si>
    <t>Önkormányzati jogalkotás / Önkormányzatok jogalkotó és általános igazgatási tevékenysége</t>
  </si>
  <si>
    <t>Sportlétesítmények működtetése</t>
  </si>
  <si>
    <t>2014.          eredeti            ( E Ft )</t>
  </si>
  <si>
    <t>2014.    eredeti             ( E Ft )</t>
  </si>
  <si>
    <t xml:space="preserve"> Önkormányzati hivatalok igazgatási tevékenység</t>
  </si>
  <si>
    <t>Foglalkozást helyettesítő támogatás</t>
  </si>
  <si>
    <t>Szoc .ellátás</t>
  </si>
  <si>
    <t>Rendszeres gyermekvédelmi támogatás</t>
  </si>
  <si>
    <r>
      <t>Átmeneti segély/</t>
    </r>
    <r>
      <rPr>
        <i/>
        <sz val="10"/>
        <rFont val="Arial CE"/>
        <charset val="238"/>
      </rPr>
      <t>Önkormányzati segély</t>
    </r>
  </si>
  <si>
    <r>
      <t>Temetési segély/</t>
    </r>
    <r>
      <rPr>
        <i/>
        <sz val="10"/>
        <rFont val="Arial CE"/>
        <charset val="238"/>
      </rPr>
      <t>Önkormányzati segély</t>
    </r>
  </si>
  <si>
    <r>
      <t>Rendkívüli gyermekvédelmi tám./</t>
    </r>
    <r>
      <rPr>
        <i/>
        <sz val="10"/>
        <rFont val="Arial CE"/>
        <charset val="238"/>
      </rPr>
      <t>Önkormányzati segél</t>
    </r>
    <r>
      <rPr>
        <sz val="10"/>
        <rFont val="Arial CE"/>
        <family val="2"/>
        <charset val="238"/>
      </rPr>
      <t>y</t>
    </r>
  </si>
  <si>
    <t>Nappali ellátás</t>
  </si>
  <si>
    <t>JOGCÍMEK  MEGNEVEZÉSE</t>
  </si>
  <si>
    <t>EREDETI</t>
  </si>
  <si>
    <t>MÓDOSÍTOTT</t>
  </si>
  <si>
    <t>E Ft</t>
  </si>
  <si>
    <t>Mutató</t>
  </si>
  <si>
    <t>Fajlagos</t>
  </si>
  <si>
    <t>Előirányz.</t>
  </si>
  <si>
    <t>Sorrend</t>
  </si>
  <si>
    <t>Önkormányzati Hivatal támogatása</t>
  </si>
  <si>
    <t>Zöldterület-gazdálkodás</t>
  </si>
  <si>
    <t>Közvilágítás fenntartása</t>
  </si>
  <si>
    <t>283 200 Ft/km</t>
  </si>
  <si>
    <t>Köztemető-fenntartás</t>
  </si>
  <si>
    <t>69 Ft /m2</t>
  </si>
  <si>
    <t>Közutak fenntartása</t>
  </si>
  <si>
    <t>227 000 Ft/km</t>
  </si>
  <si>
    <t>Beszámítás</t>
  </si>
  <si>
    <t>Önkormányzati feladatok</t>
  </si>
  <si>
    <t>Üdülőhelyi feladatok</t>
  </si>
  <si>
    <t>Lakott külterülettel kapcs.</t>
  </si>
  <si>
    <t>Pénzbeli szociális juttatás</t>
  </si>
  <si>
    <t>Családsegítő szolgálat kieg.</t>
  </si>
  <si>
    <t>Gyermekjóléti szolgálat kieg.</t>
  </si>
  <si>
    <t>Szociális és gyermekjóléti kiegészítés</t>
  </si>
  <si>
    <t>Szoc. étkeztetés</t>
  </si>
  <si>
    <t>Idősek klubja</t>
  </si>
  <si>
    <t>Szakmai dolgozók bértám.</t>
  </si>
  <si>
    <t>Intézmény-üzemelt. tám.</t>
  </si>
  <si>
    <t>Bölcsődei ellátás kiegészítés</t>
  </si>
  <si>
    <t>Óvodai ellátás/ Ped. bértám.8 hó</t>
  </si>
  <si>
    <t>Óvodai ellátás/Ped. bértám. 4 hó</t>
  </si>
  <si>
    <t>Óvodai ellátás/Ped. bértám. 4 hó kieg</t>
  </si>
  <si>
    <t>Közvetlem segítők bértám. 8 hó</t>
  </si>
  <si>
    <t>Közvetlem segítők bértám. 4 hó</t>
  </si>
  <si>
    <t>Óvodaműködtetési támogatás</t>
  </si>
  <si>
    <t>Étkezés Óvoda                 12 hó</t>
  </si>
  <si>
    <t>Étkezés Iskola                  12 hó</t>
  </si>
  <si>
    <t>Étkeztetés kiegészítés</t>
  </si>
  <si>
    <t>Kulturális feladatok támogatása</t>
  </si>
  <si>
    <t>Tájékoztató a 2014. évi állami támogatásokról</t>
  </si>
  <si>
    <t>Járdaépítés fordított áfája</t>
  </si>
  <si>
    <t>2014</t>
  </si>
  <si>
    <t>Telekelőkészítés</t>
  </si>
  <si>
    <t>Felhalmozási célú önkormányzati támogatások (vis maior)</t>
  </si>
  <si>
    <t>6.6.</t>
  </si>
  <si>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</si>
  <si>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</si>
  <si>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</si>
  <si>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</si>
  <si>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</si>
  <si>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</si>
  <si>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</si>
  <si>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</si>
  <si>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</si>
  <si>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</si>
  <si>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</si>
  <si>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</si>
  <si>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</si>
  <si>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</si>
  <si>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</si>
  <si>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</si>
  <si>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</si>
  <si>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</si>
  <si>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</si>
  <si>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</si>
  <si>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</si>
  <si>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</si>
  <si>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</si>
  <si>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</si>
  <si>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</si>
  <si>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</si>
  <si>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</si>
  <si>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</si>
  <si>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</si>
  <si>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</si>
  <si>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</si>
  <si>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</si>
  <si>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</si>
  <si>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</si>
  <si>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</si>
  <si>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</si>
  <si>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</si>
  <si>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</si>
  <si>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</si>
  <si>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</si>
  <si>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</si>
  <si>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</si>
  <si>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</si>
  <si>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</si>
  <si>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</si>
  <si>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</si>
  <si>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</si>
  <si>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</si>
  <si>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</si>
  <si>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</si>
  <si>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</si>
  <si>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</si>
  <si>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</si>
  <si>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</si>
  <si>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</si>
  <si>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</si>
  <si>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</si>
  <si>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</si>
  <si>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</si>
  <si>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</si>
  <si>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</si>
  <si>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</si>
  <si>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</si>
  <si>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</si>
  <si>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</si>
  <si>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</si>
  <si>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</si>
  <si>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</si>
  <si>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</si>
  <si>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</si>
  <si>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</si>
  <si>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</si>
  <si>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</si>
  <si>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</si>
  <si>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</si>
  <si>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</si>
  <si>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</si>
  <si>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</si>
  <si>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</si>
  <si>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</si>
  <si>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</si>
  <si>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</si>
  <si>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</si>
  <si>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</si>
  <si>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</si>
  <si>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</si>
  <si>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</si>
  <si>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</si>
  <si>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</si>
  <si>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</si>
  <si>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</si>
  <si>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</si>
  <si>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</si>
  <si>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</si>
  <si>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</si>
  <si>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</si>
  <si>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</si>
  <si>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</si>
  <si>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</si>
  <si>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</si>
  <si>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</si>
  <si>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</si>
  <si>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</si>
  <si>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</si>
  <si>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</si>
  <si>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</si>
  <si>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</si>
  <si>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</si>
  <si>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</si>
  <si>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</si>
  <si>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</si>
  <si>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</si>
  <si>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</si>
  <si>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</si>
  <si>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</si>
  <si>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</si>
  <si>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</si>
  <si>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</si>
  <si>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</si>
  <si>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</si>
  <si>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</si>
  <si>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</si>
  <si>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</si>
  <si>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</si>
  <si>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</si>
  <si>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</si>
  <si>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</si>
  <si>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</si>
  <si>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</si>
  <si>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2014.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</si>
  <si>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</si>
  <si>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</si>
  <si>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</si>
  <si>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</si>
  <si>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</si>
  <si>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</si>
  <si>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</si>
  <si>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</si>
  <si>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</si>
  <si>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</si>
  <si>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</si>
  <si>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</si>
  <si>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</si>
  <si>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</si>
  <si>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</si>
  <si>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</si>
  <si>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</si>
  <si>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</si>
  <si>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</si>
  <si>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</si>
  <si>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</si>
  <si>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</si>
  <si>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</si>
  <si>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</si>
  <si>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</si>
  <si>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</si>
  <si>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</si>
  <si>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</si>
  <si>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</si>
  <si>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</si>
  <si>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1. sz. melléklet Kiadások táblázat 3. oszlop 9 sora =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</si>
  <si>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</si>
  <si>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</si>
  <si>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</si>
  <si>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</si>
  <si>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</si>
  <si>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</si>
  <si>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</si>
  <si>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</si>
  <si>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</si>
  <si>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</si>
  <si>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</si>
  <si>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</si>
  <si>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</si>
  <si>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</si>
  <si>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</si>
  <si>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</si>
  <si>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</si>
  <si>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</si>
  <si>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</si>
  <si>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</si>
  <si>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</si>
  <si>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</si>
  <si>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</si>
  <si>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</si>
  <si>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</si>
  <si>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</si>
  <si>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</si>
  <si>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</si>
  <si>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</si>
  <si>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</si>
  <si>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</si>
  <si>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</si>
  <si>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</si>
  <si>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</si>
  <si>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</si>
  <si>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</si>
  <si>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</si>
  <si>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</si>
  <si>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</si>
  <si>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</si>
  <si>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</si>
  <si>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</si>
  <si>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</si>
  <si>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</si>
  <si>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</si>
  <si>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</si>
  <si>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</si>
  <si>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</si>
  <si>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</si>
  <si>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</si>
  <si>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</si>
  <si>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</si>
  <si>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</si>
  <si>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</si>
  <si>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</si>
  <si>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</si>
  <si>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</si>
  <si>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</si>
  <si>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</si>
  <si>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</si>
  <si>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</si>
  <si>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</si>
  <si>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</si>
  <si>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</si>
  <si>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</si>
  <si>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</si>
  <si>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</si>
  <si>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</si>
  <si>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</si>
  <si>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</si>
  <si>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</si>
  <si>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</si>
  <si>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</si>
  <si>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</si>
  <si>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</si>
  <si>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</si>
  <si>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</si>
  <si>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</si>
  <si>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</si>
  <si>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</si>
  <si>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</si>
  <si>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</si>
  <si>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</si>
  <si>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</si>
  <si>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</si>
  <si>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</si>
  <si>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</si>
  <si>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</si>
  <si>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</si>
  <si>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</si>
  <si>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</si>
  <si>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</si>
  <si>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</si>
  <si>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</si>
  <si>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</si>
  <si>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</si>
  <si>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</si>
  <si>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</si>
  <si>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</si>
  <si>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</si>
  <si>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</si>
  <si>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</si>
  <si>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</si>
  <si>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</si>
  <si>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</si>
  <si>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</si>
  <si>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</si>
  <si>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</si>
  <si>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</si>
  <si>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</si>
  <si>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</si>
  <si>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</si>
  <si>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</si>
  <si>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</si>
  <si>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</si>
  <si>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</si>
  <si>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</si>
  <si>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</si>
  <si>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</si>
  <si>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</si>
  <si>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</si>
  <si>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</si>
  <si>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</si>
  <si>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</si>
  <si>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</si>
  <si>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</si>
  <si>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</si>
  <si>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</si>
  <si>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</si>
  <si>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</si>
  <si>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</si>
  <si>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</si>
  <si>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</si>
  <si>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</si>
  <si>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</si>
  <si>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</si>
  <si>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</si>
  <si>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</si>
  <si>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</si>
  <si>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</si>
  <si>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</si>
  <si>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</si>
  <si>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</si>
  <si>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</si>
  <si>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</si>
  <si>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</si>
  <si>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</si>
  <si>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</si>
  <si>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</si>
  <si>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</si>
  <si>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</si>
  <si>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</si>
  <si>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</si>
  <si>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</si>
  <si>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</si>
  <si>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</si>
  <si>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</si>
  <si>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</si>
  <si>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</si>
  <si>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</si>
  <si>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</si>
  <si>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</si>
  <si>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</si>
  <si>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</si>
  <si>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</si>
  <si>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</si>
  <si>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</si>
  <si>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</si>
  <si>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</si>
  <si>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</si>
  <si>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</si>
  <si>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</si>
  <si>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</si>
  <si>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</si>
  <si>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</si>
  <si>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</si>
  <si>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</si>
  <si>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</si>
  <si>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</si>
  <si>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</si>
  <si>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</si>
  <si>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</si>
  <si>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</si>
  <si>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</si>
  <si>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</si>
  <si>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</si>
  <si>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</si>
  <si>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</si>
  <si>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</si>
  <si>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</si>
  <si>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</si>
  <si>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</si>
  <si>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</si>
  <si>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</si>
  <si>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</si>
  <si>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</si>
  <si>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</si>
  <si>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</si>
  <si>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</si>
  <si>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Felhasználás
2013. XII.31-ig</t>
  </si>
  <si>
    <t xml:space="preserve">
2014. év utáni szükséglet
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</si>
  <si>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</si>
  <si>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</si>
  <si>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</si>
  <si>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</si>
  <si>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</si>
  <si>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</si>
  <si>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</si>
  <si>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</si>
  <si>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</si>
  <si>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</si>
  <si>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</si>
  <si>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</si>
  <si>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</si>
  <si>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</si>
  <si>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</si>
  <si>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</si>
  <si>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</si>
  <si>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</si>
  <si>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</si>
  <si>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</si>
  <si>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</si>
  <si>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</si>
  <si>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</si>
  <si>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</si>
  <si>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</si>
  <si>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</si>
  <si>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</si>
  <si>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</si>
  <si>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</si>
  <si>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</si>
  <si>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</si>
  <si>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</si>
  <si>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</si>
  <si>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</si>
  <si>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</si>
  <si>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</si>
  <si>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</si>
  <si>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</si>
  <si>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</si>
  <si>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</si>
  <si>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</si>
  <si>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</si>
  <si>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</si>
  <si>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</si>
  <si>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</si>
  <si>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Házi segítségnyújtás</t>
  </si>
  <si>
    <t>1.6.12.</t>
  </si>
  <si>
    <t>TÁRSULÁS FINANSZÍROZÁSA</t>
  </si>
  <si>
    <t>2.1.13.</t>
  </si>
  <si>
    <t>Házi segítségnyújtás összesen</t>
  </si>
  <si>
    <t>Önkormányzati jogalkotás összesen</t>
  </si>
  <si>
    <t>Alsós oktatás összesen</t>
  </si>
  <si>
    <t>Felsős oktatás összesen</t>
  </si>
  <si>
    <t>Zeneiskolai oktatás összesen</t>
  </si>
  <si>
    <t>Támogatások - Műk. c. pénzeátadás</t>
  </si>
  <si>
    <t>INTÉZMÉNY-MŰKÖDTETÉS ÖSSZESEN</t>
  </si>
  <si>
    <t>Igazgatási tevékenység összesen</t>
  </si>
  <si>
    <t>1.5.11.</t>
  </si>
  <si>
    <t>Közös Önkormányzati  Hivatal összesen</t>
  </si>
  <si>
    <t>Iskola/kultúrfelújítás</t>
  </si>
  <si>
    <t>Állami t.visszaf</t>
  </si>
  <si>
    <t>Közös Önkormányzati Hivatal</t>
  </si>
  <si>
    <t>KÖZÖS ÖNKORMÁNYZATI HIVATAL ÖSSZ</t>
  </si>
  <si>
    <t>Ssz.</t>
  </si>
  <si>
    <t>I.</t>
  </si>
  <si>
    <t>KIEMELT ELŐIR.</t>
  </si>
  <si>
    <t>Személyi jutt.</t>
  </si>
  <si>
    <t>Dologi</t>
  </si>
  <si>
    <t>Iskolai étkeztetés összesen</t>
  </si>
  <si>
    <t>Bölcsődei ellátás</t>
  </si>
  <si>
    <t>Gyermekjóléti szolgálat</t>
  </si>
  <si>
    <t>Családsegítő szolgálat</t>
  </si>
  <si>
    <t>Közművelődés</t>
  </si>
  <si>
    <t>Könyvtár</t>
  </si>
  <si>
    <t>Teleház</t>
  </si>
  <si>
    <t>Művészeti csoportok</t>
  </si>
  <si>
    <t>Kultúrház intézmény összesen</t>
  </si>
  <si>
    <t>Bentlakásos  ellátás</t>
  </si>
  <si>
    <t>Nappali Klub összesen</t>
  </si>
  <si>
    <t>Szociális étkeztetés összesen</t>
  </si>
  <si>
    <t>Szent György Otthon intézmény összesen</t>
  </si>
  <si>
    <t>SZENT GYÖRGY OTTHON ÖSSZESEN</t>
  </si>
  <si>
    <t>KÖLTSÉGVETÉSI SZERVEK MŰKÖDÉSE ÖSSZESEN</t>
  </si>
  <si>
    <t>FELADATOK</t>
  </si>
  <si>
    <t>Köztisztaság</t>
  </si>
  <si>
    <t>Lakóingatlan üzemeltetése</t>
  </si>
  <si>
    <t>Nem lakóingatlan üzemeltetése</t>
  </si>
  <si>
    <t>Közvilágítás</t>
  </si>
  <si>
    <t>Szem.jutt.</t>
  </si>
  <si>
    <t>ZÖLDTERÜLET-KEZELÉS,PARK  ÖSSZESEN</t>
  </si>
  <si>
    <t>Szoc.ellátás</t>
  </si>
  <si>
    <t>Ápolási díj méltányossági alapon</t>
  </si>
  <si>
    <t>Szoc. ellátás</t>
  </si>
  <si>
    <t>Lakásfenntartási támogatás</t>
  </si>
  <si>
    <t>Tám.ért.kiad</t>
  </si>
  <si>
    <t>Védőnők</t>
  </si>
  <si>
    <t>VÉDŐNŐK   ÖSSZESEN</t>
  </si>
  <si>
    <t>EGÉSZSÉGÜGY   ÖSSZESEN</t>
  </si>
  <si>
    <t>Pénze. átad.</t>
  </si>
  <si>
    <t>Önkormányzati feladatok összesen</t>
  </si>
  <si>
    <t>ÖNKORMÁNYZATI  FELADATOK ÖSSZESEN</t>
  </si>
  <si>
    <t>Zöldterület-kezelés</t>
  </si>
  <si>
    <t>ÖSSZESEN</t>
  </si>
  <si>
    <t>Államigazgatási feladatok bevételei, kiadásai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</si>
  <si>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</si>
  <si>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</si>
  <si>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>Felhalmozási célú támogatások államháztartáson belülről ( vis maior)</t>
  </si>
  <si>
    <t xml:space="preserve">   - Egyéb működési célú támogatások ÁH-n belülre (KÖH finanszírozása)</t>
  </si>
  <si>
    <t>Irányító szervi (önkormányzati) támogatás (intézményfinanszírozás) (-2000+2342)</t>
  </si>
  <si>
    <t>Időskorúak tartós bentlakásos ellátása közvetett tevékenység</t>
  </si>
  <si>
    <t>Közvetett tevékenység</t>
  </si>
  <si>
    <t>Bentlakásos ellátás/Időskorúak demens bentlakásos ellátás</t>
  </si>
  <si>
    <t>2014. eredeti             ( E Ft )</t>
  </si>
  <si>
    <t>2014. 06.  módosított             ( E Ft )</t>
  </si>
  <si>
    <t>2014.              eredeti            ( E Ft )</t>
  </si>
  <si>
    <t>2014. 06. módosított         ( E Ft )</t>
  </si>
  <si>
    <t>2014.06.  módosított             ( E Ft )</t>
  </si>
  <si>
    <t>2014.06. módosított      ( e Ft )</t>
  </si>
  <si>
    <t>Foglalkoztatást helyettesítő támogatásra  jogosultak hosszabb időtartamú közfoglalkoztatása START</t>
  </si>
  <si>
    <t>Országgyűlési választások</t>
  </si>
  <si>
    <t>Országgyűlési választás</t>
  </si>
  <si>
    <t>EP választás</t>
  </si>
  <si>
    <t>Európai Parlamenti választások</t>
  </si>
  <si>
    <t>2014. évi módosított előirányzat</t>
  </si>
  <si>
    <t>2014. évi  módosított előirányzat</t>
  </si>
  <si>
    <t>-</t>
  </si>
  <si>
    <t>Módosított előirányzat 2014.06.</t>
  </si>
  <si>
    <t>Traktorvásárlás</t>
  </si>
  <si>
    <t>Támogatott szervezet neve</t>
  </si>
  <si>
    <t>Támogatás célja</t>
  </si>
  <si>
    <t>Támogatás összge</t>
  </si>
  <si>
    <t>Helytörténeti Értékmentő Alapítvány</t>
  </si>
  <si>
    <t>Hozzájárulás a dologi kiadásokhoz</t>
  </si>
  <si>
    <t>Táti Tűzoltóegyesület</t>
  </si>
  <si>
    <t>Német Nemzetiségi Fúvószenekar</t>
  </si>
  <si>
    <t>Sportegyesület ( bérleti díj)</t>
  </si>
  <si>
    <t>Sportegyesület</t>
  </si>
  <si>
    <t>Katolikus Egyház</t>
  </si>
  <si>
    <t>Református Egyház</t>
  </si>
  <si>
    <t>Egyebek</t>
  </si>
  <si>
    <t>29.</t>
  </si>
  <si>
    <t>30.</t>
  </si>
  <si>
    <t>31.</t>
  </si>
  <si>
    <t>32.</t>
  </si>
  <si>
    <t>33.</t>
  </si>
  <si>
    <t>Összesen:</t>
  </si>
  <si>
    <t>K I M U T A T Á S 
a 2014. évben céljelleggel juttatott támogatásokról</t>
  </si>
  <si>
    <t>Lakosság</t>
  </si>
  <si>
    <t>Hozzájár.a házrobbanás kárenyhítéséhez</t>
  </si>
  <si>
    <t>Nyári gyermekétkeztetés</t>
  </si>
  <si>
    <t>Felhalmozási c. önkorm. tám. ( adósságkonszolidációban részt nem vettek tám. )</t>
  </si>
  <si>
    <t>Egyéb működési célú támogatások bevételei ( OEP)</t>
  </si>
  <si>
    <t>Egyéb működési célú támogatások bevételei ( Munkaügyi Kp)</t>
  </si>
  <si>
    <t>Helyi önkormányzatok kiegészítő támogatásai (ÖNHIKI)</t>
  </si>
  <si>
    <t>Egyéb működési célú támogatások bevételei ( KIK)</t>
  </si>
  <si>
    <t>Egyéb működési célú támogatások bevételei ( Választások)</t>
  </si>
  <si>
    <t>Egyéb felhalmozási célú átvett pénzeszköz (Házrobbanás)</t>
  </si>
  <si>
    <t>Egyéb működési célú támogatások bevételei ( Bérkompenzáció)</t>
  </si>
  <si>
    <t>Egyéb működési célú támogatások bevételei ( Szociális ágazati pótlék)</t>
  </si>
  <si>
    <t>Egyéb működési célú támogatások bevételei (Bérkompenzáció)</t>
  </si>
  <si>
    <t>Egyéb működési célú támogatások bevételei (Választások)</t>
  </si>
  <si>
    <t>Működési célú központosított előirányzatok (gyermekétk, e-út, könyvtári)</t>
  </si>
  <si>
    <t xml:space="preserve">   - Egyéb működési célú támogatások ÁH-n belülre (intézményfin.)</t>
  </si>
  <si>
    <t xml:space="preserve">   - Egyéb működési célú támogatások ÁH-n belülre (Bursa)</t>
  </si>
  <si>
    <t xml:space="preserve">   - Egyéb működési célú támogatások államháztartáson kívülre (tám)</t>
  </si>
  <si>
    <t>Tát Város Önkormányzat</t>
  </si>
  <si>
    <t>2014. ÉVI KÖLTSÉGVETÉS</t>
  </si>
  <si>
    <t>ÖNKÉNT VÁLLALT FELADATAINAK MÉRLEGE</t>
  </si>
  <si>
    <t>Egyéb működési célú támogatások bevételei  (Bérkomp)</t>
  </si>
  <si>
    <t>Egyéb működési célú támogatások bevételei  (KIK)</t>
  </si>
  <si>
    <t>Egyéb működési célú támogatások bevételei (Munkaügyi Kp)</t>
  </si>
  <si>
    <t>Egyéb működési célú támogatások bevételei (OEP)</t>
  </si>
  <si>
    <t>Egyéb működési célú támogatások bevételei (Szociális ágazati pótlék)</t>
  </si>
  <si>
    <t>Felhalmozási célú önkormányzati támogatások (adósságkonsz)</t>
  </si>
  <si>
    <t>Egyéb működési célú kiadások (társulás)</t>
  </si>
  <si>
    <t xml:space="preserve">Egyéb működési célú kiadások </t>
  </si>
  <si>
    <t xml:space="preserve">   - Egyéb működési célú támogatások ÁH-n belülre (tám)</t>
  </si>
  <si>
    <t>Tát Város Önkormányzat adósságot keletkeztető ügyletekből és kezességvállalásokból fennálló kötelezettségei</t>
  </si>
  <si>
    <t>Sor-szám</t>
  </si>
  <si>
    <t>MEGNEVEZÉS</t>
  </si>
  <si>
    <t>Évek</t>
  </si>
  <si>
    <t>Összesen
(6=3+4+5)</t>
  </si>
  <si>
    <t>2015.</t>
  </si>
  <si>
    <t>2016.</t>
  </si>
  <si>
    <t>2017.</t>
  </si>
  <si>
    <t>ÖSSZES KÖTELEZETTSÉG</t>
  </si>
  <si>
    <t>Tát Város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</si>
  <si>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</si>
  <si>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</si>
  <si>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</si>
  <si>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</si>
  <si>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</si>
  <si>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</si>
  <si>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</si>
  <si>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</si>
  <si>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</si>
  <si>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Tát Város Önkormányzat 2014. évi adósságot keletkeztető fejlesztési céljai</t>
  </si>
  <si>
    <t>Fejlesztési cél leírása</t>
  </si>
  <si>
    <t>Fejlesztés várható kiadása</t>
  </si>
  <si>
    <t>ADÓSSÁGOT KELETKEZTETŐ ÜGYLETEK VÁRHATÓ EGYÜTTES ÖSSZEGE</t>
  </si>
  <si>
    <t>Felújítási kiadások előirányzata felújításonként</t>
  </si>
  <si>
    <t>Felújítás  megnevezése</t>
  </si>
  <si>
    <t>Támogatás</t>
  </si>
  <si>
    <t>2014. év utáni szükséglet
(7=2 - 4 - 5-6)</t>
  </si>
  <si>
    <t xml:space="preserve">Kultúrház tetőfelújítás </t>
  </si>
  <si>
    <t>Energetikai korszerűsítés önrész</t>
  </si>
  <si>
    <t>Vis maior felújítás</t>
  </si>
  <si>
    <t>Szent György Otthon felújítás</t>
  </si>
  <si>
    <t>EU-s projekt neve, azonosítója:</t>
  </si>
  <si>
    <t>KEOP-5.5.0/B/12-2013-0131</t>
  </si>
  <si>
    <t>Energetikai korszerűsítés a táti III. Béla Általános Iskola "B" épületében és a</t>
  </si>
  <si>
    <t>Kultúrház és Könyvtár épületében</t>
  </si>
  <si>
    <t>Ezer forintban!</t>
  </si>
  <si>
    <t>Források</t>
  </si>
  <si>
    <t>2015.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</si>
  <si>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</si>
  <si>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</si>
  <si>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</si>
  <si>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</si>
  <si>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</si>
  <si>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</si>
  <si>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</si>
  <si>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</si>
  <si>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</si>
  <si>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</si>
  <si>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</si>
  <si>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</si>
  <si>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</si>
  <si>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TIOP-3.4.2.-11/1-2012-0318</t>
  </si>
  <si>
    <t>Tát Nagyközség Önkormányzat által fenntartott Szent György Otthon - Szent János Ispotály integrált intézmény korszerűsítése ( tartalék listán)</t>
  </si>
  <si>
    <t>Önkormányzaton kívüli EU-s projektekhez történő hozzájárulás 2014. évi előirányzat</t>
  </si>
  <si>
    <t>Támogatott neve</t>
  </si>
  <si>
    <t>Hozzájárulás  (E Ft)</t>
  </si>
  <si>
    <t>Nemleges</t>
  </si>
  <si>
    <t>2013. évi eredeti</t>
  </si>
  <si>
    <t>2013. évi 
módosított</t>
  </si>
  <si>
    <t xml:space="preserve">   Rövid lejáratú  hitelek, kölcsönök felvétele</t>
  </si>
  <si>
    <t>Többéves kihatással járó döntések számszerűsítése évenkénti bontásban és összesítve célok szerint</t>
  </si>
  <si>
    <t>Kötelezettség jogcíme</t>
  </si>
  <si>
    <t>Köt. váll.
 éve</t>
  </si>
  <si>
    <t>2014 előtti kifizetés</t>
  </si>
  <si>
    <t>Kiadás vonzata évenként</t>
  </si>
  <si>
    <t>2016.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</si>
  <si>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</si>
  <si>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</si>
  <si>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</si>
  <si>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</si>
  <si>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</si>
  <si>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</si>
  <si>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</si>
  <si>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Bursa Hungarica  és ÁH-n kívülitámogatás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</si>
  <si>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</si>
  <si>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</si>
  <si>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</si>
  <si>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</si>
  <si>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</si>
  <si>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</si>
  <si>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</si>
  <si>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</si>
  <si>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</si>
  <si>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</si>
  <si>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</si>
  <si>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</si>
  <si>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</si>
  <si>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</si>
  <si>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</si>
  <si>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</si>
  <si>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</si>
  <si>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</si>
  <si>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</si>
  <si>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</si>
  <si>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Előirányzat-felhasználási terv
2014.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</si>
  <si>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</si>
  <si>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</si>
  <si>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</si>
  <si>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</si>
  <si>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</si>
  <si>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</si>
  <si>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</si>
  <si>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</si>
  <si>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</si>
  <si>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</si>
  <si>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</si>
  <si>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</si>
  <si>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</si>
  <si>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</si>
  <si>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</si>
  <si>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</si>
  <si>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</si>
  <si>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</si>
  <si>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</si>
  <si>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</si>
  <si>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</si>
  <si>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</si>
  <si>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</si>
  <si>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</si>
  <si>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</si>
  <si>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</si>
  <si>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</si>
  <si>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</si>
  <si>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</si>
  <si>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</si>
  <si>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</si>
  <si>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</si>
  <si>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</si>
  <si>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</si>
  <si>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</si>
  <si>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</si>
  <si>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</si>
  <si>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</si>
  <si>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2014. .......................... hó ..... nap</t>
  </si>
  <si>
    <t>költségvetési szerv vezetője</t>
  </si>
  <si>
    <t>Önként vállalt feladatok bevételei, kiadásai</t>
  </si>
  <si>
    <t>Állami (államigazgatási) feladatok bevételei, kiadásai</t>
  </si>
  <si>
    <r>
      <t xml:space="preserve">   Működési költségvetés kiadásai </t>
    </r>
    <r>
      <rPr>
        <sz val="7"/>
        <rFont val="Times New Roman CE"/>
        <charset val="238"/>
      </rPr>
      <t>(1.1+…+1.5.)</t>
    </r>
  </si>
  <si>
    <r>
      <t xml:space="preserve">   Felhalmozási költségvetés kiadásai </t>
    </r>
    <r>
      <rPr>
        <sz val="7"/>
        <rFont val="Times New Roman CE"/>
        <charset val="238"/>
      </rPr>
      <t>(2.1.+2.3.+2.5.)</t>
    </r>
  </si>
  <si>
    <t xml:space="preserve">2.2. melléklet a 1/2014. (I.28.) önkormányzati rendelethez     </t>
  </si>
  <si>
    <t>9.1. melléklet a 1/2014. (I.28.) önkormányzati rendelethez*</t>
  </si>
  <si>
    <t>9.2. melléklet a 1/2014. (I.28.) önkormányzati rendelethez*</t>
  </si>
  <si>
    <t>9.2.1. melléklet a 1/2014. (I.28.) önkormányzati rendelethez*</t>
  </si>
  <si>
    <t>9.2.3. melléklet a 1/2014. (I.28.) önkormányzati rendelethez*</t>
  </si>
  <si>
    <t>9.3. melléklet az 1/2014. (I.28.) önkormányzati rendelethez*</t>
  </si>
  <si>
    <t>9.3.1. melléklet az 1/2014. (I.28.) önkormányzati rendelethez*</t>
  </si>
  <si>
    <t>9.4. melléklet az 1/2014. (I.28.) önkormányzati rendelethez*</t>
  </si>
  <si>
    <t>9.4.1. melléklet az 1/2014. (I.28.) önkormányzati rendelethez*</t>
  </si>
  <si>
    <t>10. melléklet az 1/2014. (I.28.) önkormányzati rendelethez</t>
  </si>
  <si>
    <t xml:space="preserve">2.1. melléklet a 1/2014. (I.28.) önkormányzati rendelethez*     </t>
  </si>
  <si>
    <t>*Módosította a 9/2014. (VI.24.) önkormányzati rendelet 1. melléklete</t>
  </si>
  <si>
    <t>*Módosította a 9/2014. (VI.24.) önkormányzati rendelet 2. melléklete</t>
  </si>
  <si>
    <t>*Módosította a 9/2014. (VI.24.) önkormányzati rendelet 3. melléklete</t>
  </si>
  <si>
    <t>*Módosította a 9/2014. (VI.24.) önkormányzati rendelet 4. melléklete</t>
  </si>
  <si>
    <t>*Módosította a 9/2014. (VI.24.) önkormányzati rendelet 5 . melléklete</t>
  </si>
  <si>
    <t>*Módosította a 9/2014. (VI.24.) önkormányzati rendelet 8. melléklete</t>
  </si>
  <si>
    <t>*Módosította a 9/2014. (VI.24.) önkormányzati rendelet 9. melléklete</t>
  </si>
  <si>
    <t>*Módosította a 9/2014. (VI.24.) önkormányzati rendelet 10. melléklete</t>
  </si>
  <si>
    <t>*Módosította a 9/2014. (VI.24.) önkormányzati rendelet 11. melléklete</t>
  </si>
  <si>
    <t>*Módosította a 9/2014. (VI.24.) önkormányzati rendelet 12. melléklete</t>
  </si>
  <si>
    <t>*Módosította a 9/2014. (VI.24.) önkormányzati rendelet 13. melléklete</t>
  </si>
  <si>
    <t>*Módosította a 9/2014. (VI.24.) önkormányzati rendelet 14. melléklete</t>
  </si>
  <si>
    <t>*Módosította a 9/2014. (VI.24.) önkormányzati rendelet 15. melléklete</t>
  </si>
  <si>
    <t>*Módosította a 9/2014. (VI.24.) önkormányzati rendelet 16. melléklete</t>
  </si>
  <si>
    <t>*Módosította a 9/2014. (VI.24.) önkormányzati rendelet 17. melléklete</t>
  </si>
  <si>
    <t>*Módosította a 9/2014. (VI.24.) önkormányzati rendelet 18. melléklete</t>
  </si>
  <si>
    <t>5. sz. tájékoztató tábla*</t>
  </si>
  <si>
    <t>*Módosított</t>
  </si>
  <si>
    <t xml:space="preserve">   - Egyéb felhalmozási célú támogatások (társulás)</t>
  </si>
  <si>
    <t xml:space="preserve">   - Egyéb felhalmozási célú támogatások ÁH-n belülre (társulás)</t>
  </si>
  <si>
    <t>a 2014. évben céljelleggel juttatott támogatásokról</t>
  </si>
  <si>
    <t>*Módosította a 9/2014. (VI.24.) önkormányzati rendelet 6 . melléklete</t>
  </si>
  <si>
    <t>9.2.2. melléklet az 1/2014. (I.28.) önkormányzati rendelethez</t>
  </si>
  <si>
    <t>9.3.2. melléklet az 1/2014. (I.28.) önkormányzati rendelethez</t>
  </si>
  <si>
    <t>9.3.3. melléklet az 1/2014. (I.28.) önkormányzati rendelethez</t>
  </si>
  <si>
    <t>9.4.2. melléklet az 1/2014. (I.28.) önkormányzati rendelethez</t>
  </si>
  <si>
    <t>9.4.3. melléklet az 1/2014.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</si>
</sst>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,##0.0"/>
    <numFmt numFmtId="166" formatCode="0.0"/>
    <numFmt numFmtId="167" formatCode="_-* #,##0\ _F_t_-;\-* #,##0\ _F_t_-;_-* &quot;-&quot;??\ _F_t_-;_-@_-"/>
  </numFmts>
  <fonts count="6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i/>
      <sz val="10"/>
      <name val="Arial CE"/>
      <charset val="238"/>
    </font>
    <font>
      <i/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7"/>
      <name val="Times New Roman CE"/>
      <family val="1"/>
      <charset val="238"/>
    </font>
    <font>
      <b/>
      <i/>
      <sz val="7"/>
      <name val="Times New Roman CE"/>
      <charset val="238"/>
    </font>
    <font>
      <sz val="7"/>
      <name val="Times New Roman CE"/>
      <charset val="238"/>
    </font>
    <font>
      <b/>
      <i/>
      <sz val="7"/>
      <name val="Times New Roman CE"/>
      <family val="1"/>
      <charset val="238"/>
    </font>
    <font>
      <sz val="7"/>
      <name val="Times New Roman CE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7"/>
      <name val="Times New Roman CE"/>
      <charset val="238"/>
    </font>
    <font>
      <sz val="11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darkHorizontal"/>
    </fill>
    <fill>
      <patternFill patternType="solid">
        <fgColor indexed="65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8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</cellStyleXfs>
  <cellXfs count="104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0" fontId="7" fillId="0" borderId="13" xfId="5" applyFont="1" applyFill="1" applyBorder="1" applyAlignment="1" applyProtection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9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0" fontId="17" fillId="0" borderId="21" xfId="5" applyFont="1" applyFill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5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horizontal="right" indent="1"/>
    </xf>
    <xf numFmtId="0" fontId="20" fillId="0" borderId="0" xfId="0" applyFont="1" applyAlignment="1">
      <alignment horizontal="center"/>
    </xf>
    <xf numFmtId="0" fontId="31" fillId="0" borderId="0" xfId="0" applyFont="1" applyFill="1"/>
    <xf numFmtId="3" fontId="31" fillId="0" borderId="0" xfId="0" applyNumberFormat="1" applyFont="1" applyFill="1" applyAlignment="1">
      <alignment horizontal="right" indent="1"/>
    </xf>
    <xf numFmtId="3" fontId="26" fillId="0" borderId="0" xfId="0" applyNumberFormat="1" applyFont="1" applyFill="1" applyAlignment="1">
      <alignment horizontal="right" indent="1"/>
    </xf>
    <xf numFmtId="0" fontId="31" fillId="0" borderId="0" xfId="0" applyFont="1" applyFill="1" applyAlignment="1">
      <alignment horizontal="right" indent="1"/>
    </xf>
    <xf numFmtId="0" fontId="5" fillId="0" borderId="36" xfId="0" applyFont="1" applyFill="1" applyBorder="1" applyAlignment="1" applyProtection="1">
      <alignment horizontal="right"/>
    </xf>
    <xf numFmtId="0" fontId="25" fillId="0" borderId="23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31" xfId="5" applyFont="1" applyFill="1" applyBorder="1" applyAlignment="1" applyProtection="1">
      <alignment horizontal="left" vertical="center" wrapText="1" indent="6"/>
    </xf>
    <xf numFmtId="0" fontId="34" fillId="0" borderId="0" xfId="0" applyFont="1" applyFill="1"/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37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2" fillId="0" borderId="41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33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7" fillId="0" borderId="33" xfId="5" applyNumberFormat="1" applyFont="1" applyFill="1" applyBorder="1" applyAlignment="1" applyProtection="1">
      <alignment horizontal="right" vertical="center" wrapText="1" indent="1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164" fontId="18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7" xfId="0" applyNumberFormat="1" applyFont="1" applyFill="1" applyBorder="1" applyAlignment="1" applyProtection="1">
      <alignment horizontal="left" vertical="center" wrapText="1" inden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48" xfId="0" applyNumberFormat="1" applyFont="1" applyFill="1" applyBorder="1" applyAlignment="1" applyProtection="1">
      <alignment horizontal="righ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49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9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3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9" xfId="5" applyFont="1" applyFill="1" applyBorder="1" applyAlignment="1" applyProtection="1">
      <alignment horizontal="center" vertical="center" wrapText="1"/>
    </xf>
    <xf numFmtId="0" fontId="17" fillId="0" borderId="33" xfId="5" applyFont="1" applyFill="1" applyBorder="1" applyAlignment="1" applyProtection="1">
      <alignment horizontal="center" vertical="center" wrapText="1"/>
    </xf>
    <xf numFmtId="164" fontId="18" fillId="0" borderId="30" xfId="5" applyNumberFormat="1" applyFont="1" applyFill="1" applyBorder="1" applyAlignment="1" applyProtection="1">
      <alignment horizontal="righ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2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10" fillId="0" borderId="0" xfId="5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5" applyFont="1" applyFill="1" applyProtection="1"/>
    <xf numFmtId="0" fontId="19" fillId="0" borderId="0" xfId="5" applyFont="1" applyFill="1" applyProtection="1"/>
    <xf numFmtId="0" fontId="10" fillId="0" borderId="0" xfId="5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2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23" xfId="5" quotePrefix="1" applyFont="1" applyFill="1" applyBorder="1" applyAlignment="1" applyProtection="1">
      <alignment horizontal="left" vertical="center" wrapText="1" indent="1"/>
    </xf>
    <xf numFmtId="0" fontId="33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2" borderId="16" xfId="5" applyNumberFormat="1" applyFont="1" applyFill="1" applyBorder="1" applyAlignment="1" applyProtection="1">
      <alignment horizontal="right" vertical="center" wrapText="1" indent="1"/>
    </xf>
    <xf numFmtId="164" fontId="18" fillId="2" borderId="18" xfId="5" applyNumberFormat="1" applyFont="1" applyFill="1" applyBorder="1" applyAlignment="1" applyProtection="1">
      <alignment horizontal="right" vertical="center" wrapText="1" indent="1"/>
    </xf>
    <xf numFmtId="164" fontId="25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0" fontId="38" fillId="0" borderId="0" xfId="3"/>
    <xf numFmtId="3" fontId="40" fillId="0" borderId="59" xfId="3" applyNumberFormat="1" applyFont="1" applyFill="1" applyBorder="1" applyAlignment="1">
      <alignment horizontal="center"/>
    </xf>
    <xf numFmtId="3" fontId="40" fillId="0" borderId="60" xfId="3" applyNumberFormat="1" applyFont="1" applyFill="1" applyBorder="1"/>
    <xf numFmtId="3" fontId="40" fillId="0" borderId="30" xfId="3" applyNumberFormat="1" applyFont="1" applyFill="1" applyBorder="1"/>
    <xf numFmtId="3" fontId="40" fillId="0" borderId="61" xfId="3" applyNumberFormat="1" applyFont="1" applyFill="1" applyBorder="1" applyAlignment="1">
      <alignment horizontal="center"/>
    </xf>
    <xf numFmtId="3" fontId="40" fillId="0" borderId="62" xfId="3" applyNumberFormat="1" applyFont="1" applyFill="1" applyBorder="1"/>
    <xf numFmtId="3" fontId="40" fillId="0" borderId="63" xfId="3" applyNumberFormat="1" applyFont="1" applyFill="1" applyBorder="1" applyAlignment="1">
      <alignment horizontal="center"/>
    </xf>
    <xf numFmtId="3" fontId="40" fillId="0" borderId="64" xfId="3" applyNumberFormat="1" applyFont="1" applyFill="1" applyBorder="1"/>
    <xf numFmtId="3" fontId="40" fillId="0" borderId="65" xfId="3" applyNumberFormat="1" applyFont="1" applyFill="1" applyBorder="1" applyAlignment="1">
      <alignment horizontal="center"/>
    </xf>
    <xf numFmtId="3" fontId="39" fillId="3" borderId="16" xfId="3" applyNumberFormat="1" applyFont="1" applyFill="1" applyBorder="1" applyAlignment="1">
      <alignment horizontal="right"/>
    </xf>
    <xf numFmtId="3" fontId="40" fillId="0" borderId="16" xfId="3" applyNumberFormat="1" applyFont="1" applyFill="1" applyBorder="1"/>
    <xf numFmtId="0" fontId="40" fillId="0" borderId="69" xfId="3" applyFont="1" applyBorder="1" applyAlignment="1"/>
    <xf numFmtId="3" fontId="39" fillId="0" borderId="42" xfId="3" applyNumberFormat="1" applyFont="1" applyFill="1" applyBorder="1" applyAlignment="1">
      <alignment horizontal="center"/>
    </xf>
    <xf numFmtId="3" fontId="39" fillId="0" borderId="0" xfId="3" applyNumberFormat="1" applyFont="1" applyFill="1" applyBorder="1" applyAlignment="1">
      <alignment horizontal="center"/>
    </xf>
    <xf numFmtId="3" fontId="39" fillId="0" borderId="0" xfId="3" applyNumberFormat="1" applyFont="1" applyFill="1" applyBorder="1"/>
    <xf numFmtId="3" fontId="40" fillId="0" borderId="0" xfId="3" applyNumberFormat="1" applyFont="1" applyFill="1" applyBorder="1"/>
    <xf numFmtId="3" fontId="39" fillId="0" borderId="0" xfId="3" applyNumberFormat="1" applyFont="1" applyFill="1" applyBorder="1" applyAlignment="1">
      <alignment horizontal="right"/>
    </xf>
    <xf numFmtId="3" fontId="40" fillId="0" borderId="53" xfId="3" applyNumberFormat="1" applyFont="1" applyFill="1" applyBorder="1"/>
    <xf numFmtId="3" fontId="40" fillId="0" borderId="44" xfId="3" applyNumberFormat="1" applyFont="1" applyFill="1" applyBorder="1"/>
    <xf numFmtId="3" fontId="40" fillId="0" borderId="76" xfId="3" applyNumberFormat="1" applyFont="1" applyFill="1" applyBorder="1" applyAlignment="1">
      <alignment horizontal="center"/>
    </xf>
    <xf numFmtId="3" fontId="40" fillId="0" borderId="77" xfId="3" applyNumberFormat="1" applyFont="1" applyFill="1" applyBorder="1" applyAlignment="1">
      <alignment horizontal="center"/>
    </xf>
    <xf numFmtId="3" fontId="40" fillId="0" borderId="39" xfId="3" applyNumberFormat="1" applyFont="1" applyFill="1" applyBorder="1" applyAlignment="1"/>
    <xf numFmtId="3" fontId="40" fillId="4" borderId="16" xfId="3" applyNumberFormat="1" applyFont="1" applyFill="1" applyBorder="1"/>
    <xf numFmtId="3" fontId="40" fillId="4" borderId="44" xfId="3" applyNumberFormat="1" applyFont="1" applyFill="1" applyBorder="1"/>
    <xf numFmtId="3" fontId="40" fillId="0" borderId="58" xfId="3" applyNumberFormat="1" applyFont="1" applyFill="1" applyBorder="1" applyAlignment="1">
      <alignment horizontal="left"/>
    </xf>
    <xf numFmtId="0" fontId="38" fillId="0" borderId="0" xfId="3" applyFill="1"/>
    <xf numFmtId="3" fontId="40" fillId="0" borderId="78" xfId="3" applyNumberFormat="1" applyFont="1" applyFill="1" applyBorder="1"/>
    <xf numFmtId="3" fontId="40" fillId="0" borderId="66" xfId="3" applyNumberFormat="1" applyFont="1" applyFill="1" applyBorder="1"/>
    <xf numFmtId="3" fontId="39" fillId="3" borderId="21" xfId="3" applyNumberFormat="1" applyFont="1" applyFill="1" applyBorder="1" applyAlignment="1">
      <alignment horizontal="right"/>
    </xf>
    <xf numFmtId="3" fontId="39" fillId="0" borderId="0" xfId="3" applyNumberFormat="1" applyFont="1" applyFill="1" applyBorder="1" applyAlignment="1"/>
    <xf numFmtId="3" fontId="40" fillId="0" borderId="79" xfId="3" applyNumberFormat="1" applyFont="1" applyFill="1" applyBorder="1" applyAlignment="1">
      <alignment horizontal="center"/>
    </xf>
    <xf numFmtId="3" fontId="40" fillId="0" borderId="80" xfId="3" applyNumberFormat="1" applyFont="1" applyFill="1" applyBorder="1" applyAlignment="1">
      <alignment horizontal="center"/>
    </xf>
    <xf numFmtId="3" fontId="40" fillId="0" borderId="81" xfId="3" applyNumberFormat="1" applyFont="1" applyFill="1" applyBorder="1" applyAlignment="1">
      <alignment horizontal="center"/>
    </xf>
    <xf numFmtId="3" fontId="40" fillId="0" borderId="18" xfId="3" applyNumberFormat="1" applyFont="1" applyFill="1" applyBorder="1"/>
    <xf numFmtId="3" fontId="40" fillId="0" borderId="82" xfId="3" applyNumberFormat="1" applyFont="1" applyFill="1" applyBorder="1" applyAlignment="1">
      <alignment horizontal="center"/>
    </xf>
    <xf numFmtId="3" fontId="39" fillId="0" borderId="58" xfId="3" applyNumberFormat="1" applyFont="1" applyFill="1" applyBorder="1" applyAlignment="1"/>
    <xf numFmtId="3" fontId="40" fillId="0" borderId="47" xfId="3" applyNumberFormat="1" applyFont="1" applyFill="1" applyBorder="1" applyAlignment="1">
      <alignment horizontal="center"/>
    </xf>
    <xf numFmtId="3" fontId="40" fillId="0" borderId="30" xfId="3" applyNumberFormat="1" applyFont="1" applyFill="1" applyBorder="1" applyAlignment="1">
      <alignment horizontal="right"/>
    </xf>
    <xf numFmtId="3" fontId="40" fillId="0" borderId="17" xfId="3" applyNumberFormat="1" applyFont="1" applyFill="1" applyBorder="1" applyAlignment="1">
      <alignment horizontal="right"/>
    </xf>
    <xf numFmtId="3" fontId="40" fillId="0" borderId="83" xfId="3" applyNumberFormat="1" applyFont="1" applyFill="1" applyBorder="1" applyAlignment="1">
      <alignment horizontal="center"/>
    </xf>
    <xf numFmtId="3" fontId="38" fillId="0" borderId="84" xfId="3" applyNumberFormat="1" applyFont="1" applyFill="1" applyBorder="1" applyAlignment="1">
      <alignment horizontal="center"/>
    </xf>
    <xf numFmtId="3" fontId="43" fillId="0" borderId="85" xfId="3" applyNumberFormat="1" applyFont="1" applyFill="1" applyBorder="1"/>
    <xf numFmtId="3" fontId="38" fillId="0" borderId="61" xfId="3" applyNumberFormat="1" applyFont="1" applyFill="1" applyBorder="1" applyAlignment="1">
      <alignment horizontal="center"/>
    </xf>
    <xf numFmtId="3" fontId="43" fillId="0" borderId="62" xfId="3" applyNumberFormat="1" applyFont="1" applyFill="1" applyBorder="1"/>
    <xf numFmtId="3" fontId="43" fillId="0" borderId="26" xfId="3" applyNumberFormat="1" applyFont="1" applyFill="1" applyBorder="1"/>
    <xf numFmtId="3" fontId="44" fillId="0" borderId="65" xfId="3" applyNumberFormat="1" applyFont="1" applyFill="1" applyBorder="1" applyAlignment="1">
      <alignment horizontal="center"/>
    </xf>
    <xf numFmtId="3" fontId="45" fillId="0" borderId="66" xfId="3" applyNumberFormat="1" applyFont="1" applyFill="1" applyBorder="1" applyAlignment="1"/>
    <xf numFmtId="3" fontId="45" fillId="0" borderId="87" xfId="3" applyNumberFormat="1" applyFont="1" applyFill="1" applyBorder="1" applyAlignment="1"/>
    <xf numFmtId="3" fontId="45" fillId="3" borderId="88" xfId="3" applyNumberFormat="1" applyFont="1" applyFill="1" applyBorder="1"/>
    <xf numFmtId="3" fontId="44" fillId="0" borderId="47" xfId="3" applyNumberFormat="1" applyFont="1" applyFill="1" applyBorder="1" applyAlignment="1">
      <alignment horizontal="center"/>
    </xf>
    <xf numFmtId="3" fontId="43" fillId="0" borderId="60" xfId="3" applyNumberFormat="1" applyFont="1" applyFill="1" applyBorder="1"/>
    <xf numFmtId="3" fontId="46" fillId="0" borderId="89" xfId="3" applyNumberFormat="1" applyFont="1" applyFill="1" applyBorder="1"/>
    <xf numFmtId="3" fontId="46" fillId="0" borderId="26" xfId="3" applyNumberFormat="1" applyFont="1" applyFill="1" applyBorder="1"/>
    <xf numFmtId="3" fontId="44" fillId="0" borderId="82" xfId="3" applyNumberFormat="1" applyFont="1" applyFill="1" applyBorder="1" applyAlignment="1">
      <alignment horizontal="center"/>
    </xf>
    <xf numFmtId="3" fontId="45" fillId="0" borderId="90" xfId="3" applyNumberFormat="1" applyFont="1" applyFill="1" applyBorder="1" applyAlignment="1"/>
    <xf numFmtId="3" fontId="45" fillId="0" borderId="58" xfId="3" applyNumberFormat="1" applyFont="1" applyFill="1" applyBorder="1" applyAlignment="1"/>
    <xf numFmtId="3" fontId="45" fillId="3" borderId="26" xfId="3" applyNumberFormat="1" applyFont="1" applyFill="1" applyBorder="1"/>
    <xf numFmtId="3" fontId="38" fillId="0" borderId="91" xfId="3" applyNumberFormat="1" applyFont="1" applyFill="1" applyBorder="1" applyAlignment="1">
      <alignment horizontal="center"/>
    </xf>
    <xf numFmtId="3" fontId="43" fillId="0" borderId="92" xfId="3" applyNumberFormat="1" applyFont="1" applyFill="1" applyBorder="1"/>
    <xf numFmtId="3" fontId="43" fillId="0" borderId="27" xfId="3" applyNumberFormat="1" applyFont="1" applyFill="1" applyBorder="1"/>
    <xf numFmtId="3" fontId="44" fillId="0" borderId="93" xfId="3" quotePrefix="1" applyNumberFormat="1" applyFont="1" applyFill="1" applyBorder="1" applyAlignment="1">
      <alignment horizontal="center"/>
    </xf>
    <xf numFmtId="3" fontId="43" fillId="0" borderId="95" xfId="3" applyNumberFormat="1" applyFont="1" applyFill="1" applyBorder="1"/>
    <xf numFmtId="3" fontId="46" fillId="0" borderId="27" xfId="3" applyNumberFormat="1" applyFont="1" applyFill="1" applyBorder="1"/>
    <xf numFmtId="3" fontId="44" fillId="0" borderId="96" xfId="3" quotePrefix="1" applyNumberFormat="1" applyFont="1" applyFill="1" applyBorder="1" applyAlignment="1">
      <alignment horizontal="center"/>
    </xf>
    <xf numFmtId="3" fontId="46" fillId="0" borderId="90" xfId="3" applyNumberFormat="1" applyFont="1" applyFill="1" applyBorder="1" applyAlignment="1"/>
    <xf numFmtId="3" fontId="47" fillId="0" borderId="90" xfId="3" applyNumberFormat="1" applyFont="1" applyFill="1" applyBorder="1" applyAlignment="1"/>
    <xf numFmtId="3" fontId="43" fillId="0" borderId="90" xfId="3" applyNumberFormat="1" applyFont="1" applyFill="1" applyBorder="1"/>
    <xf numFmtId="3" fontId="47" fillId="4" borderId="26" xfId="3" applyNumberFormat="1" applyFont="1" applyFill="1" applyBorder="1"/>
    <xf numFmtId="3" fontId="38" fillId="0" borderId="59" xfId="3" applyNumberFormat="1" applyFont="1" applyFill="1" applyBorder="1" applyAlignment="1">
      <alignment horizontal="center"/>
    </xf>
    <xf numFmtId="3" fontId="43" fillId="0" borderId="101" xfId="3" applyNumberFormat="1" applyFont="1" applyFill="1" applyBorder="1"/>
    <xf numFmtId="3" fontId="44" fillId="0" borderId="102" xfId="3" applyNumberFormat="1" applyFont="1" applyFill="1" applyBorder="1" applyAlignment="1">
      <alignment horizontal="center"/>
    </xf>
    <xf numFmtId="3" fontId="45" fillId="3" borderId="48" xfId="3" applyNumberFormat="1" applyFont="1" applyFill="1" applyBorder="1"/>
    <xf numFmtId="3" fontId="44" fillId="0" borderId="0" xfId="3" applyNumberFormat="1" applyFont="1" applyFill="1" applyBorder="1" applyAlignment="1">
      <alignment horizontal="center"/>
    </xf>
    <xf numFmtId="3" fontId="45" fillId="0" borderId="0" xfId="3" applyNumberFormat="1" applyFont="1" applyFill="1" applyBorder="1" applyAlignment="1"/>
    <xf numFmtId="3" fontId="41" fillId="0" borderId="21" xfId="3" applyNumberFormat="1" applyFont="1" applyBorder="1" applyAlignment="1">
      <alignment horizontal="center" wrapText="1"/>
    </xf>
    <xf numFmtId="3" fontId="40" fillId="0" borderId="30" xfId="3" applyNumberFormat="1" applyFont="1" applyBorder="1" applyAlignment="1">
      <alignment horizontal="right"/>
    </xf>
    <xf numFmtId="3" fontId="40" fillId="0" borderId="104" xfId="3" applyNumberFormat="1" applyFont="1" applyFill="1" applyBorder="1" applyAlignment="1">
      <alignment horizontal="right"/>
    </xf>
    <xf numFmtId="3" fontId="40" fillId="0" borderId="105" xfId="3" applyNumberFormat="1" applyFont="1" applyFill="1" applyBorder="1" applyAlignment="1">
      <alignment horizontal="right"/>
    </xf>
    <xf numFmtId="3" fontId="39" fillId="4" borderId="25" xfId="3" applyNumberFormat="1" applyFont="1" applyFill="1" applyBorder="1" applyAlignment="1">
      <alignment horizontal="right"/>
    </xf>
    <xf numFmtId="0" fontId="48" fillId="0" borderId="0" xfId="3" applyFont="1"/>
    <xf numFmtId="3" fontId="39" fillId="0" borderId="106" xfId="4" applyNumberFormat="1" applyFont="1" applyFill="1" applyBorder="1" applyAlignment="1">
      <alignment horizontal="center" vertical="center" wrapText="1"/>
    </xf>
    <xf numFmtId="3" fontId="45" fillId="0" borderId="107" xfId="4" applyNumberFormat="1" applyFont="1" applyFill="1" applyBorder="1" applyAlignment="1">
      <alignment horizontal="center" vertical="center" wrapText="1"/>
    </xf>
    <xf numFmtId="3" fontId="38" fillId="0" borderId="108" xfId="4" applyNumberFormat="1" applyFont="1" applyBorder="1" applyAlignment="1">
      <alignment horizontal="center" vertical="center" wrapText="1"/>
    </xf>
    <xf numFmtId="3" fontId="45" fillId="0" borderId="109" xfId="4" applyNumberFormat="1" applyFont="1" applyFill="1" applyBorder="1" applyAlignment="1">
      <alignment horizontal="center" vertical="center" wrapText="1"/>
    </xf>
    <xf numFmtId="3" fontId="38" fillId="0" borderId="59" xfId="4" applyNumberFormat="1" applyFont="1" applyFill="1" applyBorder="1" applyAlignment="1">
      <alignment horizontal="center"/>
    </xf>
    <xf numFmtId="3" fontId="43" fillId="0" borderId="110" xfId="4" applyNumberFormat="1" applyFont="1" applyFill="1" applyBorder="1"/>
    <xf numFmtId="3" fontId="43" fillId="0" borderId="111" xfId="4" applyNumberFormat="1" applyFont="1" applyFill="1" applyBorder="1"/>
    <xf numFmtId="3" fontId="43" fillId="0" borderId="26" xfId="4" applyNumberFormat="1" applyFont="1" applyFill="1" applyBorder="1"/>
    <xf numFmtId="3" fontId="38" fillId="0" borderId="61" xfId="4" applyNumberFormat="1" applyFont="1" applyFill="1" applyBorder="1" applyAlignment="1">
      <alignment horizontal="center"/>
    </xf>
    <xf numFmtId="3" fontId="43" fillId="0" borderId="112" xfId="4" applyNumberFormat="1" applyFont="1" applyFill="1" applyBorder="1"/>
    <xf numFmtId="3" fontId="43" fillId="0" borderId="113" xfId="4" applyNumberFormat="1" applyFont="1" applyFill="1" applyBorder="1"/>
    <xf numFmtId="3" fontId="43" fillId="5" borderId="26" xfId="4" applyNumberFormat="1" applyFont="1" applyFill="1" applyBorder="1"/>
    <xf numFmtId="3" fontId="38" fillId="0" borderId="63" xfId="4" applyNumberFormat="1" applyFont="1" applyFill="1" applyBorder="1" applyAlignment="1">
      <alignment horizontal="center"/>
    </xf>
    <xf numFmtId="3" fontId="43" fillId="0" borderId="114" xfId="4" applyNumberFormat="1" applyFont="1" applyFill="1" applyBorder="1"/>
    <xf numFmtId="3" fontId="38" fillId="0" borderId="65" xfId="4" applyNumberFormat="1" applyFont="1" applyFill="1" applyBorder="1" applyAlignment="1">
      <alignment horizontal="center"/>
    </xf>
    <xf numFmtId="3" fontId="45" fillId="3" borderId="88" xfId="4" applyNumberFormat="1" applyFont="1" applyFill="1" applyBorder="1"/>
    <xf numFmtId="3" fontId="43" fillId="0" borderId="78" xfId="4" applyNumberFormat="1" applyFont="1" applyFill="1" applyBorder="1" applyAlignment="1">
      <alignment vertical="center" wrapText="1"/>
    </xf>
    <xf numFmtId="3" fontId="38" fillId="0" borderId="115" xfId="4" applyNumberFormat="1" applyFont="1" applyFill="1" applyBorder="1" applyAlignment="1">
      <alignment horizontal="center"/>
    </xf>
    <xf numFmtId="3" fontId="43" fillId="0" borderId="116" xfId="4" applyNumberFormat="1" applyFont="1" applyFill="1" applyBorder="1"/>
    <xf numFmtId="3" fontId="43" fillId="0" borderId="117" xfId="4" applyNumberFormat="1" applyFont="1" applyFill="1" applyBorder="1"/>
    <xf numFmtId="3" fontId="44" fillId="0" borderId="102" xfId="4" quotePrefix="1" applyNumberFormat="1" applyFont="1" applyFill="1" applyBorder="1" applyAlignment="1">
      <alignment horizontal="center"/>
    </xf>
    <xf numFmtId="3" fontId="45" fillId="0" borderId="118" xfId="4" applyNumberFormat="1" applyFont="1" applyFill="1" applyBorder="1" applyAlignment="1"/>
    <xf numFmtId="3" fontId="45" fillId="3" borderId="25" xfId="4" applyNumberFormat="1" applyFont="1" applyFill="1" applyBorder="1"/>
    <xf numFmtId="3" fontId="38" fillId="0" borderId="97" xfId="4" applyNumberFormat="1" applyFont="1" applyFill="1" applyBorder="1" applyAlignment="1">
      <alignment horizontal="center"/>
    </xf>
    <xf numFmtId="3" fontId="43" fillId="0" borderId="99" xfId="4" applyNumberFormat="1" applyFont="1" applyFill="1" applyBorder="1"/>
    <xf numFmtId="3" fontId="43" fillId="0" borderId="28" xfId="4" applyNumberFormat="1" applyFont="1" applyFill="1" applyBorder="1"/>
    <xf numFmtId="3" fontId="44" fillId="0" borderId="119" xfId="4" quotePrefix="1" applyNumberFormat="1" applyFont="1" applyFill="1" applyBorder="1" applyAlignment="1">
      <alignment horizontal="center"/>
    </xf>
    <xf numFmtId="3" fontId="45" fillId="3" borderId="120" xfId="4" applyNumberFormat="1" applyFont="1" applyFill="1" applyBorder="1"/>
    <xf numFmtId="3" fontId="38" fillId="0" borderId="121" xfId="4" applyNumberFormat="1" applyFont="1" applyFill="1" applyBorder="1" applyAlignment="1">
      <alignment horizontal="center"/>
    </xf>
    <xf numFmtId="3" fontId="43" fillId="0" borderId="122" xfId="4" applyNumberFormat="1" applyFont="1" applyFill="1" applyBorder="1" applyAlignment="1">
      <alignment vertical="center"/>
    </xf>
    <xf numFmtId="3" fontId="43" fillId="0" borderId="123" xfId="4" applyNumberFormat="1" applyFont="1" applyFill="1" applyBorder="1"/>
    <xf numFmtId="3" fontId="45" fillId="3" borderId="26" xfId="4" applyNumberFormat="1" applyFont="1" applyFill="1" applyBorder="1"/>
    <xf numFmtId="0" fontId="38" fillId="0" borderId="100" xfId="4" applyFont="1" applyBorder="1" applyAlignment="1">
      <alignment vertical="center"/>
    </xf>
    <xf numFmtId="3" fontId="43" fillId="0" borderId="124" xfId="4" applyNumberFormat="1" applyFont="1" applyFill="1" applyBorder="1"/>
    <xf numFmtId="3" fontId="45" fillId="3" borderId="103" xfId="4" applyNumberFormat="1" applyFont="1" applyFill="1" applyBorder="1"/>
    <xf numFmtId="3" fontId="43" fillId="0" borderId="85" xfId="4" applyNumberFormat="1" applyFont="1" applyFill="1" applyBorder="1"/>
    <xf numFmtId="3" fontId="43" fillId="0" borderId="86" xfId="4" applyNumberFormat="1" applyFont="1" applyFill="1" applyBorder="1"/>
    <xf numFmtId="3" fontId="43" fillId="0" borderId="62" xfId="4" applyNumberFormat="1" applyFont="1" applyFill="1" applyBorder="1"/>
    <xf numFmtId="3" fontId="43" fillId="0" borderId="125" xfId="4" applyNumberFormat="1" applyFont="1" applyFill="1" applyBorder="1"/>
    <xf numFmtId="3" fontId="38" fillId="0" borderId="126" xfId="4" applyNumberFormat="1" applyFont="1" applyFill="1" applyBorder="1"/>
    <xf numFmtId="3" fontId="40" fillId="0" borderId="26" xfId="4" applyNumberFormat="1" applyFont="1" applyFill="1" applyBorder="1"/>
    <xf numFmtId="3" fontId="44" fillId="0" borderId="115" xfId="4" applyNumberFormat="1" applyFont="1" applyFill="1" applyBorder="1" applyAlignment="1">
      <alignment horizontal="center"/>
    </xf>
    <xf numFmtId="3" fontId="45" fillId="0" borderId="127" xfId="4" applyNumberFormat="1" applyFont="1" applyFill="1" applyBorder="1" applyAlignment="1"/>
    <xf numFmtId="3" fontId="45" fillId="0" borderId="128" xfId="4" applyNumberFormat="1" applyFont="1" applyFill="1" applyBorder="1" applyAlignment="1"/>
    <xf numFmtId="3" fontId="45" fillId="3" borderId="89" xfId="4" applyNumberFormat="1" applyFont="1" applyFill="1" applyBorder="1"/>
    <xf numFmtId="3" fontId="45" fillId="3" borderId="129" xfId="4" applyNumberFormat="1" applyFont="1" applyFill="1" applyBorder="1"/>
    <xf numFmtId="3" fontId="43" fillId="0" borderId="60" xfId="4" applyNumberFormat="1" applyFont="1" applyFill="1" applyBorder="1"/>
    <xf numFmtId="3" fontId="40" fillId="0" borderId="30" xfId="4" applyNumberFormat="1" applyFont="1" applyFill="1" applyBorder="1" applyAlignment="1">
      <alignment horizontal="right"/>
    </xf>
    <xf numFmtId="3" fontId="40" fillId="0" borderId="16" xfId="4" applyNumberFormat="1" applyFont="1" applyFill="1" applyBorder="1" applyAlignment="1">
      <alignment horizontal="right"/>
    </xf>
    <xf numFmtId="3" fontId="44" fillId="0" borderId="65" xfId="4" applyNumberFormat="1" applyFont="1" applyFill="1" applyBorder="1" applyAlignment="1">
      <alignment horizontal="center"/>
    </xf>
    <xf numFmtId="3" fontId="45" fillId="0" borderId="66" xfId="4" applyNumberFormat="1" applyFont="1" applyFill="1" applyBorder="1" applyAlignment="1"/>
    <xf numFmtId="3" fontId="45" fillId="0" borderId="69" xfId="4" applyNumberFormat="1" applyFont="1" applyFill="1" applyBorder="1" applyAlignment="1"/>
    <xf numFmtId="3" fontId="45" fillId="3" borderId="130" xfId="4" applyNumberFormat="1" applyFont="1" applyFill="1" applyBorder="1"/>
    <xf numFmtId="3" fontId="43" fillId="0" borderId="66" xfId="4" applyNumberFormat="1" applyFont="1" applyFill="1" applyBorder="1"/>
    <xf numFmtId="3" fontId="44" fillId="0" borderId="42" xfId="4" quotePrefix="1" applyNumberFormat="1" applyFont="1" applyFill="1" applyBorder="1" applyAlignment="1">
      <alignment horizontal="center"/>
    </xf>
    <xf numFmtId="3" fontId="45" fillId="0" borderId="34" xfId="4" applyNumberFormat="1" applyFont="1" applyFill="1" applyBorder="1" applyAlignment="1"/>
    <xf numFmtId="0" fontId="38" fillId="0" borderId="43" xfId="4" applyFont="1" applyBorder="1" applyAlignment="1"/>
    <xf numFmtId="3" fontId="45" fillId="3" borderId="48" xfId="4" applyNumberFormat="1" applyFont="1" applyFill="1" applyBorder="1"/>
    <xf numFmtId="3" fontId="44" fillId="0" borderId="0" xfId="4" quotePrefix="1" applyNumberFormat="1" applyFont="1" applyFill="1" applyBorder="1" applyAlignment="1">
      <alignment horizontal="center"/>
    </xf>
    <xf numFmtId="3" fontId="45" fillId="0" borderId="0" xfId="4" applyNumberFormat="1" applyFont="1" applyFill="1" applyBorder="1" applyAlignment="1"/>
    <xf numFmtId="0" fontId="38" fillId="0" borderId="0" xfId="4" applyFont="1" applyBorder="1" applyAlignment="1"/>
    <xf numFmtId="3" fontId="45" fillId="0" borderId="0" xfId="4" applyNumberFormat="1" applyFont="1" applyFill="1" applyBorder="1"/>
    <xf numFmtId="3" fontId="38" fillId="0" borderId="84" xfId="4" applyNumberFormat="1" applyFont="1" applyFill="1" applyBorder="1" applyAlignment="1">
      <alignment horizontal="center"/>
    </xf>
    <xf numFmtId="3" fontId="38" fillId="0" borderId="70" xfId="4" applyNumberFormat="1" applyFont="1" applyFill="1" applyBorder="1" applyAlignment="1">
      <alignment horizontal="center"/>
    </xf>
    <xf numFmtId="3" fontId="43" fillId="0" borderId="71" xfId="4" applyNumberFormat="1" applyFont="1" applyFill="1" applyBorder="1"/>
    <xf numFmtId="3" fontId="38" fillId="0" borderId="72" xfId="4" applyNumberFormat="1" applyFont="1" applyFill="1" applyBorder="1" applyAlignment="1">
      <alignment horizontal="center"/>
    </xf>
    <xf numFmtId="3" fontId="43" fillId="0" borderId="67" xfId="4" applyNumberFormat="1" applyFont="1" applyFill="1" applyBorder="1"/>
    <xf numFmtId="3" fontId="47" fillId="0" borderId="131" xfId="4" applyNumberFormat="1" applyFont="1" applyFill="1" applyBorder="1" applyAlignment="1">
      <alignment vertical="center"/>
    </xf>
    <xf numFmtId="3" fontId="38" fillId="0" borderId="132" xfId="4" applyNumberFormat="1" applyFont="1" applyFill="1" applyBorder="1" applyAlignment="1">
      <alignment horizontal="center"/>
    </xf>
    <xf numFmtId="3" fontId="47" fillId="4" borderId="133" xfId="4" applyNumberFormat="1" applyFont="1" applyFill="1" applyBorder="1"/>
    <xf numFmtId="3" fontId="45" fillId="0" borderId="43" xfId="4" applyNumberFormat="1" applyFont="1" applyFill="1" applyBorder="1" applyAlignment="1"/>
    <xf numFmtId="0" fontId="38" fillId="0" borderId="21" xfId="4" applyFont="1" applyBorder="1" applyAlignment="1"/>
    <xf numFmtId="3" fontId="43" fillId="3" borderId="86" xfId="4" applyNumberFormat="1" applyFont="1" applyFill="1" applyBorder="1"/>
    <xf numFmtId="3" fontId="43" fillId="3" borderId="26" xfId="4" applyNumberFormat="1" applyFont="1" applyFill="1" applyBorder="1"/>
    <xf numFmtId="3" fontId="43" fillId="0" borderId="64" xfId="4" applyNumberFormat="1" applyFont="1" applyFill="1" applyBorder="1"/>
    <xf numFmtId="3" fontId="38" fillId="0" borderId="73" xfId="4" applyNumberFormat="1" applyFont="1" applyFill="1" applyBorder="1" applyAlignment="1">
      <alignment horizontal="center"/>
    </xf>
    <xf numFmtId="3" fontId="43" fillId="0" borderId="74" xfId="4" applyNumberFormat="1" applyFont="1" applyFill="1" applyBorder="1"/>
    <xf numFmtId="3" fontId="43" fillId="3" borderId="134" xfId="4" applyNumberFormat="1" applyFont="1" applyFill="1" applyBorder="1"/>
    <xf numFmtId="3" fontId="38" fillId="0" borderId="102" xfId="4" applyNumberFormat="1" applyFont="1" applyFill="1" applyBorder="1" applyAlignment="1">
      <alignment horizontal="center"/>
    </xf>
    <xf numFmtId="3" fontId="45" fillId="0" borderId="135" xfId="4" applyNumberFormat="1" applyFont="1" applyFill="1" applyBorder="1"/>
    <xf numFmtId="3" fontId="45" fillId="0" borderId="118" xfId="4" applyNumberFormat="1" applyFont="1" applyFill="1" applyBorder="1"/>
    <xf numFmtId="3" fontId="38" fillId="0" borderId="0" xfId="4" applyNumberFormat="1" applyFill="1" applyBorder="1" applyAlignment="1">
      <alignment horizontal="center"/>
    </xf>
    <xf numFmtId="3" fontId="38" fillId="0" borderId="0" xfId="4" applyNumberFormat="1" applyFill="1" applyBorder="1"/>
    <xf numFmtId="0" fontId="38" fillId="0" borderId="136" xfId="4" applyFont="1" applyBorder="1" applyAlignment="1">
      <alignment vertical="center"/>
    </xf>
    <xf numFmtId="0" fontId="0" fillId="0" borderId="0" xfId="0" applyFill="1" applyBorder="1" applyAlignment="1"/>
    <xf numFmtId="0" fontId="39" fillId="0" borderId="0" xfId="0" applyFont="1" applyBorder="1"/>
    <xf numFmtId="0" fontId="0" fillId="0" borderId="0" xfId="0" applyBorder="1"/>
    <xf numFmtId="0" fontId="0" fillId="0" borderId="137" xfId="0" applyBorder="1"/>
    <xf numFmtId="3" fontId="39" fillId="0" borderId="0" xfId="0" applyNumberFormat="1" applyFont="1" applyBorder="1"/>
    <xf numFmtId="165" fontId="39" fillId="0" borderId="51" xfId="0" applyNumberFormat="1" applyFont="1" applyBorder="1"/>
    <xf numFmtId="3" fontId="0" fillId="0" borderId="0" xfId="0" applyNumberFormat="1" applyBorder="1" applyAlignment="1">
      <alignment horizontal="right"/>
    </xf>
    <xf numFmtId="165" fontId="39" fillId="0" borderId="57" xfId="0" applyNumberFormat="1" applyFont="1" applyBorder="1"/>
    <xf numFmtId="3" fontId="39" fillId="0" borderId="138" xfId="0" applyNumberFormat="1" applyFont="1" applyBorder="1"/>
    <xf numFmtId="0" fontId="39" fillId="0" borderId="138" xfId="0" applyFont="1" applyBorder="1"/>
    <xf numFmtId="0" fontId="0" fillId="0" borderId="139" xfId="0" applyBorder="1"/>
    <xf numFmtId="0" fontId="0" fillId="0" borderId="50" xfId="0" applyBorder="1"/>
    <xf numFmtId="0" fontId="0" fillId="0" borderId="140" xfId="0" applyBorder="1"/>
    <xf numFmtId="4" fontId="0" fillId="0" borderId="0" xfId="0" applyNumberFormat="1" applyBorder="1"/>
    <xf numFmtId="3" fontId="0" fillId="0" borderId="0" xfId="0" applyNumberFormat="1" applyBorder="1"/>
    <xf numFmtId="0" fontId="0" fillId="0" borderId="47" xfId="0" applyBorder="1"/>
    <xf numFmtId="0" fontId="0" fillId="0" borderId="141" xfId="0" applyBorder="1"/>
    <xf numFmtId="0" fontId="0" fillId="0" borderId="36" xfId="0" applyBorder="1"/>
    <xf numFmtId="0" fontId="0" fillId="0" borderId="142" xfId="0" applyBorder="1"/>
    <xf numFmtId="0" fontId="39" fillId="0" borderId="0" xfId="0" quotePrefix="1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39" fillId="0" borderId="48" xfId="0" applyFont="1" applyBorder="1" applyAlignment="1">
      <alignment horizontal="center"/>
    </xf>
    <xf numFmtId="166" fontId="0" fillId="0" borderId="0" xfId="0" applyNumberFormat="1" applyBorder="1"/>
    <xf numFmtId="3" fontId="0" fillId="0" borderId="51" xfId="0" applyNumberFormat="1" applyBorder="1"/>
    <xf numFmtId="2" fontId="0" fillId="0" borderId="0" xfId="0" applyNumberFormat="1" applyBorder="1"/>
    <xf numFmtId="3" fontId="0" fillId="0" borderId="0" xfId="0" applyNumberFormat="1" applyFill="1" applyBorder="1"/>
    <xf numFmtId="3" fontId="0" fillId="0" borderId="43" xfId="0" applyNumberFormat="1" applyFill="1" applyBorder="1"/>
    <xf numFmtId="0" fontId="0" fillId="0" borderId="0" xfId="0" applyBorder="1" applyAlignment="1"/>
    <xf numFmtId="0" fontId="0" fillId="0" borderId="137" xfId="0" applyBorder="1" applyAlignment="1"/>
    <xf numFmtId="0" fontId="0" fillId="0" borderId="0" xfId="0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0" fontId="0" fillId="0" borderId="51" xfId="0" applyBorder="1" applyAlignment="1">
      <alignment horizontal="right" vertical="center" wrapText="1"/>
    </xf>
    <xf numFmtId="3" fontId="38" fillId="0" borderId="0" xfId="0" applyNumberFormat="1" applyFont="1" applyBorder="1"/>
    <xf numFmtId="165" fontId="0" fillId="0" borderId="51" xfId="0" applyNumberFormat="1" applyBorder="1"/>
    <xf numFmtId="1" fontId="0" fillId="0" borderId="51" xfId="0" applyNumberFormat="1" applyBorder="1"/>
    <xf numFmtId="0" fontId="0" fillId="0" borderId="51" xfId="0" applyFill="1" applyBorder="1"/>
    <xf numFmtId="0" fontId="0" fillId="0" borderId="41" xfId="0" applyBorder="1" applyAlignment="1">
      <alignment horizontal="right"/>
    </xf>
    <xf numFmtId="3" fontId="44" fillId="0" borderId="43" xfId="0" applyNumberFormat="1" applyFont="1" applyFill="1" applyBorder="1"/>
    <xf numFmtId="0" fontId="0" fillId="0" borderId="48" xfId="0" applyBorder="1"/>
    <xf numFmtId="0" fontId="19" fillId="0" borderId="0" xfId="0" applyFont="1" applyFill="1" applyAlignment="1">
      <alignment horizontal="center"/>
    </xf>
    <xf numFmtId="164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2" borderId="14" xfId="0" applyNumberFormat="1" applyFont="1" applyFill="1" applyBorder="1" applyAlignment="1" applyProtection="1">
      <alignment vertical="center" wrapText="1"/>
    </xf>
    <xf numFmtId="164" fontId="6" fillId="0" borderId="21" xfId="0" applyNumberFormat="1" applyFont="1" applyFill="1" applyBorder="1" applyAlignment="1" applyProtection="1">
      <alignment vertical="center" wrapText="1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4" fontId="25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2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29" fillId="0" borderId="36" xfId="5" applyNumberFormat="1" applyFont="1" applyFill="1" applyBorder="1" applyAlignment="1" applyProtection="1">
      <alignment horizontal="left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9" fillId="0" borderId="0" xfId="0" applyFont="1" applyFill="1" applyAlignment="1">
      <alignment horizontal="center"/>
    </xf>
    <xf numFmtId="3" fontId="0" fillId="6" borderId="0" xfId="0" applyNumberFormat="1" applyFill="1" applyBorder="1"/>
    <xf numFmtId="0" fontId="0" fillId="6" borderId="0" xfId="0" applyFill="1" applyBorder="1" applyAlignment="1">
      <alignment horizontal="right" vertical="center" wrapText="1"/>
    </xf>
    <xf numFmtId="3" fontId="39" fillId="7" borderId="0" xfId="3" applyNumberFormat="1" applyFont="1" applyFill="1" applyBorder="1" applyAlignment="1">
      <alignment horizontal="right"/>
    </xf>
    <xf numFmtId="0" fontId="5" fillId="0" borderId="36" xfId="0" applyFont="1" applyFill="1" applyBorder="1" applyAlignment="1" applyProtection="1">
      <alignment horizontal="center" vertical="center"/>
    </xf>
    <xf numFmtId="0" fontId="17" fillId="0" borderId="34" xfId="5" applyFont="1" applyFill="1" applyBorder="1" applyAlignment="1" applyProtection="1">
      <alignment horizontal="center" vertical="center" wrapText="1"/>
    </xf>
    <xf numFmtId="0" fontId="17" fillId="0" borderId="54" xfId="5" applyFont="1" applyFill="1" applyBorder="1" applyAlignment="1" applyProtection="1">
      <alignment vertical="center" wrapText="1"/>
    </xf>
    <xf numFmtId="0" fontId="18" fillId="0" borderId="56" xfId="5" applyFont="1" applyFill="1" applyBorder="1" applyAlignment="1" applyProtection="1">
      <alignment horizontal="left" vertical="center" wrapText="1" indent="1"/>
    </xf>
    <xf numFmtId="0" fontId="18" fillId="0" borderId="56" xfId="5" applyFont="1" applyFill="1" applyBorder="1" applyAlignment="1" applyProtection="1">
      <alignment horizontal="left" indent="6"/>
    </xf>
    <xf numFmtId="0" fontId="18" fillId="0" borderId="56" xfId="5" applyFont="1" applyFill="1" applyBorder="1" applyAlignment="1" applyProtection="1">
      <alignment horizontal="left" vertical="center" wrapText="1" indent="6"/>
    </xf>
    <xf numFmtId="0" fontId="18" fillId="0" borderId="45" xfId="5" applyFont="1" applyFill="1" applyBorder="1" applyAlignment="1" applyProtection="1">
      <alignment horizontal="left" vertical="center" wrapText="1" indent="6"/>
    </xf>
    <xf numFmtId="0" fontId="17" fillId="0" borderId="34" xfId="5" applyFont="1" applyFill="1" applyBorder="1" applyAlignment="1" applyProtection="1">
      <alignment vertical="center" wrapText="1"/>
    </xf>
    <xf numFmtId="0" fontId="18" fillId="0" borderId="57" xfId="5" applyFont="1" applyFill="1" applyBorder="1" applyAlignment="1" applyProtection="1">
      <alignment horizontal="left" vertical="center" wrapText="1" indent="1"/>
    </xf>
    <xf numFmtId="0" fontId="18" fillId="0" borderId="51" xfId="5" applyFont="1" applyFill="1" applyBorder="1" applyAlignment="1" applyProtection="1">
      <alignment horizontal="left" vertical="center" wrapText="1" indent="1"/>
    </xf>
    <xf numFmtId="0" fontId="24" fillId="0" borderId="34" xfId="5" applyFont="1" applyFill="1" applyBorder="1" applyAlignment="1" applyProtection="1">
      <alignment horizontal="left" vertical="center" wrapText="1" indent="1"/>
    </xf>
    <xf numFmtId="3" fontId="23" fillId="0" borderId="143" xfId="0" applyNumberFormat="1" applyFont="1" applyBorder="1" applyAlignment="1" applyProtection="1">
      <alignment wrapText="1"/>
    </xf>
    <xf numFmtId="164" fontId="7" fillId="0" borderId="41" xfId="0" applyNumberFormat="1" applyFont="1" applyFill="1" applyBorder="1" applyAlignment="1" applyProtection="1">
      <alignment horizontal="centerContinuous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24" fillId="0" borderId="41" xfId="0" applyNumberFormat="1" applyFont="1" applyFill="1" applyBorder="1" applyAlignment="1" applyProtection="1">
      <alignment horizontal="center" vertical="center" wrapText="1"/>
    </xf>
    <xf numFmtId="164" fontId="27" fillId="0" borderId="48" xfId="0" quotePrefix="1" applyNumberFormat="1" applyFont="1" applyFill="1" applyBorder="1" applyAlignment="1" applyProtection="1">
      <alignment horizontal="right" vertical="center" wrapText="1" indent="1"/>
    </xf>
    <xf numFmtId="164" fontId="27" fillId="0" borderId="43" xfId="0" applyNumberFormat="1" applyFont="1" applyFill="1" applyBorder="1" applyAlignment="1" applyProtection="1">
      <alignment horizontal="right" vertical="center" wrapText="1" indent="1"/>
    </xf>
    <xf numFmtId="164" fontId="27" fillId="0" borderId="43" xfId="0" quotePrefix="1" applyNumberFormat="1" applyFont="1" applyFill="1" applyBorder="1" applyAlignment="1" applyProtection="1">
      <alignment horizontal="right" vertical="center" wrapText="1" indent="1"/>
    </xf>
    <xf numFmtId="164" fontId="2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17" xfId="0" applyNumberFormat="1" applyFill="1" applyBorder="1" applyAlignment="1" applyProtection="1">
      <alignment vertical="center" wrapText="1"/>
    </xf>
    <xf numFmtId="164" fontId="7" fillId="0" borderId="43" xfId="0" applyNumberFormat="1" applyFont="1" applyFill="1" applyBorder="1" applyAlignment="1" applyProtection="1">
      <alignment horizontal="centerContinuous" vertical="center" wrapText="1"/>
    </xf>
    <xf numFmtId="164" fontId="24" fillId="0" borderId="43" xfId="0" applyNumberFormat="1" applyFont="1" applyFill="1" applyBorder="1" applyAlignment="1" applyProtection="1">
      <alignment horizontal="center" vertical="center" wrapText="1"/>
    </xf>
    <xf numFmtId="164" fontId="37" fillId="0" borderId="0" xfId="0" applyNumberFormat="1" applyFont="1" applyFill="1" applyBorder="1" applyAlignment="1" applyProtection="1">
      <alignment horizontal="center"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0" xfId="5" applyNumberFormat="1" applyFont="1" applyFill="1" applyBorder="1" applyAlignment="1" applyProtection="1">
      <alignment horizontal="left"/>
    </xf>
    <xf numFmtId="164" fontId="29" fillId="0" borderId="0" xfId="5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23" xfId="5" applyFont="1" applyFill="1" applyBorder="1" applyAlignment="1" applyProtection="1">
      <alignment horizontal="left" vertical="center" wrapText="1" indent="1"/>
    </xf>
    <xf numFmtId="164" fontId="24" fillId="0" borderId="48" xfId="5" applyNumberFormat="1" applyFont="1" applyFill="1" applyBorder="1" applyAlignment="1" applyProtection="1">
      <alignment horizontal="right" vertical="center" wrapText="1" indent="1"/>
    </xf>
    <xf numFmtId="164" fontId="23" fillId="0" borderId="48" xfId="0" applyNumberFormat="1" applyFont="1" applyBorder="1" applyAlignment="1" applyProtection="1">
      <alignment horizontal="right" vertical="center" wrapText="1" indent="1"/>
    </xf>
    <xf numFmtId="0" fontId="0" fillId="0" borderId="0" xfId="0" applyProtection="1"/>
    <xf numFmtId="0" fontId="27" fillId="0" borderId="15" xfId="0" applyFont="1" applyBorder="1" applyAlignment="1" applyProtection="1">
      <alignment horizontal="center" vertical="center" wrapText="1"/>
    </xf>
    <xf numFmtId="0" fontId="27" fillId="0" borderId="19" xfId="0" applyFont="1" applyBorder="1" applyAlignment="1" applyProtection="1">
      <alignment horizontal="center" vertical="center"/>
    </xf>
    <xf numFmtId="0" fontId="27" fillId="0" borderId="33" xfId="0" applyFont="1" applyBorder="1" applyAlignment="1" applyProtection="1">
      <alignment horizontal="center" vertical="center" wrapText="1"/>
    </xf>
    <xf numFmtId="0" fontId="25" fillId="0" borderId="11" xfId="0" applyFont="1" applyBorder="1" applyAlignment="1" applyProtection="1">
      <alignment horizontal="right" vertical="center" indent="1"/>
    </xf>
    <xf numFmtId="0" fontId="25" fillId="0" borderId="4" xfId="0" applyFont="1" applyBorder="1" applyAlignment="1" applyProtection="1">
      <alignment horizontal="left" vertical="center" indent="1"/>
      <protection locked="0"/>
    </xf>
    <xf numFmtId="3" fontId="25" fillId="0" borderId="20" xfId="0" applyNumberFormat="1" applyFont="1" applyBorder="1" applyAlignment="1" applyProtection="1">
      <alignment horizontal="right" vertical="center" indent="1"/>
      <protection locked="0"/>
    </xf>
    <xf numFmtId="0" fontId="25" fillId="0" borderId="8" xfId="0" applyFont="1" applyBorder="1" applyAlignment="1" applyProtection="1">
      <alignment horizontal="right" vertical="center" indent="1"/>
    </xf>
    <xf numFmtId="0" fontId="25" fillId="0" borderId="2" xfId="0" applyFont="1" applyBorder="1" applyAlignment="1" applyProtection="1">
      <alignment horizontal="left" vertical="center" indent="1"/>
      <protection locked="0"/>
    </xf>
    <xf numFmtId="3" fontId="25" fillId="0" borderId="16" xfId="0" applyNumberFormat="1" applyFont="1" applyBorder="1" applyAlignment="1" applyProtection="1">
      <alignment horizontal="right" vertical="center" indent="1"/>
      <protection locked="0"/>
    </xf>
    <xf numFmtId="0" fontId="25" fillId="0" borderId="3" xfId="0" applyFont="1" applyBorder="1" applyAlignment="1" applyProtection="1">
      <alignment horizontal="left" vertical="center" indent="1"/>
      <protection locked="0"/>
    </xf>
    <xf numFmtId="3" fontId="25" fillId="0" borderId="16" xfId="0" applyNumberFormat="1" applyFont="1" applyFill="1" applyBorder="1" applyAlignment="1" applyProtection="1">
      <alignment horizontal="right" vertical="center" indent="1"/>
      <protection locked="0"/>
    </xf>
    <xf numFmtId="0" fontId="25" fillId="0" borderId="10" xfId="0" applyFont="1" applyBorder="1" applyAlignment="1" applyProtection="1">
      <alignment horizontal="right" vertical="center" indent="1"/>
    </xf>
    <xf numFmtId="0" fontId="25" fillId="0" borderId="6" xfId="0" applyFont="1" applyBorder="1" applyAlignment="1" applyProtection="1">
      <alignment horizontal="left" vertical="center" indent="1"/>
      <protection locked="0"/>
    </xf>
    <xf numFmtId="3" fontId="25" fillId="0" borderId="18" xfId="0" applyNumberFormat="1" applyFont="1" applyFill="1" applyBorder="1" applyAlignment="1" applyProtection="1">
      <alignment horizontal="right" vertical="center" indent="1"/>
      <protection locked="0"/>
    </xf>
    <xf numFmtId="164" fontId="13" fillId="8" borderId="25" xfId="0" applyNumberFormat="1" applyFont="1" applyFill="1" applyBorder="1" applyAlignment="1" applyProtection="1">
      <alignment horizontal="left" vertical="center" wrapText="1" indent="2"/>
    </xf>
    <xf numFmtId="3" fontId="27" fillId="0" borderId="21" xfId="0" applyNumberFormat="1" applyFont="1" applyFill="1" applyBorder="1" applyAlignment="1" applyProtection="1">
      <alignment horizontal="right" vertical="center" indent="1"/>
    </xf>
    <xf numFmtId="3" fontId="44" fillId="0" borderId="91" xfId="3" applyNumberFormat="1" applyFont="1" applyFill="1" applyBorder="1" applyAlignment="1">
      <alignment horizontal="center"/>
    </xf>
    <xf numFmtId="3" fontId="45" fillId="0" borderId="161" xfId="3" applyNumberFormat="1" applyFont="1" applyFill="1" applyBorder="1" applyAlignment="1"/>
    <xf numFmtId="3" fontId="45" fillId="7" borderId="27" xfId="3" applyNumberFormat="1" applyFont="1" applyFill="1" applyBorder="1"/>
    <xf numFmtId="0" fontId="27" fillId="0" borderId="0" xfId="5" applyFont="1" applyFill="1" applyAlignment="1" applyProtection="1"/>
    <xf numFmtId="0" fontId="1" fillId="0" borderId="0" xfId="0" applyFont="1"/>
    <xf numFmtId="164" fontId="18" fillId="0" borderId="16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4" xfId="5" applyFont="1" applyFill="1" applyBorder="1" applyAlignment="1" applyProtection="1">
      <alignment horizontal="right" vertical="center" wrapText="1" indent="1"/>
    </xf>
    <xf numFmtId="0" fontId="21" fillId="0" borderId="143" xfId="0" applyFont="1" applyBorder="1" applyAlignment="1" applyProtection="1">
      <alignment horizontal="right" vertical="center" wrapText="1" indent="1"/>
    </xf>
    <xf numFmtId="0" fontId="2" fillId="0" borderId="0" xfId="5" applyFont="1" applyFill="1"/>
    <xf numFmtId="164" fontId="51" fillId="0" borderId="0" xfId="5" applyNumberFormat="1" applyFont="1" applyFill="1" applyBorder="1" applyAlignment="1" applyProtection="1">
      <alignment horizontal="centerContinuous" vertical="center"/>
    </xf>
    <xf numFmtId="0" fontId="52" fillId="0" borderId="0" xfId="0" applyFont="1" applyFill="1" applyBorder="1" applyAlignment="1" applyProtection="1"/>
    <xf numFmtId="0" fontId="27" fillId="0" borderId="6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/>
    </xf>
    <xf numFmtId="0" fontId="13" fillId="0" borderId="14" xfId="5" applyFont="1" applyFill="1" applyBorder="1" applyAlignment="1">
      <alignment horizontal="center" vertical="center"/>
    </xf>
    <xf numFmtId="0" fontId="13" fillId="0" borderId="2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horizontal="center" vertical="center"/>
    </xf>
    <xf numFmtId="0" fontId="13" fillId="0" borderId="3" xfId="5" applyFont="1" applyFill="1" applyBorder="1" applyProtection="1">
      <protection locked="0"/>
    </xf>
    <xf numFmtId="167" fontId="13" fillId="0" borderId="3" xfId="6" applyNumberFormat="1" applyFont="1" applyFill="1" applyBorder="1" applyProtection="1">
      <protection locked="0"/>
    </xf>
    <xf numFmtId="167" fontId="13" fillId="0" borderId="30" xfId="6" applyNumberFormat="1" applyFont="1" applyFill="1" applyBorder="1"/>
    <xf numFmtId="0" fontId="13" fillId="0" borderId="8" xfId="5" applyFont="1" applyFill="1" applyBorder="1" applyAlignment="1">
      <alignment horizontal="center" vertical="center"/>
    </xf>
    <xf numFmtId="0" fontId="13" fillId="0" borderId="2" xfId="5" applyFont="1" applyFill="1" applyBorder="1" applyProtection="1">
      <protection locked="0"/>
    </xf>
    <xf numFmtId="167" fontId="13" fillId="0" borderId="2" xfId="6" applyNumberFormat="1" applyFont="1" applyFill="1" applyBorder="1" applyProtection="1">
      <protection locked="0"/>
    </xf>
    <xf numFmtId="167" fontId="13" fillId="0" borderId="16" xfId="6" applyNumberFormat="1" applyFont="1" applyFill="1" applyBorder="1"/>
    <xf numFmtId="0" fontId="13" fillId="0" borderId="10" xfId="5" applyFont="1" applyFill="1" applyBorder="1" applyAlignment="1">
      <alignment horizontal="center" vertical="center"/>
    </xf>
    <xf numFmtId="0" fontId="13" fillId="0" borderId="6" xfId="5" applyFont="1" applyFill="1" applyBorder="1" applyProtection="1">
      <protection locked="0"/>
    </xf>
    <xf numFmtId="167" fontId="13" fillId="0" borderId="6" xfId="6" applyNumberFormat="1" applyFont="1" applyFill="1" applyBorder="1" applyProtection="1">
      <protection locked="0"/>
    </xf>
    <xf numFmtId="0" fontId="27" fillId="0" borderId="13" xfId="5" applyFont="1" applyFill="1" applyBorder="1" applyAlignment="1">
      <alignment horizontal="center" vertical="center"/>
    </xf>
    <xf numFmtId="0" fontId="27" fillId="0" borderId="14" xfId="5" applyFont="1" applyFill="1" applyBorder="1"/>
    <xf numFmtId="167" fontId="27" fillId="0" borderId="14" xfId="5" applyNumberFormat="1" applyFont="1" applyFill="1" applyBorder="1"/>
    <xf numFmtId="167" fontId="27" fillId="0" borderId="21" xfId="5" applyNumberFormat="1" applyFont="1" applyFill="1" applyBorder="1"/>
    <xf numFmtId="0" fontId="54" fillId="0" borderId="0" xfId="5" applyFont="1" applyFill="1"/>
    <xf numFmtId="0" fontId="55" fillId="0" borderId="0" xfId="0" applyFont="1" applyFill="1" applyBorder="1" applyAlignment="1" applyProtection="1">
      <alignment horizontal="right"/>
    </xf>
    <xf numFmtId="0" fontId="24" fillId="0" borderId="11" xfId="5" applyFont="1" applyFill="1" applyBorder="1" applyAlignment="1" applyProtection="1">
      <alignment horizontal="center" vertical="center" wrapText="1"/>
    </xf>
    <xf numFmtId="0" fontId="24" fillId="0" borderId="4" xfId="5" applyFont="1" applyFill="1" applyBorder="1" applyAlignment="1" applyProtection="1">
      <alignment horizontal="center" vertical="center" wrapText="1"/>
    </xf>
    <xf numFmtId="0" fontId="24" fillId="0" borderId="20" xfId="5" applyFont="1" applyFill="1" applyBorder="1" applyAlignment="1" applyProtection="1">
      <alignment horizontal="center" vertical="center" wrapText="1"/>
    </xf>
    <xf numFmtId="0" fontId="25" fillId="0" borderId="13" xfId="5" applyFont="1" applyFill="1" applyBorder="1" applyAlignment="1" applyProtection="1">
      <alignment horizontal="center" vertical="center"/>
    </xf>
    <xf numFmtId="0" fontId="25" fillId="0" borderId="14" xfId="5" applyFont="1" applyFill="1" applyBorder="1" applyAlignment="1" applyProtection="1">
      <alignment horizontal="center" vertical="center"/>
    </xf>
    <xf numFmtId="0" fontId="25" fillId="0" borderId="21" xfId="5" applyFont="1" applyFill="1" applyBorder="1" applyAlignment="1" applyProtection="1">
      <alignment horizontal="center" vertical="center"/>
    </xf>
    <xf numFmtId="0" fontId="25" fillId="0" borderId="11" xfId="5" applyFont="1" applyFill="1" applyBorder="1" applyAlignment="1" applyProtection="1">
      <alignment horizontal="center" vertical="center"/>
    </xf>
    <xf numFmtId="0" fontId="25" fillId="0" borderId="3" xfId="5" applyFont="1" applyFill="1" applyBorder="1" applyProtection="1"/>
    <xf numFmtId="167" fontId="25" fillId="0" borderId="164" xfId="6" applyNumberFormat="1" applyFont="1" applyFill="1" applyBorder="1" applyProtection="1">
      <protection locked="0"/>
    </xf>
    <xf numFmtId="0" fontId="25" fillId="0" borderId="8" xfId="5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justify" wrapText="1"/>
    </xf>
    <xf numFmtId="167" fontId="25" fillId="0" borderId="44" xfId="6" applyNumberFormat="1" applyFont="1" applyFill="1" applyBorder="1" applyProtection="1">
      <protection locked="0"/>
    </xf>
    <xf numFmtId="0" fontId="33" fillId="0" borderId="2" xfId="0" applyFont="1" applyBorder="1" applyAlignment="1">
      <alignment wrapText="1"/>
    </xf>
    <xf numFmtId="0" fontId="25" fillId="0" borderId="10" xfId="5" applyFont="1" applyFill="1" applyBorder="1" applyAlignment="1" applyProtection="1">
      <alignment horizontal="center" vertical="center"/>
    </xf>
    <xf numFmtId="167" fontId="25" fillId="0" borderId="40" xfId="6" applyNumberFormat="1" applyFont="1" applyFill="1" applyBorder="1" applyProtection="1">
      <protection locked="0"/>
    </xf>
    <xf numFmtId="0" fontId="33" fillId="0" borderId="31" xfId="0" applyFont="1" applyBorder="1" applyAlignment="1">
      <alignment wrapText="1"/>
    </xf>
    <xf numFmtId="167" fontId="24" fillId="0" borderId="21" xfId="6" applyNumberFormat="1" applyFont="1" applyFill="1" applyBorder="1" applyProtection="1"/>
    <xf numFmtId="0" fontId="25" fillId="0" borderId="4" xfId="5" applyFont="1" applyFill="1" applyBorder="1" applyProtection="1">
      <protection locked="0"/>
    </xf>
    <xf numFmtId="167" fontId="25" fillId="0" borderId="20" xfId="6" applyNumberFormat="1" applyFont="1" applyFill="1" applyBorder="1" applyProtection="1">
      <protection locked="0"/>
    </xf>
    <xf numFmtId="0" fontId="25" fillId="0" borderId="2" xfId="5" applyFont="1" applyFill="1" applyBorder="1" applyProtection="1">
      <protection locked="0"/>
    </xf>
    <xf numFmtId="167" fontId="25" fillId="0" borderId="16" xfId="6" applyNumberFormat="1" applyFont="1" applyFill="1" applyBorder="1" applyProtection="1">
      <protection locked="0"/>
    </xf>
    <xf numFmtId="0" fontId="25" fillId="0" borderId="6" xfId="5" applyFont="1" applyFill="1" applyBorder="1" applyProtection="1">
      <protection locked="0"/>
    </xf>
    <xf numFmtId="167" fontId="25" fillId="0" borderId="18" xfId="6" applyNumberFormat="1" applyFont="1" applyFill="1" applyBorder="1" applyProtection="1">
      <protection locked="0"/>
    </xf>
    <xf numFmtId="0" fontId="24" fillId="0" borderId="13" xfId="5" applyFont="1" applyFill="1" applyBorder="1" applyAlignment="1" applyProtection="1">
      <alignment horizontal="center" vertical="center"/>
    </xf>
    <xf numFmtId="0" fontId="24" fillId="0" borderId="14" xfId="5" applyFont="1" applyFill="1" applyBorder="1" applyAlignment="1" applyProtection="1">
      <alignment horizontal="left" vertical="center" wrapText="1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164" fontId="17" fillId="0" borderId="143" xfId="0" applyNumberFormat="1" applyFont="1" applyFill="1" applyBorder="1" applyAlignment="1" applyProtection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46" xfId="0" applyNumberFormat="1" applyFont="1" applyFill="1" applyBorder="1" applyAlignment="1" applyProtection="1">
      <alignment vertical="center" wrapText="1"/>
      <protection locked="0"/>
    </xf>
    <xf numFmtId="164" fontId="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56" xfId="0" applyNumberFormat="1" applyFont="1" applyFill="1" applyBorder="1" applyAlignment="1" applyProtection="1">
      <alignment vertical="center" wrapText="1"/>
      <protection locked="0"/>
    </xf>
    <xf numFmtId="164" fontId="6" fillId="0" borderId="3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19" fillId="0" borderId="0" xfId="0" applyFont="1" applyFill="1" applyProtection="1"/>
    <xf numFmtId="0" fontId="26" fillId="0" borderId="15" xfId="0" applyFont="1" applyFill="1" applyBorder="1" applyAlignment="1" applyProtection="1">
      <alignment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vertical="center"/>
    </xf>
    <xf numFmtId="3" fontId="25" fillId="0" borderId="4" xfId="0" applyNumberFormat="1" applyFont="1" applyFill="1" applyBorder="1" applyAlignment="1" applyProtection="1">
      <alignment vertical="center"/>
      <protection locked="0"/>
    </xf>
    <xf numFmtId="3" fontId="25" fillId="0" borderId="20" xfId="0" applyNumberFormat="1" applyFont="1" applyFill="1" applyBorder="1" applyAlignment="1" applyProtection="1">
      <alignment vertical="center"/>
    </xf>
    <xf numFmtId="49" fontId="28" fillId="0" borderId="8" xfId="0" quotePrefix="1" applyNumberFormat="1" applyFont="1" applyFill="1" applyBorder="1" applyAlignment="1" applyProtection="1">
      <alignment horizontal="left" vertical="center" indent="1"/>
    </xf>
    <xf numFmtId="3" fontId="28" fillId="0" borderId="2" xfId="0" applyNumberFormat="1" applyFont="1" applyFill="1" applyBorder="1" applyAlignment="1" applyProtection="1">
      <alignment vertical="center"/>
      <protection locked="0"/>
    </xf>
    <xf numFmtId="3" fontId="28" fillId="0" borderId="16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vertical="center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6" xfId="0" applyNumberFormat="1" applyFont="1" applyFill="1" applyBorder="1" applyAlignment="1" applyProtection="1">
      <alignment vertical="center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3" fontId="25" fillId="0" borderId="6" xfId="0" applyNumberFormat="1" applyFont="1" applyFill="1" applyBorder="1" applyAlignment="1" applyProtection="1">
      <alignment vertical="center"/>
      <protection locked="0"/>
    </xf>
    <xf numFmtId="49" fontId="26" fillId="0" borderId="13" xfId="0" applyNumberFormat="1" applyFont="1" applyFill="1" applyBorder="1" applyAlignment="1" applyProtection="1">
      <alignment vertical="center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21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Alignment="1" applyProtection="1">
      <alignment horizontal="right"/>
    </xf>
    <xf numFmtId="164" fontId="51" fillId="0" borderId="0" xfId="0" applyNumberFormat="1" applyFont="1" applyFill="1" applyAlignment="1" applyProtection="1">
      <alignment vertical="center"/>
    </xf>
    <xf numFmtId="164" fontId="7" fillId="0" borderId="45" xfId="0" applyNumberFormat="1" applyFont="1" applyFill="1" applyBorder="1" applyAlignment="1" applyProtection="1">
      <alignment horizontal="center" vertical="center"/>
    </xf>
    <xf numFmtId="164" fontId="7" fillId="0" borderId="32" xfId="0" applyNumberFormat="1" applyFont="1" applyFill="1" applyBorder="1" applyAlignment="1" applyProtection="1">
      <alignment horizontal="center" vertical="center" wrapText="1"/>
    </xf>
    <xf numFmtId="164" fontId="51" fillId="0" borderId="0" xfId="0" applyNumberFormat="1" applyFont="1" applyFill="1" applyAlignment="1" applyProtection="1">
      <alignment horizontal="center" vertical="center"/>
    </xf>
    <xf numFmtId="164" fontId="17" fillId="0" borderId="42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164" fontId="1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51" fillId="0" borderId="0" xfId="0" applyNumberFormat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49" fontId="1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5" xfId="0" applyNumberFormat="1" applyFont="1" applyFill="1" applyBorder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18" fillId="0" borderId="14" xfId="0" applyNumberFormat="1" applyFont="1" applyFill="1" applyBorder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7" fillId="0" borderId="8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6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Fill="1" applyBorder="1" applyAlignment="1" applyProtection="1">
      <alignment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8" fillId="0" borderId="26" xfId="0" applyNumberFormat="1" applyFont="1" applyFill="1" applyBorder="1" applyAlignment="1" applyProtection="1">
      <alignment vertical="center" wrapText="1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7" xfId="0" applyNumberFormat="1" applyFont="1" applyFill="1" applyBorder="1" applyAlignment="1" applyProtection="1">
      <alignment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  <protection locked="0"/>
    </xf>
    <xf numFmtId="164" fontId="18" fillId="0" borderId="27" xfId="0" applyNumberFormat="1" applyFont="1" applyFill="1" applyBorder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9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17" xfId="0" applyNumberFormat="1" applyFont="1" applyFill="1" applyBorder="1" applyAlignment="1" applyProtection="1">
      <alignment vertical="center" wrapText="1"/>
      <protection locked="0"/>
    </xf>
    <xf numFmtId="164" fontId="18" fillId="0" borderId="29" xfId="0" applyNumberFormat="1" applyFont="1" applyFill="1" applyBorder="1" applyAlignment="1" applyProtection="1">
      <alignment vertical="center" wrapText="1"/>
    </xf>
    <xf numFmtId="164" fontId="13" fillId="2" borderId="34" xfId="0" applyNumberFormat="1" applyFont="1" applyFill="1" applyBorder="1" applyAlignment="1" applyProtection="1">
      <alignment horizontal="left" vertical="center" wrapText="1" indent="2"/>
    </xf>
    <xf numFmtId="0" fontId="58" fillId="0" borderId="0" xfId="0" applyFont="1" applyAlignment="1">
      <alignment horizontal="center" wrapText="1"/>
    </xf>
    <xf numFmtId="164" fontId="9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2" fillId="0" borderId="35" xfId="0" applyFont="1" applyFill="1" applyBorder="1" applyAlignment="1" applyProtection="1">
      <alignment horizontal="left" vertical="center" wrapText="1" indent="1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" xfId="0" applyFont="1" applyFill="1" applyBorder="1" applyAlignment="1" applyProtection="1">
      <alignment horizontal="lef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" xfId="0" applyFont="1" applyFill="1" applyBorder="1" applyAlignment="1" applyProtection="1">
      <alignment horizontal="left" vertical="center" wrapText="1" indent="8"/>
    </xf>
    <xf numFmtId="0" fontId="25" fillId="0" borderId="3" xfId="0" applyFont="1" applyFill="1" applyBorder="1" applyAlignment="1" applyProtection="1">
      <alignment vertical="center" wrapText="1"/>
      <protection locked="0"/>
    </xf>
    <xf numFmtId="0" fontId="25" fillId="0" borderId="2" xfId="0" applyFont="1" applyFill="1" applyBorder="1" applyAlignment="1" applyProtection="1">
      <alignment vertical="center" wrapText="1"/>
      <protection locked="0"/>
    </xf>
    <xf numFmtId="0" fontId="25" fillId="0" borderId="31" xfId="0" applyFont="1" applyFill="1" applyBorder="1" applyAlignment="1" applyProtection="1">
      <alignment vertical="center" wrapText="1"/>
      <protection locked="0"/>
    </xf>
    <xf numFmtId="164" fontId="2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3" xfId="0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Fill="1" applyBorder="1" applyAlignment="1" applyProtection="1">
      <alignment vertical="center" wrapText="1"/>
    </xf>
    <xf numFmtId="0" fontId="10" fillId="0" borderId="0" xfId="7" applyFill="1" applyProtection="1">
      <protection locked="0"/>
    </xf>
    <xf numFmtId="0" fontId="10" fillId="0" borderId="0" xfId="7" applyFill="1" applyProtection="1"/>
    <xf numFmtId="0" fontId="5" fillId="0" borderId="0" xfId="0" applyFont="1" applyFill="1" applyAlignment="1">
      <alignment horizontal="right"/>
    </xf>
    <xf numFmtId="0" fontId="26" fillId="0" borderId="15" xfId="7" applyFont="1" applyFill="1" applyBorder="1" applyAlignment="1" applyProtection="1">
      <alignment horizontal="center" vertical="center" wrapText="1"/>
    </xf>
    <xf numFmtId="0" fontId="26" fillId="0" borderId="19" xfId="7" applyFont="1" applyFill="1" applyBorder="1" applyAlignment="1" applyProtection="1">
      <alignment horizontal="center" vertical="center"/>
    </xf>
    <xf numFmtId="0" fontId="26" fillId="0" borderId="33" xfId="7" applyFont="1" applyFill="1" applyBorder="1" applyAlignment="1" applyProtection="1">
      <alignment horizontal="center" vertical="center"/>
    </xf>
    <xf numFmtId="0" fontId="18" fillId="0" borderId="13" xfId="7" applyFont="1" applyFill="1" applyBorder="1" applyAlignment="1" applyProtection="1">
      <alignment horizontal="left" vertical="center" indent="1"/>
    </xf>
    <xf numFmtId="0" fontId="10" fillId="0" borderId="0" xfId="7" applyFill="1" applyAlignment="1" applyProtection="1">
      <alignment vertical="center"/>
    </xf>
    <xf numFmtId="0" fontId="18" fillId="0" borderId="7" xfId="7" applyFont="1" applyFill="1" applyBorder="1" applyAlignment="1" applyProtection="1">
      <alignment horizontal="left" vertical="center" indent="1"/>
    </xf>
    <xf numFmtId="0" fontId="18" fillId="0" borderId="1" xfId="7" applyFont="1" applyFill="1" applyBorder="1" applyAlignment="1" applyProtection="1">
      <alignment horizontal="left" vertical="center" wrapText="1" indent="1"/>
    </xf>
    <xf numFmtId="164" fontId="18" fillId="0" borderId="1" xfId="7" applyNumberFormat="1" applyFont="1" applyFill="1" applyBorder="1" applyAlignment="1" applyProtection="1">
      <alignment vertical="center"/>
      <protection locked="0"/>
    </xf>
    <xf numFmtId="164" fontId="18" fillId="0" borderId="17" xfId="7" applyNumberFormat="1" applyFont="1" applyFill="1" applyBorder="1" applyAlignment="1" applyProtection="1">
      <alignment vertical="center"/>
    </xf>
    <xf numFmtId="0" fontId="18" fillId="0" borderId="8" xfId="7" applyFont="1" applyFill="1" applyBorder="1" applyAlignment="1" applyProtection="1">
      <alignment horizontal="left" vertical="center" indent="1"/>
    </xf>
    <xf numFmtId="0" fontId="18" fillId="0" borderId="2" xfId="7" applyFont="1" applyFill="1" applyBorder="1" applyAlignment="1" applyProtection="1">
      <alignment horizontal="left" vertical="center" wrapText="1" indent="1"/>
    </xf>
    <xf numFmtId="164" fontId="18" fillId="0" borderId="2" xfId="7" applyNumberFormat="1" applyFont="1" applyFill="1" applyBorder="1" applyAlignment="1" applyProtection="1">
      <alignment vertical="center"/>
      <protection locked="0"/>
    </xf>
    <xf numFmtId="164" fontId="18" fillId="0" borderId="16" xfId="7" applyNumberFormat="1" applyFont="1" applyFill="1" applyBorder="1" applyAlignment="1" applyProtection="1">
      <alignment vertical="center"/>
    </xf>
    <xf numFmtId="0" fontId="10" fillId="0" borderId="0" xfId="7" applyFill="1" applyAlignment="1" applyProtection="1">
      <alignment vertical="center"/>
      <protection locked="0"/>
    </xf>
    <xf numFmtId="0" fontId="18" fillId="0" borderId="3" xfId="7" applyFont="1" applyFill="1" applyBorder="1" applyAlignment="1" applyProtection="1">
      <alignment horizontal="left" vertical="center" wrapText="1" indent="1"/>
    </xf>
    <xf numFmtId="164" fontId="18" fillId="0" borderId="3" xfId="7" applyNumberFormat="1" applyFont="1" applyFill="1" applyBorder="1" applyAlignment="1" applyProtection="1">
      <alignment vertical="center"/>
      <protection locked="0"/>
    </xf>
    <xf numFmtId="164" fontId="18" fillId="0" borderId="30" xfId="7" applyNumberFormat="1" applyFont="1" applyFill="1" applyBorder="1" applyAlignment="1" applyProtection="1">
      <alignment vertical="center"/>
    </xf>
    <xf numFmtId="0" fontId="18" fillId="0" borderId="2" xfId="7" applyFont="1" applyFill="1" applyBorder="1" applyAlignment="1" applyProtection="1">
      <alignment horizontal="left" vertical="center" indent="1"/>
    </xf>
    <xf numFmtId="0" fontId="7" fillId="0" borderId="14" xfId="7" applyFont="1" applyFill="1" applyBorder="1" applyAlignment="1" applyProtection="1">
      <alignment horizontal="left" vertical="center" indent="1"/>
    </xf>
    <xf numFmtId="164" fontId="17" fillId="0" borderId="14" xfId="7" applyNumberFormat="1" applyFont="1" applyFill="1" applyBorder="1" applyAlignment="1" applyProtection="1">
      <alignment vertical="center"/>
    </xf>
    <xf numFmtId="164" fontId="17" fillId="0" borderId="21" xfId="7" applyNumberFormat="1" applyFont="1" applyFill="1" applyBorder="1" applyAlignment="1" applyProtection="1">
      <alignment vertical="center"/>
    </xf>
    <xf numFmtId="0" fontId="18" fillId="0" borderId="9" xfId="7" applyFont="1" applyFill="1" applyBorder="1" applyAlignment="1" applyProtection="1">
      <alignment horizontal="left" vertical="center" indent="1"/>
    </xf>
    <xf numFmtId="0" fontId="18" fillId="0" borderId="3" xfId="7" applyFont="1" applyFill="1" applyBorder="1" applyAlignment="1" applyProtection="1">
      <alignment horizontal="left" vertical="center" indent="1"/>
    </xf>
    <xf numFmtId="0" fontId="18" fillId="0" borderId="10" xfId="7" applyFont="1" applyFill="1" applyBorder="1" applyAlignment="1" applyProtection="1">
      <alignment horizontal="left" vertical="center" indent="1"/>
    </xf>
    <xf numFmtId="0" fontId="18" fillId="0" borderId="6" xfId="7" applyFont="1" applyFill="1" applyBorder="1" applyAlignment="1" applyProtection="1">
      <alignment horizontal="left" vertical="center" indent="1"/>
    </xf>
    <xf numFmtId="0" fontId="24" fillId="0" borderId="13" xfId="7" applyFont="1" applyFill="1" applyBorder="1" applyAlignment="1" applyProtection="1">
      <alignment horizontal="left" vertical="center" indent="1"/>
    </xf>
    <xf numFmtId="0" fontId="7" fillId="0" borderId="21" xfId="7" applyFont="1" applyFill="1" applyBorder="1" applyAlignment="1" applyProtection="1">
      <alignment horizontal="left" vertical="center" indent="1"/>
    </xf>
    <xf numFmtId="164" fontId="17" fillId="0" borderId="41" xfId="7" applyNumberFormat="1" applyFont="1" applyFill="1" applyBorder="1" applyAlignment="1" applyProtection="1">
      <alignment vertical="center"/>
    </xf>
    <xf numFmtId="0" fontId="26" fillId="0" borderId="21" xfId="7" applyFont="1" applyFill="1" applyBorder="1" applyAlignment="1" applyProtection="1">
      <alignment horizontal="left" indent="1"/>
    </xf>
    <xf numFmtId="164" fontId="17" fillId="0" borderId="41" xfId="7" applyNumberFormat="1" applyFont="1" applyFill="1" applyBorder="1" applyProtection="1"/>
    <xf numFmtId="164" fontId="17" fillId="0" borderId="14" xfId="7" applyNumberFormat="1" applyFont="1" applyFill="1" applyBorder="1" applyProtection="1"/>
    <xf numFmtId="164" fontId="17" fillId="0" borderId="21" xfId="7" applyNumberFormat="1" applyFont="1" applyFill="1" applyBorder="1" applyProtection="1"/>
    <xf numFmtId="0" fontId="13" fillId="0" borderId="0" xfId="7" applyFont="1" applyFill="1" applyProtection="1"/>
    <xf numFmtId="0" fontId="7" fillId="0" borderId="31" xfId="0" applyFont="1" applyFill="1" applyBorder="1" applyAlignment="1" applyProtection="1">
      <alignment horizontal="center" vertical="center" wrapText="1"/>
    </xf>
    <xf numFmtId="0" fontId="25" fillId="0" borderId="0" xfId="0" applyFont="1"/>
    <xf numFmtId="0" fontId="61" fillId="0" borderId="0" xfId="5" applyFont="1" applyFill="1" applyAlignment="1">
      <alignment horizontal="right" vertical="center" indent="1"/>
    </xf>
    <xf numFmtId="164" fontId="60" fillId="0" borderId="36" xfId="5" applyNumberFormat="1" applyFont="1" applyFill="1" applyBorder="1" applyAlignment="1" applyProtection="1">
      <alignment horizontal="left" vertical="center"/>
    </xf>
    <xf numFmtId="0" fontId="62" fillId="0" borderId="36" xfId="0" applyFont="1" applyFill="1" applyBorder="1" applyAlignment="1" applyProtection="1">
      <alignment horizontal="right" vertical="center"/>
    </xf>
    <xf numFmtId="0" fontId="59" fillId="0" borderId="13" xfId="5" applyFont="1" applyFill="1" applyBorder="1" applyAlignment="1" applyProtection="1">
      <alignment horizontal="center" vertical="center" wrapText="1"/>
    </xf>
    <xf numFmtId="0" fontId="59" fillId="0" borderId="14" xfId="5" applyFont="1" applyFill="1" applyBorder="1" applyAlignment="1" applyProtection="1">
      <alignment horizontal="center" vertical="center" wrapText="1"/>
    </xf>
    <xf numFmtId="0" fontId="59" fillId="0" borderId="41" xfId="5" applyFont="1" applyFill="1" applyBorder="1" applyAlignment="1" applyProtection="1">
      <alignment horizontal="center" vertical="center" wrapText="1"/>
    </xf>
    <xf numFmtId="0" fontId="59" fillId="0" borderId="48" xfId="5" applyFont="1" applyFill="1" applyBorder="1" applyAlignment="1" applyProtection="1">
      <alignment horizontal="center" vertical="center" wrapText="1"/>
    </xf>
    <xf numFmtId="0" fontId="59" fillId="0" borderId="13" xfId="5" applyFont="1" applyFill="1" applyBorder="1" applyAlignment="1" applyProtection="1">
      <alignment horizontal="left" vertical="center" wrapText="1" indent="1"/>
    </xf>
    <xf numFmtId="0" fontId="59" fillId="0" borderId="14" xfId="5" applyFont="1" applyFill="1" applyBorder="1" applyAlignment="1" applyProtection="1">
      <alignment horizontal="left" vertical="center" wrapText="1" indent="1"/>
    </xf>
    <xf numFmtId="164" fontId="59" fillId="0" borderId="14" xfId="5" applyNumberFormat="1" applyFont="1" applyFill="1" applyBorder="1" applyAlignment="1" applyProtection="1">
      <alignment horizontal="right" vertical="center" wrapText="1" indent="1"/>
    </xf>
    <xf numFmtId="164" fontId="59" fillId="0" borderId="48" xfId="5" applyNumberFormat="1" applyFont="1" applyFill="1" applyBorder="1" applyAlignment="1" applyProtection="1">
      <alignment horizontal="right" vertical="center" wrapText="1" indent="1"/>
    </xf>
    <xf numFmtId="49" fontId="63" fillId="0" borderId="9" xfId="5" applyNumberFormat="1" applyFont="1" applyFill="1" applyBorder="1" applyAlignment="1" applyProtection="1">
      <alignment horizontal="left" vertical="center" wrapText="1" indent="1"/>
    </xf>
    <xf numFmtId="0" fontId="64" fillId="0" borderId="3" xfId="0" applyFont="1" applyBorder="1" applyAlignment="1" applyProtection="1">
      <alignment horizontal="left" wrapText="1" indent="1"/>
    </xf>
    <xf numFmtId="164" fontId="63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49" fontId="63" fillId="0" borderId="8" xfId="5" applyNumberFormat="1" applyFont="1" applyFill="1" applyBorder="1" applyAlignment="1" applyProtection="1">
      <alignment horizontal="left" vertical="center" wrapText="1" indent="1"/>
    </xf>
    <xf numFmtId="0" fontId="64" fillId="0" borderId="2" xfId="0" applyFont="1" applyBorder="1" applyAlignment="1" applyProtection="1">
      <alignment horizontal="left" wrapText="1" indent="1"/>
    </xf>
    <xf numFmtId="164" fontId="63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63" fillId="9" borderId="2" xfId="5" applyNumberFormat="1" applyFont="1" applyFill="1" applyBorder="1" applyAlignment="1" applyProtection="1">
      <alignment horizontal="right" vertical="center" wrapText="1" indent="1"/>
      <protection locked="0"/>
    </xf>
    <xf numFmtId="49" fontId="63" fillId="0" borderId="10" xfId="5" applyNumberFormat="1" applyFont="1" applyFill="1" applyBorder="1" applyAlignment="1" applyProtection="1">
      <alignment horizontal="left" vertical="center" wrapText="1" indent="1"/>
    </xf>
    <xf numFmtId="0" fontId="64" fillId="0" borderId="6" xfId="0" applyFont="1" applyBorder="1" applyAlignment="1" applyProtection="1">
      <alignment horizontal="left" vertical="center" wrapText="1" indent="1"/>
    </xf>
    <xf numFmtId="164" fontId="63" fillId="9" borderId="6" xfId="5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14" xfId="0" applyFont="1" applyBorder="1" applyAlignment="1" applyProtection="1">
      <alignment horizontal="left" vertical="center" wrapText="1" indent="1"/>
    </xf>
    <xf numFmtId="164" fontId="63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14" xfId="5" applyNumberFormat="1" applyFont="1" applyFill="1" applyBorder="1" applyAlignment="1" applyProtection="1">
      <alignment horizontal="right" vertical="center" wrapText="1" indent="1"/>
    </xf>
    <xf numFmtId="164" fontId="66" fillId="0" borderId="48" xfId="5" applyNumberFormat="1" applyFont="1" applyFill="1" applyBorder="1" applyAlignment="1" applyProtection="1">
      <alignment horizontal="right" vertical="center" wrapText="1" indent="1"/>
    </xf>
    <xf numFmtId="164" fontId="63" fillId="0" borderId="3" xfId="5" applyNumberFormat="1" applyFont="1" applyFill="1" applyBorder="1" applyAlignment="1" applyProtection="1">
      <alignment horizontal="right" vertical="center" wrapText="1" indent="1"/>
    </xf>
    <xf numFmtId="164" fontId="63" fillId="0" borderId="53" xfId="5" applyNumberFormat="1" applyFont="1" applyFill="1" applyBorder="1" applyAlignment="1" applyProtection="1">
      <alignment horizontal="right" vertical="center" wrapText="1" indent="1"/>
    </xf>
    <xf numFmtId="164" fontId="61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13" xfId="0" applyFont="1" applyBorder="1" applyAlignment="1" applyProtection="1">
      <alignment vertical="center" wrapText="1"/>
    </xf>
    <xf numFmtId="0" fontId="64" fillId="0" borderId="6" xfId="0" applyFont="1" applyBorder="1" applyAlignment="1" applyProtection="1">
      <alignment horizontal="left" vertical="center" wrapText="1"/>
    </xf>
    <xf numFmtId="0" fontId="64" fillId="0" borderId="9" xfId="0" applyFont="1" applyBorder="1" applyAlignment="1" applyProtection="1">
      <alignment vertical="center" wrapText="1"/>
    </xf>
    <xf numFmtId="0" fontId="64" fillId="0" borderId="8" xfId="0" applyFont="1" applyBorder="1" applyAlignment="1" applyProtection="1">
      <alignment vertical="center" wrapText="1"/>
    </xf>
    <xf numFmtId="0" fontId="64" fillId="0" borderId="10" xfId="0" applyFont="1" applyBorder="1" applyAlignment="1" applyProtection="1">
      <alignment vertical="center" wrapText="1"/>
    </xf>
    <xf numFmtId="164" fontId="59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14" xfId="0" applyFont="1" applyBorder="1" applyAlignment="1" applyProtection="1">
      <alignment vertical="center" wrapText="1"/>
    </xf>
    <xf numFmtId="0" fontId="65" fillId="0" borderId="22" xfId="0" applyFont="1" applyBorder="1" applyAlignment="1" applyProtection="1">
      <alignment vertical="center" wrapText="1"/>
    </xf>
    <xf numFmtId="0" fontId="65" fillId="0" borderId="23" xfId="0" applyFont="1" applyBorder="1" applyAlignment="1" applyProtection="1">
      <alignment vertical="center" wrapText="1"/>
    </xf>
    <xf numFmtId="0" fontId="59" fillId="0" borderId="50" xfId="5" applyFont="1" applyFill="1" applyBorder="1" applyAlignment="1" applyProtection="1">
      <alignment horizontal="center" vertical="center" wrapText="1"/>
    </xf>
    <xf numFmtId="0" fontId="59" fillId="0" borderId="50" xfId="5" applyFont="1" applyFill="1" applyBorder="1" applyAlignment="1" applyProtection="1">
      <alignment vertical="center" wrapText="1"/>
    </xf>
    <xf numFmtId="164" fontId="59" fillId="0" borderId="50" xfId="5" applyNumberFormat="1" applyFont="1" applyFill="1" applyBorder="1" applyAlignment="1" applyProtection="1">
      <alignment horizontal="right" vertical="center" wrapText="1" indent="1"/>
    </xf>
    <xf numFmtId="0" fontId="63" fillId="0" borderId="50" xfId="5" applyFont="1" applyFill="1" applyBorder="1" applyAlignment="1" applyProtection="1">
      <alignment horizontal="right" vertical="center" wrapText="1" indent="1"/>
      <protection locked="0"/>
    </xf>
    <xf numFmtId="164" fontId="61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21" xfId="5" applyFont="1" applyFill="1" applyBorder="1" applyAlignment="1" applyProtection="1">
      <alignment horizontal="center" vertical="center" wrapText="1"/>
    </xf>
    <xf numFmtId="0" fontId="59" fillId="0" borderId="15" xfId="5" applyFont="1" applyFill="1" applyBorder="1" applyAlignment="1" applyProtection="1">
      <alignment horizontal="left" vertical="center" wrapText="1" indent="1"/>
    </xf>
    <xf numFmtId="0" fontId="59" fillId="0" borderId="19" xfId="5" applyFont="1" applyFill="1" applyBorder="1" applyAlignment="1" applyProtection="1">
      <alignment vertical="center" wrapText="1"/>
    </xf>
    <xf numFmtId="164" fontId="59" fillId="0" borderId="54" xfId="5" applyNumberFormat="1" applyFont="1" applyFill="1" applyBorder="1" applyAlignment="1" applyProtection="1">
      <alignment horizontal="right" vertical="center" wrapText="1" indent="1"/>
    </xf>
    <xf numFmtId="164" fontId="59" fillId="0" borderId="19" xfId="5" applyNumberFormat="1" applyFont="1" applyFill="1" applyBorder="1" applyAlignment="1" applyProtection="1">
      <alignment horizontal="right" vertical="center" wrapText="1" indent="1"/>
    </xf>
    <xf numFmtId="164" fontId="59" fillId="0" borderId="168" xfId="5" applyNumberFormat="1" applyFont="1" applyFill="1" applyBorder="1" applyAlignment="1" applyProtection="1">
      <alignment horizontal="right" vertical="center" wrapText="1" indent="1"/>
    </xf>
    <xf numFmtId="49" fontId="63" fillId="0" borderId="11" xfId="5" applyNumberFormat="1" applyFont="1" applyFill="1" applyBorder="1" applyAlignment="1" applyProtection="1">
      <alignment horizontal="left" vertical="center" wrapText="1" indent="1"/>
    </xf>
    <xf numFmtId="0" fontId="63" fillId="0" borderId="4" xfId="5" applyFont="1" applyFill="1" applyBorder="1" applyAlignment="1" applyProtection="1">
      <alignment horizontal="left" vertical="center" wrapText="1" indent="1"/>
    </xf>
    <xf numFmtId="164" fontId="63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164" xfId="5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2" xfId="5" applyFont="1" applyFill="1" applyBorder="1" applyAlignment="1" applyProtection="1">
      <alignment horizontal="left" vertical="center" wrapText="1" indent="1"/>
    </xf>
    <xf numFmtId="164" fontId="63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5" xfId="5" applyFont="1" applyFill="1" applyBorder="1" applyAlignment="1" applyProtection="1">
      <alignment horizontal="left" vertical="center" wrapText="1" indent="1"/>
    </xf>
    <xf numFmtId="0" fontId="63" fillId="0" borderId="0" xfId="5" applyFont="1" applyFill="1" applyBorder="1" applyAlignment="1" applyProtection="1">
      <alignment horizontal="left" vertical="center" wrapText="1" indent="1"/>
    </xf>
    <xf numFmtId="0" fontId="63" fillId="0" borderId="2" xfId="5" applyFont="1" applyFill="1" applyBorder="1" applyAlignment="1" applyProtection="1">
      <alignment horizontal="left" indent="6"/>
    </xf>
    <xf numFmtId="0" fontId="63" fillId="0" borderId="2" xfId="5" applyFont="1" applyFill="1" applyBorder="1" applyAlignment="1" applyProtection="1">
      <alignment horizontal="left" vertical="center" wrapText="1" indent="6"/>
    </xf>
    <xf numFmtId="49" fontId="63" fillId="0" borderId="7" xfId="5" applyNumberFormat="1" applyFont="1" applyFill="1" applyBorder="1" applyAlignment="1" applyProtection="1">
      <alignment horizontal="left" vertical="center" wrapText="1" indent="1"/>
    </xf>
    <xf numFmtId="0" fontId="63" fillId="0" borderId="6" xfId="5" applyFont="1" applyFill="1" applyBorder="1" applyAlignment="1" applyProtection="1">
      <alignment horizontal="left" vertical="center" wrapText="1" indent="6"/>
    </xf>
    <xf numFmtId="49" fontId="63" fillId="0" borderId="12" xfId="5" applyNumberFormat="1" applyFont="1" applyFill="1" applyBorder="1" applyAlignment="1" applyProtection="1">
      <alignment horizontal="left" vertical="center" wrapText="1" indent="1"/>
    </xf>
    <xf numFmtId="0" fontId="63" fillId="0" borderId="31" xfId="5" applyFont="1" applyFill="1" applyBorder="1" applyAlignment="1" applyProtection="1">
      <alignment horizontal="left" vertical="center" wrapText="1" indent="6"/>
    </xf>
    <xf numFmtId="164" fontId="63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169" xfId="5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14" xfId="5" applyFont="1" applyFill="1" applyBorder="1" applyAlignment="1" applyProtection="1">
      <alignment vertical="center" wrapText="1"/>
    </xf>
    <xf numFmtId="164" fontId="59" fillId="0" borderId="34" xfId="5" applyNumberFormat="1" applyFont="1" applyFill="1" applyBorder="1" applyAlignment="1" applyProtection="1">
      <alignment horizontal="right" vertical="center" wrapText="1" indent="1"/>
    </xf>
    <xf numFmtId="164" fontId="63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6" xfId="5" applyFont="1" applyFill="1" applyBorder="1" applyAlignment="1" applyProtection="1">
      <alignment horizontal="left" vertical="center" wrapText="1" indent="1"/>
    </xf>
    <xf numFmtId="164" fontId="63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2" xfId="0" applyFont="1" applyBorder="1" applyAlignment="1" applyProtection="1">
      <alignment horizontal="left" vertical="center" wrapText="1" indent="1"/>
    </xf>
    <xf numFmtId="0" fontId="63" fillId="0" borderId="3" xfId="5" applyFont="1" applyFill="1" applyBorder="1" applyAlignment="1" applyProtection="1">
      <alignment horizontal="left" vertical="center" wrapText="1" indent="6"/>
    </xf>
    <xf numFmtId="164" fontId="63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14" xfId="5" applyFont="1" applyFill="1" applyBorder="1" applyAlignment="1" applyProtection="1">
      <alignment horizontal="left" vertical="center" wrapText="1" indent="1"/>
    </xf>
    <xf numFmtId="0" fontId="63" fillId="0" borderId="3" xfId="5" applyFont="1" applyFill="1" applyBorder="1" applyAlignment="1" applyProtection="1">
      <alignment horizontal="left" vertical="center" wrapText="1" indent="1"/>
    </xf>
    <xf numFmtId="0" fontId="63" fillId="0" borderId="1" xfId="5" applyFont="1" applyFill="1" applyBorder="1" applyAlignment="1" applyProtection="1">
      <alignment horizontal="left" vertical="center" wrapText="1" indent="1"/>
    </xf>
    <xf numFmtId="164" fontId="66" fillId="0" borderId="34" xfId="5" applyNumberFormat="1" applyFont="1" applyFill="1" applyBorder="1" applyAlignment="1" applyProtection="1">
      <alignment horizontal="right" vertical="center" wrapText="1" indent="1"/>
    </xf>
    <xf numFmtId="164" fontId="65" fillId="0" borderId="34" xfId="0" applyNumberFormat="1" applyFont="1" applyBorder="1" applyAlignment="1" applyProtection="1">
      <alignment horizontal="right" vertical="center" wrapText="1" indent="1"/>
    </xf>
    <xf numFmtId="164" fontId="65" fillId="0" borderId="14" xfId="0" applyNumberFormat="1" applyFont="1" applyBorder="1" applyAlignment="1" applyProtection="1">
      <alignment horizontal="right" vertical="center" wrapText="1" indent="1"/>
    </xf>
    <xf numFmtId="164" fontId="65" fillId="0" borderId="48" xfId="0" applyNumberFormat="1" applyFont="1" applyBorder="1" applyAlignment="1" applyProtection="1">
      <alignment horizontal="right" vertical="center" wrapText="1" indent="1"/>
    </xf>
    <xf numFmtId="164" fontId="65" fillId="0" borderId="34" xfId="0" quotePrefix="1" applyNumberFormat="1" applyFont="1" applyBorder="1" applyAlignment="1" applyProtection="1">
      <alignment horizontal="right" vertical="center" wrapText="1" indent="1"/>
    </xf>
    <xf numFmtId="164" fontId="65" fillId="0" borderId="14" xfId="0" quotePrefix="1" applyNumberFormat="1" applyFont="1" applyBorder="1" applyAlignment="1" applyProtection="1">
      <alignment horizontal="right" vertical="center" wrapText="1" indent="1"/>
    </xf>
    <xf numFmtId="164" fontId="65" fillId="0" borderId="48" xfId="0" quotePrefix="1" applyNumberFormat="1" applyFont="1" applyBorder="1" applyAlignment="1" applyProtection="1">
      <alignment horizontal="right" vertical="center" wrapText="1" indent="1"/>
    </xf>
    <xf numFmtId="0" fontId="65" fillId="0" borderId="22" xfId="0" applyFont="1" applyBorder="1" applyAlignment="1" applyProtection="1">
      <alignment horizontal="left" vertical="center" wrapText="1" indent="1"/>
    </xf>
    <xf numFmtId="0" fontId="65" fillId="0" borderId="23" xfId="0" applyFont="1" applyBorder="1" applyAlignment="1" applyProtection="1">
      <alignment horizontal="left" vertical="center" wrapText="1" indent="1"/>
    </xf>
    <xf numFmtId="0" fontId="61" fillId="0" borderId="0" xfId="0" applyFont="1"/>
    <xf numFmtId="0" fontId="57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54" fillId="0" borderId="0" xfId="0" applyFont="1" applyFill="1" applyProtection="1">
      <protection locked="0"/>
    </xf>
    <xf numFmtId="0" fontId="67" fillId="0" borderId="0" xfId="0" applyFont="1" applyFill="1" applyProtection="1">
      <protection locked="0"/>
    </xf>
    <xf numFmtId="0" fontId="67" fillId="0" borderId="0" xfId="0" applyFont="1" applyFill="1" applyProtection="1"/>
    <xf numFmtId="0" fontId="67" fillId="0" borderId="0" xfId="0" applyFont="1" applyFill="1"/>
    <xf numFmtId="0" fontId="7" fillId="0" borderId="13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3" xfId="0" applyFont="1" applyFill="1" applyBorder="1" applyAlignment="1" applyProtection="1">
      <alignment vertical="center" wrapText="1"/>
    </xf>
    <xf numFmtId="164" fontId="25" fillId="0" borderId="3" xfId="0" applyNumberFormat="1" applyFont="1" applyFill="1" applyBorder="1" applyAlignment="1" applyProtection="1">
      <alignment vertical="center"/>
      <protection locked="0"/>
    </xf>
    <xf numFmtId="164" fontId="24" fillId="0" borderId="30" xfId="0" applyNumberFormat="1" applyFont="1" applyFill="1" applyBorder="1" applyAlignment="1" applyProtection="1">
      <alignment vertical="center"/>
    </xf>
    <xf numFmtId="0" fontId="25" fillId="0" borderId="8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vertical="center" wrapText="1"/>
    </xf>
    <xf numFmtId="164" fontId="25" fillId="0" borderId="2" xfId="0" applyNumberFormat="1" applyFont="1" applyFill="1" applyBorder="1" applyAlignment="1" applyProtection="1">
      <alignment vertical="center"/>
      <protection locked="0"/>
    </xf>
    <xf numFmtId="164" fontId="24" fillId="0" borderId="16" xfId="0" applyNumberFormat="1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  <protection locked="0"/>
    </xf>
    <xf numFmtId="164" fontId="24" fillId="0" borderId="18" xfId="0" applyNumberFormat="1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vertical="center" wrapText="1"/>
    </xf>
    <xf numFmtId="164" fontId="24" fillId="0" borderId="14" xfId="0" applyNumberFormat="1" applyFont="1" applyFill="1" applyBorder="1" applyAlignment="1" applyProtection="1">
      <alignment vertical="center"/>
    </xf>
    <xf numFmtId="164" fontId="24" fillId="0" borderId="21" xfId="0" applyNumberFormat="1" applyFont="1" applyFill="1" applyBorder="1" applyAlignment="1" applyProtection="1">
      <alignment vertical="center"/>
    </xf>
    <xf numFmtId="0" fontId="4" fillId="0" borderId="0" xfId="0" applyFont="1" applyFill="1"/>
    <xf numFmtId="0" fontId="0" fillId="0" borderId="170" xfId="0" applyFill="1" applyBorder="1" applyProtection="1"/>
    <xf numFmtId="0" fontId="5" fillId="0" borderId="170" xfId="0" applyFont="1" applyFill="1" applyBorder="1" applyAlignment="1" applyProtection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25" fillId="0" borderId="0" xfId="0" applyFont="1" applyFill="1" applyBorder="1" applyAlignment="1" applyProtection="1">
      <alignment horizontal="right" vertical="center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vertical="center" wrapText="1"/>
    </xf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Border="1" applyAlignment="1" applyProtection="1">
      <alignment horizontal="left" vertical="center" wrapText="1" indent="1"/>
    </xf>
    <xf numFmtId="0" fontId="21" fillId="0" borderId="0" xfId="0" applyFont="1" applyBorder="1" applyAlignment="1" applyProtection="1">
      <alignment horizontal="left" vertical="center" wrapText="1" indent="1"/>
    </xf>
    <xf numFmtId="164" fontId="21" fillId="0" borderId="0" xfId="0" quotePrefix="1" applyNumberFormat="1" applyFont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29" fillId="0" borderId="36" xfId="5" applyNumberFormat="1" applyFont="1" applyFill="1" applyBorder="1" applyAlignment="1" applyProtection="1">
      <alignment horizontal="left"/>
    </xf>
    <xf numFmtId="0" fontId="27" fillId="0" borderId="0" xfId="5" applyFont="1" applyFill="1" applyAlignment="1" applyProtection="1">
      <alignment horizontal="center"/>
    </xf>
    <xf numFmtId="0" fontId="5" fillId="0" borderId="36" xfId="0" applyFont="1" applyFill="1" applyBorder="1" applyAlignment="1" applyProtection="1">
      <alignment horizontal="center" vertical="center"/>
    </xf>
    <xf numFmtId="0" fontId="19" fillId="0" borderId="0" xfId="5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64" fontId="26" fillId="0" borderId="109" xfId="0" applyNumberFormat="1" applyFont="1" applyFill="1" applyBorder="1" applyAlignment="1" applyProtection="1">
      <alignment horizontal="center" vertical="center" wrapText="1"/>
    </xf>
    <xf numFmtId="164" fontId="26" fillId="0" borderId="10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7" fillId="0" borderId="50" xfId="0" applyNumberFormat="1" applyFont="1" applyFill="1" applyBorder="1" applyAlignment="1" applyProtection="1">
      <alignment horizontal="center" vertical="center" wrapText="1"/>
    </xf>
    <xf numFmtId="164" fontId="26" fillId="0" borderId="86" xfId="0" applyNumberFormat="1" applyFont="1" applyFill="1" applyBorder="1" applyAlignment="1" applyProtection="1">
      <alignment horizontal="center" vertical="center" wrapText="1"/>
    </xf>
    <xf numFmtId="164" fontId="26" fillId="0" borderId="134" xfId="0" applyNumberFormat="1" applyFont="1" applyFill="1" applyBorder="1" applyAlignment="1" applyProtection="1">
      <alignment horizontal="center" vertical="center" wrapText="1"/>
    </xf>
    <xf numFmtId="164" fontId="51" fillId="0" borderId="0" xfId="5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right"/>
    </xf>
    <xf numFmtId="0" fontId="53" fillId="0" borderId="0" xfId="0" applyFont="1" applyFill="1" applyBorder="1" applyAlignment="1" applyProtection="1">
      <alignment horizontal="right"/>
    </xf>
    <xf numFmtId="0" fontId="27" fillId="0" borderId="11" xfId="5" applyFont="1" applyFill="1" applyBorder="1" applyAlignment="1">
      <alignment horizontal="center" vertical="center" wrapText="1"/>
    </xf>
    <xf numFmtId="0" fontId="27" fillId="0" borderId="10" xfId="5" applyFont="1" applyFill="1" applyBorder="1" applyAlignment="1">
      <alignment horizontal="center" vertical="center" wrapText="1"/>
    </xf>
    <xf numFmtId="0" fontId="27" fillId="0" borderId="4" xfId="5" applyFont="1" applyFill="1" applyBorder="1" applyAlignment="1">
      <alignment horizontal="center" vertical="center" wrapText="1"/>
    </xf>
    <xf numFmtId="0" fontId="27" fillId="0" borderId="6" xfId="5" applyFont="1" applyFill="1" applyBorder="1" applyAlignment="1">
      <alignment horizontal="center" vertical="center" wrapText="1"/>
    </xf>
    <xf numFmtId="0" fontId="27" fillId="0" borderId="20" xfId="5" applyFont="1" applyFill="1" applyBorder="1" applyAlignment="1">
      <alignment horizontal="center" vertical="center" wrapText="1"/>
    </xf>
    <xf numFmtId="0" fontId="27" fillId="0" borderId="18" xfId="5" applyFont="1" applyFill="1" applyBorder="1" applyAlignment="1">
      <alignment horizontal="center" vertical="center" wrapText="1"/>
    </xf>
    <xf numFmtId="0" fontId="26" fillId="0" borderId="13" xfId="5" applyFont="1" applyFill="1" applyBorder="1" applyAlignment="1" applyProtection="1">
      <alignment horizontal="left"/>
    </xf>
    <xf numFmtId="0" fontId="26" fillId="0" borderId="14" xfId="5" applyFont="1" applyFill="1" applyBorder="1" applyAlignment="1" applyProtection="1">
      <alignment horizontal="left"/>
    </xf>
    <xf numFmtId="0" fontId="18" fillId="0" borderId="50" xfId="5" applyFont="1" applyFill="1" applyBorder="1" applyAlignment="1">
      <alignment horizontal="justify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19" fillId="0" borderId="0" xfId="0" applyFont="1" applyFill="1" applyAlignment="1" applyProtection="1">
      <alignment horizontal="left"/>
    </xf>
    <xf numFmtId="0" fontId="19" fillId="0" borderId="0" xfId="0" applyFont="1" applyFill="1" applyAlignment="1" applyProtection="1"/>
    <xf numFmtId="0" fontId="0" fillId="0" borderId="0" xfId="0" applyAlignment="1"/>
    <xf numFmtId="0" fontId="56" fillId="0" borderId="0" xfId="0" applyFont="1" applyFill="1" applyBorder="1" applyAlignment="1" applyProtection="1">
      <alignment horizontal="right"/>
    </xf>
    <xf numFmtId="0" fontId="25" fillId="0" borderId="38" xfId="0" applyFont="1" applyFill="1" applyBorder="1" applyAlignment="1" applyProtection="1">
      <alignment horizontal="left" indent="1"/>
      <protection locked="0"/>
    </xf>
    <xf numFmtId="0" fontId="25" fillId="0" borderId="39" xfId="0" applyFont="1" applyFill="1" applyBorder="1" applyAlignment="1" applyProtection="1">
      <alignment horizontal="left" indent="1"/>
      <protection locked="0"/>
    </xf>
    <xf numFmtId="0" fontId="25" fillId="0" borderId="167" xfId="0" applyFont="1" applyFill="1" applyBorder="1" applyAlignment="1" applyProtection="1">
      <alignment horizontal="left" indent="1"/>
      <protection locked="0"/>
    </xf>
    <xf numFmtId="0" fontId="25" fillId="0" borderId="6" xfId="0" applyFont="1" applyFill="1" applyBorder="1" applyAlignment="1" applyProtection="1">
      <alignment horizontal="right" indent="1"/>
      <protection locked="0"/>
    </xf>
    <xf numFmtId="0" fontId="25" fillId="0" borderId="18" xfId="0" applyFont="1" applyFill="1" applyBorder="1" applyAlignment="1" applyProtection="1">
      <alignment horizontal="right" indent="1"/>
      <protection locked="0"/>
    </xf>
    <xf numFmtId="0" fontId="26" fillId="0" borderId="42" xfId="0" applyFont="1" applyFill="1" applyBorder="1" applyAlignment="1" applyProtection="1">
      <alignment horizontal="left" indent="1"/>
    </xf>
    <xf numFmtId="0" fontId="26" fillId="0" borderId="43" xfId="0" applyFont="1" applyFill="1" applyBorder="1" applyAlignment="1" applyProtection="1">
      <alignment horizontal="left" indent="1"/>
    </xf>
    <xf numFmtId="0" fontId="26" fillId="0" borderId="41" xfId="0" applyFont="1" applyFill="1" applyBorder="1" applyAlignment="1" applyProtection="1">
      <alignment horizontal="left" indent="1"/>
    </xf>
    <xf numFmtId="0" fontId="24" fillId="0" borderId="14" xfId="0" applyFont="1" applyFill="1" applyBorder="1" applyAlignment="1" applyProtection="1">
      <alignment horizontal="right" indent="1"/>
    </xf>
    <xf numFmtId="0" fontId="24" fillId="0" borderId="21" xfId="0" applyFont="1" applyFill="1" applyBorder="1" applyAlignment="1" applyProtection="1">
      <alignment horizontal="right" indent="1"/>
    </xf>
    <xf numFmtId="49" fontId="19" fillId="0" borderId="0" xfId="0" applyNumberFormat="1" applyFont="1" applyFill="1" applyBorder="1" applyAlignment="1" applyProtection="1">
      <alignment horizontal="left" vertical="center" wrapText="1"/>
    </xf>
    <xf numFmtId="0" fontId="26" fillId="0" borderId="139" xfId="0" applyFont="1" applyFill="1" applyBorder="1" applyAlignment="1" applyProtection="1">
      <alignment horizontal="center"/>
    </xf>
    <xf numFmtId="0" fontId="26" fillId="0" borderId="50" xfId="0" applyFont="1" applyFill="1" applyBorder="1" applyAlignment="1" applyProtection="1">
      <alignment horizontal="center"/>
    </xf>
    <xf numFmtId="0" fontId="26" fillId="0" borderId="140" xfId="0" applyFont="1" applyFill="1" applyBorder="1" applyAlignment="1" applyProtection="1">
      <alignment horizontal="center"/>
    </xf>
    <xf numFmtId="0" fontId="26" fillId="0" borderId="19" xfId="0" applyFont="1" applyFill="1" applyBorder="1" applyAlignment="1" applyProtection="1">
      <alignment horizontal="center"/>
    </xf>
    <xf numFmtId="0" fontId="26" fillId="0" borderId="33" xfId="0" applyFont="1" applyFill="1" applyBorder="1" applyAlignment="1" applyProtection="1">
      <alignment horizontal="center"/>
    </xf>
    <xf numFmtId="0" fontId="25" fillId="0" borderId="52" xfId="0" applyFont="1" applyFill="1" applyBorder="1" applyAlignment="1" applyProtection="1">
      <alignment horizontal="left" indent="1"/>
      <protection locked="0"/>
    </xf>
    <xf numFmtId="0" fontId="25" fillId="0" borderId="165" xfId="0" applyFont="1" applyFill="1" applyBorder="1" applyAlignment="1" applyProtection="1">
      <alignment horizontal="left" indent="1"/>
      <protection locked="0"/>
    </xf>
    <xf numFmtId="0" fontId="25" fillId="0" borderId="166" xfId="0" applyFont="1" applyFill="1" applyBorder="1" applyAlignment="1" applyProtection="1">
      <alignment horizontal="left" indent="1"/>
      <protection locked="0"/>
    </xf>
    <xf numFmtId="0" fontId="25" fillId="0" borderId="4" xfId="0" applyFont="1" applyFill="1" applyBorder="1" applyAlignment="1" applyProtection="1">
      <alignment horizontal="right" indent="1"/>
      <protection locked="0"/>
    </xf>
    <xf numFmtId="0" fontId="25" fillId="0" borderId="20" xfId="0" applyFont="1" applyFill="1" applyBorder="1" applyAlignment="1" applyProtection="1">
      <alignment horizontal="righ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Alignment="1">
      <alignment horizontal="center"/>
    </xf>
    <xf numFmtId="0" fontId="56" fillId="0" borderId="0" xfId="0" applyFont="1" applyAlignment="1">
      <alignment horizontal="center"/>
    </xf>
    <xf numFmtId="164" fontId="59" fillId="0" borderId="0" xfId="5" applyNumberFormat="1" applyFont="1" applyFill="1" applyBorder="1" applyAlignment="1" applyProtection="1">
      <alignment horizontal="center" vertical="center"/>
    </xf>
    <xf numFmtId="164" fontId="60" fillId="0" borderId="36" xfId="5" applyNumberFormat="1" applyFont="1" applyFill="1" applyBorder="1" applyAlignment="1" applyProtection="1">
      <alignment horizontal="left" vertical="center"/>
    </xf>
    <xf numFmtId="164" fontId="60" fillId="0" borderId="36" xfId="5" applyNumberFormat="1" applyFont="1" applyFill="1" applyBorder="1" applyAlignment="1" applyProtection="1">
      <alignment horizontal="left"/>
    </xf>
    <xf numFmtId="164" fontId="7" fillId="0" borderId="42" xfId="0" applyNumberFormat="1" applyFont="1" applyFill="1" applyBorder="1" applyAlignment="1" applyProtection="1">
      <alignment horizontal="left" vertical="center" wrapText="1" indent="2"/>
    </xf>
    <xf numFmtId="164" fontId="7" fillId="0" borderId="48" xfId="0" applyNumberFormat="1" applyFont="1" applyFill="1" applyBorder="1" applyAlignment="1" applyProtection="1">
      <alignment horizontal="left" vertical="center" wrapText="1" indent="2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7" fillId="0" borderId="109" xfId="0" applyNumberFormat="1" applyFont="1" applyFill="1" applyBorder="1" applyAlignment="1" applyProtection="1">
      <alignment horizontal="center" vertical="center" wrapText="1"/>
    </xf>
    <xf numFmtId="164" fontId="7" fillId="0" borderId="103" xfId="0" applyNumberFormat="1" applyFont="1" applyFill="1" applyBorder="1" applyAlignment="1" applyProtection="1">
      <alignment horizontal="center" vertical="center" wrapText="1"/>
    </xf>
    <xf numFmtId="164" fontId="7" fillId="0" borderId="109" xfId="0" applyNumberFormat="1" applyFont="1" applyFill="1" applyBorder="1" applyAlignment="1" applyProtection="1">
      <alignment horizontal="center" vertical="center"/>
    </xf>
    <xf numFmtId="164" fontId="7" fillId="0" borderId="103" xfId="0" applyNumberFormat="1" applyFont="1" applyFill="1" applyBorder="1" applyAlignment="1" applyProtection="1">
      <alignment horizontal="center" vertical="center"/>
    </xf>
    <xf numFmtId="164" fontId="7" fillId="0" borderId="52" xfId="0" applyNumberFormat="1" applyFont="1" applyFill="1" applyBorder="1" applyAlignment="1" applyProtection="1">
      <alignment horizontal="center" vertical="center"/>
    </xf>
    <xf numFmtId="164" fontId="7" fillId="0" borderId="165" xfId="0" applyNumberFormat="1" applyFont="1" applyFill="1" applyBorder="1" applyAlignment="1" applyProtection="1">
      <alignment horizontal="center" vertical="center"/>
    </xf>
    <xf numFmtId="164" fontId="7" fillId="0" borderId="164" xfId="0" applyNumberFormat="1" applyFont="1" applyFill="1" applyBorder="1" applyAlignment="1" applyProtection="1">
      <alignment horizontal="center" vertical="center"/>
    </xf>
    <xf numFmtId="0" fontId="58" fillId="0" borderId="0" xfId="0" applyFont="1" applyAlignment="1">
      <alignment horizontal="center" wrapText="1"/>
    </xf>
    <xf numFmtId="0" fontId="25" fillId="0" borderId="50" xfId="0" applyFont="1" applyFill="1" applyBorder="1" applyAlignment="1">
      <alignment horizontal="justify" vertical="center" wrapText="1"/>
    </xf>
    <xf numFmtId="0" fontId="19" fillId="0" borderId="0" xfId="7" applyFont="1" applyFill="1" applyAlignment="1" applyProtection="1">
      <alignment horizontal="center" wrapText="1"/>
    </xf>
    <xf numFmtId="0" fontId="19" fillId="0" borderId="0" xfId="7" applyFont="1" applyFill="1" applyAlignment="1" applyProtection="1">
      <alignment horizontal="center"/>
    </xf>
    <xf numFmtId="0" fontId="53" fillId="0" borderId="34" xfId="7" applyFont="1" applyFill="1" applyBorder="1" applyAlignment="1" applyProtection="1">
      <alignment horizontal="left" vertical="center" indent="1"/>
    </xf>
    <xf numFmtId="0" fontId="53" fillId="0" borderId="43" xfId="7" applyFont="1" applyFill="1" applyBorder="1" applyAlignment="1" applyProtection="1">
      <alignment horizontal="left" vertical="center" indent="1"/>
    </xf>
    <xf numFmtId="0" fontId="53" fillId="0" borderId="48" xfId="7" applyFont="1" applyFill="1" applyBorder="1" applyAlignment="1" applyProtection="1">
      <alignment horizontal="left" vertical="center" indent="1"/>
    </xf>
    <xf numFmtId="0" fontId="0" fillId="0" borderId="0" xfId="0" applyBorder="1" applyAlignment="1"/>
    <xf numFmtId="0" fontId="0" fillId="0" borderId="137" xfId="0" applyBorder="1" applyAlignment="1"/>
    <xf numFmtId="0" fontId="4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7" xfId="0" applyBorder="1" applyAlignment="1">
      <alignment horizontal="left"/>
    </xf>
    <xf numFmtId="0" fontId="39" fillId="0" borderId="42" xfId="0" applyFont="1" applyBorder="1" applyAlignment="1">
      <alignment horizontal="left"/>
    </xf>
    <xf numFmtId="0" fontId="0" fillId="0" borderId="43" xfId="0" applyBorder="1" applyAlignment="1">
      <alignment horizontal="left"/>
    </xf>
    <xf numFmtId="0" fontId="5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4" fontId="0" fillId="0" borderId="51" xfId="0" applyNumberForma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9" fillId="0" borderId="0" xfId="0" applyFont="1" applyAlignment="1" applyProtection="1">
      <alignment horizontal="right"/>
    </xf>
    <xf numFmtId="0" fontId="26" fillId="0" borderId="42" xfId="0" applyFont="1" applyBorder="1" applyAlignment="1" applyProtection="1">
      <alignment horizontal="left" vertical="center" indent="2"/>
    </xf>
    <xf numFmtId="0" fontId="26" fillId="0" borderId="41" xfId="0" applyFont="1" applyBorder="1" applyAlignment="1" applyProtection="1">
      <alignment horizontal="left" vertical="center" indent="2"/>
    </xf>
    <xf numFmtId="3" fontId="39" fillId="0" borderId="43" xfId="3" applyNumberFormat="1" applyFont="1" applyFill="1" applyBorder="1" applyAlignment="1"/>
    <xf numFmtId="3" fontId="39" fillId="0" borderId="58" xfId="3" applyNumberFormat="1" applyFont="1" applyFill="1" applyBorder="1" applyAlignment="1"/>
    <xf numFmtId="3" fontId="40" fillId="0" borderId="56" xfId="3" applyNumberFormat="1" applyFont="1" applyFill="1" applyBorder="1" applyAlignment="1">
      <alignment vertical="center" wrapText="1"/>
    </xf>
    <xf numFmtId="3" fontId="40" fillId="0" borderId="51" xfId="3" applyNumberFormat="1" applyFont="1" applyFill="1" applyBorder="1" applyAlignment="1">
      <alignment vertical="center" wrapText="1"/>
    </xf>
    <xf numFmtId="3" fontId="40" fillId="0" borderId="57" xfId="3" applyNumberFormat="1" applyFont="1" applyFill="1" applyBorder="1" applyAlignment="1">
      <alignment vertical="center" wrapText="1"/>
    </xf>
    <xf numFmtId="3" fontId="42" fillId="0" borderId="11" xfId="3" applyNumberFormat="1" applyFont="1" applyFill="1" applyBorder="1" applyAlignment="1">
      <alignment horizontal="center" vertical="center" wrapText="1"/>
    </xf>
    <xf numFmtId="0" fontId="38" fillId="0" borderId="8" xfId="3" applyBorder="1" applyAlignment="1">
      <alignment horizontal="center" vertical="center" wrapText="1"/>
    </xf>
    <xf numFmtId="3" fontId="39" fillId="0" borderId="51" xfId="3" applyNumberFormat="1" applyFont="1" applyFill="1" applyBorder="1" applyAlignment="1">
      <alignment vertical="center" wrapText="1"/>
    </xf>
    <xf numFmtId="3" fontId="39" fillId="0" borderId="143" xfId="3" applyNumberFormat="1" applyFont="1" applyFill="1" applyBorder="1" applyAlignment="1">
      <alignment vertical="center" wrapText="1"/>
    </xf>
    <xf numFmtId="3" fontId="40" fillId="0" borderId="144" xfId="3" applyNumberFormat="1" applyFont="1" applyFill="1" applyBorder="1" applyAlignment="1">
      <alignment horizontal="left" vertical="center"/>
    </xf>
    <xf numFmtId="3" fontId="40" fillId="0" borderId="145" xfId="3" applyNumberFormat="1" applyFont="1" applyFill="1" applyBorder="1" applyAlignment="1">
      <alignment horizontal="left" vertical="center"/>
    </xf>
    <xf numFmtId="3" fontId="40" fillId="0" borderId="151" xfId="3" applyNumberFormat="1" applyFont="1" applyFill="1" applyBorder="1" applyAlignment="1">
      <alignment horizontal="left" vertical="center"/>
    </xf>
    <xf numFmtId="3" fontId="40" fillId="0" borderId="144" xfId="3" applyNumberFormat="1" applyFont="1" applyFill="1" applyBorder="1" applyAlignment="1">
      <alignment vertical="center" wrapText="1"/>
    </xf>
    <xf numFmtId="3" fontId="40" fillId="0" borderId="145" xfId="3" applyNumberFormat="1" applyFont="1" applyFill="1" applyBorder="1" applyAlignment="1">
      <alignment vertical="center" wrapText="1"/>
    </xf>
    <xf numFmtId="3" fontId="40" fillId="0" borderId="151" xfId="3" applyNumberFormat="1" applyFont="1" applyFill="1" applyBorder="1" applyAlignment="1">
      <alignment vertical="center" wrapText="1"/>
    </xf>
    <xf numFmtId="3" fontId="42" fillId="0" borderId="15" xfId="3" applyNumberFormat="1" applyFont="1" applyFill="1" applyBorder="1" applyAlignment="1">
      <alignment horizontal="center" vertical="center" wrapText="1"/>
    </xf>
    <xf numFmtId="3" fontId="42" fillId="0" borderId="7" xfId="3" applyNumberFormat="1" applyFont="1" applyFill="1" applyBorder="1" applyAlignment="1">
      <alignment horizontal="center" vertical="center" wrapText="1"/>
    </xf>
    <xf numFmtId="3" fontId="42" fillId="0" borderId="9" xfId="3" applyNumberFormat="1" applyFont="1" applyFill="1" applyBorder="1" applyAlignment="1">
      <alignment horizontal="center" vertical="center" wrapText="1"/>
    </xf>
    <xf numFmtId="3" fontId="42" fillId="0" borderId="54" xfId="3" applyNumberFormat="1" applyFont="1" applyFill="1" applyBorder="1" applyAlignment="1">
      <alignment horizontal="left" vertical="center" wrapText="1"/>
    </xf>
    <xf numFmtId="3" fontId="42" fillId="0" borderId="140" xfId="3" applyNumberFormat="1" applyFont="1" applyFill="1" applyBorder="1" applyAlignment="1">
      <alignment horizontal="left" vertical="center" wrapText="1"/>
    </xf>
    <xf numFmtId="3" fontId="42" fillId="0" borderId="51" xfId="3" applyNumberFormat="1" applyFont="1" applyFill="1" applyBorder="1" applyAlignment="1">
      <alignment horizontal="left" vertical="center" wrapText="1"/>
    </xf>
    <xf numFmtId="3" fontId="42" fillId="0" borderId="137" xfId="3" applyNumberFormat="1" applyFont="1" applyFill="1" applyBorder="1" applyAlignment="1">
      <alignment horizontal="left" vertical="center" wrapText="1"/>
    </xf>
    <xf numFmtId="3" fontId="42" fillId="0" borderId="57" xfId="3" applyNumberFormat="1" applyFont="1" applyFill="1" applyBorder="1" applyAlignment="1">
      <alignment horizontal="left" vertical="center" wrapText="1"/>
    </xf>
    <xf numFmtId="3" fontId="42" fillId="0" borderId="35" xfId="3" applyNumberFormat="1" applyFont="1" applyFill="1" applyBorder="1" applyAlignment="1">
      <alignment horizontal="left" vertical="center" wrapText="1"/>
    </xf>
    <xf numFmtId="3" fontId="43" fillId="0" borderId="148" xfId="3" applyNumberFormat="1" applyFont="1" applyFill="1" applyBorder="1" applyAlignment="1">
      <alignment vertical="center" wrapText="1"/>
    </xf>
    <xf numFmtId="3" fontId="43" fillId="0" borderId="100" xfId="3" applyNumberFormat="1" applyFont="1" applyFill="1" applyBorder="1" applyAlignment="1">
      <alignment vertical="center" wrapText="1"/>
    </xf>
    <xf numFmtId="3" fontId="43" fillId="0" borderId="78" xfId="3" applyNumberFormat="1" applyFont="1" applyFill="1" applyBorder="1" applyAlignment="1">
      <alignment vertical="center" wrapText="1"/>
    </xf>
    <xf numFmtId="3" fontId="46" fillId="0" borderId="147" xfId="3" applyNumberFormat="1" applyFont="1" applyFill="1" applyBorder="1" applyAlignment="1">
      <alignment wrapText="1"/>
    </xf>
    <xf numFmtId="3" fontId="46" fillId="0" borderId="98" xfId="3" applyNumberFormat="1" applyFont="1" applyFill="1" applyBorder="1" applyAlignment="1">
      <alignment wrapText="1"/>
    </xf>
    <xf numFmtId="3" fontId="45" fillId="0" borderId="75" xfId="3" applyNumberFormat="1" applyFont="1" applyFill="1" applyBorder="1" applyAlignment="1"/>
    <xf numFmtId="3" fontId="43" fillId="0" borderId="94" xfId="3" applyNumberFormat="1" applyFont="1" applyFill="1" applyBorder="1" applyAlignment="1">
      <alignment horizontal="left" vertical="center" wrapText="1"/>
    </xf>
    <xf numFmtId="3" fontId="43" fillId="0" borderId="100" xfId="3" applyNumberFormat="1" applyFont="1" applyFill="1" applyBorder="1" applyAlignment="1">
      <alignment horizontal="left" vertical="center" wrapText="1"/>
    </xf>
    <xf numFmtId="3" fontId="43" fillId="0" borderId="98" xfId="3" applyNumberFormat="1" applyFont="1" applyFill="1" applyBorder="1" applyAlignment="1">
      <alignment horizontal="left" vertical="center" wrapText="1"/>
    </xf>
    <xf numFmtId="3" fontId="39" fillId="0" borderId="146" xfId="3" applyNumberFormat="1" applyFont="1" applyFill="1" applyBorder="1" applyAlignment="1">
      <alignment wrapText="1"/>
    </xf>
    <xf numFmtId="3" fontId="41" fillId="0" borderId="33" xfId="3" applyNumberFormat="1" applyFont="1" applyBorder="1" applyAlignment="1">
      <alignment horizontal="center" wrapText="1"/>
    </xf>
    <xf numFmtId="3" fontId="41" fillId="0" borderId="17" xfId="3" applyNumberFormat="1" applyFont="1" applyBorder="1" applyAlignment="1">
      <alignment horizontal="center" wrapText="1"/>
    </xf>
    <xf numFmtId="3" fontId="41" fillId="0" borderId="30" xfId="3" applyNumberFormat="1" applyFont="1" applyBorder="1" applyAlignment="1">
      <alignment horizontal="center" wrapText="1"/>
    </xf>
    <xf numFmtId="3" fontId="47" fillId="0" borderId="100" xfId="3" applyNumberFormat="1" applyFont="1" applyFill="1" applyBorder="1" applyAlignment="1">
      <alignment vertical="center" wrapText="1"/>
    </xf>
    <xf numFmtId="3" fontId="42" fillId="0" borderId="43" xfId="3" applyNumberFormat="1" applyFont="1" applyFill="1" applyBorder="1" applyAlignment="1">
      <alignment horizontal="center" vertical="center"/>
    </xf>
    <xf numFmtId="3" fontId="42" fillId="0" borderId="41" xfId="3" applyNumberFormat="1" applyFont="1" applyFill="1" applyBorder="1" applyAlignment="1">
      <alignment horizontal="center" vertical="center"/>
    </xf>
    <xf numFmtId="3" fontId="42" fillId="0" borderId="4" xfId="3" applyNumberFormat="1" applyFont="1" applyFill="1" applyBorder="1" applyAlignment="1">
      <alignment horizontal="center" vertical="center" wrapText="1"/>
    </xf>
    <xf numFmtId="3" fontId="42" fillId="0" borderId="55" xfId="3" applyNumberFormat="1" applyFont="1" applyFill="1" applyBorder="1" applyAlignment="1">
      <alignment horizontal="center" vertical="center" wrapText="1"/>
    </xf>
    <xf numFmtId="3" fontId="42" fillId="0" borderId="3" xfId="3" applyNumberFormat="1" applyFont="1" applyFill="1" applyBorder="1" applyAlignment="1">
      <alignment horizontal="center" vertical="center" wrapText="1"/>
    </xf>
    <xf numFmtId="3" fontId="42" fillId="0" borderId="57" xfId="3" applyNumberFormat="1" applyFont="1" applyFill="1" applyBorder="1" applyAlignment="1">
      <alignment horizontal="center" vertical="center" wrapText="1"/>
    </xf>
    <xf numFmtId="0" fontId="38" fillId="0" borderId="2" xfId="3" applyBorder="1" applyAlignment="1">
      <alignment horizontal="center" vertical="center" wrapText="1"/>
    </xf>
    <xf numFmtId="0" fontId="38" fillId="0" borderId="46" xfId="3" applyBorder="1" applyAlignment="1">
      <alignment horizontal="center" vertical="center" wrapText="1"/>
    </xf>
    <xf numFmtId="3" fontId="40" fillId="0" borderId="100" xfId="3" applyNumberFormat="1" applyFont="1" applyFill="1" applyBorder="1" applyAlignment="1">
      <alignment vertical="center"/>
    </xf>
    <xf numFmtId="3" fontId="40" fillId="0" borderId="153" xfId="3" applyNumberFormat="1" applyFont="1" applyFill="1" applyBorder="1" applyAlignment="1">
      <alignment vertical="center"/>
    </xf>
    <xf numFmtId="3" fontId="39" fillId="0" borderId="154" xfId="3" applyNumberFormat="1" applyFont="1" applyFill="1" applyBorder="1" applyAlignment="1"/>
    <xf numFmtId="3" fontId="39" fillId="0" borderId="66" xfId="3" applyNumberFormat="1" applyFont="1" applyFill="1" applyBorder="1" applyAlignment="1"/>
    <xf numFmtId="3" fontId="39" fillId="0" borderId="149" xfId="3" applyNumberFormat="1" applyFont="1" applyFill="1" applyBorder="1" applyAlignment="1"/>
    <xf numFmtId="3" fontId="39" fillId="0" borderId="150" xfId="3" applyNumberFormat="1" applyFont="1" applyFill="1" applyBorder="1" applyAlignment="1"/>
    <xf numFmtId="3" fontId="39" fillId="0" borderId="147" xfId="3" applyNumberFormat="1" applyFont="1" applyFill="1" applyBorder="1" applyAlignment="1">
      <alignment vertical="center" wrapText="1"/>
    </xf>
    <xf numFmtId="3" fontId="39" fillId="0" borderId="100" xfId="3" applyNumberFormat="1" applyFont="1" applyFill="1" applyBorder="1" applyAlignment="1">
      <alignment vertical="center" wrapText="1"/>
    </xf>
    <xf numFmtId="3" fontId="39" fillId="0" borderId="152" xfId="3" applyNumberFormat="1" applyFont="1" applyFill="1" applyBorder="1" applyAlignment="1">
      <alignment vertical="center" wrapText="1"/>
    </xf>
    <xf numFmtId="3" fontId="39" fillId="0" borderId="155" xfId="3" applyNumberFormat="1" applyFont="1" applyFill="1" applyBorder="1" applyAlignment="1"/>
    <xf numFmtId="3" fontId="39" fillId="0" borderId="118" xfId="3" applyNumberFormat="1" applyFont="1" applyFill="1" applyBorder="1" applyAlignment="1"/>
    <xf numFmtId="3" fontId="43" fillId="0" borderId="153" xfId="4" applyNumberFormat="1" applyFont="1" applyFill="1" applyBorder="1" applyAlignment="1">
      <alignment vertical="center"/>
    </xf>
    <xf numFmtId="3" fontId="45" fillId="0" borderId="154" xfId="4" applyNumberFormat="1" applyFont="1" applyFill="1" applyBorder="1" applyAlignment="1"/>
    <xf numFmtId="3" fontId="43" fillId="0" borderId="148" xfId="4" applyNumberFormat="1" applyFont="1" applyFill="1" applyBorder="1" applyAlignment="1">
      <alignment vertical="center" wrapText="1"/>
    </xf>
    <xf numFmtId="3" fontId="43" fillId="0" borderId="100" xfId="4" applyNumberFormat="1" applyFont="1" applyFill="1" applyBorder="1" applyAlignment="1">
      <alignment vertical="center" wrapText="1"/>
    </xf>
    <xf numFmtId="3" fontId="43" fillId="0" borderId="78" xfId="4" applyNumberFormat="1" applyFont="1" applyFill="1" applyBorder="1" applyAlignment="1">
      <alignment vertical="center" wrapText="1"/>
    </xf>
    <xf numFmtId="3" fontId="43" fillId="0" borderId="147" xfId="4" applyNumberFormat="1" applyFont="1" applyFill="1" applyBorder="1" applyAlignment="1">
      <alignment vertical="center" wrapText="1"/>
    </xf>
    <xf numFmtId="3" fontId="43" fillId="0" borderId="153" xfId="4" applyNumberFormat="1" applyFont="1" applyFill="1" applyBorder="1" applyAlignment="1">
      <alignment vertical="center" wrapText="1"/>
    </xf>
    <xf numFmtId="0" fontId="38" fillId="0" borderId="98" xfId="4" applyBorder="1" applyAlignment="1">
      <alignment vertical="center" wrapText="1"/>
    </xf>
    <xf numFmtId="3" fontId="45" fillId="0" borderId="75" xfId="4" applyNumberFormat="1" applyFont="1" applyFill="1" applyBorder="1" applyAlignment="1"/>
    <xf numFmtId="3" fontId="45" fillId="0" borderId="118" xfId="4" applyNumberFormat="1" applyFont="1" applyFill="1" applyBorder="1" applyAlignment="1"/>
    <xf numFmtId="3" fontId="43" fillId="0" borderId="100" xfId="4" applyNumberFormat="1" applyFont="1" applyFill="1" applyBorder="1" applyAlignment="1">
      <alignment vertical="center"/>
    </xf>
    <xf numFmtId="3" fontId="45" fillId="0" borderId="162" xfId="4" applyNumberFormat="1" applyFont="1" applyFill="1" applyBorder="1" applyAlignment="1"/>
    <xf numFmtId="3" fontId="43" fillId="0" borderId="112" xfId="4" applyNumberFormat="1" applyFont="1" applyFill="1" applyBorder="1" applyAlignment="1">
      <alignment vertical="center"/>
    </xf>
    <xf numFmtId="3" fontId="45" fillId="0" borderId="163" xfId="4" applyNumberFormat="1" applyFont="1" applyFill="1" applyBorder="1" applyAlignment="1"/>
    <xf numFmtId="3" fontId="43" fillId="0" borderId="148" xfId="4" applyNumberFormat="1" applyFont="1" applyFill="1" applyBorder="1" applyAlignment="1">
      <alignment vertical="center"/>
    </xf>
    <xf numFmtId="3" fontId="43" fillId="0" borderId="122" xfId="4" applyNumberFormat="1" applyFont="1" applyFill="1" applyBorder="1" applyAlignment="1">
      <alignment vertical="center"/>
    </xf>
    <xf numFmtId="0" fontId="40" fillId="0" borderId="156" xfId="4" applyFont="1" applyBorder="1" applyAlignment="1">
      <alignment vertical="center"/>
    </xf>
    <xf numFmtId="0" fontId="40" fillId="0" borderId="157" xfId="4" applyFont="1" applyBorder="1" applyAlignment="1">
      <alignment vertical="center"/>
    </xf>
    <xf numFmtId="0" fontId="40" fillId="0" borderId="158" xfId="4" applyFont="1" applyBorder="1" applyAlignment="1">
      <alignment vertical="center"/>
    </xf>
    <xf numFmtId="3" fontId="45" fillId="0" borderId="159" xfId="4" applyNumberFormat="1" applyFont="1" applyFill="1" applyBorder="1" applyAlignment="1">
      <alignment vertical="center" wrapText="1"/>
    </xf>
    <xf numFmtId="0" fontId="44" fillId="0" borderId="160" xfId="4" applyFont="1" applyBorder="1" applyAlignment="1"/>
    <xf numFmtId="3" fontId="43" fillId="0" borderId="161" xfId="4" applyNumberFormat="1" applyFont="1" applyFill="1" applyBorder="1" applyAlignment="1">
      <alignment vertical="center"/>
    </xf>
    <xf numFmtId="3" fontId="43" fillId="0" borderId="68" xfId="4" applyNumberFormat="1" applyFont="1" applyFill="1" applyBorder="1" applyAlignment="1">
      <alignment vertical="center"/>
    </xf>
    <xf numFmtId="3" fontId="43" fillId="0" borderId="147" xfId="4" applyNumberFormat="1" applyFont="1" applyFill="1" applyBorder="1" applyAlignment="1">
      <alignment vertical="center"/>
    </xf>
  </cellXfs>
  <cellStyles count="8">
    <cellStyle name="Ezres" xfId="6" builtinId="3"/>
    <cellStyle name="Hiperhivatkozás" xfId="1"/>
    <cellStyle name="Már látott hiperhivatkozás" xfId="2"/>
    <cellStyle name="Normál" xfId="0" builtinId="0"/>
    <cellStyle name="Normál_7. sz tájékoztató" xfId="3"/>
    <cellStyle name="Normál_8. sz. táblázat" xfId="4"/>
    <cellStyle name="Normál_KVRENMUNKA" xfId="5"/>
    <cellStyle name="Normál_SEGEDLETEK" xfId="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B25" sqref="B2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180</v>
      </c>
    </row>
    <row r="4" spans="1:2" x14ac:dyDescent="0.2">
      <c r="A4" s="66"/>
      <c r="B4" s="66"/>
    </row>
    <row r="5" spans="1:2" s="77" customFormat="1" ht="15.75" x14ac:dyDescent="0.25">
      <c r="A5" s="52" t="s">
        <v>434</v>
      </c>
      <c r="B5" s="76"/>
    </row>
    <row r="6" spans="1:2" x14ac:dyDescent="0.2">
      <c r="A6" s="66"/>
      <c r="B6" s="66"/>
    </row>
    <row r="7" spans="1:2" x14ac:dyDescent="0.2">
      <c r="A7" s="66" t="s">
        <v>436</v>
      </c>
      <c r="B7" s="66" t="s">
        <v>437</v>
      </c>
    </row>
    <row r="8" spans="1:2" x14ac:dyDescent="0.2">
      <c r="A8" s="66" t="s">
        <v>438</v>
      </c>
      <c r="B8" s="66" t="s">
        <v>439</v>
      </c>
    </row>
    <row r="9" spans="1:2" x14ac:dyDescent="0.2">
      <c r="A9" s="66" t="s">
        <v>440</v>
      </c>
      <c r="B9" s="66" t="s">
        <v>441</v>
      </c>
    </row>
    <row r="10" spans="1:2" x14ac:dyDescent="0.2">
      <c r="A10" s="66"/>
      <c r="B10" s="66"/>
    </row>
    <row r="11" spans="1:2" x14ac:dyDescent="0.2">
      <c r="A11" s="66"/>
      <c r="B11" s="66"/>
    </row>
    <row r="12" spans="1:2" s="77" customFormat="1" ht="15.75" x14ac:dyDescent="0.25">
      <c r="A12" s="52" t="s">
        <v>435</v>
      </c>
      <c r="B12" s="76"/>
    </row>
    <row r="13" spans="1:2" x14ac:dyDescent="0.2">
      <c r="A13" s="66"/>
      <c r="B13" s="66"/>
    </row>
    <row r="14" spans="1:2" x14ac:dyDescent="0.2">
      <c r="A14" s="66" t="s">
        <v>445</v>
      </c>
      <c r="B14" s="66" t="s">
        <v>444</v>
      </c>
    </row>
    <row r="15" spans="1:2" x14ac:dyDescent="0.2">
      <c r="A15" s="66" t="s">
        <v>247</v>
      </c>
      <c r="B15" s="66" t="s">
        <v>443</v>
      </c>
    </row>
    <row r="16" spans="1:2" x14ac:dyDescent="0.2">
      <c r="A16" s="66" t="s">
        <v>446</v>
      </c>
      <c r="B16" s="66" t="s">
        <v>442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view="pageLayout" zoomScaleNormal="100" workbookViewId="0">
      <selection activeCell="F17" sqref="F17"/>
    </sheetView>
  </sheetViews>
  <sheetFormatPr defaultRowHeight="12.75" x14ac:dyDescent="0.2"/>
  <cols>
    <col min="2" max="2" width="41.5" customWidth="1"/>
    <col min="5" max="5" width="9.33203125" customWidth="1"/>
    <col min="6" max="6" width="46.6640625" customWidth="1"/>
  </cols>
  <sheetData>
    <row r="1" spans="1:7" ht="15" x14ac:dyDescent="0.25">
      <c r="A1" s="881" t="s">
        <v>626</v>
      </c>
      <c r="B1" s="881"/>
      <c r="C1" s="881"/>
      <c r="D1" s="881"/>
      <c r="E1" s="881"/>
      <c r="F1" s="881"/>
      <c r="G1" s="555"/>
    </row>
    <row r="2" spans="1:7" ht="15.75" thickBot="1" x14ac:dyDescent="0.3">
      <c r="A2" s="556"/>
      <c r="B2" s="556"/>
      <c r="C2" s="882"/>
      <c r="D2" s="882"/>
      <c r="E2" s="883" t="s">
        <v>127</v>
      </c>
      <c r="F2" s="883"/>
      <c r="G2" s="557"/>
    </row>
    <row r="3" spans="1:7" ht="15" x14ac:dyDescent="0.25">
      <c r="A3" s="884" t="s">
        <v>627</v>
      </c>
      <c r="B3" s="886" t="s">
        <v>628</v>
      </c>
      <c r="C3" s="886" t="s">
        <v>629</v>
      </c>
      <c r="D3" s="886"/>
      <c r="E3" s="886"/>
      <c r="F3" s="888" t="s">
        <v>630</v>
      </c>
      <c r="G3" s="555"/>
    </row>
    <row r="4" spans="1:7" ht="15.75" thickBot="1" x14ac:dyDescent="0.3">
      <c r="A4" s="885"/>
      <c r="B4" s="887"/>
      <c r="C4" s="558" t="s">
        <v>631</v>
      </c>
      <c r="D4" s="558" t="s">
        <v>632</v>
      </c>
      <c r="E4" s="558" t="s">
        <v>633</v>
      </c>
      <c r="F4" s="889"/>
      <c r="G4" s="555"/>
    </row>
    <row r="5" spans="1:7" ht="15.75" thickBot="1" x14ac:dyDescent="0.3">
      <c r="A5" s="559">
        <v>1</v>
      </c>
      <c r="B5" s="560">
        <v>2</v>
      </c>
      <c r="C5" s="560">
        <v>3</v>
      </c>
      <c r="D5" s="560">
        <v>4</v>
      </c>
      <c r="E5" s="560">
        <v>5</v>
      </c>
      <c r="F5" s="561">
        <v>6</v>
      </c>
      <c r="G5" s="555"/>
    </row>
    <row r="6" spans="1:7" ht="15" x14ac:dyDescent="0.25">
      <c r="A6" s="562" t="s">
        <v>94</v>
      </c>
      <c r="B6" s="563"/>
      <c r="C6" s="564"/>
      <c r="D6" s="564"/>
      <c r="E6" s="564"/>
      <c r="F6" s="565">
        <f>SUM(C6:E6)</f>
        <v>0</v>
      </c>
      <c r="G6" s="555"/>
    </row>
    <row r="7" spans="1:7" ht="15" x14ac:dyDescent="0.25">
      <c r="A7" s="566" t="s">
        <v>95</v>
      </c>
      <c r="B7" s="567"/>
      <c r="C7" s="568"/>
      <c r="D7" s="568"/>
      <c r="E7" s="568"/>
      <c r="F7" s="569">
        <f>SUM(C7:E7)</f>
        <v>0</v>
      </c>
      <c r="G7" s="555"/>
    </row>
    <row r="8" spans="1:7" ht="15" x14ac:dyDescent="0.25">
      <c r="A8" s="566" t="s">
        <v>96</v>
      </c>
      <c r="B8" s="567"/>
      <c r="C8" s="568"/>
      <c r="D8" s="568"/>
      <c r="E8" s="568"/>
      <c r="F8" s="569">
        <f>SUM(C8:E8)</f>
        <v>0</v>
      </c>
      <c r="G8" s="555"/>
    </row>
    <row r="9" spans="1:7" ht="15" x14ac:dyDescent="0.25">
      <c r="A9" s="566" t="s">
        <v>97</v>
      </c>
      <c r="B9" s="567"/>
      <c r="C9" s="568"/>
      <c r="D9" s="568"/>
      <c r="E9" s="568"/>
      <c r="F9" s="569">
        <f>SUM(C9:E9)</f>
        <v>0</v>
      </c>
      <c r="G9" s="555"/>
    </row>
    <row r="10" spans="1:7" ht="15.75" thickBot="1" x14ac:dyDescent="0.3">
      <c r="A10" s="570" t="s">
        <v>98</v>
      </c>
      <c r="B10" s="571"/>
      <c r="C10" s="572"/>
      <c r="D10" s="572"/>
      <c r="E10" s="572"/>
      <c r="F10" s="569">
        <f>SUM(C10:E10)</f>
        <v>0</v>
      </c>
      <c r="G10" s="555"/>
    </row>
    <row r="11" spans="1:7" ht="15" thickBot="1" x14ac:dyDescent="0.25">
      <c r="A11" s="573" t="s">
        <v>99</v>
      </c>
      <c r="B11" s="574" t="s">
        <v>634</v>
      </c>
      <c r="C11" s="575">
        <f>SUM(C6:C10)</f>
        <v>0</v>
      </c>
      <c r="D11" s="575">
        <f>SUM(D6:D10)</f>
        <v>0</v>
      </c>
      <c r="E11" s="575">
        <f>SUM(E6:E10)</f>
        <v>0</v>
      </c>
      <c r="F11" s="576">
        <f>SUM(F6:F10)</f>
        <v>0</v>
      </c>
      <c r="G11" s="577"/>
    </row>
    <row r="12" spans="1:7" ht="15" x14ac:dyDescent="0.25">
      <c r="A12" s="555"/>
      <c r="B12" s="555"/>
      <c r="C12" s="555"/>
      <c r="D12" s="555"/>
      <c r="E12" s="555"/>
      <c r="F12" s="555"/>
      <c r="G12" s="555"/>
    </row>
  </sheetData>
  <mergeCells count="7">
    <mergeCell ref="A1:F1"/>
    <mergeCell ref="C2:D2"/>
    <mergeCell ref="E2:F2"/>
    <mergeCell ref="A3:A4"/>
    <mergeCell ref="B3:B4"/>
    <mergeCell ref="C3:E3"/>
    <mergeCell ref="F3:F4"/>
  </mergeCells>
  <pageMargins left="0.7" right="0.7" top="0.75" bottom="0.75" header="0.3" footer="0.3"/>
  <pageSetup paperSize="9" orientation="landscape" horizontalDpi="0" verticalDpi="0" r:id="rId1"/>
  <headerFooter>
    <oddHeader>&amp;R&amp;"Times New Roman CE,Félkövér dőlt"3.sz. melléklet az 1/2014. (I.28.)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view="pageLayout" zoomScaleNormal="100" workbookViewId="0">
      <selection activeCell="D1" sqref="D1"/>
    </sheetView>
  </sheetViews>
  <sheetFormatPr defaultRowHeight="12.75" x14ac:dyDescent="0.2"/>
  <cols>
    <col min="2" max="2" width="49.83203125" customWidth="1"/>
    <col min="3" max="3" width="20.5" customWidth="1"/>
  </cols>
  <sheetData>
    <row r="1" spans="1:4" x14ac:dyDescent="0.2">
      <c r="A1" s="881" t="s">
        <v>635</v>
      </c>
      <c r="B1" s="881"/>
      <c r="C1" s="881"/>
    </row>
    <row r="2" spans="1:4" ht="15" customHeight="1" x14ac:dyDescent="0.25">
      <c r="A2" s="881"/>
      <c r="B2" s="881"/>
      <c r="C2" s="881"/>
      <c r="D2" s="555"/>
    </row>
    <row r="3" spans="1:4" ht="15.75" thickBot="1" x14ac:dyDescent="0.3">
      <c r="A3" s="556"/>
      <c r="B3" s="556"/>
      <c r="C3" s="578" t="s">
        <v>127</v>
      </c>
      <c r="D3" s="557"/>
    </row>
    <row r="4" spans="1:4" ht="15.75" thickBot="1" x14ac:dyDescent="0.3">
      <c r="A4" s="579" t="s">
        <v>627</v>
      </c>
      <c r="B4" s="580" t="s">
        <v>636</v>
      </c>
      <c r="C4" s="581" t="s">
        <v>248</v>
      </c>
      <c r="D4" s="555"/>
    </row>
    <row r="5" spans="1:4" ht="15.75" thickBot="1" x14ac:dyDescent="0.3">
      <c r="A5" s="582">
        <v>1</v>
      </c>
      <c r="B5" s="583">
        <v>2</v>
      </c>
      <c r="C5" s="584">
        <v>3</v>
      </c>
      <c r="D5" s="555"/>
    </row>
    <row r="6" spans="1:4" ht="15" x14ac:dyDescent="0.25">
      <c r="A6" s="585" t="s">
        <v>94</v>
      </c>
      <c r="B6" s="586" t="s">
        <v>637</v>
      </c>
      <c r="C6" s="587">
        <v>87429</v>
      </c>
      <c r="D6" s="555"/>
    </row>
    <row r="7" spans="1:4" ht="36.75" x14ac:dyDescent="0.25">
      <c r="A7" s="588" t="s">
        <v>95</v>
      </c>
      <c r="B7" s="589" t="s">
        <v>638</v>
      </c>
      <c r="C7" s="590">
        <v>6200</v>
      </c>
      <c r="D7" s="555"/>
    </row>
    <row r="8" spans="1:4" ht="15" x14ac:dyDescent="0.25">
      <c r="A8" s="588" t="s">
        <v>96</v>
      </c>
      <c r="B8" s="591" t="s">
        <v>639</v>
      </c>
      <c r="C8" s="590"/>
      <c r="D8" s="555"/>
    </row>
    <row r="9" spans="1:4" ht="36.75" x14ac:dyDescent="0.25">
      <c r="A9" s="588" t="s">
        <v>97</v>
      </c>
      <c r="B9" s="591" t="s">
        <v>640</v>
      </c>
      <c r="C9" s="590"/>
      <c r="D9" s="555"/>
    </row>
    <row r="10" spans="1:4" ht="15" x14ac:dyDescent="0.25">
      <c r="A10" s="592" t="s">
        <v>98</v>
      </c>
      <c r="B10" s="591" t="s">
        <v>641</v>
      </c>
      <c r="C10" s="593">
        <v>2156</v>
      </c>
      <c r="D10" s="555"/>
    </row>
    <row r="11" spans="1:4" ht="15.75" thickBot="1" x14ac:dyDescent="0.3">
      <c r="A11" s="588" t="s">
        <v>99</v>
      </c>
      <c r="B11" s="594" t="s">
        <v>642</v>
      </c>
      <c r="C11" s="590"/>
      <c r="D11" s="555"/>
    </row>
    <row r="12" spans="1:4" ht="15.75" thickBot="1" x14ac:dyDescent="0.3">
      <c r="A12" s="890" t="s">
        <v>643</v>
      </c>
      <c r="B12" s="891"/>
      <c r="C12" s="595">
        <f>SUM(C6:C11)</f>
        <v>95785</v>
      </c>
      <c r="D12" s="555"/>
    </row>
    <row r="13" spans="1:4" ht="32.25" customHeight="1" x14ac:dyDescent="0.25">
      <c r="A13" s="892" t="s">
        <v>644</v>
      </c>
      <c r="B13" s="892"/>
      <c r="C13" s="892"/>
      <c r="D13" s="555"/>
    </row>
  </sheetData>
  <mergeCells count="3">
    <mergeCell ref="A12:B12"/>
    <mergeCell ref="A13:C13"/>
    <mergeCell ref="A1:C2"/>
  </mergeCells>
  <pageMargins left="0.7" right="0.7" top="0.75" bottom="0.75" header="0.3" footer="0.3"/>
  <pageSetup paperSize="9" orientation="portrait" horizontalDpi="0" verticalDpi="0" r:id="rId1"/>
  <headerFooter>
    <oddHeader>&amp;R&amp;"Times New Roman CE,Félkövér dőlt"4.melléklet az 1/2014. (I.28.)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11"/>
  <sheetViews>
    <sheetView view="pageLayout" zoomScaleNormal="100" workbookViewId="0">
      <selection activeCell="E12" sqref="E12"/>
    </sheetView>
  </sheetViews>
  <sheetFormatPr defaultRowHeight="12.75" x14ac:dyDescent="0.2"/>
  <cols>
    <col min="2" max="2" width="40" customWidth="1"/>
    <col min="3" max="3" width="73.33203125" customWidth="1"/>
  </cols>
  <sheetData>
    <row r="2" spans="1:4" ht="15" x14ac:dyDescent="0.25">
      <c r="A2" s="881" t="s">
        <v>645</v>
      </c>
      <c r="B2" s="881"/>
      <c r="C2" s="881"/>
      <c r="D2" s="555"/>
    </row>
    <row r="3" spans="1:4" ht="15.75" thickBot="1" x14ac:dyDescent="0.3">
      <c r="A3" s="556"/>
      <c r="B3" s="556"/>
      <c r="C3" s="578" t="s">
        <v>127</v>
      </c>
      <c r="D3" s="557"/>
    </row>
    <row r="4" spans="1:4" ht="15.75" thickBot="1" x14ac:dyDescent="0.3">
      <c r="A4" s="579" t="s">
        <v>627</v>
      </c>
      <c r="B4" s="580" t="s">
        <v>646</v>
      </c>
      <c r="C4" s="581" t="s">
        <v>647</v>
      </c>
      <c r="D4" s="555"/>
    </row>
    <row r="5" spans="1:4" ht="15.75" thickBot="1" x14ac:dyDescent="0.3">
      <c r="A5" s="582">
        <v>1</v>
      </c>
      <c r="B5" s="583">
        <v>2</v>
      </c>
      <c r="C5" s="584">
        <v>3</v>
      </c>
      <c r="D5" s="555"/>
    </row>
    <row r="6" spans="1:4" ht="15" x14ac:dyDescent="0.25">
      <c r="A6" s="585" t="s">
        <v>94</v>
      </c>
      <c r="B6" s="596"/>
      <c r="C6" s="597"/>
      <c r="D6" s="555"/>
    </row>
    <row r="7" spans="1:4" ht="15" x14ac:dyDescent="0.25">
      <c r="A7" s="588" t="s">
        <v>95</v>
      </c>
      <c r="B7" s="598"/>
      <c r="C7" s="599"/>
      <c r="D7" s="555"/>
    </row>
    <row r="8" spans="1:4" ht="15.75" thickBot="1" x14ac:dyDescent="0.3">
      <c r="A8" s="592" t="s">
        <v>96</v>
      </c>
      <c r="B8" s="600"/>
      <c r="C8" s="601"/>
      <c r="D8" s="555"/>
    </row>
    <row r="9" spans="1:4" ht="37.5" customHeight="1" thickBot="1" x14ac:dyDescent="0.25">
      <c r="A9" s="602" t="s">
        <v>97</v>
      </c>
      <c r="B9" s="603" t="s">
        <v>648</v>
      </c>
      <c r="C9" s="595">
        <f>SUM(C6:C8)</f>
        <v>0</v>
      </c>
      <c r="D9" s="577"/>
    </row>
    <row r="10" spans="1:4" ht="15" x14ac:dyDescent="0.25">
      <c r="A10" s="555"/>
      <c r="B10" s="555"/>
      <c r="C10" s="555"/>
      <c r="D10" s="555"/>
    </row>
    <row r="11" spans="1:4" ht="15" x14ac:dyDescent="0.25">
      <c r="A11" s="555"/>
      <c r="B11" s="555"/>
      <c r="C11" s="555"/>
      <c r="D11" s="555"/>
    </row>
  </sheetData>
  <mergeCells count="1">
    <mergeCell ref="A2:C2"/>
  </mergeCells>
  <pageMargins left="0.7" right="0.7" top="0.75" bottom="0.75" header="0.3" footer="0.3"/>
  <pageSetup paperSize="9" orientation="landscape" horizontalDpi="0" verticalDpi="0" r:id="rId1"/>
  <headerFooter>
    <oddHeader>&amp;R&amp;"Times New Roman CE,Félkövér dőlt"5.sz. melléklet az 1/2014. (I.28.)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47.1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43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25.5" customHeight="1" x14ac:dyDescent="0.2">
      <c r="A1" s="893" t="s">
        <v>87</v>
      </c>
      <c r="B1" s="893"/>
      <c r="C1" s="893"/>
      <c r="D1" s="893"/>
      <c r="E1" s="893"/>
      <c r="F1" s="893"/>
    </row>
    <row r="2" spans="1:6" ht="22.5" customHeight="1" thickBot="1" x14ac:dyDescent="0.3">
      <c r="A2" s="78"/>
      <c r="B2" s="43"/>
      <c r="C2" s="43"/>
      <c r="D2" s="43"/>
      <c r="E2" s="43"/>
      <c r="F2" s="38" t="s">
        <v>137</v>
      </c>
    </row>
    <row r="3" spans="1:6" s="32" customFormat="1" ht="44.25" customHeight="1" thickBot="1" x14ac:dyDescent="0.25">
      <c r="A3" s="79" t="s">
        <v>141</v>
      </c>
      <c r="B3" s="80" t="s">
        <v>142</v>
      </c>
      <c r="C3" s="80" t="s">
        <v>143</v>
      </c>
      <c r="D3" s="80" t="s">
        <v>447</v>
      </c>
      <c r="E3" s="80" t="s">
        <v>248</v>
      </c>
      <c r="F3" s="39" t="s">
        <v>448</v>
      </c>
    </row>
    <row r="4" spans="1:6" s="43" customFormat="1" ht="12" customHeight="1" thickBot="1" x14ac:dyDescent="0.25">
      <c r="A4" s="40">
        <v>1</v>
      </c>
      <c r="B4" s="41">
        <v>2</v>
      </c>
      <c r="C4" s="41">
        <v>3</v>
      </c>
      <c r="D4" s="41">
        <v>4</v>
      </c>
      <c r="E4" s="41">
        <v>5</v>
      </c>
      <c r="F4" s="42" t="s">
        <v>145</v>
      </c>
    </row>
    <row r="5" spans="1:6" ht="15.95" customHeight="1" x14ac:dyDescent="0.2">
      <c r="A5" s="474" t="s">
        <v>82</v>
      </c>
      <c r="B5" s="475">
        <v>5588</v>
      </c>
      <c r="C5" s="476" t="s">
        <v>83</v>
      </c>
      <c r="D5" s="475"/>
      <c r="E5" s="475">
        <v>5588</v>
      </c>
      <c r="F5" s="477">
        <f t="shared" ref="F5:F23" si="0">B5-D5-E5</f>
        <v>0</v>
      </c>
    </row>
    <row r="6" spans="1:6" ht="15.95" customHeight="1" x14ac:dyDescent="0.2">
      <c r="A6" s="474" t="s">
        <v>84</v>
      </c>
      <c r="B6" s="475">
        <v>2000</v>
      </c>
      <c r="C6" s="476" t="s">
        <v>83</v>
      </c>
      <c r="D6" s="475"/>
      <c r="E6" s="475">
        <v>2000</v>
      </c>
      <c r="F6" s="477">
        <f t="shared" si="0"/>
        <v>0</v>
      </c>
    </row>
    <row r="7" spans="1:6" ht="15.95" customHeight="1" x14ac:dyDescent="0.2">
      <c r="A7" s="265"/>
      <c r="B7" s="23"/>
      <c r="C7" s="267"/>
      <c r="D7" s="23"/>
      <c r="E7" s="23"/>
      <c r="F7" s="44">
        <f t="shared" si="0"/>
        <v>0</v>
      </c>
    </row>
    <row r="8" spans="1:6" ht="15.95" customHeight="1" x14ac:dyDescent="0.2">
      <c r="A8" s="520" t="s">
        <v>575</v>
      </c>
      <c r="B8" s="475"/>
      <c r="C8" s="476"/>
      <c r="D8" s="475"/>
      <c r="E8" s="475"/>
      <c r="F8" s="477">
        <f t="shared" si="0"/>
        <v>0</v>
      </c>
    </row>
    <row r="9" spans="1:6" ht="15.95" customHeight="1" x14ac:dyDescent="0.2">
      <c r="A9" s="519" t="s">
        <v>576</v>
      </c>
      <c r="B9" s="475">
        <v>11681</v>
      </c>
      <c r="C9" s="476" t="s">
        <v>83</v>
      </c>
      <c r="D9" s="475"/>
      <c r="E9" s="475">
        <v>11681</v>
      </c>
      <c r="F9" s="477">
        <f t="shared" si="0"/>
        <v>0</v>
      </c>
    </row>
    <row r="10" spans="1:6" ht="15.95" customHeight="1" x14ac:dyDescent="0.2">
      <c r="A10" s="266"/>
      <c r="B10" s="475"/>
      <c r="C10" s="476"/>
      <c r="D10" s="475"/>
      <c r="E10" s="475"/>
      <c r="F10" s="477">
        <f t="shared" si="0"/>
        <v>0</v>
      </c>
    </row>
    <row r="11" spans="1:6" ht="15.95" customHeight="1" x14ac:dyDescent="0.2">
      <c r="A11" s="265"/>
      <c r="B11" s="475"/>
      <c r="C11" s="476"/>
      <c r="D11" s="475"/>
      <c r="E11" s="475"/>
      <c r="F11" s="477">
        <f t="shared" si="0"/>
        <v>0</v>
      </c>
    </row>
    <row r="12" spans="1:6" ht="15.95" customHeight="1" x14ac:dyDescent="0.2">
      <c r="A12" s="265"/>
      <c r="B12" s="475"/>
      <c r="C12" s="476"/>
      <c r="D12" s="475"/>
      <c r="E12" s="475"/>
      <c r="F12" s="477">
        <f t="shared" si="0"/>
        <v>0</v>
      </c>
    </row>
    <row r="13" spans="1:6" ht="15.95" customHeight="1" x14ac:dyDescent="0.2">
      <c r="A13" s="265"/>
      <c r="B13" s="475"/>
      <c r="C13" s="476"/>
      <c r="D13" s="475"/>
      <c r="E13" s="475"/>
      <c r="F13" s="477">
        <f t="shared" si="0"/>
        <v>0</v>
      </c>
    </row>
    <row r="14" spans="1:6" ht="15.95" customHeight="1" x14ac:dyDescent="0.2">
      <c r="A14" s="265"/>
      <c r="B14" s="475"/>
      <c r="C14" s="476"/>
      <c r="D14" s="475"/>
      <c r="E14" s="475"/>
      <c r="F14" s="477">
        <f t="shared" si="0"/>
        <v>0</v>
      </c>
    </row>
    <row r="15" spans="1:6" ht="15.95" customHeight="1" x14ac:dyDescent="0.2">
      <c r="A15" s="265"/>
      <c r="B15" s="475"/>
      <c r="C15" s="476"/>
      <c r="D15" s="475"/>
      <c r="E15" s="475"/>
      <c r="F15" s="477">
        <f t="shared" si="0"/>
        <v>0</v>
      </c>
    </row>
    <row r="16" spans="1:6" ht="15.95" customHeight="1" x14ac:dyDescent="0.2">
      <c r="A16" s="265"/>
      <c r="B16" s="475"/>
      <c r="C16" s="476"/>
      <c r="D16" s="475"/>
      <c r="E16" s="475"/>
      <c r="F16" s="477">
        <f t="shared" si="0"/>
        <v>0</v>
      </c>
    </row>
    <row r="17" spans="1:6" ht="15.95" customHeight="1" x14ac:dyDescent="0.2">
      <c r="A17" s="265"/>
      <c r="B17" s="475"/>
      <c r="C17" s="476"/>
      <c r="D17" s="475"/>
      <c r="E17" s="475"/>
      <c r="F17" s="477">
        <f t="shared" si="0"/>
        <v>0</v>
      </c>
    </row>
    <row r="18" spans="1:6" ht="15.95" customHeight="1" x14ac:dyDescent="0.2">
      <c r="A18" s="265"/>
      <c r="B18" s="475"/>
      <c r="C18" s="476"/>
      <c r="D18" s="475"/>
      <c r="E18" s="475"/>
      <c r="F18" s="477">
        <f t="shared" si="0"/>
        <v>0</v>
      </c>
    </row>
    <row r="19" spans="1:6" ht="15.95" customHeight="1" x14ac:dyDescent="0.2">
      <c r="A19" s="265"/>
      <c r="B19" s="475"/>
      <c r="C19" s="476"/>
      <c r="D19" s="475"/>
      <c r="E19" s="475"/>
      <c r="F19" s="477">
        <f t="shared" si="0"/>
        <v>0</v>
      </c>
    </row>
    <row r="20" spans="1:6" ht="15.95" customHeight="1" x14ac:dyDescent="0.2">
      <c r="A20" s="265"/>
      <c r="B20" s="475"/>
      <c r="C20" s="476"/>
      <c r="D20" s="475"/>
      <c r="E20" s="475"/>
      <c r="F20" s="477">
        <f t="shared" si="0"/>
        <v>0</v>
      </c>
    </row>
    <row r="21" spans="1:6" ht="15.95" customHeight="1" x14ac:dyDescent="0.2">
      <c r="A21" s="265"/>
      <c r="B21" s="475"/>
      <c r="C21" s="476"/>
      <c r="D21" s="475"/>
      <c r="E21" s="475"/>
      <c r="F21" s="477">
        <f t="shared" si="0"/>
        <v>0</v>
      </c>
    </row>
    <row r="22" spans="1:6" ht="15.95" customHeight="1" x14ac:dyDescent="0.2">
      <c r="A22" s="265"/>
      <c r="B22" s="475"/>
      <c r="C22" s="476"/>
      <c r="D22" s="475"/>
      <c r="E22" s="475"/>
      <c r="F22" s="477">
        <f t="shared" si="0"/>
        <v>0</v>
      </c>
    </row>
    <row r="23" spans="1:6" ht="15.95" customHeight="1" thickBot="1" x14ac:dyDescent="0.25">
      <c r="A23" s="45"/>
      <c r="B23" s="482"/>
      <c r="C23" s="483"/>
      <c r="D23" s="482"/>
      <c r="E23" s="482"/>
      <c r="F23" s="484">
        <f t="shared" si="0"/>
        <v>0</v>
      </c>
    </row>
    <row r="24" spans="1:6" s="46" customFormat="1" ht="18" customHeight="1" thickBot="1" x14ac:dyDescent="0.25">
      <c r="A24" s="478" t="s">
        <v>140</v>
      </c>
      <c r="B24" s="479">
        <f>SUM(B5:B23)</f>
        <v>19269</v>
      </c>
      <c r="C24" s="480"/>
      <c r="D24" s="479">
        <f>SUM(D5:D23)</f>
        <v>0</v>
      </c>
      <c r="E24" s="479">
        <f>SUM(E5:E23)</f>
        <v>19269</v>
      </c>
      <c r="F24" s="481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1/2014. (I.28.) önkormányzati rendelethez*</oddHeader>
    <oddFooter>&amp;L*Módosította a 9/2014. (VI.24.) önkormányzati rendelet 7. melléklete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view="pageLayout" zoomScaleNormal="100" workbookViewId="0">
      <selection activeCell="H7" sqref="H7"/>
    </sheetView>
  </sheetViews>
  <sheetFormatPr defaultRowHeight="12.75" x14ac:dyDescent="0.2"/>
  <cols>
    <col min="1" max="1" width="40.6640625" customWidth="1"/>
    <col min="2" max="2" width="14.6640625" customWidth="1"/>
    <col min="3" max="3" width="14.33203125" customWidth="1"/>
    <col min="4" max="4" width="13.6640625" customWidth="1"/>
    <col min="5" max="5" width="13.1640625" customWidth="1"/>
    <col min="6" max="6" width="13.83203125" customWidth="1"/>
    <col min="7" max="7" width="14" customWidth="1"/>
  </cols>
  <sheetData>
    <row r="1" spans="1:8" ht="15.75" x14ac:dyDescent="0.2">
      <c r="A1" s="893" t="s">
        <v>649</v>
      </c>
      <c r="B1" s="893"/>
      <c r="C1" s="893"/>
      <c r="D1" s="893"/>
      <c r="E1" s="893"/>
      <c r="F1" s="893"/>
      <c r="G1" s="893"/>
      <c r="H1" s="30"/>
    </row>
    <row r="2" spans="1:8" ht="27.75" thickBot="1" x14ac:dyDescent="0.3">
      <c r="A2" s="78"/>
      <c r="B2" s="43"/>
      <c r="C2" s="43"/>
      <c r="D2" s="43"/>
      <c r="E2" s="43"/>
      <c r="F2" s="43"/>
      <c r="G2" s="38" t="s">
        <v>137</v>
      </c>
      <c r="H2" s="30"/>
    </row>
    <row r="3" spans="1:8" ht="36.75" thickBot="1" x14ac:dyDescent="0.25">
      <c r="A3" s="79" t="s">
        <v>650</v>
      </c>
      <c r="B3" s="80" t="s">
        <v>142</v>
      </c>
      <c r="C3" s="80" t="s">
        <v>143</v>
      </c>
      <c r="D3" s="80" t="s">
        <v>447</v>
      </c>
      <c r="E3" s="80" t="s">
        <v>248</v>
      </c>
      <c r="F3" s="604" t="s">
        <v>651</v>
      </c>
      <c r="G3" s="39" t="s">
        <v>652</v>
      </c>
      <c r="H3" s="32"/>
    </row>
    <row r="4" spans="1:8" ht="13.5" thickBot="1" x14ac:dyDescent="0.25">
      <c r="A4" s="40">
        <v>1</v>
      </c>
      <c r="B4" s="41">
        <v>2</v>
      </c>
      <c r="C4" s="41">
        <v>3</v>
      </c>
      <c r="D4" s="41">
        <v>4</v>
      </c>
      <c r="E4" s="41">
        <v>5</v>
      </c>
      <c r="F4" s="605">
        <v>6</v>
      </c>
      <c r="G4" s="42">
        <v>7</v>
      </c>
      <c r="H4" s="43"/>
    </row>
    <row r="5" spans="1:8" ht="21" customHeight="1" x14ac:dyDescent="0.2">
      <c r="A5" s="606" t="s">
        <v>653</v>
      </c>
      <c r="B5" s="475">
        <v>18000</v>
      </c>
      <c r="C5" s="476" t="s">
        <v>83</v>
      </c>
      <c r="D5" s="475"/>
      <c r="E5" s="475">
        <v>18000</v>
      </c>
      <c r="F5" s="607"/>
      <c r="G5" s="477">
        <f>B5-D5-E5-F5</f>
        <v>0</v>
      </c>
      <c r="H5" s="30"/>
    </row>
    <row r="6" spans="1:8" ht="17.25" customHeight="1" x14ac:dyDescent="0.2">
      <c r="A6" s="606" t="s">
        <v>654</v>
      </c>
      <c r="B6" s="475">
        <v>118454</v>
      </c>
      <c r="C6" s="476" t="s">
        <v>83</v>
      </c>
      <c r="D6" s="475"/>
      <c r="E6" s="475">
        <v>17768</v>
      </c>
      <c r="F6" s="607">
        <v>100686</v>
      </c>
      <c r="G6" s="477">
        <f>B6-D6-E6-F6</f>
        <v>0</v>
      </c>
      <c r="H6" s="30"/>
    </row>
    <row r="7" spans="1:8" ht="15.75" customHeight="1" x14ac:dyDescent="0.2">
      <c r="A7" s="606" t="s">
        <v>655</v>
      </c>
      <c r="B7" s="475">
        <v>6144</v>
      </c>
      <c r="C7" s="476" t="s">
        <v>83</v>
      </c>
      <c r="D7" s="475"/>
      <c r="E7" s="475">
        <v>6144</v>
      </c>
      <c r="F7" s="607"/>
      <c r="G7" s="477">
        <f>B7-D7-E7-F7</f>
        <v>0</v>
      </c>
      <c r="H7" s="30"/>
    </row>
    <row r="8" spans="1:8" ht="17.25" customHeight="1" x14ac:dyDescent="0.2">
      <c r="A8" s="606" t="s">
        <v>656</v>
      </c>
      <c r="B8" s="475">
        <v>1500</v>
      </c>
      <c r="C8" s="476" t="s">
        <v>83</v>
      </c>
      <c r="D8" s="475"/>
      <c r="E8" s="475">
        <v>1500</v>
      </c>
      <c r="F8" s="607"/>
      <c r="G8" s="477">
        <f t="shared" ref="G8:G23" si="0">B8-D8-E8</f>
        <v>0</v>
      </c>
      <c r="H8" s="30"/>
    </row>
    <row r="9" spans="1:8" ht="15.75" x14ac:dyDescent="0.2">
      <c r="A9" s="606"/>
      <c r="B9" s="475"/>
      <c r="C9" s="476"/>
      <c r="D9" s="475"/>
      <c r="E9" s="475"/>
      <c r="F9" s="607"/>
      <c r="G9" s="477">
        <f t="shared" si="0"/>
        <v>0</v>
      </c>
      <c r="H9" s="30"/>
    </row>
    <row r="10" spans="1:8" ht="15.75" x14ac:dyDescent="0.2">
      <c r="A10" s="606"/>
      <c r="B10" s="475"/>
      <c r="C10" s="476"/>
      <c r="D10" s="475"/>
      <c r="E10" s="475"/>
      <c r="F10" s="607"/>
      <c r="G10" s="477">
        <f t="shared" si="0"/>
        <v>0</v>
      </c>
      <c r="H10" s="30"/>
    </row>
    <row r="11" spans="1:8" ht="15.75" x14ac:dyDescent="0.2">
      <c r="A11" s="606"/>
      <c r="B11" s="475"/>
      <c r="C11" s="476"/>
      <c r="D11" s="475"/>
      <c r="E11" s="475"/>
      <c r="F11" s="607"/>
      <c r="G11" s="477">
        <f t="shared" si="0"/>
        <v>0</v>
      </c>
      <c r="H11" s="30"/>
    </row>
    <row r="12" spans="1:8" ht="15.75" x14ac:dyDescent="0.2">
      <c r="A12" s="606"/>
      <c r="B12" s="475"/>
      <c r="C12" s="476"/>
      <c r="D12" s="475"/>
      <c r="E12" s="475"/>
      <c r="F12" s="607"/>
      <c r="G12" s="477">
        <f t="shared" si="0"/>
        <v>0</v>
      </c>
      <c r="H12" s="30"/>
    </row>
    <row r="13" spans="1:8" ht="15.75" x14ac:dyDescent="0.2">
      <c r="A13" s="606"/>
      <c r="B13" s="475"/>
      <c r="C13" s="476"/>
      <c r="D13" s="475"/>
      <c r="E13" s="475"/>
      <c r="F13" s="607"/>
      <c r="G13" s="477">
        <f t="shared" si="0"/>
        <v>0</v>
      </c>
      <c r="H13" s="30"/>
    </row>
    <row r="14" spans="1:8" ht="15.75" x14ac:dyDescent="0.2">
      <c r="A14" s="606"/>
      <c r="B14" s="475"/>
      <c r="C14" s="476"/>
      <c r="D14" s="475"/>
      <c r="E14" s="475"/>
      <c r="F14" s="607"/>
      <c r="G14" s="477">
        <f t="shared" si="0"/>
        <v>0</v>
      </c>
      <c r="H14" s="30"/>
    </row>
    <row r="15" spans="1:8" ht="15.75" x14ac:dyDescent="0.2">
      <c r="A15" s="606"/>
      <c r="B15" s="475"/>
      <c r="C15" s="476"/>
      <c r="D15" s="475"/>
      <c r="E15" s="475"/>
      <c r="F15" s="607"/>
      <c r="G15" s="477">
        <f t="shared" si="0"/>
        <v>0</v>
      </c>
      <c r="H15" s="30"/>
    </row>
    <row r="16" spans="1:8" ht="15.75" x14ac:dyDescent="0.2">
      <c r="A16" s="606"/>
      <c r="B16" s="475"/>
      <c r="C16" s="476"/>
      <c r="D16" s="475"/>
      <c r="E16" s="475"/>
      <c r="F16" s="607"/>
      <c r="G16" s="477">
        <f t="shared" si="0"/>
        <v>0</v>
      </c>
      <c r="H16" s="30"/>
    </row>
    <row r="17" spans="1:8" ht="15.75" x14ac:dyDescent="0.2">
      <c r="A17" s="606"/>
      <c r="B17" s="475"/>
      <c r="C17" s="476"/>
      <c r="D17" s="475"/>
      <c r="E17" s="475"/>
      <c r="F17" s="607"/>
      <c r="G17" s="477">
        <f t="shared" si="0"/>
        <v>0</v>
      </c>
      <c r="H17" s="30"/>
    </row>
    <row r="18" spans="1:8" ht="15.75" x14ac:dyDescent="0.2">
      <c r="A18" s="606"/>
      <c r="B18" s="475"/>
      <c r="C18" s="476"/>
      <c r="D18" s="475"/>
      <c r="E18" s="475"/>
      <c r="F18" s="607"/>
      <c r="G18" s="477">
        <f t="shared" si="0"/>
        <v>0</v>
      </c>
      <c r="H18" s="30"/>
    </row>
    <row r="19" spans="1:8" ht="15.75" x14ac:dyDescent="0.2">
      <c r="A19" s="606"/>
      <c r="B19" s="475"/>
      <c r="C19" s="476"/>
      <c r="D19" s="475"/>
      <c r="E19" s="475"/>
      <c r="F19" s="607"/>
      <c r="G19" s="477">
        <f t="shared" si="0"/>
        <v>0</v>
      </c>
      <c r="H19" s="30"/>
    </row>
    <row r="20" spans="1:8" ht="15.75" x14ac:dyDescent="0.2">
      <c r="A20" s="606"/>
      <c r="B20" s="475"/>
      <c r="C20" s="476"/>
      <c r="D20" s="475"/>
      <c r="E20" s="475"/>
      <c r="F20" s="607"/>
      <c r="G20" s="477">
        <f t="shared" si="0"/>
        <v>0</v>
      </c>
      <c r="H20" s="30"/>
    </row>
    <row r="21" spans="1:8" ht="15.75" x14ac:dyDescent="0.2">
      <c r="A21" s="606"/>
      <c r="B21" s="475"/>
      <c r="C21" s="476"/>
      <c r="D21" s="475"/>
      <c r="E21" s="475"/>
      <c r="F21" s="607"/>
      <c r="G21" s="477">
        <f t="shared" si="0"/>
        <v>0</v>
      </c>
      <c r="H21" s="30"/>
    </row>
    <row r="22" spans="1:8" ht="15.75" x14ac:dyDescent="0.2">
      <c r="A22" s="606"/>
      <c r="B22" s="475"/>
      <c r="C22" s="476"/>
      <c r="D22" s="475"/>
      <c r="E22" s="475"/>
      <c r="F22" s="607"/>
      <c r="G22" s="477">
        <f t="shared" si="0"/>
        <v>0</v>
      </c>
      <c r="H22" s="30"/>
    </row>
    <row r="23" spans="1:8" ht="16.5" thickBot="1" x14ac:dyDescent="0.25">
      <c r="A23" s="608"/>
      <c r="B23" s="482"/>
      <c r="C23" s="483"/>
      <c r="D23" s="482"/>
      <c r="E23" s="482"/>
      <c r="F23" s="609"/>
      <c r="G23" s="484">
        <f t="shared" si="0"/>
        <v>0</v>
      </c>
      <c r="H23" s="30"/>
    </row>
    <row r="24" spans="1:8" ht="16.5" thickBot="1" x14ac:dyDescent="0.25">
      <c r="A24" s="478" t="s">
        <v>140</v>
      </c>
      <c r="B24" s="479">
        <f>SUM(B5:B23)</f>
        <v>144098</v>
      </c>
      <c r="C24" s="480"/>
      <c r="D24" s="479">
        <f>SUM(D5:D23)</f>
        <v>0</v>
      </c>
      <c r="E24" s="479">
        <f>SUM(E5:E23)</f>
        <v>43412</v>
      </c>
      <c r="F24" s="610"/>
      <c r="G24" s="481">
        <f>SUM(G5:G23)</f>
        <v>0</v>
      </c>
      <c r="H24" s="46"/>
    </row>
    <row r="25" spans="1:8" x14ac:dyDescent="0.2">
      <c r="A25" s="31"/>
      <c r="B25" s="30"/>
      <c r="C25" s="30"/>
      <c r="D25" s="30"/>
      <c r="E25" s="30"/>
      <c r="F25" s="30"/>
      <c r="G25" s="30"/>
      <c r="H25" s="30"/>
    </row>
    <row r="26" spans="1:8" x14ac:dyDescent="0.2">
      <c r="A26" s="31"/>
      <c r="B26" s="30"/>
      <c r="C26" s="30"/>
      <c r="D26" s="30"/>
      <c r="E26" s="30"/>
      <c r="F26" s="30"/>
      <c r="G26" s="30"/>
      <c r="H26" s="30"/>
    </row>
  </sheetData>
  <mergeCells count="1">
    <mergeCell ref="A1:G1"/>
  </mergeCells>
  <pageMargins left="0.7" right="0.7" top="0.75" bottom="0.75" header="0.3" footer="0.3"/>
  <pageSetup paperSize="9" orientation="landscape" horizontalDpi="0" verticalDpi="0" r:id="rId1"/>
  <headerFooter>
    <oddHeader>&amp;R&amp;"Times New Roman CE,Félkövér dőlt"7. sz. melléklet az 1/2014. (I.28.)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1"/>
  <sheetViews>
    <sheetView view="pageLayout" zoomScaleNormal="100" workbookViewId="0">
      <selection activeCell="J57" sqref="J57"/>
    </sheetView>
  </sheetViews>
  <sheetFormatPr defaultRowHeight="12.75" x14ac:dyDescent="0.2"/>
  <cols>
    <col min="1" max="1" width="30" customWidth="1"/>
    <col min="2" max="2" width="15" customWidth="1"/>
    <col min="3" max="3" width="12" customWidth="1"/>
    <col min="4" max="4" width="14" customWidth="1"/>
    <col min="5" max="5" width="14.6640625" customWidth="1"/>
  </cols>
  <sheetData>
    <row r="1" spans="1:6" x14ac:dyDescent="0.2">
      <c r="A1" s="611"/>
      <c r="B1" s="611"/>
      <c r="C1" s="611"/>
      <c r="D1" s="611"/>
      <c r="E1" s="611"/>
      <c r="F1" s="34"/>
    </row>
    <row r="2" spans="1:6" ht="15.75" x14ac:dyDescent="0.25">
      <c r="A2" s="612" t="s">
        <v>657</v>
      </c>
      <c r="B2" s="896" t="s">
        <v>658</v>
      </c>
      <c r="C2" s="896"/>
      <c r="D2" s="896"/>
      <c r="E2" s="896"/>
      <c r="F2" s="34"/>
    </row>
    <row r="3" spans="1:6" ht="15.75" x14ac:dyDescent="0.25">
      <c r="A3" s="897" t="s">
        <v>659</v>
      </c>
      <c r="B3" s="898"/>
      <c r="C3" s="898"/>
      <c r="D3" s="898"/>
      <c r="E3" s="898"/>
      <c r="F3" s="34"/>
    </row>
    <row r="4" spans="1:6" ht="15.75" x14ac:dyDescent="0.25">
      <c r="A4" s="897" t="s">
        <v>660</v>
      </c>
      <c r="B4" s="898"/>
      <c r="C4" s="898"/>
      <c r="D4" s="898"/>
      <c r="E4" s="898"/>
      <c r="F4" s="34"/>
    </row>
    <row r="5" spans="1:6" ht="14.25" thickBot="1" x14ac:dyDescent="0.3">
      <c r="A5" s="611"/>
      <c r="B5" s="611"/>
      <c r="C5" s="611"/>
      <c r="D5" s="899" t="s">
        <v>661</v>
      </c>
      <c r="E5" s="899"/>
      <c r="F5" s="34"/>
    </row>
    <row r="6" spans="1:6" ht="13.5" thickBot="1" x14ac:dyDescent="0.25">
      <c r="A6" s="613" t="s">
        <v>662</v>
      </c>
      <c r="B6" s="614" t="s">
        <v>216</v>
      </c>
      <c r="C6" s="614" t="s">
        <v>631</v>
      </c>
      <c r="D6" s="614" t="s">
        <v>663</v>
      </c>
      <c r="E6" s="615" t="s">
        <v>664</v>
      </c>
      <c r="F6" s="34"/>
    </row>
    <row r="7" spans="1:6" x14ac:dyDescent="0.2">
      <c r="A7" s="616" t="s">
        <v>665</v>
      </c>
      <c r="B7" s="617">
        <v>17768</v>
      </c>
      <c r="C7" s="617"/>
      <c r="D7" s="617"/>
      <c r="E7" s="618">
        <f t="shared" ref="E7:E13" si="0">SUM(B7:D7)</f>
        <v>17768</v>
      </c>
      <c r="F7" s="34"/>
    </row>
    <row r="8" spans="1:6" x14ac:dyDescent="0.2">
      <c r="A8" s="619" t="s">
        <v>666</v>
      </c>
      <c r="B8" s="620"/>
      <c r="C8" s="620"/>
      <c r="D8" s="620"/>
      <c r="E8" s="621">
        <f t="shared" si="0"/>
        <v>0</v>
      </c>
      <c r="F8" s="34"/>
    </row>
    <row r="9" spans="1:6" x14ac:dyDescent="0.2">
      <c r="A9" s="622" t="s">
        <v>667</v>
      </c>
      <c r="B9" s="623">
        <v>100686</v>
      </c>
      <c r="C9" s="623"/>
      <c r="D9" s="623"/>
      <c r="E9" s="624">
        <f t="shared" si="0"/>
        <v>100686</v>
      </c>
      <c r="F9" s="34"/>
    </row>
    <row r="10" spans="1:6" x14ac:dyDescent="0.2">
      <c r="A10" s="622" t="s">
        <v>668</v>
      </c>
      <c r="B10" s="623"/>
      <c r="C10" s="623"/>
      <c r="D10" s="623"/>
      <c r="E10" s="624">
        <f t="shared" si="0"/>
        <v>0</v>
      </c>
      <c r="F10" s="34"/>
    </row>
    <row r="11" spans="1:6" x14ac:dyDescent="0.2">
      <c r="A11" s="622" t="s">
        <v>669</v>
      </c>
      <c r="B11" s="623"/>
      <c r="C11" s="623"/>
      <c r="D11" s="623"/>
      <c r="E11" s="624">
        <f t="shared" si="0"/>
        <v>0</v>
      </c>
      <c r="F11" s="34"/>
    </row>
    <row r="12" spans="1:6" x14ac:dyDescent="0.2">
      <c r="A12" s="622" t="s">
        <v>670</v>
      </c>
      <c r="B12" s="623"/>
      <c r="C12" s="623"/>
      <c r="D12" s="623"/>
      <c r="E12" s="624">
        <f t="shared" si="0"/>
        <v>0</v>
      </c>
      <c r="F12" s="34"/>
    </row>
    <row r="13" spans="1:6" ht="13.5" thickBot="1" x14ac:dyDescent="0.25">
      <c r="A13" s="625"/>
      <c r="B13" s="626"/>
      <c r="C13" s="626"/>
      <c r="D13" s="626"/>
      <c r="E13" s="624">
        <f t="shared" si="0"/>
        <v>0</v>
      </c>
      <c r="F13" s="34"/>
    </row>
    <row r="14" spans="1:6" ht="13.5" thickBot="1" x14ac:dyDescent="0.25">
      <c r="A14" s="627" t="s">
        <v>671</v>
      </c>
      <c r="B14" s="628">
        <f>B7+SUM(B9:B13)</f>
        <v>118454</v>
      </c>
      <c r="C14" s="628">
        <f>C7+SUM(C9:C13)</f>
        <v>0</v>
      </c>
      <c r="D14" s="628">
        <f>D7+SUM(D9:D13)</f>
        <v>0</v>
      </c>
      <c r="E14" s="629">
        <f>E7+SUM(E9:E13)</f>
        <v>118454</v>
      </c>
      <c r="F14" s="34"/>
    </row>
    <row r="15" spans="1:6" ht="13.5" thickBot="1" x14ac:dyDescent="0.25">
      <c r="A15" s="37"/>
      <c r="B15" s="37"/>
      <c r="C15" s="37"/>
      <c r="D15" s="37"/>
      <c r="E15" s="37"/>
      <c r="F15" s="34"/>
    </row>
    <row r="16" spans="1:6" ht="13.5" thickBot="1" x14ac:dyDescent="0.25">
      <c r="A16" s="613" t="s">
        <v>672</v>
      </c>
      <c r="B16" s="614" t="s">
        <v>216</v>
      </c>
      <c r="C16" s="614" t="s">
        <v>631</v>
      </c>
      <c r="D16" s="614" t="s">
        <v>663</v>
      </c>
      <c r="E16" s="615" t="s">
        <v>664</v>
      </c>
      <c r="F16" s="34"/>
    </row>
    <row r="17" spans="1:6" x14ac:dyDescent="0.2">
      <c r="A17" s="616" t="s">
        <v>673</v>
      </c>
      <c r="B17" s="617"/>
      <c r="C17" s="617"/>
      <c r="D17" s="617"/>
      <c r="E17" s="618">
        <f>SUM(B17:D17)</f>
        <v>0</v>
      </c>
      <c r="F17" s="34"/>
    </row>
    <row r="18" spans="1:6" x14ac:dyDescent="0.2">
      <c r="A18" s="630" t="s">
        <v>674</v>
      </c>
      <c r="B18" s="623">
        <v>105741</v>
      </c>
      <c r="C18" s="623"/>
      <c r="D18" s="623"/>
      <c r="E18" s="624">
        <f>SUM(B18:D18)</f>
        <v>105741</v>
      </c>
      <c r="F18" s="34"/>
    </row>
    <row r="19" spans="1:6" x14ac:dyDescent="0.2">
      <c r="A19" s="622" t="s">
        <v>675</v>
      </c>
      <c r="B19" s="623">
        <v>12713</v>
      </c>
      <c r="C19" s="623"/>
      <c r="D19" s="623"/>
      <c r="E19" s="624">
        <f>SUM(B19:D19)</f>
        <v>12713</v>
      </c>
      <c r="F19" s="34"/>
    </row>
    <row r="20" spans="1:6" ht="13.5" thickBot="1" x14ac:dyDescent="0.25">
      <c r="A20" s="622" t="s">
        <v>676</v>
      </c>
      <c r="B20" s="623"/>
      <c r="C20" s="623"/>
      <c r="D20" s="623"/>
      <c r="E20" s="624">
        <f>SUM(B20:D20)</f>
        <v>0</v>
      </c>
      <c r="F20" s="34"/>
    </row>
    <row r="21" spans="1:6" ht="13.5" thickBot="1" x14ac:dyDescent="0.25">
      <c r="A21" s="627" t="s">
        <v>594</v>
      </c>
      <c r="B21" s="628">
        <f>SUM(B17:B20)</f>
        <v>118454</v>
      </c>
      <c r="C21" s="628">
        <f>SUM(C17:C20)</f>
        <v>0</v>
      </c>
      <c r="D21" s="628">
        <f>SUM(D17:D20)</f>
        <v>0</v>
      </c>
      <c r="E21" s="629">
        <f>SUM(E17:E20)</f>
        <v>118454</v>
      </c>
      <c r="F21" s="34"/>
    </row>
    <row r="22" spans="1:6" x14ac:dyDescent="0.2">
      <c r="A22" s="611"/>
      <c r="B22" s="611"/>
      <c r="C22" s="611"/>
      <c r="D22" s="611"/>
      <c r="E22" s="611"/>
      <c r="F22" s="34"/>
    </row>
    <row r="23" spans="1:6" x14ac:dyDescent="0.2">
      <c r="A23" s="611"/>
      <c r="B23" s="611"/>
      <c r="C23" s="611"/>
      <c r="D23" s="611"/>
      <c r="E23" s="611"/>
      <c r="F23" s="34"/>
    </row>
    <row r="24" spans="1:6" ht="15.75" x14ac:dyDescent="0.25">
      <c r="A24" s="612" t="s">
        <v>657</v>
      </c>
      <c r="B24" s="896" t="s">
        <v>677</v>
      </c>
      <c r="C24" s="896"/>
      <c r="D24" s="896"/>
      <c r="E24" s="896"/>
      <c r="F24" s="34"/>
    </row>
    <row r="25" spans="1:6" x14ac:dyDescent="0.2">
      <c r="A25" s="894" t="s">
        <v>678</v>
      </c>
      <c r="B25" s="895"/>
      <c r="C25" s="895"/>
      <c r="D25" s="895"/>
      <c r="E25" s="895"/>
      <c r="F25" s="34"/>
    </row>
    <row r="26" spans="1:6" ht="25.5" customHeight="1" x14ac:dyDescent="0.2">
      <c r="A26" s="895"/>
      <c r="B26" s="895"/>
      <c r="C26" s="895"/>
      <c r="D26" s="895"/>
      <c r="E26" s="895"/>
      <c r="F26" s="34"/>
    </row>
    <row r="27" spans="1:6" ht="14.25" thickBot="1" x14ac:dyDescent="0.3">
      <c r="A27" s="611"/>
      <c r="B27" s="611"/>
      <c r="C27" s="611"/>
      <c r="D27" s="899" t="s">
        <v>661</v>
      </c>
      <c r="E27" s="899"/>
      <c r="F27" s="34"/>
    </row>
    <row r="28" spans="1:6" ht="13.5" thickBot="1" x14ac:dyDescent="0.25">
      <c r="A28" s="613" t="s">
        <v>662</v>
      </c>
      <c r="B28" s="614" t="s">
        <v>216</v>
      </c>
      <c r="C28" s="614" t="s">
        <v>631</v>
      </c>
      <c r="D28" s="614" t="s">
        <v>663</v>
      </c>
      <c r="E28" s="615" t="s">
        <v>664</v>
      </c>
      <c r="F28" s="34"/>
    </row>
    <row r="29" spans="1:6" x14ac:dyDescent="0.2">
      <c r="A29" s="616" t="s">
        <v>665</v>
      </c>
      <c r="B29" s="617"/>
      <c r="C29" s="617"/>
      <c r="D29" s="617"/>
      <c r="E29" s="618">
        <f t="shared" ref="E29:E35" si="1">SUM(B29:D29)</f>
        <v>0</v>
      </c>
      <c r="F29" s="34"/>
    </row>
    <row r="30" spans="1:6" x14ac:dyDescent="0.2">
      <c r="A30" s="619" t="s">
        <v>666</v>
      </c>
      <c r="B30" s="620"/>
      <c r="C30" s="620"/>
      <c r="D30" s="620"/>
      <c r="E30" s="621">
        <f t="shared" si="1"/>
        <v>0</v>
      </c>
      <c r="F30" s="34"/>
    </row>
    <row r="31" spans="1:6" x14ac:dyDescent="0.2">
      <c r="A31" s="622" t="s">
        <v>667</v>
      </c>
      <c r="B31" s="623">
        <v>141172</v>
      </c>
      <c r="C31" s="623"/>
      <c r="D31" s="623"/>
      <c r="E31" s="624">
        <f t="shared" si="1"/>
        <v>141172</v>
      </c>
      <c r="F31" s="34"/>
    </row>
    <row r="32" spans="1:6" x14ac:dyDescent="0.2">
      <c r="A32" s="622" t="s">
        <v>668</v>
      </c>
      <c r="B32" s="623"/>
      <c r="C32" s="623"/>
      <c r="D32" s="623"/>
      <c r="E32" s="624">
        <f t="shared" si="1"/>
        <v>0</v>
      </c>
      <c r="F32" s="34"/>
    </row>
    <row r="33" spans="1:6" x14ac:dyDescent="0.2">
      <c r="A33" s="622" t="s">
        <v>669</v>
      </c>
      <c r="B33" s="623"/>
      <c r="C33" s="623"/>
      <c r="D33" s="623"/>
      <c r="E33" s="624">
        <f t="shared" si="1"/>
        <v>0</v>
      </c>
      <c r="F33" s="34"/>
    </row>
    <row r="34" spans="1:6" x14ac:dyDescent="0.2">
      <c r="A34" s="622" t="s">
        <v>670</v>
      </c>
      <c r="B34" s="623"/>
      <c r="C34" s="623"/>
      <c r="D34" s="623"/>
      <c r="E34" s="624">
        <f t="shared" si="1"/>
        <v>0</v>
      </c>
      <c r="F34" s="34"/>
    </row>
    <row r="35" spans="1:6" ht="13.5" thickBot="1" x14ac:dyDescent="0.25">
      <c r="A35" s="625"/>
      <c r="B35" s="626"/>
      <c r="C35" s="626"/>
      <c r="D35" s="626"/>
      <c r="E35" s="624">
        <f t="shared" si="1"/>
        <v>0</v>
      </c>
      <c r="F35" s="34"/>
    </row>
    <row r="36" spans="1:6" ht="13.5" thickBot="1" x14ac:dyDescent="0.25">
      <c r="A36" s="627" t="s">
        <v>671</v>
      </c>
      <c r="B36" s="628">
        <f>B29+SUM(B31:B35)</f>
        <v>141172</v>
      </c>
      <c r="C36" s="628">
        <f>C29+SUM(C31:C35)</f>
        <v>0</v>
      </c>
      <c r="D36" s="628">
        <f>D29+SUM(D31:D35)</f>
        <v>0</v>
      </c>
      <c r="E36" s="629">
        <f>E29+SUM(E31:E35)</f>
        <v>141172</v>
      </c>
      <c r="F36" s="34"/>
    </row>
    <row r="37" spans="1:6" ht="13.5" thickBot="1" x14ac:dyDescent="0.25">
      <c r="A37" s="37"/>
      <c r="B37" s="37"/>
      <c r="C37" s="37"/>
      <c r="D37" s="37"/>
      <c r="E37" s="37"/>
      <c r="F37" s="34"/>
    </row>
    <row r="38" spans="1:6" ht="13.5" thickBot="1" x14ac:dyDescent="0.25">
      <c r="A38" s="613" t="s">
        <v>672</v>
      </c>
      <c r="B38" s="614" t="s">
        <v>216</v>
      </c>
      <c r="C38" s="614" t="s">
        <v>631</v>
      </c>
      <c r="D38" s="614" t="s">
        <v>663</v>
      </c>
      <c r="E38" s="615" t="s">
        <v>664</v>
      </c>
      <c r="F38" s="34"/>
    </row>
    <row r="39" spans="1:6" x14ac:dyDescent="0.2">
      <c r="A39" s="616" t="s">
        <v>673</v>
      </c>
      <c r="B39" s="617">
        <v>3470</v>
      </c>
      <c r="C39" s="617"/>
      <c r="D39" s="617"/>
      <c r="E39" s="618">
        <f>SUM(B39:D39)</f>
        <v>3470</v>
      </c>
      <c r="F39" s="34"/>
    </row>
    <row r="40" spans="1:6" x14ac:dyDescent="0.2">
      <c r="A40" s="630" t="s">
        <v>674</v>
      </c>
      <c r="B40" s="623">
        <v>122792</v>
      </c>
      <c r="C40" s="623"/>
      <c r="D40" s="623"/>
      <c r="E40" s="624">
        <f>SUM(B40:D40)</f>
        <v>122792</v>
      </c>
      <c r="F40" s="34"/>
    </row>
    <row r="41" spans="1:6" x14ac:dyDescent="0.2">
      <c r="A41" s="622" t="s">
        <v>675</v>
      </c>
      <c r="B41" s="623">
        <v>14910</v>
      </c>
      <c r="C41" s="623"/>
      <c r="D41" s="623"/>
      <c r="E41" s="624">
        <f>SUM(B41:D41)</f>
        <v>14910</v>
      </c>
      <c r="F41" s="34"/>
    </row>
    <row r="42" spans="1:6" ht="13.5" thickBot="1" x14ac:dyDescent="0.25">
      <c r="A42" s="622" t="s">
        <v>676</v>
      </c>
      <c r="B42" s="623"/>
      <c r="C42" s="623"/>
      <c r="D42" s="623"/>
      <c r="E42" s="624">
        <f>SUM(B42:D42)</f>
        <v>0</v>
      </c>
      <c r="F42" s="34"/>
    </row>
    <row r="43" spans="1:6" ht="13.5" thickBot="1" x14ac:dyDescent="0.25">
      <c r="A43" s="627" t="s">
        <v>594</v>
      </c>
      <c r="B43" s="628">
        <f>SUM(B39:B42)</f>
        <v>141172</v>
      </c>
      <c r="C43" s="628">
        <f>SUM(C39:C42)</f>
        <v>0</v>
      </c>
      <c r="D43" s="628">
        <f>SUM(D39:D42)</f>
        <v>0</v>
      </c>
      <c r="E43" s="629">
        <f>SUM(E39:E42)</f>
        <v>141172</v>
      </c>
      <c r="F43" s="34"/>
    </row>
    <row r="44" spans="1:6" x14ac:dyDescent="0.2">
      <c r="A44" s="611"/>
      <c r="B44" s="611"/>
      <c r="C44" s="611"/>
      <c r="D44" s="611"/>
      <c r="E44" s="611"/>
      <c r="F44" s="34"/>
    </row>
    <row r="45" spans="1:6" ht="30" customHeight="1" x14ac:dyDescent="0.2">
      <c r="A45" s="910" t="s">
        <v>679</v>
      </c>
      <c r="B45" s="910"/>
      <c r="C45" s="910"/>
      <c r="D45" s="910"/>
      <c r="E45" s="910"/>
      <c r="F45" s="34"/>
    </row>
    <row r="46" spans="1:6" ht="13.5" thickBot="1" x14ac:dyDescent="0.25">
      <c r="A46" s="611"/>
      <c r="B46" s="611"/>
      <c r="C46" s="611"/>
      <c r="D46" s="611"/>
      <c r="E46" s="611"/>
      <c r="F46" s="34"/>
    </row>
    <row r="47" spans="1:6" ht="13.5" thickBot="1" x14ac:dyDescent="0.25">
      <c r="A47" s="911" t="s">
        <v>680</v>
      </c>
      <c r="B47" s="912"/>
      <c r="C47" s="913"/>
      <c r="D47" s="914" t="s">
        <v>681</v>
      </c>
      <c r="E47" s="915"/>
      <c r="F47" s="34"/>
    </row>
    <row r="48" spans="1:6" x14ac:dyDescent="0.2">
      <c r="A48" s="916" t="s">
        <v>682</v>
      </c>
      <c r="B48" s="917"/>
      <c r="C48" s="918"/>
      <c r="D48" s="919"/>
      <c r="E48" s="920"/>
      <c r="F48" s="34"/>
    </row>
    <row r="49" spans="1:6" ht="13.5" thickBot="1" x14ac:dyDescent="0.25">
      <c r="A49" s="900"/>
      <c r="B49" s="901"/>
      <c r="C49" s="902"/>
      <c r="D49" s="903"/>
      <c r="E49" s="904"/>
      <c r="F49" s="34"/>
    </row>
    <row r="50" spans="1:6" ht="13.5" thickBot="1" x14ac:dyDescent="0.25">
      <c r="A50" s="905" t="s">
        <v>594</v>
      </c>
      <c r="B50" s="906"/>
      <c r="C50" s="907"/>
      <c r="D50" s="908">
        <f>SUM(D48:E49)</f>
        <v>0</v>
      </c>
      <c r="E50" s="909"/>
      <c r="F50" s="34"/>
    </row>
    <row r="51" spans="1:6" x14ac:dyDescent="0.2">
      <c r="A51" s="34"/>
      <c r="B51" s="34"/>
      <c r="C51" s="34"/>
      <c r="D51" s="34"/>
      <c r="E51" s="34"/>
      <c r="F51" s="34"/>
    </row>
  </sheetData>
  <mergeCells count="16">
    <mergeCell ref="A49:C49"/>
    <mergeCell ref="D49:E49"/>
    <mergeCell ref="A50:C50"/>
    <mergeCell ref="D50:E50"/>
    <mergeCell ref="D27:E27"/>
    <mergeCell ref="A45:E45"/>
    <mergeCell ref="A47:C47"/>
    <mergeCell ref="D47:E47"/>
    <mergeCell ref="A48:C48"/>
    <mergeCell ref="D48:E48"/>
    <mergeCell ref="A25:E26"/>
    <mergeCell ref="B2:E2"/>
    <mergeCell ref="A3:E3"/>
    <mergeCell ref="A4:E4"/>
    <mergeCell ref="D5:E5"/>
    <mergeCell ref="B24:E24"/>
  </mergeCells>
  <conditionalFormatting sqref="B43:D43 D50:E50 B21:E21 E29:E36 B36:D36 E39:E43 E7:E14 B14:D14 E17:E20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headerFooter>
    <oddHeader>&amp;C&amp;"Times New Roman CE,Félkövér dőlt"                                                                                                                8. melléklet az 1/2014. (I.28.)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0"/>
  <sheetViews>
    <sheetView topLeftCell="A115" zoomScaleNormal="100" zoomScaleSheetLayoutView="85" workbookViewId="0">
      <selection activeCell="G101" sqref="G101"/>
    </sheetView>
  </sheetViews>
  <sheetFormatPr defaultRowHeight="12.75" x14ac:dyDescent="0.2"/>
  <cols>
    <col min="1" max="1" width="13.5" style="200" customWidth="1"/>
    <col min="2" max="2" width="65.33203125" style="201" customWidth="1"/>
    <col min="3" max="3" width="15.83203125" style="202" customWidth="1"/>
    <col min="4" max="4" width="14.83203125" style="2" customWidth="1"/>
    <col min="5" max="16384" width="9.33203125" style="2"/>
  </cols>
  <sheetData>
    <row r="1" spans="1:4" s="1" customFormat="1" ht="16.5" customHeight="1" thickBot="1" x14ac:dyDescent="0.25">
      <c r="A1" s="85"/>
      <c r="B1" s="87"/>
      <c r="C1" s="110" t="s">
        <v>766</v>
      </c>
    </row>
    <row r="2" spans="1:4" s="53" customFormat="1" ht="21" customHeight="1" x14ac:dyDescent="0.2">
      <c r="A2" s="207" t="s">
        <v>138</v>
      </c>
      <c r="B2" s="176" t="s">
        <v>222</v>
      </c>
      <c r="C2" s="178"/>
      <c r="D2" s="178" t="s">
        <v>126</v>
      </c>
    </row>
    <row r="3" spans="1:4" s="53" customFormat="1" ht="16.5" thickBot="1" x14ac:dyDescent="0.25">
      <c r="A3" s="88" t="s">
        <v>217</v>
      </c>
      <c r="B3" s="177" t="s">
        <v>455</v>
      </c>
      <c r="C3" s="179"/>
      <c r="D3" s="179">
        <v>1</v>
      </c>
    </row>
    <row r="4" spans="1:4" s="54" customFormat="1" ht="15.95" customHeight="1" thickBot="1" x14ac:dyDescent="0.3">
      <c r="A4" s="89"/>
      <c r="B4" s="89"/>
      <c r="C4" s="90"/>
      <c r="D4" s="90" t="s">
        <v>127</v>
      </c>
    </row>
    <row r="5" spans="1:4" ht="13.5" thickBot="1" x14ac:dyDescent="0.25">
      <c r="A5" s="208" t="s">
        <v>219</v>
      </c>
      <c r="B5" s="91" t="s">
        <v>128</v>
      </c>
      <c r="C5" s="180" t="s">
        <v>129</v>
      </c>
      <c r="D5" s="180" t="s">
        <v>129</v>
      </c>
    </row>
    <row r="6" spans="1:4" s="47" customFormat="1" ht="12.95" customHeight="1" thickBot="1" x14ac:dyDescent="0.25">
      <c r="A6" s="81">
        <v>1</v>
      </c>
      <c r="B6" s="82">
        <v>2</v>
      </c>
      <c r="C6" s="83">
        <v>3</v>
      </c>
      <c r="D6" s="83">
        <v>4</v>
      </c>
    </row>
    <row r="7" spans="1:4" s="47" customFormat="1" ht="15.95" customHeight="1" thickBot="1" x14ac:dyDescent="0.25">
      <c r="A7" s="93"/>
      <c r="B7" s="94" t="s">
        <v>130</v>
      </c>
      <c r="C7" s="181"/>
      <c r="D7" s="181"/>
    </row>
    <row r="8" spans="1:4" s="47" customFormat="1" ht="12" customHeight="1" thickBot="1" x14ac:dyDescent="0.25">
      <c r="A8" s="26" t="s">
        <v>94</v>
      </c>
      <c r="B8" s="19" t="s">
        <v>249</v>
      </c>
      <c r="C8" s="119">
        <f>+C9+C10+C11+C12+C13+C14</f>
        <v>319414</v>
      </c>
      <c r="D8" s="119">
        <f>+D9+D10+D11+D12+D13+D14</f>
        <v>325596</v>
      </c>
    </row>
    <row r="9" spans="1:4" s="55" customFormat="1" ht="12" customHeight="1" x14ac:dyDescent="0.2">
      <c r="A9" s="235" t="s">
        <v>157</v>
      </c>
      <c r="B9" s="217" t="s">
        <v>250</v>
      </c>
      <c r="C9" s="122">
        <v>130696</v>
      </c>
      <c r="D9" s="122">
        <v>135462</v>
      </c>
    </row>
    <row r="10" spans="1:4" s="56" customFormat="1" ht="12" customHeight="1" x14ac:dyDescent="0.2">
      <c r="A10" s="236" t="s">
        <v>158</v>
      </c>
      <c r="B10" s="218" t="s">
        <v>251</v>
      </c>
      <c r="C10" s="121">
        <v>89894</v>
      </c>
      <c r="D10" s="121">
        <v>89894</v>
      </c>
    </row>
    <row r="11" spans="1:4" s="56" customFormat="1" ht="12" customHeight="1" x14ac:dyDescent="0.2">
      <c r="A11" s="236" t="s">
        <v>159</v>
      </c>
      <c r="B11" s="218" t="s">
        <v>252</v>
      </c>
      <c r="C11" s="121">
        <v>92546</v>
      </c>
      <c r="D11" s="121">
        <v>90171</v>
      </c>
    </row>
    <row r="12" spans="1:4" s="56" customFormat="1" ht="12" customHeight="1" x14ac:dyDescent="0.2">
      <c r="A12" s="236" t="s">
        <v>160</v>
      </c>
      <c r="B12" s="218" t="s">
        <v>253</v>
      </c>
      <c r="C12" s="121">
        <v>6278</v>
      </c>
      <c r="D12" s="121">
        <v>6278</v>
      </c>
    </row>
    <row r="13" spans="1:4" s="56" customFormat="1" ht="12" customHeight="1" x14ac:dyDescent="0.2">
      <c r="A13" s="236" t="s">
        <v>177</v>
      </c>
      <c r="B13" s="218" t="s">
        <v>610</v>
      </c>
      <c r="C13" s="261"/>
      <c r="D13" s="121">
        <v>3791</v>
      </c>
    </row>
    <row r="14" spans="1:4" s="55" customFormat="1" ht="12" customHeight="1" thickBot="1" x14ac:dyDescent="0.25">
      <c r="A14" s="237" t="s">
        <v>161</v>
      </c>
      <c r="B14" s="219" t="s">
        <v>602</v>
      </c>
      <c r="C14" s="262"/>
      <c r="D14" s="121">
        <v>0</v>
      </c>
    </row>
    <row r="15" spans="1:4" s="55" customFormat="1" ht="12" customHeight="1" thickBot="1" x14ac:dyDescent="0.25">
      <c r="A15" s="26" t="s">
        <v>95</v>
      </c>
      <c r="B15" s="114" t="s">
        <v>256</v>
      </c>
      <c r="C15" s="119">
        <f>+C16+C17+C18+C19+C20</f>
        <v>8592</v>
      </c>
      <c r="D15" s="119">
        <f>+D16+D17+D18+D19+D20+D21</f>
        <v>24784</v>
      </c>
    </row>
    <row r="16" spans="1:4" s="55" customFormat="1" ht="12" customHeight="1" x14ac:dyDescent="0.2">
      <c r="A16" s="235" t="s">
        <v>163</v>
      </c>
      <c r="B16" s="218" t="s">
        <v>606</v>
      </c>
      <c r="C16" s="122"/>
      <c r="D16" s="122">
        <v>2888</v>
      </c>
    </row>
    <row r="17" spans="1:4" s="55" customFormat="1" ht="12" customHeight="1" x14ac:dyDescent="0.2">
      <c r="A17" s="236" t="s">
        <v>164</v>
      </c>
      <c r="B17" s="218" t="s">
        <v>604</v>
      </c>
      <c r="C17" s="121"/>
      <c r="D17" s="121">
        <v>2398</v>
      </c>
    </row>
    <row r="18" spans="1:4" s="55" customFormat="1" ht="12" customHeight="1" x14ac:dyDescent="0.2">
      <c r="A18" s="236" t="s">
        <v>165</v>
      </c>
      <c r="B18" s="218" t="s">
        <v>603</v>
      </c>
      <c r="C18" s="121"/>
      <c r="D18" s="121">
        <v>333</v>
      </c>
    </row>
    <row r="19" spans="1:4" s="55" customFormat="1" ht="12" customHeight="1" x14ac:dyDescent="0.2">
      <c r="A19" s="236" t="s">
        <v>166</v>
      </c>
      <c r="B19" s="218" t="s">
        <v>601</v>
      </c>
      <c r="C19" s="121"/>
      <c r="D19" s="121">
        <v>8075</v>
      </c>
    </row>
    <row r="20" spans="1:4" s="55" customFormat="1" ht="12" customHeight="1" x14ac:dyDescent="0.2">
      <c r="A20" s="236" t="s">
        <v>167</v>
      </c>
      <c r="B20" s="218" t="s">
        <v>600</v>
      </c>
      <c r="C20" s="121">
        <v>8592</v>
      </c>
      <c r="D20" s="121">
        <v>8731</v>
      </c>
    </row>
    <row r="21" spans="1:4" s="56" customFormat="1" ht="12" customHeight="1" thickBot="1" x14ac:dyDescent="0.25">
      <c r="A21" s="237" t="s">
        <v>173</v>
      </c>
      <c r="B21" s="218" t="s">
        <v>607</v>
      </c>
      <c r="C21" s="123"/>
      <c r="D21" s="123">
        <v>2359</v>
      </c>
    </row>
    <row r="22" spans="1:4" s="56" customFormat="1" ht="12" customHeight="1" thickBot="1" x14ac:dyDescent="0.25">
      <c r="A22" s="26" t="s">
        <v>96</v>
      </c>
      <c r="B22" s="19" t="s">
        <v>261</v>
      </c>
      <c r="C22" s="119">
        <f>+C23+C24+C25+C26+C27</f>
        <v>4274</v>
      </c>
      <c r="D22" s="119">
        <f>+D23+D24+D25+D26+D27</f>
        <v>185274</v>
      </c>
    </row>
    <row r="23" spans="1:4" s="56" customFormat="1" ht="12" customHeight="1" x14ac:dyDescent="0.2">
      <c r="A23" s="235" t="s">
        <v>146</v>
      </c>
      <c r="B23" s="217" t="s">
        <v>85</v>
      </c>
      <c r="C23" s="122">
        <v>4274</v>
      </c>
      <c r="D23" s="122">
        <v>4274</v>
      </c>
    </row>
    <row r="24" spans="1:4" s="55" customFormat="1" ht="12" customHeight="1" x14ac:dyDescent="0.2">
      <c r="A24" s="236" t="s">
        <v>147</v>
      </c>
      <c r="B24" s="218" t="s">
        <v>599</v>
      </c>
      <c r="C24" s="121"/>
      <c r="D24" s="121">
        <v>181000</v>
      </c>
    </row>
    <row r="25" spans="1:4" s="56" customFormat="1" ht="12" customHeight="1" x14ac:dyDescent="0.2">
      <c r="A25" s="236" t="s">
        <v>148</v>
      </c>
      <c r="B25" s="218" t="s">
        <v>481</v>
      </c>
      <c r="C25" s="121"/>
      <c r="D25" s="121"/>
    </row>
    <row r="26" spans="1:4" s="56" customFormat="1" ht="12" customHeight="1" x14ac:dyDescent="0.2">
      <c r="A26" s="236" t="s">
        <v>149</v>
      </c>
      <c r="B26" s="218" t="s">
        <v>482</v>
      </c>
      <c r="C26" s="121"/>
      <c r="D26" s="121"/>
    </row>
    <row r="27" spans="1:4" s="56" customFormat="1" ht="12" customHeight="1" x14ac:dyDescent="0.2">
      <c r="A27" s="236" t="s">
        <v>191</v>
      </c>
      <c r="B27" s="218" t="s">
        <v>264</v>
      </c>
      <c r="C27" s="121"/>
      <c r="D27" s="121"/>
    </row>
    <row r="28" spans="1:4" s="56" customFormat="1" ht="12" customHeight="1" thickBot="1" x14ac:dyDescent="0.25">
      <c r="A28" s="237" t="s">
        <v>192</v>
      </c>
      <c r="B28" s="219" t="s">
        <v>265</v>
      </c>
      <c r="C28" s="123"/>
      <c r="D28" s="123"/>
    </row>
    <row r="29" spans="1:4" s="56" customFormat="1" ht="12" customHeight="1" thickBot="1" x14ac:dyDescent="0.25">
      <c r="A29" s="26" t="s">
        <v>193</v>
      </c>
      <c r="B29" s="19" t="s">
        <v>266</v>
      </c>
      <c r="C29" s="125">
        <f>+C30+C33+C34+C35</f>
        <v>105374</v>
      </c>
      <c r="D29" s="125">
        <f>+D30+D33+D34+D35</f>
        <v>105374</v>
      </c>
    </row>
    <row r="30" spans="1:4" s="56" customFormat="1" ht="12" customHeight="1" x14ac:dyDescent="0.2">
      <c r="A30" s="235" t="s">
        <v>267</v>
      </c>
      <c r="B30" s="217" t="s">
        <v>273</v>
      </c>
      <c r="C30" s="212">
        <f>+C31+C32</f>
        <v>87429</v>
      </c>
      <c r="D30" s="212">
        <f>+D31+D32</f>
        <v>87429</v>
      </c>
    </row>
    <row r="31" spans="1:4" s="56" customFormat="1" ht="12" customHeight="1" x14ac:dyDescent="0.2">
      <c r="A31" s="236" t="s">
        <v>268</v>
      </c>
      <c r="B31" s="218" t="s">
        <v>274</v>
      </c>
      <c r="C31" s="121">
        <v>5878</v>
      </c>
      <c r="D31" s="121">
        <v>5878</v>
      </c>
    </row>
    <row r="32" spans="1:4" s="56" customFormat="1" ht="12" customHeight="1" x14ac:dyDescent="0.2">
      <c r="A32" s="236" t="s">
        <v>269</v>
      </c>
      <c r="B32" s="218" t="s">
        <v>275</v>
      </c>
      <c r="C32" s="121">
        <v>81551</v>
      </c>
      <c r="D32" s="121">
        <v>81551</v>
      </c>
    </row>
    <row r="33" spans="1:4" s="56" customFormat="1" ht="12" customHeight="1" x14ac:dyDescent="0.2">
      <c r="A33" s="236" t="s">
        <v>270</v>
      </c>
      <c r="B33" s="218" t="s">
        <v>276</v>
      </c>
      <c r="C33" s="121">
        <v>15535</v>
      </c>
      <c r="D33" s="121">
        <v>15535</v>
      </c>
    </row>
    <row r="34" spans="1:4" s="56" customFormat="1" ht="12" customHeight="1" x14ac:dyDescent="0.2">
      <c r="A34" s="236" t="s">
        <v>271</v>
      </c>
      <c r="B34" s="218" t="s">
        <v>277</v>
      </c>
      <c r="C34" s="121">
        <v>254</v>
      </c>
      <c r="D34" s="121">
        <v>254</v>
      </c>
    </row>
    <row r="35" spans="1:4" s="56" customFormat="1" ht="12" customHeight="1" thickBot="1" x14ac:dyDescent="0.25">
      <c r="A35" s="237" t="s">
        <v>272</v>
      </c>
      <c r="B35" s="219" t="s">
        <v>278</v>
      </c>
      <c r="C35" s="123">
        <v>2156</v>
      </c>
      <c r="D35" s="123">
        <v>2156</v>
      </c>
    </row>
    <row r="36" spans="1:4" s="56" customFormat="1" ht="12" customHeight="1" thickBot="1" x14ac:dyDescent="0.25">
      <c r="A36" s="26" t="s">
        <v>98</v>
      </c>
      <c r="B36" s="19" t="s">
        <v>279</v>
      </c>
      <c r="C36" s="119">
        <f>SUM(C37:C46)</f>
        <v>23312</v>
      </c>
      <c r="D36" s="119">
        <f>SUM(D37:D46)</f>
        <v>23312</v>
      </c>
    </row>
    <row r="37" spans="1:4" s="56" customFormat="1" ht="12" customHeight="1" x14ac:dyDescent="0.2">
      <c r="A37" s="235" t="s">
        <v>150</v>
      </c>
      <c r="B37" s="217" t="s">
        <v>282</v>
      </c>
      <c r="C37" s="122"/>
      <c r="D37" s="122"/>
    </row>
    <row r="38" spans="1:4" s="56" customFormat="1" ht="12" customHeight="1" x14ac:dyDescent="0.2">
      <c r="A38" s="236" t="s">
        <v>151</v>
      </c>
      <c r="B38" s="218" t="s">
        <v>283</v>
      </c>
      <c r="C38" s="121"/>
      <c r="D38" s="121"/>
    </row>
    <row r="39" spans="1:4" s="56" customFormat="1" ht="12" customHeight="1" x14ac:dyDescent="0.2">
      <c r="A39" s="236" t="s">
        <v>152</v>
      </c>
      <c r="B39" s="218" t="s">
        <v>284</v>
      </c>
      <c r="C39" s="121">
        <v>300</v>
      </c>
      <c r="D39" s="121">
        <v>300</v>
      </c>
    </row>
    <row r="40" spans="1:4" s="56" customFormat="1" ht="12" customHeight="1" x14ac:dyDescent="0.2">
      <c r="A40" s="236" t="s">
        <v>195</v>
      </c>
      <c r="B40" s="218" t="s">
        <v>285</v>
      </c>
      <c r="C40" s="121">
        <v>6200</v>
      </c>
      <c r="D40" s="121">
        <v>6200</v>
      </c>
    </row>
    <row r="41" spans="1:4" s="56" customFormat="1" ht="12" customHeight="1" x14ac:dyDescent="0.2">
      <c r="A41" s="236" t="s">
        <v>196</v>
      </c>
      <c r="B41" s="218" t="s">
        <v>286</v>
      </c>
      <c r="C41" s="121">
        <v>15312</v>
      </c>
      <c r="D41" s="121">
        <v>15312</v>
      </c>
    </row>
    <row r="42" spans="1:4" s="56" customFormat="1" ht="12" customHeight="1" x14ac:dyDescent="0.2">
      <c r="A42" s="236" t="s">
        <v>197</v>
      </c>
      <c r="B42" s="218" t="s">
        <v>287</v>
      </c>
      <c r="C42" s="121"/>
      <c r="D42" s="121"/>
    </row>
    <row r="43" spans="1:4" s="56" customFormat="1" ht="12" customHeight="1" x14ac:dyDescent="0.2">
      <c r="A43" s="236" t="s">
        <v>198</v>
      </c>
      <c r="B43" s="218" t="s">
        <v>288</v>
      </c>
      <c r="C43" s="121"/>
      <c r="D43" s="121"/>
    </row>
    <row r="44" spans="1:4" s="56" customFormat="1" ht="12" customHeight="1" x14ac:dyDescent="0.2">
      <c r="A44" s="236" t="s">
        <v>199</v>
      </c>
      <c r="B44" s="218" t="s">
        <v>289</v>
      </c>
      <c r="C44" s="121">
        <v>1500</v>
      </c>
      <c r="D44" s="121">
        <v>1500</v>
      </c>
    </row>
    <row r="45" spans="1:4" s="56" customFormat="1" ht="12" customHeight="1" x14ac:dyDescent="0.2">
      <c r="A45" s="236" t="s">
        <v>280</v>
      </c>
      <c r="B45" s="218" t="s">
        <v>290</v>
      </c>
      <c r="C45" s="124"/>
      <c r="D45" s="124"/>
    </row>
    <row r="46" spans="1:4" s="56" customFormat="1" ht="12" customHeight="1" thickBot="1" x14ac:dyDescent="0.25">
      <c r="A46" s="237" t="s">
        <v>281</v>
      </c>
      <c r="B46" s="219" t="s">
        <v>291</v>
      </c>
      <c r="C46" s="206"/>
      <c r="D46" s="206"/>
    </row>
    <row r="47" spans="1:4" s="56" customFormat="1" ht="12" customHeight="1" thickBot="1" x14ac:dyDescent="0.25">
      <c r="A47" s="26" t="s">
        <v>99</v>
      </c>
      <c r="B47" s="19" t="s">
        <v>292</v>
      </c>
      <c r="C47" s="119">
        <f>SUM(C48:C52)</f>
        <v>0</v>
      </c>
      <c r="D47" s="119">
        <f>SUM(D48:D52)</f>
        <v>0</v>
      </c>
    </row>
    <row r="48" spans="1:4" s="56" customFormat="1" ht="12" customHeight="1" x14ac:dyDescent="0.2">
      <c r="A48" s="235" t="s">
        <v>153</v>
      </c>
      <c r="B48" s="217" t="s">
        <v>296</v>
      </c>
      <c r="C48" s="263"/>
      <c r="D48" s="263"/>
    </row>
    <row r="49" spans="1:4" s="56" customFormat="1" ht="12" customHeight="1" x14ac:dyDescent="0.2">
      <c r="A49" s="236" t="s">
        <v>154</v>
      </c>
      <c r="B49" s="218" t="s">
        <v>297</v>
      </c>
      <c r="C49" s="124"/>
      <c r="D49" s="124"/>
    </row>
    <row r="50" spans="1:4" s="56" customFormat="1" ht="12" customHeight="1" x14ac:dyDescent="0.2">
      <c r="A50" s="236" t="s">
        <v>293</v>
      </c>
      <c r="B50" s="218" t="s">
        <v>298</v>
      </c>
      <c r="C50" s="124"/>
      <c r="D50" s="124"/>
    </row>
    <row r="51" spans="1:4" s="56" customFormat="1" ht="12" customHeight="1" x14ac:dyDescent="0.2">
      <c r="A51" s="236" t="s">
        <v>294</v>
      </c>
      <c r="B51" s="218" t="s">
        <v>299</v>
      </c>
      <c r="C51" s="124"/>
      <c r="D51" s="124"/>
    </row>
    <row r="52" spans="1:4" s="56" customFormat="1" ht="12" customHeight="1" thickBot="1" x14ac:dyDescent="0.25">
      <c r="A52" s="237" t="s">
        <v>295</v>
      </c>
      <c r="B52" s="219" t="s">
        <v>300</v>
      </c>
      <c r="C52" s="206"/>
      <c r="D52" s="206"/>
    </row>
    <row r="53" spans="1:4" s="56" customFormat="1" ht="12" customHeight="1" thickBot="1" x14ac:dyDescent="0.25">
      <c r="A53" s="26" t="s">
        <v>200</v>
      </c>
      <c r="B53" s="19" t="s">
        <v>301</v>
      </c>
      <c r="C53" s="119">
        <f>SUM(C54:C56)</f>
        <v>0</v>
      </c>
      <c r="D53" s="119">
        <f>SUM(D54:D56)</f>
        <v>0</v>
      </c>
    </row>
    <row r="54" spans="1:4" s="56" customFormat="1" ht="12" customHeight="1" x14ac:dyDescent="0.2">
      <c r="A54" s="235" t="s">
        <v>155</v>
      </c>
      <c r="B54" s="217" t="s">
        <v>302</v>
      </c>
      <c r="C54" s="122"/>
      <c r="D54" s="122"/>
    </row>
    <row r="55" spans="1:4" s="56" customFormat="1" ht="12" customHeight="1" x14ac:dyDescent="0.2">
      <c r="A55" s="236" t="s">
        <v>156</v>
      </c>
      <c r="B55" s="218" t="s">
        <v>483</v>
      </c>
      <c r="C55" s="121"/>
      <c r="D55" s="121"/>
    </row>
    <row r="56" spans="1:4" s="56" customFormat="1" ht="12" customHeight="1" x14ac:dyDescent="0.2">
      <c r="A56" s="236" t="s">
        <v>306</v>
      </c>
      <c r="B56" s="218" t="s">
        <v>304</v>
      </c>
      <c r="C56" s="121"/>
      <c r="D56" s="121"/>
    </row>
    <row r="57" spans="1:4" s="56" customFormat="1" ht="12" customHeight="1" thickBot="1" x14ac:dyDescent="0.25">
      <c r="A57" s="237" t="s">
        <v>307</v>
      </c>
      <c r="B57" s="219" t="s">
        <v>305</v>
      </c>
      <c r="C57" s="123"/>
      <c r="D57" s="123"/>
    </row>
    <row r="58" spans="1:4" s="56" customFormat="1" ht="12" customHeight="1" thickBot="1" x14ac:dyDescent="0.25">
      <c r="A58" s="26" t="s">
        <v>101</v>
      </c>
      <c r="B58" s="114" t="s">
        <v>308</v>
      </c>
      <c r="C58" s="119">
        <f>SUM(C59:C61)</f>
        <v>0</v>
      </c>
      <c r="D58" s="119">
        <f>SUM(D59:D61)</f>
        <v>743</v>
      </c>
    </row>
    <row r="59" spans="1:4" s="56" customFormat="1" ht="12" customHeight="1" x14ac:dyDescent="0.2">
      <c r="A59" s="235" t="s">
        <v>201</v>
      </c>
      <c r="B59" s="217" t="s">
        <v>310</v>
      </c>
      <c r="C59" s="124"/>
      <c r="D59" s="124"/>
    </row>
    <row r="60" spans="1:4" s="56" customFormat="1" ht="12" customHeight="1" x14ac:dyDescent="0.2">
      <c r="A60" s="236" t="s">
        <v>202</v>
      </c>
      <c r="B60" s="218" t="s">
        <v>484</v>
      </c>
      <c r="C60" s="124"/>
      <c r="D60" s="124"/>
    </row>
    <row r="61" spans="1:4" s="56" customFormat="1" ht="12" customHeight="1" x14ac:dyDescent="0.2">
      <c r="A61" s="236" t="s">
        <v>227</v>
      </c>
      <c r="B61" s="218" t="s">
        <v>605</v>
      </c>
      <c r="C61" s="124"/>
      <c r="D61" s="124">
        <v>743</v>
      </c>
    </row>
    <row r="62" spans="1:4" s="56" customFormat="1" ht="12" customHeight="1" thickBot="1" x14ac:dyDescent="0.25">
      <c r="A62" s="237" t="s">
        <v>309</v>
      </c>
      <c r="B62" s="219" t="s">
        <v>312</v>
      </c>
      <c r="C62" s="124"/>
      <c r="D62" s="124"/>
    </row>
    <row r="63" spans="1:4" s="56" customFormat="1" ht="12" customHeight="1" thickBot="1" x14ac:dyDescent="0.25">
      <c r="A63" s="26" t="s">
        <v>102</v>
      </c>
      <c r="B63" s="19" t="s">
        <v>313</v>
      </c>
      <c r="C63" s="125">
        <f>+C8+C15+C22+C29+C36+C47+C53+C58</f>
        <v>460966</v>
      </c>
      <c r="D63" s="125">
        <f>+D8+D15+D22+D29+D36+D47+D53+D58</f>
        <v>665083</v>
      </c>
    </row>
    <row r="64" spans="1:4" s="56" customFormat="1" ht="12" customHeight="1" thickBot="1" x14ac:dyDescent="0.2">
      <c r="A64" s="238" t="s">
        <v>450</v>
      </c>
      <c r="B64" s="114" t="s">
        <v>315</v>
      </c>
      <c r="C64" s="119">
        <f>SUM(C65:C67)</f>
        <v>0</v>
      </c>
      <c r="D64" s="119">
        <f>SUM(D65:D67)</f>
        <v>0</v>
      </c>
    </row>
    <row r="65" spans="1:4" s="56" customFormat="1" ht="12" customHeight="1" x14ac:dyDescent="0.2">
      <c r="A65" s="235" t="s">
        <v>348</v>
      </c>
      <c r="B65" s="217" t="s">
        <v>316</v>
      </c>
      <c r="C65" s="124"/>
      <c r="D65" s="124"/>
    </row>
    <row r="66" spans="1:4" s="56" customFormat="1" ht="12" customHeight="1" x14ac:dyDescent="0.2">
      <c r="A66" s="236" t="s">
        <v>357</v>
      </c>
      <c r="B66" s="218" t="s">
        <v>317</v>
      </c>
      <c r="C66" s="124"/>
      <c r="D66" s="124"/>
    </row>
    <row r="67" spans="1:4" s="56" customFormat="1" ht="12" customHeight="1" thickBot="1" x14ac:dyDescent="0.25">
      <c r="A67" s="237" t="s">
        <v>358</v>
      </c>
      <c r="B67" s="221" t="s">
        <v>318</v>
      </c>
      <c r="C67" s="124"/>
      <c r="D67" s="124"/>
    </row>
    <row r="68" spans="1:4" s="56" customFormat="1" ht="12" customHeight="1" thickBot="1" x14ac:dyDescent="0.2">
      <c r="A68" s="238" t="s">
        <v>319</v>
      </c>
      <c r="B68" s="114" t="s">
        <v>320</v>
      </c>
      <c r="C68" s="119">
        <f>SUM(C69:C72)</f>
        <v>0</v>
      </c>
      <c r="D68" s="119">
        <f>SUM(D69:D72)</f>
        <v>0</v>
      </c>
    </row>
    <row r="69" spans="1:4" s="56" customFormat="1" ht="12" customHeight="1" x14ac:dyDescent="0.2">
      <c r="A69" s="235" t="s">
        <v>178</v>
      </c>
      <c r="B69" s="217" t="s">
        <v>321</v>
      </c>
      <c r="C69" s="124"/>
      <c r="D69" s="124"/>
    </row>
    <row r="70" spans="1:4" s="56" customFormat="1" ht="12" customHeight="1" x14ac:dyDescent="0.2">
      <c r="A70" s="236" t="s">
        <v>179</v>
      </c>
      <c r="B70" s="218" t="s">
        <v>322</v>
      </c>
      <c r="C70" s="124"/>
      <c r="D70" s="124"/>
    </row>
    <row r="71" spans="1:4" s="56" customFormat="1" ht="12" customHeight="1" x14ac:dyDescent="0.2">
      <c r="A71" s="236" t="s">
        <v>349</v>
      </c>
      <c r="B71" s="218" t="s">
        <v>323</v>
      </c>
      <c r="C71" s="124"/>
      <c r="D71" s="124"/>
    </row>
    <row r="72" spans="1:4" s="56" customFormat="1" ht="12" customHeight="1" thickBot="1" x14ac:dyDescent="0.25">
      <c r="A72" s="237" t="s">
        <v>350</v>
      </c>
      <c r="B72" s="219" t="s">
        <v>324</v>
      </c>
      <c r="C72" s="124"/>
      <c r="D72" s="124"/>
    </row>
    <row r="73" spans="1:4" s="56" customFormat="1" ht="12" customHeight="1" thickBot="1" x14ac:dyDescent="0.2">
      <c r="A73" s="238" t="s">
        <v>325</v>
      </c>
      <c r="B73" s="114" t="s">
        <v>326</v>
      </c>
      <c r="C73" s="119">
        <f>SUM(C74:C75)</f>
        <v>115000</v>
      </c>
      <c r="D73" s="119">
        <f>SUM(D74:D75)</f>
        <v>115000</v>
      </c>
    </row>
    <row r="74" spans="1:4" s="56" customFormat="1" ht="12" customHeight="1" x14ac:dyDescent="0.2">
      <c r="A74" s="235" t="s">
        <v>351</v>
      </c>
      <c r="B74" s="217" t="s">
        <v>327</v>
      </c>
      <c r="C74" s="124">
        <v>115000</v>
      </c>
      <c r="D74" s="124">
        <v>115000</v>
      </c>
    </row>
    <row r="75" spans="1:4" s="56" customFormat="1" ht="12" customHeight="1" thickBot="1" x14ac:dyDescent="0.25">
      <c r="A75" s="237" t="s">
        <v>352</v>
      </c>
      <c r="B75" s="219" t="s">
        <v>328</v>
      </c>
      <c r="C75" s="124"/>
      <c r="D75" s="124"/>
    </row>
    <row r="76" spans="1:4" s="55" customFormat="1" ht="12" customHeight="1" thickBot="1" x14ac:dyDescent="0.2">
      <c r="A76" s="238" t="s">
        <v>329</v>
      </c>
      <c r="B76" s="114" t="s">
        <v>330</v>
      </c>
      <c r="C76" s="119">
        <f>SUM(C77:C79)</f>
        <v>0</v>
      </c>
      <c r="D76" s="119">
        <f>SUM(D77:D79)</f>
        <v>0</v>
      </c>
    </row>
    <row r="77" spans="1:4" s="56" customFormat="1" ht="12" customHeight="1" x14ac:dyDescent="0.2">
      <c r="A77" s="235" t="s">
        <v>353</v>
      </c>
      <c r="B77" s="217" t="s">
        <v>331</v>
      </c>
      <c r="C77" s="124"/>
      <c r="D77" s="124"/>
    </row>
    <row r="78" spans="1:4" s="56" customFormat="1" ht="12" customHeight="1" x14ac:dyDescent="0.2">
      <c r="A78" s="236" t="s">
        <v>354</v>
      </c>
      <c r="B78" s="218" t="s">
        <v>332</v>
      </c>
      <c r="C78" s="124"/>
      <c r="D78" s="124"/>
    </row>
    <row r="79" spans="1:4" s="56" customFormat="1" ht="12" customHeight="1" thickBot="1" x14ac:dyDescent="0.25">
      <c r="A79" s="237" t="s">
        <v>355</v>
      </c>
      <c r="B79" s="219" t="s">
        <v>333</v>
      </c>
      <c r="C79" s="124"/>
      <c r="D79" s="124"/>
    </row>
    <row r="80" spans="1:4" s="56" customFormat="1" ht="12" customHeight="1" thickBot="1" x14ac:dyDescent="0.2">
      <c r="A80" s="238" t="s">
        <v>334</v>
      </c>
      <c r="B80" s="114" t="s">
        <v>356</v>
      </c>
      <c r="C80" s="119">
        <f>SUM(C81:C84)</f>
        <v>0</v>
      </c>
      <c r="D80" s="119">
        <f>SUM(D81:D84)</f>
        <v>0</v>
      </c>
    </row>
    <row r="81" spans="1:4" s="56" customFormat="1" ht="12" customHeight="1" x14ac:dyDescent="0.2">
      <c r="A81" s="239" t="s">
        <v>335</v>
      </c>
      <c r="B81" s="217" t="s">
        <v>336</v>
      </c>
      <c r="C81" s="124"/>
      <c r="D81" s="124"/>
    </row>
    <row r="82" spans="1:4" s="56" customFormat="1" ht="12" customHeight="1" x14ac:dyDescent="0.2">
      <c r="A82" s="240" t="s">
        <v>337</v>
      </c>
      <c r="B82" s="218" t="s">
        <v>338</v>
      </c>
      <c r="C82" s="124"/>
      <c r="D82" s="124"/>
    </row>
    <row r="83" spans="1:4" s="56" customFormat="1" ht="12" customHeight="1" x14ac:dyDescent="0.2">
      <c r="A83" s="240" t="s">
        <v>339</v>
      </c>
      <c r="B83" s="218" t="s">
        <v>340</v>
      </c>
      <c r="C83" s="124"/>
      <c r="D83" s="124"/>
    </row>
    <row r="84" spans="1:4" s="55" customFormat="1" ht="12" customHeight="1" thickBot="1" x14ac:dyDescent="0.25">
      <c r="A84" s="241" t="s">
        <v>341</v>
      </c>
      <c r="B84" s="219" t="s">
        <v>342</v>
      </c>
      <c r="C84" s="124"/>
      <c r="D84" s="124"/>
    </row>
    <row r="85" spans="1:4" s="55" customFormat="1" ht="12" customHeight="1" thickBot="1" x14ac:dyDescent="0.2">
      <c r="A85" s="238" t="s">
        <v>343</v>
      </c>
      <c r="B85" s="114" t="s">
        <v>344</v>
      </c>
      <c r="C85" s="264"/>
      <c r="D85" s="264"/>
    </row>
    <row r="86" spans="1:4" s="55" customFormat="1" ht="12" customHeight="1" thickBot="1" x14ac:dyDescent="0.2">
      <c r="A86" s="238" t="s">
        <v>345</v>
      </c>
      <c r="B86" s="225" t="s">
        <v>346</v>
      </c>
      <c r="C86" s="125">
        <f>+C64+C68+C73+C76+C80+C85</f>
        <v>115000</v>
      </c>
      <c r="D86" s="125">
        <f>+D64+D68+D73+D76+D80+D85</f>
        <v>115000</v>
      </c>
    </row>
    <row r="87" spans="1:4" s="55" customFormat="1" ht="12" customHeight="1" thickBot="1" x14ac:dyDescent="0.2">
      <c r="A87" s="242" t="s">
        <v>359</v>
      </c>
      <c r="B87" s="227" t="s">
        <v>477</v>
      </c>
      <c r="C87" s="125">
        <f>+C63+C86</f>
        <v>575966</v>
      </c>
      <c r="D87" s="125">
        <f>+D63+D86</f>
        <v>780083</v>
      </c>
    </row>
    <row r="88" spans="1:4" s="56" customFormat="1" ht="15" customHeight="1" x14ac:dyDescent="0.2">
      <c r="A88" s="99"/>
      <c r="B88" s="100"/>
      <c r="C88" s="186"/>
      <c r="D88" s="186"/>
    </row>
    <row r="89" spans="1:4" ht="13.5" thickBot="1" x14ac:dyDescent="0.25">
      <c r="A89" s="243"/>
      <c r="B89" s="102"/>
      <c r="C89" s="187"/>
      <c r="D89" s="187"/>
    </row>
    <row r="90" spans="1:4" s="47" customFormat="1" ht="16.5" customHeight="1" thickBot="1" x14ac:dyDescent="0.25">
      <c r="A90" s="103"/>
      <c r="B90" s="104" t="s">
        <v>131</v>
      </c>
      <c r="C90" s="188"/>
      <c r="D90" s="188"/>
    </row>
    <row r="91" spans="1:4" s="57" customFormat="1" ht="12" customHeight="1" thickBot="1" x14ac:dyDescent="0.25">
      <c r="A91" s="209" t="s">
        <v>94</v>
      </c>
      <c r="B91" s="25" t="s">
        <v>362</v>
      </c>
      <c r="C91" s="118">
        <f>SUM(C92:C96)</f>
        <v>442674</v>
      </c>
      <c r="D91" s="118">
        <f>SUM(D92:D96)</f>
        <v>475287</v>
      </c>
    </row>
    <row r="92" spans="1:4" ht="12" customHeight="1" x14ac:dyDescent="0.2">
      <c r="A92" s="244" t="s">
        <v>157</v>
      </c>
      <c r="B92" s="8" t="s">
        <v>124</v>
      </c>
      <c r="C92" s="120">
        <v>35316</v>
      </c>
      <c r="D92" s="120">
        <v>43482</v>
      </c>
    </row>
    <row r="93" spans="1:4" ht="12" customHeight="1" x14ac:dyDescent="0.2">
      <c r="A93" s="236" t="s">
        <v>158</v>
      </c>
      <c r="B93" s="6" t="s">
        <v>203</v>
      </c>
      <c r="C93" s="121">
        <v>8406</v>
      </c>
      <c r="D93" s="121">
        <v>10726</v>
      </c>
    </row>
    <row r="94" spans="1:4" ht="12" customHeight="1" x14ac:dyDescent="0.2">
      <c r="A94" s="236" t="s">
        <v>159</v>
      </c>
      <c r="B94" s="6" t="s">
        <v>176</v>
      </c>
      <c r="C94" s="123">
        <v>104825</v>
      </c>
      <c r="D94" s="123">
        <v>107160</v>
      </c>
    </row>
    <row r="95" spans="1:4" ht="12" customHeight="1" x14ac:dyDescent="0.2">
      <c r="A95" s="236" t="s">
        <v>160</v>
      </c>
      <c r="B95" s="9" t="s">
        <v>204</v>
      </c>
      <c r="C95" s="123">
        <v>8046</v>
      </c>
      <c r="D95" s="123">
        <v>10438</v>
      </c>
    </row>
    <row r="96" spans="1:4" ht="12" customHeight="1" x14ac:dyDescent="0.2">
      <c r="A96" s="236" t="s">
        <v>168</v>
      </c>
      <c r="B96" s="17" t="s">
        <v>205</v>
      </c>
      <c r="C96" s="123">
        <f>SUM(C97:C106)</f>
        <v>286081</v>
      </c>
      <c r="D96" s="123">
        <f>SUM(D97:D106)</f>
        <v>303481</v>
      </c>
    </row>
    <row r="97" spans="1:4" ht="12" customHeight="1" x14ac:dyDescent="0.2">
      <c r="A97" s="236" t="s">
        <v>161</v>
      </c>
      <c r="B97" s="6" t="s">
        <v>363</v>
      </c>
      <c r="C97" s="123"/>
      <c r="D97" s="123"/>
    </row>
    <row r="98" spans="1:4" ht="12" customHeight="1" x14ac:dyDescent="0.2">
      <c r="A98" s="236" t="s">
        <v>162</v>
      </c>
      <c r="B98" s="72" t="s">
        <v>364</v>
      </c>
      <c r="C98" s="123"/>
      <c r="D98" s="123"/>
    </row>
    <row r="99" spans="1:4" ht="12" customHeight="1" x14ac:dyDescent="0.2">
      <c r="A99" s="236" t="s">
        <v>169</v>
      </c>
      <c r="B99" s="73" t="s">
        <v>365</v>
      </c>
      <c r="C99" s="123"/>
      <c r="D99" s="123"/>
    </row>
    <row r="100" spans="1:4" ht="12" customHeight="1" x14ac:dyDescent="0.2">
      <c r="A100" s="236" t="s">
        <v>170</v>
      </c>
      <c r="B100" s="72" t="s">
        <v>553</v>
      </c>
      <c r="C100" s="123">
        <v>106543</v>
      </c>
      <c r="D100" s="123">
        <v>112029</v>
      </c>
    </row>
    <row r="101" spans="1:4" ht="12" customHeight="1" x14ac:dyDescent="0.2">
      <c r="A101" s="236" t="s">
        <v>171</v>
      </c>
      <c r="B101" s="72" t="s">
        <v>611</v>
      </c>
      <c r="C101" s="123">
        <v>174338</v>
      </c>
      <c r="D101" s="123">
        <v>186252</v>
      </c>
    </row>
    <row r="102" spans="1:4" ht="12" customHeight="1" x14ac:dyDescent="0.2">
      <c r="A102" s="236" t="s">
        <v>172</v>
      </c>
      <c r="B102" s="72" t="s">
        <v>612</v>
      </c>
      <c r="C102" s="123">
        <v>2000</v>
      </c>
      <c r="D102" s="123">
        <v>2000</v>
      </c>
    </row>
    <row r="103" spans="1:4" ht="12" customHeight="1" x14ac:dyDescent="0.2">
      <c r="A103" s="236" t="s">
        <v>174</v>
      </c>
      <c r="B103" s="73" t="s">
        <v>369</v>
      </c>
      <c r="C103" s="123"/>
      <c r="D103" s="123"/>
    </row>
    <row r="104" spans="1:4" ht="12" customHeight="1" x14ac:dyDescent="0.2">
      <c r="A104" s="245" t="s">
        <v>206</v>
      </c>
      <c r="B104" s="74" t="s">
        <v>370</v>
      </c>
      <c r="C104" s="123"/>
      <c r="D104" s="123"/>
    </row>
    <row r="105" spans="1:4" ht="12" customHeight="1" x14ac:dyDescent="0.2">
      <c r="A105" s="236" t="s">
        <v>360</v>
      </c>
      <c r="B105" s="74" t="s">
        <v>371</v>
      </c>
      <c r="C105" s="123"/>
      <c r="D105" s="123"/>
    </row>
    <row r="106" spans="1:4" ht="12" customHeight="1" thickBot="1" x14ac:dyDescent="0.25">
      <c r="A106" s="246" t="s">
        <v>361</v>
      </c>
      <c r="B106" s="75" t="s">
        <v>613</v>
      </c>
      <c r="C106" s="127">
        <v>3200</v>
      </c>
      <c r="D106" s="127">
        <v>3200</v>
      </c>
    </row>
    <row r="107" spans="1:4" ht="12" customHeight="1" thickBot="1" x14ac:dyDescent="0.25">
      <c r="A107" s="26" t="s">
        <v>95</v>
      </c>
      <c r="B107" s="24" t="s">
        <v>373</v>
      </c>
      <c r="C107" s="119">
        <f>+C108+C110+C112</f>
        <v>50700</v>
      </c>
      <c r="D107" s="119">
        <f>+D108+D110+D112</f>
        <v>63928</v>
      </c>
    </row>
    <row r="108" spans="1:4" ht="12" customHeight="1" x14ac:dyDescent="0.2">
      <c r="A108" s="235" t="s">
        <v>163</v>
      </c>
      <c r="B108" s="6" t="s">
        <v>225</v>
      </c>
      <c r="C108" s="122">
        <v>7588</v>
      </c>
      <c r="D108" s="122">
        <v>19269</v>
      </c>
    </row>
    <row r="109" spans="1:4" ht="12" customHeight="1" x14ac:dyDescent="0.2">
      <c r="A109" s="235" t="s">
        <v>164</v>
      </c>
      <c r="B109" s="10" t="s">
        <v>377</v>
      </c>
      <c r="C109" s="122"/>
      <c r="D109" s="122"/>
    </row>
    <row r="110" spans="1:4" ht="12" customHeight="1" x14ac:dyDescent="0.2">
      <c r="A110" s="235" t="s">
        <v>165</v>
      </c>
      <c r="B110" s="10" t="s">
        <v>207</v>
      </c>
      <c r="C110" s="121">
        <v>41912</v>
      </c>
      <c r="D110" s="121">
        <v>41912</v>
      </c>
    </row>
    <row r="111" spans="1:4" ht="12" customHeight="1" x14ac:dyDescent="0.2">
      <c r="A111" s="235" t="s">
        <v>166</v>
      </c>
      <c r="B111" s="10" t="s">
        <v>378</v>
      </c>
      <c r="C111" s="112">
        <v>17768</v>
      </c>
      <c r="D111" s="112">
        <v>17768</v>
      </c>
    </row>
    <row r="112" spans="1:4" ht="12" customHeight="1" x14ac:dyDescent="0.2">
      <c r="A112" s="235" t="s">
        <v>167</v>
      </c>
      <c r="B112" s="116" t="s">
        <v>228</v>
      </c>
      <c r="C112" s="112">
        <v>1200</v>
      </c>
      <c r="D112" s="112">
        <v>2747</v>
      </c>
    </row>
    <row r="113" spans="1:4" ht="12" customHeight="1" x14ac:dyDescent="0.2">
      <c r="A113" s="235" t="s">
        <v>173</v>
      </c>
      <c r="B113" s="115" t="s">
        <v>485</v>
      </c>
      <c r="C113" s="112"/>
      <c r="D113" s="112"/>
    </row>
    <row r="114" spans="1:4" ht="12" customHeight="1" x14ac:dyDescent="0.2">
      <c r="A114" s="235" t="s">
        <v>175</v>
      </c>
      <c r="B114" s="213" t="s">
        <v>383</v>
      </c>
      <c r="C114" s="112"/>
      <c r="D114" s="112"/>
    </row>
    <row r="115" spans="1:4" ht="12" customHeight="1" x14ac:dyDescent="0.2">
      <c r="A115" s="235" t="s">
        <v>208</v>
      </c>
      <c r="B115" s="73" t="s">
        <v>366</v>
      </c>
      <c r="C115" s="112"/>
      <c r="D115" s="112"/>
    </row>
    <row r="116" spans="1:4" ht="12" customHeight="1" x14ac:dyDescent="0.2">
      <c r="A116" s="235" t="s">
        <v>209</v>
      </c>
      <c r="B116" s="73" t="s">
        <v>795</v>
      </c>
      <c r="C116" s="112"/>
      <c r="D116" s="112">
        <v>804</v>
      </c>
    </row>
    <row r="117" spans="1:4" ht="12" customHeight="1" x14ac:dyDescent="0.2">
      <c r="A117" s="235" t="s">
        <v>210</v>
      </c>
      <c r="B117" s="73" t="s">
        <v>381</v>
      </c>
      <c r="C117" s="112"/>
      <c r="D117" s="112"/>
    </row>
    <row r="118" spans="1:4" ht="12" customHeight="1" x14ac:dyDescent="0.2">
      <c r="A118" s="235" t="s">
        <v>374</v>
      </c>
      <c r="B118" s="73" t="s">
        <v>369</v>
      </c>
      <c r="C118" s="112"/>
      <c r="D118" s="112"/>
    </row>
    <row r="119" spans="1:4" ht="12" customHeight="1" x14ac:dyDescent="0.2">
      <c r="A119" s="235" t="s">
        <v>375</v>
      </c>
      <c r="B119" s="73" t="s">
        <v>380</v>
      </c>
      <c r="C119" s="112"/>
      <c r="D119" s="112"/>
    </row>
    <row r="120" spans="1:4" ht="12" customHeight="1" thickBot="1" x14ac:dyDescent="0.25">
      <c r="A120" s="245" t="s">
        <v>376</v>
      </c>
      <c r="B120" s="73" t="s">
        <v>379</v>
      </c>
      <c r="C120" s="113">
        <v>1200</v>
      </c>
      <c r="D120" s="113">
        <v>1943</v>
      </c>
    </row>
    <row r="121" spans="1:4" ht="12" customHeight="1" thickBot="1" x14ac:dyDescent="0.25">
      <c r="A121" s="26" t="s">
        <v>96</v>
      </c>
      <c r="B121" s="60" t="s">
        <v>384</v>
      </c>
      <c r="C121" s="119">
        <f>+C122+C123</f>
        <v>82592</v>
      </c>
      <c r="D121" s="119">
        <f>+D122+D123</f>
        <v>240868</v>
      </c>
    </row>
    <row r="122" spans="1:4" ht="12" customHeight="1" x14ac:dyDescent="0.2">
      <c r="A122" s="235" t="s">
        <v>146</v>
      </c>
      <c r="B122" s="7" t="s">
        <v>133</v>
      </c>
      <c r="C122" s="122">
        <v>75185</v>
      </c>
      <c r="D122" s="122">
        <v>59642</v>
      </c>
    </row>
    <row r="123" spans="1:4" ht="12" customHeight="1" thickBot="1" x14ac:dyDescent="0.25">
      <c r="A123" s="237" t="s">
        <v>147</v>
      </c>
      <c r="B123" s="10" t="s">
        <v>134</v>
      </c>
      <c r="C123" s="123">
        <v>7407</v>
      </c>
      <c r="D123" s="123">
        <v>181226</v>
      </c>
    </row>
    <row r="124" spans="1:4" ht="12" customHeight="1" thickBot="1" x14ac:dyDescent="0.25">
      <c r="A124" s="26" t="s">
        <v>97</v>
      </c>
      <c r="B124" s="60" t="s">
        <v>385</v>
      </c>
      <c r="C124" s="119">
        <f>+C91+C107+C121</f>
        <v>575966</v>
      </c>
      <c r="D124" s="119">
        <f>+D91+D107+D121</f>
        <v>780083</v>
      </c>
    </row>
    <row r="125" spans="1:4" ht="12" customHeight="1" thickBot="1" x14ac:dyDescent="0.25">
      <c r="A125" s="26" t="s">
        <v>98</v>
      </c>
      <c r="B125" s="60" t="s">
        <v>386</v>
      </c>
      <c r="C125" s="119">
        <f>+C126+C127+C128</f>
        <v>0</v>
      </c>
      <c r="D125" s="119">
        <f>+D126+D127+D128</f>
        <v>0</v>
      </c>
    </row>
    <row r="126" spans="1:4" s="57" customFormat="1" ht="12" customHeight="1" x14ac:dyDescent="0.2">
      <c r="A126" s="235" t="s">
        <v>150</v>
      </c>
      <c r="B126" s="7" t="s">
        <v>387</v>
      </c>
      <c r="C126" s="112"/>
      <c r="D126" s="112"/>
    </row>
    <row r="127" spans="1:4" ht="12" customHeight="1" x14ac:dyDescent="0.2">
      <c r="A127" s="235" t="s">
        <v>151</v>
      </c>
      <c r="B127" s="7" t="s">
        <v>388</v>
      </c>
      <c r="C127" s="112"/>
      <c r="D127" s="112"/>
    </row>
    <row r="128" spans="1:4" ht="12" customHeight="1" thickBot="1" x14ac:dyDescent="0.25">
      <c r="A128" s="245" t="s">
        <v>152</v>
      </c>
      <c r="B128" s="5" t="s">
        <v>389</v>
      </c>
      <c r="C128" s="112"/>
      <c r="D128" s="112"/>
    </row>
    <row r="129" spans="1:11" ht="12" customHeight="1" thickBot="1" x14ac:dyDescent="0.25">
      <c r="A129" s="26" t="s">
        <v>99</v>
      </c>
      <c r="B129" s="60" t="s">
        <v>449</v>
      </c>
      <c r="C129" s="119">
        <f>+C130+C131+C132+C133</f>
        <v>0</v>
      </c>
      <c r="D129" s="119">
        <f>+D130+D131+D132+D133</f>
        <v>0</v>
      </c>
    </row>
    <row r="130" spans="1:11" ht="12" customHeight="1" x14ac:dyDescent="0.2">
      <c r="A130" s="235" t="s">
        <v>153</v>
      </c>
      <c r="B130" s="7" t="s">
        <v>390</v>
      </c>
      <c r="C130" s="112"/>
      <c r="D130" s="112"/>
    </row>
    <row r="131" spans="1:11" ht="12" customHeight="1" x14ac:dyDescent="0.2">
      <c r="A131" s="235" t="s">
        <v>154</v>
      </c>
      <c r="B131" s="7" t="s">
        <v>391</v>
      </c>
      <c r="C131" s="112"/>
      <c r="D131" s="112"/>
    </row>
    <row r="132" spans="1:11" ht="12" customHeight="1" x14ac:dyDescent="0.2">
      <c r="A132" s="235" t="s">
        <v>293</v>
      </c>
      <c r="B132" s="7" t="s">
        <v>392</v>
      </c>
      <c r="C132" s="112"/>
      <c r="D132" s="112"/>
    </row>
    <row r="133" spans="1:11" s="57" customFormat="1" ht="12" customHeight="1" thickBot="1" x14ac:dyDescent="0.25">
      <c r="A133" s="245" t="s">
        <v>294</v>
      </c>
      <c r="B133" s="5" t="s">
        <v>393</v>
      </c>
      <c r="C133" s="112"/>
      <c r="D133" s="112"/>
    </row>
    <row r="134" spans="1:11" ht="12" customHeight="1" thickBot="1" x14ac:dyDescent="0.25">
      <c r="A134" s="26" t="s">
        <v>100</v>
      </c>
      <c r="B134" s="60" t="s">
        <v>394</v>
      </c>
      <c r="C134" s="125">
        <f>+C135+C136+C137+C138</f>
        <v>0</v>
      </c>
      <c r="D134" s="125">
        <f>+D135+D136+D137+D138</f>
        <v>0</v>
      </c>
      <c r="K134" s="111"/>
    </row>
    <row r="135" spans="1:11" x14ac:dyDescent="0.2">
      <c r="A135" s="235" t="s">
        <v>155</v>
      </c>
      <c r="B135" s="7" t="s">
        <v>395</v>
      </c>
      <c r="C135" s="112"/>
      <c r="D135" s="112"/>
    </row>
    <row r="136" spans="1:11" ht="12" customHeight="1" x14ac:dyDescent="0.2">
      <c r="A136" s="235" t="s">
        <v>156</v>
      </c>
      <c r="B136" s="7" t="s">
        <v>405</v>
      </c>
      <c r="C136" s="112"/>
      <c r="D136" s="112"/>
    </row>
    <row r="137" spans="1:11" s="57" customFormat="1" ht="12" customHeight="1" x14ac:dyDescent="0.2">
      <c r="A137" s="235" t="s">
        <v>306</v>
      </c>
      <c r="B137" s="7" t="s">
        <v>396</v>
      </c>
      <c r="C137" s="112"/>
      <c r="D137" s="112"/>
    </row>
    <row r="138" spans="1:11" s="57" customFormat="1" ht="12" customHeight="1" thickBot="1" x14ac:dyDescent="0.25">
      <c r="A138" s="245" t="s">
        <v>307</v>
      </c>
      <c r="B138" s="5" t="s">
        <v>397</v>
      </c>
      <c r="C138" s="112"/>
      <c r="D138" s="112"/>
    </row>
    <row r="139" spans="1:11" s="57" customFormat="1" ht="12" customHeight="1" thickBot="1" x14ac:dyDescent="0.25">
      <c r="A139" s="26" t="s">
        <v>101</v>
      </c>
      <c r="B139" s="60" t="s">
        <v>398</v>
      </c>
      <c r="C139" s="128">
        <f>+C140+C141+C142+C143</f>
        <v>0</v>
      </c>
      <c r="D139" s="128">
        <f>+D140+D141+D142+D143</f>
        <v>0</v>
      </c>
    </row>
    <row r="140" spans="1:11" s="57" customFormat="1" ht="12" customHeight="1" x14ac:dyDescent="0.2">
      <c r="A140" s="235" t="s">
        <v>201</v>
      </c>
      <c r="B140" s="7" t="s">
        <v>399</v>
      </c>
      <c r="C140" s="112"/>
      <c r="D140" s="112"/>
    </row>
    <row r="141" spans="1:11" s="57" customFormat="1" ht="12" customHeight="1" x14ac:dyDescent="0.2">
      <c r="A141" s="235" t="s">
        <v>202</v>
      </c>
      <c r="B141" s="7" t="s">
        <v>400</v>
      </c>
      <c r="C141" s="112"/>
      <c r="D141" s="112"/>
    </row>
    <row r="142" spans="1:11" s="57" customFormat="1" ht="12" customHeight="1" x14ac:dyDescent="0.2">
      <c r="A142" s="235" t="s">
        <v>227</v>
      </c>
      <c r="B142" s="7" t="s">
        <v>401</v>
      </c>
      <c r="C142" s="112"/>
      <c r="D142" s="112"/>
    </row>
    <row r="143" spans="1:11" ht="12.75" customHeight="1" thickBot="1" x14ac:dyDescent="0.25">
      <c r="A143" s="235" t="s">
        <v>309</v>
      </c>
      <c r="B143" s="7" t="s">
        <v>402</v>
      </c>
      <c r="C143" s="112"/>
      <c r="D143" s="112"/>
    </row>
    <row r="144" spans="1:11" ht="12" customHeight="1" thickBot="1" x14ac:dyDescent="0.25">
      <c r="A144" s="26" t="s">
        <v>102</v>
      </c>
      <c r="B144" s="60" t="s">
        <v>403</v>
      </c>
      <c r="C144" s="229">
        <f>+C125+C129+C134+C139</f>
        <v>0</v>
      </c>
      <c r="D144" s="229">
        <f>+D125+D129+D134+D139</f>
        <v>0</v>
      </c>
    </row>
    <row r="145" spans="1:4" ht="15" customHeight="1" thickBot="1" x14ac:dyDescent="0.25">
      <c r="A145" s="247" t="s">
        <v>103</v>
      </c>
      <c r="B145" s="194" t="s">
        <v>404</v>
      </c>
      <c r="C145" s="229">
        <f>+C124+C144</f>
        <v>575966</v>
      </c>
      <c r="D145" s="229">
        <f>+D124+D144</f>
        <v>780083</v>
      </c>
    </row>
    <row r="146" spans="1:4" ht="13.5" thickBot="1" x14ac:dyDescent="0.25">
      <c r="A146" s="197"/>
      <c r="B146" s="198"/>
      <c r="C146" s="199"/>
      <c r="D146" s="199"/>
    </row>
    <row r="147" spans="1:4" ht="15" customHeight="1" thickBot="1" x14ac:dyDescent="0.25">
      <c r="A147" s="108" t="s">
        <v>220</v>
      </c>
      <c r="B147" s="109"/>
      <c r="C147" s="58">
        <v>17</v>
      </c>
      <c r="D147" s="58">
        <v>17</v>
      </c>
    </row>
    <row r="148" spans="1:4" ht="14.25" customHeight="1" thickBot="1" x14ac:dyDescent="0.25">
      <c r="A148" s="108" t="s">
        <v>221</v>
      </c>
      <c r="B148" s="109"/>
      <c r="C148" s="58">
        <v>15</v>
      </c>
      <c r="D148" s="58">
        <v>15</v>
      </c>
    </row>
    <row r="150" spans="1:4" ht="76.5" customHeight="1" x14ac:dyDescent="0.2">
      <c r="A150" s="865" t="s">
        <v>781</v>
      </c>
      <c r="B150" s="865"/>
      <c r="C150" s="865"/>
      <c r="D150" s="865"/>
    </row>
  </sheetData>
  <sheetProtection formatCells="0"/>
  <mergeCells count="1">
    <mergeCell ref="A150:D150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1"/>
  <sheetViews>
    <sheetView topLeftCell="A133" zoomScaleNormal="100" zoomScaleSheetLayoutView="85" workbookViewId="0">
      <selection activeCell="H107" sqref="H107"/>
    </sheetView>
  </sheetViews>
  <sheetFormatPr defaultRowHeight="12.75" x14ac:dyDescent="0.2"/>
  <cols>
    <col min="1" max="1" width="19.5" style="200" customWidth="1"/>
    <col min="2" max="2" width="65.6640625" style="201" customWidth="1"/>
    <col min="3" max="3" width="14.1640625" style="202" customWidth="1"/>
    <col min="4" max="4" width="14.83203125" style="2" customWidth="1"/>
    <col min="5" max="16384" width="9.33203125" style="2"/>
  </cols>
  <sheetData>
    <row r="1" spans="1:4" s="1" customFormat="1" ht="16.5" customHeight="1" thickBot="1" x14ac:dyDescent="0.25">
      <c r="A1" s="85"/>
      <c r="B1" s="87"/>
      <c r="C1" s="110" t="s">
        <v>766</v>
      </c>
    </row>
    <row r="2" spans="1:4" s="53" customFormat="1" ht="21" customHeight="1" x14ac:dyDescent="0.2">
      <c r="A2" s="207" t="s">
        <v>138</v>
      </c>
      <c r="B2" s="176" t="s">
        <v>222</v>
      </c>
      <c r="C2" s="178"/>
      <c r="D2" s="178" t="s">
        <v>126</v>
      </c>
    </row>
    <row r="3" spans="1:4" s="53" customFormat="1" ht="16.5" thickBot="1" x14ac:dyDescent="0.25">
      <c r="A3" s="88" t="s">
        <v>217</v>
      </c>
      <c r="B3" s="177" t="s">
        <v>486</v>
      </c>
      <c r="C3" s="179"/>
      <c r="D3" s="179">
        <v>2</v>
      </c>
    </row>
    <row r="4" spans="1:4" s="54" customFormat="1" ht="15.95" customHeight="1" thickBot="1" x14ac:dyDescent="0.3">
      <c r="A4" s="89"/>
      <c r="B4" s="89"/>
      <c r="C4" s="90"/>
      <c r="D4" s="90" t="s">
        <v>127</v>
      </c>
    </row>
    <row r="5" spans="1:4" ht="13.5" thickBot="1" x14ac:dyDescent="0.25">
      <c r="A5" s="208" t="s">
        <v>219</v>
      </c>
      <c r="B5" s="91" t="s">
        <v>128</v>
      </c>
      <c r="C5" s="180" t="s">
        <v>129</v>
      </c>
      <c r="D5" s="180" t="s">
        <v>129</v>
      </c>
    </row>
    <row r="6" spans="1:4" s="47" customFormat="1" ht="12.95" customHeight="1" thickBot="1" x14ac:dyDescent="0.25">
      <c r="A6" s="81">
        <v>1</v>
      </c>
      <c r="B6" s="82">
        <v>2</v>
      </c>
      <c r="C6" s="83">
        <v>3</v>
      </c>
      <c r="D6" s="83">
        <v>4</v>
      </c>
    </row>
    <row r="7" spans="1:4" s="47" customFormat="1" ht="15.95" customHeight="1" thickBot="1" x14ac:dyDescent="0.25">
      <c r="A7" s="93"/>
      <c r="B7" s="94" t="s">
        <v>130</v>
      </c>
      <c r="C7" s="181"/>
      <c r="D7" s="181"/>
    </row>
    <row r="8" spans="1:4" s="47" customFormat="1" ht="12" customHeight="1" thickBot="1" x14ac:dyDescent="0.25">
      <c r="A8" s="26" t="s">
        <v>94</v>
      </c>
      <c r="B8" s="19" t="s">
        <v>249</v>
      </c>
      <c r="C8" s="119">
        <f>+C9+C10+C11+C12+C13+C14</f>
        <v>226162</v>
      </c>
      <c r="D8" s="119">
        <f>+D9+D10+D11+D12+D13+D14</f>
        <v>234686</v>
      </c>
    </row>
    <row r="9" spans="1:4" s="55" customFormat="1" ht="12" customHeight="1" x14ac:dyDescent="0.2">
      <c r="A9" s="235" t="s">
        <v>157</v>
      </c>
      <c r="B9" s="217" t="s">
        <v>250</v>
      </c>
      <c r="C9" s="122">
        <v>37444</v>
      </c>
      <c r="D9" s="122">
        <v>44552</v>
      </c>
    </row>
    <row r="10" spans="1:4" s="56" customFormat="1" ht="12" customHeight="1" x14ac:dyDescent="0.2">
      <c r="A10" s="236" t="s">
        <v>158</v>
      </c>
      <c r="B10" s="218" t="s">
        <v>251</v>
      </c>
      <c r="C10" s="121">
        <v>89894</v>
      </c>
      <c r="D10" s="121">
        <v>89894</v>
      </c>
    </row>
    <row r="11" spans="1:4" s="56" customFormat="1" ht="12" customHeight="1" x14ac:dyDescent="0.2">
      <c r="A11" s="236" t="s">
        <v>159</v>
      </c>
      <c r="B11" s="218" t="s">
        <v>252</v>
      </c>
      <c r="C11" s="121">
        <v>92546</v>
      </c>
      <c r="D11" s="121">
        <v>90171</v>
      </c>
    </row>
    <row r="12" spans="1:4" s="56" customFormat="1" ht="12" customHeight="1" x14ac:dyDescent="0.2">
      <c r="A12" s="236" t="s">
        <v>160</v>
      </c>
      <c r="B12" s="218" t="s">
        <v>253</v>
      </c>
      <c r="C12" s="121">
        <v>6278</v>
      </c>
      <c r="D12" s="121">
        <v>6278</v>
      </c>
    </row>
    <row r="13" spans="1:4" s="56" customFormat="1" ht="12" customHeight="1" x14ac:dyDescent="0.2">
      <c r="A13" s="236" t="s">
        <v>177</v>
      </c>
      <c r="B13" s="218" t="s">
        <v>254</v>
      </c>
      <c r="C13" s="261"/>
      <c r="D13" s="121">
        <v>3791</v>
      </c>
    </row>
    <row r="14" spans="1:4" s="55" customFormat="1" ht="12" customHeight="1" thickBot="1" x14ac:dyDescent="0.25">
      <c r="A14" s="237" t="s">
        <v>161</v>
      </c>
      <c r="B14" s="219" t="s">
        <v>255</v>
      </c>
      <c r="C14" s="262"/>
      <c r="D14" s="121">
        <v>0</v>
      </c>
    </row>
    <row r="15" spans="1:4" s="55" customFormat="1" ht="12" customHeight="1" thickBot="1" x14ac:dyDescent="0.25">
      <c r="A15" s="26" t="s">
        <v>95</v>
      </c>
      <c r="B15" s="114" t="s">
        <v>256</v>
      </c>
      <c r="C15" s="119">
        <f>+C16+C17+C18+C19+C20</f>
        <v>8592</v>
      </c>
      <c r="D15" s="119">
        <f>+D16+D17+D18+D19+D20+D21</f>
        <v>22386</v>
      </c>
    </row>
    <row r="16" spans="1:4" s="55" customFormat="1" ht="12" customHeight="1" x14ac:dyDescent="0.2">
      <c r="A16" s="235" t="s">
        <v>163</v>
      </c>
      <c r="B16" s="218" t="s">
        <v>606</v>
      </c>
      <c r="C16" s="122"/>
      <c r="D16" s="122">
        <v>2888</v>
      </c>
    </row>
    <row r="17" spans="1:4" s="55" customFormat="1" ht="12" customHeight="1" x14ac:dyDescent="0.2">
      <c r="A17" s="236" t="s">
        <v>164</v>
      </c>
      <c r="B17" s="218" t="s">
        <v>604</v>
      </c>
      <c r="C17" s="121"/>
      <c r="D17" s="121"/>
    </row>
    <row r="18" spans="1:4" s="55" customFormat="1" ht="12" customHeight="1" x14ac:dyDescent="0.2">
      <c r="A18" s="236" t="s">
        <v>165</v>
      </c>
      <c r="B18" s="218" t="s">
        <v>603</v>
      </c>
      <c r="C18" s="121"/>
      <c r="D18" s="121">
        <v>333</v>
      </c>
    </row>
    <row r="19" spans="1:4" s="55" customFormat="1" ht="12" customHeight="1" x14ac:dyDescent="0.2">
      <c r="A19" s="236" t="s">
        <v>166</v>
      </c>
      <c r="B19" s="218" t="s">
        <v>601</v>
      </c>
      <c r="C19" s="121"/>
      <c r="D19" s="121">
        <v>8075</v>
      </c>
    </row>
    <row r="20" spans="1:4" s="55" customFormat="1" ht="12" customHeight="1" x14ac:dyDescent="0.2">
      <c r="A20" s="236" t="s">
        <v>167</v>
      </c>
      <c r="B20" s="218" t="s">
        <v>600</v>
      </c>
      <c r="C20" s="121">
        <v>8592</v>
      </c>
      <c r="D20" s="121">
        <v>8731</v>
      </c>
    </row>
    <row r="21" spans="1:4" s="56" customFormat="1" ht="12" customHeight="1" thickBot="1" x14ac:dyDescent="0.25">
      <c r="A21" s="237" t="s">
        <v>173</v>
      </c>
      <c r="B21" s="218" t="s">
        <v>607</v>
      </c>
      <c r="C21" s="123"/>
      <c r="D21" s="123">
        <v>2359</v>
      </c>
    </row>
    <row r="22" spans="1:4" s="56" customFormat="1" ht="12" customHeight="1" thickBot="1" x14ac:dyDescent="0.25">
      <c r="A22" s="26" t="s">
        <v>96</v>
      </c>
      <c r="B22" s="19" t="s">
        <v>261</v>
      </c>
      <c r="C22" s="119">
        <f>+C23+C24+C25+C26+C27</f>
        <v>4274</v>
      </c>
      <c r="D22" s="119">
        <f>+D23+D24+D25+D26+D27</f>
        <v>185274</v>
      </c>
    </row>
    <row r="23" spans="1:4" s="56" customFormat="1" ht="12" customHeight="1" x14ac:dyDescent="0.2">
      <c r="A23" s="235" t="s">
        <v>146</v>
      </c>
      <c r="B23" s="217" t="s">
        <v>85</v>
      </c>
      <c r="C23" s="122">
        <v>4274</v>
      </c>
      <c r="D23" s="122">
        <v>4274</v>
      </c>
    </row>
    <row r="24" spans="1:4" s="55" customFormat="1" ht="12" customHeight="1" x14ac:dyDescent="0.2">
      <c r="A24" s="236" t="s">
        <v>147</v>
      </c>
      <c r="B24" s="218" t="s">
        <v>599</v>
      </c>
      <c r="C24" s="121"/>
      <c r="D24" s="121">
        <v>181000</v>
      </c>
    </row>
    <row r="25" spans="1:4" s="56" customFormat="1" ht="12" customHeight="1" x14ac:dyDescent="0.2">
      <c r="A25" s="236" t="s">
        <v>148</v>
      </c>
      <c r="B25" s="218" t="s">
        <v>481</v>
      </c>
      <c r="C25" s="121"/>
      <c r="D25" s="121"/>
    </row>
    <row r="26" spans="1:4" s="56" customFormat="1" ht="12" customHeight="1" x14ac:dyDescent="0.2">
      <c r="A26" s="236" t="s">
        <v>149</v>
      </c>
      <c r="B26" s="218" t="s">
        <v>482</v>
      </c>
      <c r="C26" s="121"/>
      <c r="D26" s="121"/>
    </row>
    <row r="27" spans="1:4" s="56" customFormat="1" ht="12" customHeight="1" x14ac:dyDescent="0.2">
      <c r="A27" s="236" t="s">
        <v>191</v>
      </c>
      <c r="B27" s="218" t="s">
        <v>264</v>
      </c>
      <c r="C27" s="121"/>
      <c r="D27" s="121"/>
    </row>
    <row r="28" spans="1:4" s="56" customFormat="1" ht="12" customHeight="1" thickBot="1" x14ac:dyDescent="0.25">
      <c r="A28" s="237" t="s">
        <v>192</v>
      </c>
      <c r="B28" s="219" t="s">
        <v>265</v>
      </c>
      <c r="C28" s="123"/>
      <c r="D28" s="123"/>
    </row>
    <row r="29" spans="1:4" s="56" customFormat="1" ht="12" customHeight="1" thickBot="1" x14ac:dyDescent="0.25">
      <c r="A29" s="26" t="s">
        <v>193</v>
      </c>
      <c r="B29" s="19" t="s">
        <v>266</v>
      </c>
      <c r="C29" s="125">
        <f>+C30+C33+C34+C35</f>
        <v>105374</v>
      </c>
      <c r="D29" s="125">
        <f>+D30+D33+D34+D35</f>
        <v>105374</v>
      </c>
    </row>
    <row r="30" spans="1:4" s="56" customFormat="1" ht="12" customHeight="1" x14ac:dyDescent="0.2">
      <c r="A30" s="235" t="s">
        <v>267</v>
      </c>
      <c r="B30" s="217" t="s">
        <v>273</v>
      </c>
      <c r="C30" s="212">
        <f>+C31+C32</f>
        <v>87429</v>
      </c>
      <c r="D30" s="212">
        <f>+D31+D32</f>
        <v>87429</v>
      </c>
    </row>
    <row r="31" spans="1:4" s="56" customFormat="1" ht="12" customHeight="1" x14ac:dyDescent="0.2">
      <c r="A31" s="236" t="s">
        <v>268</v>
      </c>
      <c r="B31" s="218" t="s">
        <v>274</v>
      </c>
      <c r="C31" s="121">
        <v>5878</v>
      </c>
      <c r="D31" s="121">
        <v>5878</v>
      </c>
    </row>
    <row r="32" spans="1:4" s="56" customFormat="1" ht="12" customHeight="1" x14ac:dyDescent="0.2">
      <c r="A32" s="236" t="s">
        <v>269</v>
      </c>
      <c r="B32" s="218" t="s">
        <v>275</v>
      </c>
      <c r="C32" s="121">
        <v>81551</v>
      </c>
      <c r="D32" s="121">
        <v>81551</v>
      </c>
    </row>
    <row r="33" spans="1:4" s="56" customFormat="1" ht="12" customHeight="1" x14ac:dyDescent="0.2">
      <c r="A33" s="236" t="s">
        <v>270</v>
      </c>
      <c r="B33" s="218" t="s">
        <v>276</v>
      </c>
      <c r="C33" s="121">
        <v>15535</v>
      </c>
      <c r="D33" s="121">
        <v>15535</v>
      </c>
    </row>
    <row r="34" spans="1:4" s="56" customFormat="1" ht="12" customHeight="1" x14ac:dyDescent="0.2">
      <c r="A34" s="236" t="s">
        <v>271</v>
      </c>
      <c r="B34" s="218" t="s">
        <v>277</v>
      </c>
      <c r="C34" s="121">
        <v>254</v>
      </c>
      <c r="D34" s="121">
        <v>254</v>
      </c>
    </row>
    <row r="35" spans="1:4" s="56" customFormat="1" ht="12" customHeight="1" thickBot="1" x14ac:dyDescent="0.25">
      <c r="A35" s="237" t="s">
        <v>272</v>
      </c>
      <c r="B35" s="219" t="s">
        <v>278</v>
      </c>
      <c r="C35" s="123">
        <v>2156</v>
      </c>
      <c r="D35" s="123">
        <v>2156</v>
      </c>
    </row>
    <row r="36" spans="1:4" s="56" customFormat="1" ht="12" customHeight="1" thickBot="1" x14ac:dyDescent="0.25">
      <c r="A36" s="26" t="s">
        <v>98</v>
      </c>
      <c r="B36" s="19" t="s">
        <v>279</v>
      </c>
      <c r="C36" s="119">
        <f>SUM(C37:C46)</f>
        <v>23312</v>
      </c>
      <c r="D36" s="119">
        <f>SUM(D37:D46)</f>
        <v>23312</v>
      </c>
    </row>
    <row r="37" spans="1:4" s="56" customFormat="1" ht="12" customHeight="1" x14ac:dyDescent="0.2">
      <c r="A37" s="235" t="s">
        <v>150</v>
      </c>
      <c r="B37" s="217" t="s">
        <v>282</v>
      </c>
      <c r="C37" s="122"/>
      <c r="D37" s="122"/>
    </row>
    <row r="38" spans="1:4" s="56" customFormat="1" ht="12" customHeight="1" x14ac:dyDescent="0.2">
      <c r="A38" s="236" t="s">
        <v>151</v>
      </c>
      <c r="B38" s="218" t="s">
        <v>283</v>
      </c>
      <c r="C38" s="121">
        <v>300</v>
      </c>
      <c r="D38" s="121">
        <v>300</v>
      </c>
    </row>
    <row r="39" spans="1:4" s="56" customFormat="1" ht="12" customHeight="1" x14ac:dyDescent="0.2">
      <c r="A39" s="236" t="s">
        <v>152</v>
      </c>
      <c r="B39" s="218" t="s">
        <v>284</v>
      </c>
      <c r="C39" s="121">
        <v>6200</v>
      </c>
      <c r="D39" s="121">
        <v>6200</v>
      </c>
    </row>
    <row r="40" spans="1:4" s="56" customFormat="1" ht="12" customHeight="1" x14ac:dyDescent="0.2">
      <c r="A40" s="236" t="s">
        <v>195</v>
      </c>
      <c r="B40" s="218" t="s">
        <v>285</v>
      </c>
      <c r="C40" s="121">
        <v>15312</v>
      </c>
      <c r="D40" s="121">
        <v>15312</v>
      </c>
    </row>
    <row r="41" spans="1:4" s="56" customFormat="1" ht="12" customHeight="1" x14ac:dyDescent="0.2">
      <c r="A41" s="236" t="s">
        <v>196</v>
      </c>
      <c r="B41" s="218" t="s">
        <v>286</v>
      </c>
      <c r="C41" s="121"/>
      <c r="D41" s="121"/>
    </row>
    <row r="42" spans="1:4" s="56" customFormat="1" ht="12" customHeight="1" x14ac:dyDescent="0.2">
      <c r="A42" s="236" t="s">
        <v>197</v>
      </c>
      <c r="B42" s="218" t="s">
        <v>287</v>
      </c>
      <c r="C42" s="121"/>
      <c r="D42" s="121"/>
    </row>
    <row r="43" spans="1:4" s="56" customFormat="1" ht="12" customHeight="1" x14ac:dyDescent="0.2">
      <c r="A43" s="236" t="s">
        <v>198</v>
      </c>
      <c r="B43" s="218" t="s">
        <v>288</v>
      </c>
      <c r="C43" s="121">
        <v>1500</v>
      </c>
      <c r="D43" s="121">
        <v>1500</v>
      </c>
    </row>
    <row r="44" spans="1:4" s="56" customFormat="1" ht="12" customHeight="1" x14ac:dyDescent="0.2">
      <c r="A44" s="236" t="s">
        <v>199</v>
      </c>
      <c r="B44" s="218" t="s">
        <v>289</v>
      </c>
      <c r="C44" s="121"/>
      <c r="D44" s="121"/>
    </row>
    <row r="45" spans="1:4" s="56" customFormat="1" ht="12" customHeight="1" x14ac:dyDescent="0.2">
      <c r="A45" s="236" t="s">
        <v>280</v>
      </c>
      <c r="B45" s="218" t="s">
        <v>290</v>
      </c>
      <c r="C45" s="124"/>
      <c r="D45" s="124"/>
    </row>
    <row r="46" spans="1:4" s="56" customFormat="1" ht="12" customHeight="1" thickBot="1" x14ac:dyDescent="0.25">
      <c r="A46" s="237" t="s">
        <v>281</v>
      </c>
      <c r="B46" s="219" t="s">
        <v>291</v>
      </c>
      <c r="C46" s="206"/>
      <c r="D46" s="206"/>
    </row>
    <row r="47" spans="1:4" s="56" customFormat="1" ht="12" customHeight="1" thickBot="1" x14ac:dyDescent="0.25">
      <c r="A47" s="26" t="s">
        <v>99</v>
      </c>
      <c r="B47" s="19" t="s">
        <v>292</v>
      </c>
      <c r="C47" s="119">
        <f>SUM(C48:C52)</f>
        <v>0</v>
      </c>
      <c r="D47" s="119">
        <f>SUM(D48:D52)</f>
        <v>0</v>
      </c>
    </row>
    <row r="48" spans="1:4" s="56" customFormat="1" ht="12" customHeight="1" x14ac:dyDescent="0.2">
      <c r="A48" s="235" t="s">
        <v>153</v>
      </c>
      <c r="B48" s="217" t="s">
        <v>296</v>
      </c>
      <c r="C48" s="263"/>
      <c r="D48" s="263"/>
    </row>
    <row r="49" spans="1:4" s="56" customFormat="1" ht="12" customHeight="1" x14ac:dyDescent="0.2">
      <c r="A49" s="236" t="s">
        <v>154</v>
      </c>
      <c r="B49" s="218" t="s">
        <v>297</v>
      </c>
      <c r="C49" s="124"/>
      <c r="D49" s="124"/>
    </row>
    <row r="50" spans="1:4" s="56" customFormat="1" ht="12" customHeight="1" x14ac:dyDescent="0.2">
      <c r="A50" s="236" t="s">
        <v>293</v>
      </c>
      <c r="B50" s="218" t="s">
        <v>298</v>
      </c>
      <c r="C50" s="124"/>
      <c r="D50" s="124"/>
    </row>
    <row r="51" spans="1:4" s="56" customFormat="1" ht="12" customHeight="1" x14ac:dyDescent="0.2">
      <c r="A51" s="236" t="s">
        <v>294</v>
      </c>
      <c r="B51" s="218" t="s">
        <v>299</v>
      </c>
      <c r="C51" s="124"/>
      <c r="D51" s="124"/>
    </row>
    <row r="52" spans="1:4" s="56" customFormat="1" ht="12" customHeight="1" thickBot="1" x14ac:dyDescent="0.25">
      <c r="A52" s="237" t="s">
        <v>295</v>
      </c>
      <c r="B52" s="219" t="s">
        <v>300</v>
      </c>
      <c r="C52" s="206"/>
      <c r="D52" s="206"/>
    </row>
    <row r="53" spans="1:4" s="56" customFormat="1" ht="12" customHeight="1" thickBot="1" x14ac:dyDescent="0.25">
      <c r="A53" s="26" t="s">
        <v>200</v>
      </c>
      <c r="B53" s="19" t="s">
        <v>301</v>
      </c>
      <c r="C53" s="119">
        <f>SUM(C54:C56)</f>
        <v>0</v>
      </c>
      <c r="D53" s="119">
        <f>SUM(D54:D56)</f>
        <v>0</v>
      </c>
    </row>
    <row r="54" spans="1:4" s="56" customFormat="1" ht="12" customHeight="1" x14ac:dyDescent="0.2">
      <c r="A54" s="235" t="s">
        <v>155</v>
      </c>
      <c r="B54" s="217" t="s">
        <v>302</v>
      </c>
      <c r="C54" s="122"/>
      <c r="D54" s="122"/>
    </row>
    <row r="55" spans="1:4" s="56" customFormat="1" ht="12" customHeight="1" x14ac:dyDescent="0.2">
      <c r="A55" s="236" t="s">
        <v>156</v>
      </c>
      <c r="B55" s="218" t="s">
        <v>483</v>
      </c>
      <c r="C55" s="121"/>
      <c r="D55" s="121"/>
    </row>
    <row r="56" spans="1:4" s="56" customFormat="1" ht="12" customHeight="1" x14ac:dyDescent="0.2">
      <c r="A56" s="236" t="s">
        <v>306</v>
      </c>
      <c r="B56" s="218" t="s">
        <v>304</v>
      </c>
      <c r="C56" s="121"/>
      <c r="D56" s="121"/>
    </row>
    <row r="57" spans="1:4" s="56" customFormat="1" ht="12" customHeight="1" thickBot="1" x14ac:dyDescent="0.25">
      <c r="A57" s="237" t="s">
        <v>307</v>
      </c>
      <c r="B57" s="219" t="s">
        <v>305</v>
      </c>
      <c r="C57" s="123"/>
      <c r="D57" s="123"/>
    </row>
    <row r="58" spans="1:4" s="56" customFormat="1" ht="12" customHeight="1" thickBot="1" x14ac:dyDescent="0.25">
      <c r="A58" s="26" t="s">
        <v>101</v>
      </c>
      <c r="B58" s="114" t="s">
        <v>308</v>
      </c>
      <c r="C58" s="119">
        <f>SUM(C59:C61)</f>
        <v>0</v>
      </c>
      <c r="D58" s="119">
        <f>SUM(D59:D61)</f>
        <v>0</v>
      </c>
    </row>
    <row r="59" spans="1:4" s="56" customFormat="1" ht="12" customHeight="1" x14ac:dyDescent="0.2">
      <c r="A59" s="235" t="s">
        <v>201</v>
      </c>
      <c r="B59" s="217" t="s">
        <v>310</v>
      </c>
      <c r="C59" s="124"/>
      <c r="D59" s="124"/>
    </row>
    <row r="60" spans="1:4" s="56" customFormat="1" ht="12" customHeight="1" x14ac:dyDescent="0.2">
      <c r="A60" s="236" t="s">
        <v>202</v>
      </c>
      <c r="B60" s="218" t="s">
        <v>484</v>
      </c>
      <c r="C60" s="124"/>
      <c r="D60" s="124"/>
    </row>
    <row r="61" spans="1:4" s="56" customFormat="1" ht="12" customHeight="1" x14ac:dyDescent="0.2">
      <c r="A61" s="236" t="s">
        <v>227</v>
      </c>
      <c r="B61" s="218" t="s">
        <v>605</v>
      </c>
      <c r="C61" s="124"/>
      <c r="D61" s="124"/>
    </row>
    <row r="62" spans="1:4" s="56" customFormat="1" ht="12" customHeight="1" thickBot="1" x14ac:dyDescent="0.25">
      <c r="A62" s="237" t="s">
        <v>309</v>
      </c>
      <c r="B62" s="219" t="s">
        <v>312</v>
      </c>
      <c r="C62" s="124"/>
      <c r="D62" s="124"/>
    </row>
    <row r="63" spans="1:4" s="56" customFormat="1" ht="12" customHeight="1" thickBot="1" x14ac:dyDescent="0.25">
      <c r="A63" s="26" t="s">
        <v>102</v>
      </c>
      <c r="B63" s="19" t="s">
        <v>313</v>
      </c>
      <c r="C63" s="125">
        <f>+C8+C15+C22+C29+C36+C47+C53+C58</f>
        <v>367714</v>
      </c>
      <c r="D63" s="125">
        <f>+D8+D15+D22+D29+D36+D47+D53+D58</f>
        <v>571032</v>
      </c>
    </row>
    <row r="64" spans="1:4" s="56" customFormat="1" ht="12" customHeight="1" thickBot="1" x14ac:dyDescent="0.2">
      <c r="A64" s="238" t="s">
        <v>450</v>
      </c>
      <c r="B64" s="114" t="s">
        <v>315</v>
      </c>
      <c r="C64" s="119">
        <f>SUM(C65:C67)</f>
        <v>0</v>
      </c>
      <c r="D64" s="119">
        <f>SUM(D65:D67)</f>
        <v>0</v>
      </c>
    </row>
    <row r="65" spans="1:4" s="56" customFormat="1" ht="12" customHeight="1" x14ac:dyDescent="0.2">
      <c r="A65" s="235" t="s">
        <v>348</v>
      </c>
      <c r="B65" s="217" t="s">
        <v>316</v>
      </c>
      <c r="C65" s="124"/>
      <c r="D65" s="124"/>
    </row>
    <row r="66" spans="1:4" s="56" customFormat="1" ht="12" customHeight="1" x14ac:dyDescent="0.2">
      <c r="A66" s="236" t="s">
        <v>357</v>
      </c>
      <c r="B66" s="218" t="s">
        <v>317</v>
      </c>
      <c r="C66" s="124"/>
      <c r="D66" s="124"/>
    </row>
    <row r="67" spans="1:4" s="56" customFormat="1" ht="12" customHeight="1" thickBot="1" x14ac:dyDescent="0.25">
      <c r="A67" s="237" t="s">
        <v>358</v>
      </c>
      <c r="B67" s="221" t="s">
        <v>318</v>
      </c>
      <c r="C67" s="124"/>
      <c r="D67" s="124"/>
    </row>
    <row r="68" spans="1:4" s="56" customFormat="1" ht="12" customHeight="1" thickBot="1" x14ac:dyDescent="0.2">
      <c r="A68" s="238" t="s">
        <v>319</v>
      </c>
      <c r="B68" s="114" t="s">
        <v>320</v>
      </c>
      <c r="C68" s="119">
        <f>SUM(C69:C72)</f>
        <v>0</v>
      </c>
      <c r="D68" s="119">
        <f>SUM(D69:D72)</f>
        <v>0</v>
      </c>
    </row>
    <row r="69" spans="1:4" s="56" customFormat="1" ht="12" customHeight="1" x14ac:dyDescent="0.2">
      <c r="A69" s="235" t="s">
        <v>178</v>
      </c>
      <c r="B69" s="217" t="s">
        <v>321</v>
      </c>
      <c r="C69" s="124"/>
      <c r="D69" s="124"/>
    </row>
    <row r="70" spans="1:4" s="56" customFormat="1" ht="12" customHeight="1" x14ac:dyDescent="0.2">
      <c r="A70" s="236" t="s">
        <v>179</v>
      </c>
      <c r="B70" s="218" t="s">
        <v>322</v>
      </c>
      <c r="C70" s="124"/>
      <c r="D70" s="124"/>
    </row>
    <row r="71" spans="1:4" s="56" customFormat="1" ht="12" customHeight="1" x14ac:dyDescent="0.2">
      <c r="A71" s="236" t="s">
        <v>349</v>
      </c>
      <c r="B71" s="218" t="s">
        <v>323</v>
      </c>
      <c r="C71" s="124"/>
      <c r="D71" s="124"/>
    </row>
    <row r="72" spans="1:4" s="56" customFormat="1" ht="12" customHeight="1" thickBot="1" x14ac:dyDescent="0.25">
      <c r="A72" s="237" t="s">
        <v>350</v>
      </c>
      <c r="B72" s="219" t="s">
        <v>324</v>
      </c>
      <c r="C72" s="124"/>
      <c r="D72" s="124"/>
    </row>
    <row r="73" spans="1:4" s="56" customFormat="1" ht="12" customHeight="1" thickBot="1" x14ac:dyDescent="0.2">
      <c r="A73" s="238" t="s">
        <v>325</v>
      </c>
      <c r="B73" s="114" t="s">
        <v>326</v>
      </c>
      <c r="C73" s="119">
        <f>SUM(C74:C75)</f>
        <v>108600</v>
      </c>
      <c r="D73" s="119">
        <f>SUM(D74:D75)</f>
        <v>108600</v>
      </c>
    </row>
    <row r="74" spans="1:4" s="56" customFormat="1" ht="12" customHeight="1" x14ac:dyDescent="0.2">
      <c r="A74" s="235" t="s">
        <v>351</v>
      </c>
      <c r="B74" s="217" t="s">
        <v>327</v>
      </c>
      <c r="C74" s="124">
        <v>108600</v>
      </c>
      <c r="D74" s="124">
        <v>108600</v>
      </c>
    </row>
    <row r="75" spans="1:4" s="56" customFormat="1" ht="12" customHeight="1" thickBot="1" x14ac:dyDescent="0.25">
      <c r="A75" s="237" t="s">
        <v>352</v>
      </c>
      <c r="B75" s="219" t="s">
        <v>328</v>
      </c>
      <c r="C75" s="124"/>
      <c r="D75" s="124"/>
    </row>
    <row r="76" spans="1:4" s="55" customFormat="1" ht="12" customHeight="1" thickBot="1" x14ac:dyDescent="0.2">
      <c r="A76" s="238" t="s">
        <v>329</v>
      </c>
      <c r="B76" s="114" t="s">
        <v>330</v>
      </c>
      <c r="C76" s="119">
        <f>SUM(C77:C79)</f>
        <v>0</v>
      </c>
      <c r="D76" s="119">
        <f>SUM(D77:D79)</f>
        <v>0</v>
      </c>
    </row>
    <row r="77" spans="1:4" s="56" customFormat="1" ht="12" customHeight="1" x14ac:dyDescent="0.2">
      <c r="A77" s="235" t="s">
        <v>353</v>
      </c>
      <c r="B77" s="217" t="s">
        <v>331</v>
      </c>
      <c r="C77" s="124"/>
      <c r="D77" s="124"/>
    </row>
    <row r="78" spans="1:4" s="56" customFormat="1" ht="12" customHeight="1" x14ac:dyDescent="0.2">
      <c r="A78" s="236" t="s">
        <v>354</v>
      </c>
      <c r="B78" s="218" t="s">
        <v>332</v>
      </c>
      <c r="C78" s="124"/>
      <c r="D78" s="124"/>
    </row>
    <row r="79" spans="1:4" s="56" customFormat="1" ht="12" customHeight="1" thickBot="1" x14ac:dyDescent="0.25">
      <c r="A79" s="237" t="s">
        <v>355</v>
      </c>
      <c r="B79" s="219" t="s">
        <v>333</v>
      </c>
      <c r="C79" s="124"/>
      <c r="D79" s="124"/>
    </row>
    <row r="80" spans="1:4" s="56" customFormat="1" ht="12" customHeight="1" thickBot="1" x14ac:dyDescent="0.2">
      <c r="A80" s="238" t="s">
        <v>334</v>
      </c>
      <c r="B80" s="114" t="s">
        <v>356</v>
      </c>
      <c r="C80" s="119">
        <f>SUM(C81:C84)</f>
        <v>0</v>
      </c>
      <c r="D80" s="119">
        <f>SUM(D81:D84)</f>
        <v>0</v>
      </c>
    </row>
    <row r="81" spans="1:4" s="56" customFormat="1" ht="12" customHeight="1" x14ac:dyDescent="0.2">
      <c r="A81" s="239" t="s">
        <v>335</v>
      </c>
      <c r="B81" s="217" t="s">
        <v>336</v>
      </c>
      <c r="C81" s="124"/>
      <c r="D81" s="124"/>
    </row>
    <row r="82" spans="1:4" s="56" customFormat="1" ht="12" customHeight="1" x14ac:dyDescent="0.2">
      <c r="A82" s="240" t="s">
        <v>337</v>
      </c>
      <c r="B82" s="218" t="s">
        <v>338</v>
      </c>
      <c r="C82" s="124"/>
      <c r="D82" s="124"/>
    </row>
    <row r="83" spans="1:4" s="56" customFormat="1" ht="12" customHeight="1" x14ac:dyDescent="0.2">
      <c r="A83" s="240" t="s">
        <v>339</v>
      </c>
      <c r="B83" s="218" t="s">
        <v>340</v>
      </c>
      <c r="C83" s="124"/>
      <c r="D83" s="124"/>
    </row>
    <row r="84" spans="1:4" s="55" customFormat="1" ht="12" customHeight="1" thickBot="1" x14ac:dyDescent="0.25">
      <c r="A84" s="241" t="s">
        <v>341</v>
      </c>
      <c r="B84" s="219" t="s">
        <v>342</v>
      </c>
      <c r="C84" s="124"/>
      <c r="D84" s="124"/>
    </row>
    <row r="85" spans="1:4" s="55" customFormat="1" ht="12" customHeight="1" thickBot="1" x14ac:dyDescent="0.2">
      <c r="A85" s="238" t="s">
        <v>343</v>
      </c>
      <c r="B85" s="114" t="s">
        <v>344</v>
      </c>
      <c r="C85" s="264"/>
      <c r="D85" s="264"/>
    </row>
    <row r="86" spans="1:4" s="55" customFormat="1" ht="12" customHeight="1" thickBot="1" x14ac:dyDescent="0.2">
      <c r="A86" s="238" t="s">
        <v>345</v>
      </c>
      <c r="B86" s="225" t="s">
        <v>346</v>
      </c>
      <c r="C86" s="125">
        <f>+C64+C68+C73+C76+C80+C85</f>
        <v>108600</v>
      </c>
      <c r="D86" s="125">
        <f>+D64+D68+D73+D76+D80+D85</f>
        <v>108600</v>
      </c>
    </row>
    <row r="87" spans="1:4" s="55" customFormat="1" ht="12" customHeight="1" thickBot="1" x14ac:dyDescent="0.2">
      <c r="A87" s="242" t="s">
        <v>359</v>
      </c>
      <c r="B87" s="227" t="s">
        <v>477</v>
      </c>
      <c r="C87" s="125">
        <f>+C63+C86</f>
        <v>476314</v>
      </c>
      <c r="D87" s="125">
        <f>+D63+D86</f>
        <v>679632</v>
      </c>
    </row>
    <row r="88" spans="1:4" s="56" customFormat="1" ht="15" customHeight="1" x14ac:dyDescent="0.2">
      <c r="A88" s="99"/>
      <c r="B88" s="100"/>
      <c r="C88" s="186"/>
      <c r="D88" s="186"/>
    </row>
    <row r="89" spans="1:4" ht="13.5" thickBot="1" x14ac:dyDescent="0.25">
      <c r="A89" s="243"/>
      <c r="B89" s="102"/>
      <c r="C89" s="187"/>
      <c r="D89" s="187"/>
    </row>
    <row r="90" spans="1:4" s="47" customFormat="1" ht="16.5" customHeight="1" thickBot="1" x14ac:dyDescent="0.25">
      <c r="A90" s="103"/>
      <c r="B90" s="104" t="s">
        <v>131</v>
      </c>
      <c r="C90" s="188"/>
      <c r="D90" s="188"/>
    </row>
    <row r="91" spans="1:4" s="57" customFormat="1" ht="12" customHeight="1" thickBot="1" x14ac:dyDescent="0.25">
      <c r="A91" s="209" t="s">
        <v>94</v>
      </c>
      <c r="B91" s="25" t="s">
        <v>362</v>
      </c>
      <c r="C91" s="118">
        <f>SUM(C92:C96)</f>
        <v>346222</v>
      </c>
      <c r="D91" s="118">
        <f>SUM(D92:D96)</f>
        <v>376942</v>
      </c>
    </row>
    <row r="92" spans="1:4" ht="12" customHeight="1" x14ac:dyDescent="0.2">
      <c r="A92" s="244" t="s">
        <v>157</v>
      </c>
      <c r="B92" s="8" t="s">
        <v>124</v>
      </c>
      <c r="C92" s="120">
        <v>35316</v>
      </c>
      <c r="D92" s="120">
        <v>43482</v>
      </c>
    </row>
    <row r="93" spans="1:4" ht="12" customHeight="1" x14ac:dyDescent="0.2">
      <c r="A93" s="236" t="s">
        <v>158</v>
      </c>
      <c r="B93" s="6" t="s">
        <v>203</v>
      </c>
      <c r="C93" s="121">
        <v>8406</v>
      </c>
      <c r="D93" s="121">
        <v>10726</v>
      </c>
    </row>
    <row r="94" spans="1:4" ht="12" customHeight="1" x14ac:dyDescent="0.2">
      <c r="A94" s="236" t="s">
        <v>159</v>
      </c>
      <c r="B94" s="6" t="s">
        <v>176</v>
      </c>
      <c r="C94" s="123">
        <v>104825</v>
      </c>
      <c r="D94" s="123">
        <v>107160</v>
      </c>
    </row>
    <row r="95" spans="1:4" ht="12" customHeight="1" x14ac:dyDescent="0.2">
      <c r="A95" s="236" t="s">
        <v>160</v>
      </c>
      <c r="B95" s="9" t="s">
        <v>204</v>
      </c>
      <c r="C95" s="123">
        <v>8046</v>
      </c>
      <c r="D95" s="123">
        <v>10438</v>
      </c>
    </row>
    <row r="96" spans="1:4" ht="12" customHeight="1" x14ac:dyDescent="0.2">
      <c r="A96" s="236" t="s">
        <v>168</v>
      </c>
      <c r="B96" s="17" t="s">
        <v>205</v>
      </c>
      <c r="C96" s="123">
        <f>SUM(C97:C106)</f>
        <v>189629</v>
      </c>
      <c r="D96" s="123">
        <v>205136</v>
      </c>
    </row>
    <row r="97" spans="1:4" ht="12" customHeight="1" x14ac:dyDescent="0.2">
      <c r="A97" s="236" t="s">
        <v>161</v>
      </c>
      <c r="B97" s="6" t="s">
        <v>363</v>
      </c>
      <c r="C97" s="123"/>
      <c r="D97" s="123"/>
    </row>
    <row r="98" spans="1:4" ht="12" customHeight="1" x14ac:dyDescent="0.2">
      <c r="A98" s="236" t="s">
        <v>162</v>
      </c>
      <c r="B98" s="72" t="s">
        <v>364</v>
      </c>
      <c r="C98" s="123"/>
      <c r="D98" s="123"/>
    </row>
    <row r="99" spans="1:4" ht="12" customHeight="1" x14ac:dyDescent="0.2">
      <c r="A99" s="236" t="s">
        <v>169</v>
      </c>
      <c r="B99" s="73" t="s">
        <v>365</v>
      </c>
      <c r="C99" s="123"/>
      <c r="D99" s="123"/>
    </row>
    <row r="100" spans="1:4" ht="12" customHeight="1" x14ac:dyDescent="0.2">
      <c r="A100" s="236" t="s">
        <v>170</v>
      </c>
      <c r="B100" s="72" t="s">
        <v>553</v>
      </c>
      <c r="C100" s="123">
        <v>106543</v>
      </c>
      <c r="D100" s="123">
        <v>112029</v>
      </c>
    </row>
    <row r="101" spans="1:4" ht="12" customHeight="1" x14ac:dyDescent="0.2">
      <c r="A101" s="236" t="s">
        <v>171</v>
      </c>
      <c r="B101" s="72" t="s">
        <v>611</v>
      </c>
      <c r="C101" s="123">
        <v>83086</v>
      </c>
      <c r="D101" s="123">
        <v>92303</v>
      </c>
    </row>
    <row r="102" spans="1:4" ht="12" customHeight="1" x14ac:dyDescent="0.2">
      <c r="A102" s="236" t="s">
        <v>172</v>
      </c>
      <c r="B102" s="72" t="s">
        <v>612</v>
      </c>
      <c r="C102" s="123"/>
      <c r="D102" s="123"/>
    </row>
    <row r="103" spans="1:4" ht="12" customHeight="1" x14ac:dyDescent="0.2">
      <c r="A103" s="236" t="s">
        <v>174</v>
      </c>
      <c r="B103" s="73" t="s">
        <v>369</v>
      </c>
      <c r="C103" s="123"/>
      <c r="D103" s="123"/>
    </row>
    <row r="104" spans="1:4" ht="12" customHeight="1" x14ac:dyDescent="0.2">
      <c r="A104" s="245" t="s">
        <v>206</v>
      </c>
      <c r="B104" s="74" t="s">
        <v>370</v>
      </c>
      <c r="C104" s="123"/>
      <c r="D104" s="123"/>
    </row>
    <row r="105" spans="1:4" ht="12" customHeight="1" x14ac:dyDescent="0.2">
      <c r="A105" s="236" t="s">
        <v>360</v>
      </c>
      <c r="B105" s="74" t="s">
        <v>371</v>
      </c>
      <c r="C105" s="123"/>
      <c r="D105" s="123"/>
    </row>
    <row r="106" spans="1:4" ht="12" customHeight="1" thickBot="1" x14ac:dyDescent="0.25">
      <c r="A106" s="246" t="s">
        <v>361</v>
      </c>
      <c r="B106" s="75" t="s">
        <v>613</v>
      </c>
      <c r="C106" s="127"/>
      <c r="D106" s="127"/>
    </row>
    <row r="107" spans="1:4" ht="12" customHeight="1" thickBot="1" x14ac:dyDescent="0.25">
      <c r="A107" s="26" t="s">
        <v>95</v>
      </c>
      <c r="B107" s="24" t="s">
        <v>373</v>
      </c>
      <c r="C107" s="119">
        <f>+C108+C110+C112</f>
        <v>49500</v>
      </c>
      <c r="D107" s="119">
        <f>+D108+D110+D112</f>
        <v>61985</v>
      </c>
    </row>
    <row r="108" spans="1:4" ht="12" customHeight="1" x14ac:dyDescent="0.2">
      <c r="A108" s="235" t="s">
        <v>163</v>
      </c>
      <c r="B108" s="6" t="s">
        <v>225</v>
      </c>
      <c r="C108" s="122">
        <v>7588</v>
      </c>
      <c r="D108" s="122">
        <v>19269</v>
      </c>
    </row>
    <row r="109" spans="1:4" ht="12" customHeight="1" x14ac:dyDescent="0.2">
      <c r="A109" s="235" t="s">
        <v>164</v>
      </c>
      <c r="B109" s="10" t="s">
        <v>377</v>
      </c>
      <c r="C109" s="122"/>
      <c r="D109" s="122"/>
    </row>
    <row r="110" spans="1:4" ht="12" customHeight="1" x14ac:dyDescent="0.2">
      <c r="A110" s="235" t="s">
        <v>165</v>
      </c>
      <c r="B110" s="10" t="s">
        <v>207</v>
      </c>
      <c r="C110" s="121">
        <v>41912</v>
      </c>
      <c r="D110" s="121">
        <v>41912</v>
      </c>
    </row>
    <row r="111" spans="1:4" ht="12" customHeight="1" x14ac:dyDescent="0.2">
      <c r="A111" s="235" t="s">
        <v>166</v>
      </c>
      <c r="B111" s="10" t="s">
        <v>378</v>
      </c>
      <c r="C111" s="112">
        <v>17768</v>
      </c>
      <c r="D111" s="112">
        <v>17768</v>
      </c>
    </row>
    <row r="112" spans="1:4" ht="12" customHeight="1" x14ac:dyDescent="0.2">
      <c r="A112" s="235" t="s">
        <v>167</v>
      </c>
      <c r="B112" s="116" t="s">
        <v>228</v>
      </c>
      <c r="C112" s="112"/>
      <c r="D112" s="112">
        <v>804</v>
      </c>
    </row>
    <row r="113" spans="1:4" ht="12" customHeight="1" x14ac:dyDescent="0.2">
      <c r="A113" s="235" t="s">
        <v>173</v>
      </c>
      <c r="B113" s="115" t="s">
        <v>485</v>
      </c>
      <c r="C113" s="112"/>
      <c r="D113" s="112"/>
    </row>
    <row r="114" spans="1:4" ht="12" customHeight="1" x14ac:dyDescent="0.2">
      <c r="A114" s="235" t="s">
        <v>175</v>
      </c>
      <c r="B114" s="213" t="s">
        <v>383</v>
      </c>
      <c r="C114" s="112"/>
      <c r="D114" s="112"/>
    </row>
    <row r="115" spans="1:4" ht="12" customHeight="1" x14ac:dyDescent="0.2">
      <c r="A115" s="235" t="s">
        <v>208</v>
      </c>
      <c r="B115" s="73" t="s">
        <v>366</v>
      </c>
      <c r="C115" s="112"/>
      <c r="D115" s="112"/>
    </row>
    <row r="116" spans="1:4" ht="12" customHeight="1" x14ac:dyDescent="0.2">
      <c r="A116" s="235" t="s">
        <v>209</v>
      </c>
      <c r="B116" s="73" t="s">
        <v>795</v>
      </c>
      <c r="C116" s="112"/>
      <c r="D116" s="112">
        <v>804</v>
      </c>
    </row>
    <row r="117" spans="1:4" ht="12" customHeight="1" x14ac:dyDescent="0.2">
      <c r="A117" s="235" t="s">
        <v>210</v>
      </c>
      <c r="B117" s="73" t="s">
        <v>381</v>
      </c>
      <c r="C117" s="112"/>
      <c r="D117" s="112"/>
    </row>
    <row r="118" spans="1:4" ht="12" customHeight="1" x14ac:dyDescent="0.2">
      <c r="A118" s="235" t="s">
        <v>374</v>
      </c>
      <c r="B118" s="73" t="s">
        <v>369</v>
      </c>
      <c r="C118" s="112"/>
      <c r="D118" s="112"/>
    </row>
    <row r="119" spans="1:4" ht="12" customHeight="1" x14ac:dyDescent="0.2">
      <c r="A119" s="235" t="s">
        <v>375</v>
      </c>
      <c r="B119" s="73" t="s">
        <v>380</v>
      </c>
      <c r="C119" s="112"/>
      <c r="D119" s="112"/>
    </row>
    <row r="120" spans="1:4" ht="12" customHeight="1" thickBot="1" x14ac:dyDescent="0.25">
      <c r="A120" s="245" t="s">
        <v>376</v>
      </c>
      <c r="B120" s="73" t="s">
        <v>379</v>
      </c>
      <c r="C120" s="113"/>
      <c r="D120" s="113"/>
    </row>
    <row r="121" spans="1:4" ht="12" customHeight="1" thickBot="1" x14ac:dyDescent="0.25">
      <c r="A121" s="26" t="s">
        <v>96</v>
      </c>
      <c r="B121" s="60" t="s">
        <v>384</v>
      </c>
      <c r="C121" s="119">
        <f>+C122+C123</f>
        <v>82592</v>
      </c>
      <c r="D121" s="119">
        <f>+D122+D123</f>
        <v>240868</v>
      </c>
    </row>
    <row r="122" spans="1:4" ht="12" customHeight="1" x14ac:dyDescent="0.2">
      <c r="A122" s="235" t="s">
        <v>146</v>
      </c>
      <c r="B122" s="7" t="s">
        <v>133</v>
      </c>
      <c r="C122" s="122">
        <v>75185</v>
      </c>
      <c r="D122" s="122">
        <v>59642</v>
      </c>
    </row>
    <row r="123" spans="1:4" ht="12" customHeight="1" thickBot="1" x14ac:dyDescent="0.25">
      <c r="A123" s="237" t="s">
        <v>147</v>
      </c>
      <c r="B123" s="10" t="s">
        <v>134</v>
      </c>
      <c r="C123" s="123">
        <v>7407</v>
      </c>
      <c r="D123" s="123">
        <v>181226</v>
      </c>
    </row>
    <row r="124" spans="1:4" ht="12" customHeight="1" thickBot="1" x14ac:dyDescent="0.25">
      <c r="A124" s="26" t="s">
        <v>97</v>
      </c>
      <c r="B124" s="60" t="s">
        <v>385</v>
      </c>
      <c r="C124" s="119">
        <f>+C91+C107+C121</f>
        <v>478314</v>
      </c>
      <c r="D124" s="119">
        <f>+D91+D107+D121</f>
        <v>679795</v>
      </c>
    </row>
    <row r="125" spans="1:4" ht="12" customHeight="1" thickBot="1" x14ac:dyDescent="0.25">
      <c r="A125" s="26" t="s">
        <v>98</v>
      </c>
      <c r="B125" s="60" t="s">
        <v>386</v>
      </c>
      <c r="C125" s="119">
        <f>+C126+C127+C128</f>
        <v>0</v>
      </c>
      <c r="D125" s="119">
        <f>+D126+D127+D128</f>
        <v>0</v>
      </c>
    </row>
    <row r="126" spans="1:4" s="57" customFormat="1" ht="12" customHeight="1" x14ac:dyDescent="0.2">
      <c r="A126" s="235" t="s">
        <v>150</v>
      </c>
      <c r="B126" s="7" t="s">
        <v>387</v>
      </c>
      <c r="C126" s="112"/>
      <c r="D126" s="112"/>
    </row>
    <row r="127" spans="1:4" ht="12" customHeight="1" x14ac:dyDescent="0.2">
      <c r="A127" s="235" t="s">
        <v>151</v>
      </c>
      <c r="B127" s="7" t="s">
        <v>388</v>
      </c>
      <c r="C127" s="112"/>
      <c r="D127" s="112"/>
    </row>
    <row r="128" spans="1:4" ht="12" customHeight="1" thickBot="1" x14ac:dyDescent="0.25">
      <c r="A128" s="245" t="s">
        <v>152</v>
      </c>
      <c r="B128" s="5" t="s">
        <v>389</v>
      </c>
      <c r="C128" s="112"/>
      <c r="D128" s="112"/>
    </row>
    <row r="129" spans="1:11" ht="12" customHeight="1" thickBot="1" x14ac:dyDescent="0.25">
      <c r="A129" s="26" t="s">
        <v>99</v>
      </c>
      <c r="B129" s="60" t="s">
        <v>449</v>
      </c>
      <c r="C129" s="119">
        <f>+C130+C131+C132+C133</f>
        <v>0</v>
      </c>
      <c r="D129" s="119">
        <f>+D130+D131+D132+D133</f>
        <v>0</v>
      </c>
    </row>
    <row r="130" spans="1:11" ht="12" customHeight="1" x14ac:dyDescent="0.2">
      <c r="A130" s="235" t="s">
        <v>153</v>
      </c>
      <c r="B130" s="7" t="s">
        <v>390</v>
      </c>
      <c r="C130" s="112"/>
      <c r="D130" s="112"/>
    </row>
    <row r="131" spans="1:11" ht="12" customHeight="1" x14ac:dyDescent="0.2">
      <c r="A131" s="235" t="s">
        <v>154</v>
      </c>
      <c r="B131" s="7" t="s">
        <v>391</v>
      </c>
      <c r="C131" s="112"/>
      <c r="D131" s="112"/>
    </row>
    <row r="132" spans="1:11" ht="12" customHeight="1" x14ac:dyDescent="0.2">
      <c r="A132" s="235" t="s">
        <v>293</v>
      </c>
      <c r="B132" s="7" t="s">
        <v>392</v>
      </c>
      <c r="C132" s="112"/>
      <c r="D132" s="112"/>
    </row>
    <row r="133" spans="1:11" s="57" customFormat="1" ht="12" customHeight="1" thickBot="1" x14ac:dyDescent="0.25">
      <c r="A133" s="245" t="s">
        <v>294</v>
      </c>
      <c r="B133" s="5" t="s">
        <v>393</v>
      </c>
      <c r="C133" s="112"/>
      <c r="D133" s="112"/>
    </row>
    <row r="134" spans="1:11" ht="12" customHeight="1" thickBot="1" x14ac:dyDescent="0.25">
      <c r="A134" s="26" t="s">
        <v>100</v>
      </c>
      <c r="B134" s="60" t="s">
        <v>394</v>
      </c>
      <c r="C134" s="125">
        <f>+C135+C136+C137+C138</f>
        <v>0</v>
      </c>
      <c r="D134" s="125">
        <f>+D135+D136+D137+D138</f>
        <v>0</v>
      </c>
      <c r="K134" s="111"/>
    </row>
    <row r="135" spans="1:11" x14ac:dyDescent="0.2">
      <c r="A135" s="235" t="s">
        <v>155</v>
      </c>
      <c r="B135" s="7" t="s">
        <v>395</v>
      </c>
      <c r="C135" s="112"/>
      <c r="D135" s="112"/>
    </row>
    <row r="136" spans="1:11" ht="12" customHeight="1" x14ac:dyDescent="0.2">
      <c r="A136" s="235" t="s">
        <v>156</v>
      </c>
      <c r="B136" s="7" t="s">
        <v>405</v>
      </c>
      <c r="C136" s="112"/>
      <c r="D136" s="112"/>
    </row>
    <row r="137" spans="1:11" s="57" customFormat="1" ht="12" customHeight="1" x14ac:dyDescent="0.2">
      <c r="A137" s="235" t="s">
        <v>306</v>
      </c>
      <c r="B137" s="7" t="s">
        <v>396</v>
      </c>
      <c r="C137" s="112"/>
      <c r="D137" s="112"/>
    </row>
    <row r="138" spans="1:11" s="57" customFormat="1" ht="12" customHeight="1" thickBot="1" x14ac:dyDescent="0.25">
      <c r="A138" s="245" t="s">
        <v>307</v>
      </c>
      <c r="B138" s="5" t="s">
        <v>397</v>
      </c>
      <c r="C138" s="112"/>
      <c r="D138" s="112"/>
    </row>
    <row r="139" spans="1:11" s="57" customFormat="1" ht="12" customHeight="1" thickBot="1" x14ac:dyDescent="0.25">
      <c r="A139" s="26" t="s">
        <v>101</v>
      </c>
      <c r="B139" s="60" t="s">
        <v>398</v>
      </c>
      <c r="C139" s="128">
        <f>+C140+C141+C142+C143</f>
        <v>0</v>
      </c>
      <c r="D139" s="128">
        <f>+D140+D141+D142+D143</f>
        <v>0</v>
      </c>
    </row>
    <row r="140" spans="1:11" s="57" customFormat="1" ht="12" customHeight="1" x14ac:dyDescent="0.2">
      <c r="A140" s="235" t="s">
        <v>201</v>
      </c>
      <c r="B140" s="7" t="s">
        <v>399</v>
      </c>
      <c r="C140" s="112"/>
      <c r="D140" s="112"/>
    </row>
    <row r="141" spans="1:11" s="57" customFormat="1" ht="12" customHeight="1" x14ac:dyDescent="0.2">
      <c r="A141" s="235" t="s">
        <v>202</v>
      </c>
      <c r="B141" s="7" t="s">
        <v>400</v>
      </c>
      <c r="C141" s="112"/>
      <c r="D141" s="112"/>
    </row>
    <row r="142" spans="1:11" s="57" customFormat="1" ht="12" customHeight="1" x14ac:dyDescent="0.2">
      <c r="A142" s="235" t="s">
        <v>227</v>
      </c>
      <c r="B142" s="7" t="s">
        <v>401</v>
      </c>
      <c r="C142" s="112"/>
      <c r="D142" s="112"/>
    </row>
    <row r="143" spans="1:11" ht="12.75" customHeight="1" thickBot="1" x14ac:dyDescent="0.25">
      <c r="A143" s="235" t="s">
        <v>309</v>
      </c>
      <c r="B143" s="7" t="s">
        <v>402</v>
      </c>
      <c r="C143" s="112"/>
      <c r="D143" s="112"/>
    </row>
    <row r="144" spans="1:11" ht="12" customHeight="1" thickBot="1" x14ac:dyDescent="0.25">
      <c r="A144" s="26" t="s">
        <v>102</v>
      </c>
      <c r="B144" s="60" t="s">
        <v>403</v>
      </c>
      <c r="C144" s="229">
        <f>+C125+C129+C134+C139</f>
        <v>0</v>
      </c>
      <c r="D144" s="229">
        <f>+D125+D129+D134+D139</f>
        <v>0</v>
      </c>
    </row>
    <row r="145" spans="1:4" ht="15" customHeight="1" thickBot="1" x14ac:dyDescent="0.25">
      <c r="A145" s="247" t="s">
        <v>103</v>
      </c>
      <c r="B145" s="194" t="s">
        <v>404</v>
      </c>
      <c r="C145" s="229">
        <f>+C124+C144</f>
        <v>478314</v>
      </c>
      <c r="D145" s="229">
        <f>+D124+D144</f>
        <v>679795</v>
      </c>
    </row>
    <row r="146" spans="1:4" ht="13.5" thickBot="1" x14ac:dyDescent="0.25">
      <c r="A146" s="197"/>
      <c r="B146" s="198"/>
      <c r="C146" s="199"/>
      <c r="D146" s="199"/>
    </row>
    <row r="147" spans="1:4" ht="15" customHeight="1" thickBot="1" x14ac:dyDescent="0.25">
      <c r="A147" s="108" t="s">
        <v>220</v>
      </c>
      <c r="B147" s="109"/>
      <c r="C147" s="58">
        <v>17</v>
      </c>
      <c r="D147" s="58">
        <v>17</v>
      </c>
    </row>
    <row r="148" spans="1:4" ht="14.25" customHeight="1" thickBot="1" x14ac:dyDescent="0.25">
      <c r="A148" s="108" t="s">
        <v>221</v>
      </c>
      <c r="B148" s="109"/>
      <c r="C148" s="58">
        <v>15</v>
      </c>
      <c r="D148" s="58">
        <v>15</v>
      </c>
    </row>
    <row r="151" spans="1:4" x14ac:dyDescent="0.2">
      <c r="A151" s="865" t="s">
        <v>782</v>
      </c>
      <c r="B151" s="865"/>
      <c r="C151" s="865"/>
      <c r="D151" s="865"/>
    </row>
  </sheetData>
  <sheetProtection formatCells="0"/>
  <mergeCells count="1">
    <mergeCell ref="A151:D15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1"/>
  <sheetViews>
    <sheetView topLeftCell="A118" zoomScaleNormal="100" zoomScaleSheetLayoutView="85" workbookViewId="0">
      <selection activeCell="A151" sqref="A151:D151"/>
    </sheetView>
  </sheetViews>
  <sheetFormatPr defaultRowHeight="12.75" x14ac:dyDescent="0.2"/>
  <cols>
    <col min="1" max="1" width="19.5" style="200" customWidth="1"/>
    <col min="2" max="2" width="65.5" style="201" customWidth="1"/>
    <col min="3" max="3" width="13.6640625" style="202" customWidth="1"/>
    <col min="4" max="4" width="13.5" style="2" customWidth="1"/>
    <col min="5" max="16384" width="9.33203125" style="2"/>
  </cols>
  <sheetData>
    <row r="1" spans="1:4" s="1" customFormat="1" ht="16.5" customHeight="1" thickBot="1" x14ac:dyDescent="0.25">
      <c r="A1" s="85"/>
      <c r="B1" s="87"/>
      <c r="C1" s="110" t="s">
        <v>766</v>
      </c>
    </row>
    <row r="2" spans="1:4" s="53" customFormat="1" ht="21" customHeight="1" x14ac:dyDescent="0.2">
      <c r="A2" s="207" t="s">
        <v>138</v>
      </c>
      <c r="B2" s="176" t="s">
        <v>222</v>
      </c>
      <c r="C2" s="178"/>
      <c r="D2" s="178" t="s">
        <v>126</v>
      </c>
    </row>
    <row r="3" spans="1:4" s="53" customFormat="1" ht="16.5" thickBot="1" x14ac:dyDescent="0.25">
      <c r="A3" s="88" t="s">
        <v>217</v>
      </c>
      <c r="B3" s="177" t="s">
        <v>487</v>
      </c>
      <c r="C3" s="179"/>
      <c r="D3" s="179">
        <v>3</v>
      </c>
    </row>
    <row r="4" spans="1:4" s="54" customFormat="1" ht="15.95" customHeight="1" thickBot="1" x14ac:dyDescent="0.3">
      <c r="A4" s="89"/>
      <c r="B4" s="89"/>
      <c r="C4" s="90"/>
      <c r="D4" s="90" t="s">
        <v>127</v>
      </c>
    </row>
    <row r="5" spans="1:4" ht="13.5" thickBot="1" x14ac:dyDescent="0.25">
      <c r="A5" s="208" t="s">
        <v>219</v>
      </c>
      <c r="B5" s="91" t="s">
        <v>128</v>
      </c>
      <c r="C5" s="180" t="s">
        <v>129</v>
      </c>
      <c r="D5" s="180" t="s">
        <v>129</v>
      </c>
    </row>
    <row r="6" spans="1:4" s="47" customFormat="1" ht="12.95" customHeight="1" thickBot="1" x14ac:dyDescent="0.25">
      <c r="A6" s="81">
        <v>1</v>
      </c>
      <c r="B6" s="82">
        <v>2</v>
      </c>
      <c r="C6" s="83">
        <v>3</v>
      </c>
      <c r="D6" s="83">
        <v>4</v>
      </c>
    </row>
    <row r="7" spans="1:4" s="47" customFormat="1" ht="15.95" customHeight="1" thickBot="1" x14ac:dyDescent="0.25">
      <c r="A7" s="93"/>
      <c r="B7" s="94" t="s">
        <v>130</v>
      </c>
      <c r="C7" s="181"/>
      <c r="D7" s="181"/>
    </row>
    <row r="8" spans="1:4" s="47" customFormat="1" ht="12" customHeight="1" thickBot="1" x14ac:dyDescent="0.25">
      <c r="A8" s="26" t="s">
        <v>94</v>
      </c>
      <c r="B8" s="19" t="s">
        <v>249</v>
      </c>
      <c r="C8" s="119">
        <f>+C9+C10+C11+C12+C13+C14</f>
        <v>0</v>
      </c>
      <c r="D8" s="119">
        <f>+D9+D10+D11+D12+D13+D14</f>
        <v>0</v>
      </c>
    </row>
    <row r="9" spans="1:4" s="55" customFormat="1" ht="12" customHeight="1" x14ac:dyDescent="0.2">
      <c r="A9" s="235" t="s">
        <v>157</v>
      </c>
      <c r="B9" s="217" t="s">
        <v>250</v>
      </c>
      <c r="C9" s="122"/>
      <c r="D9" s="122"/>
    </row>
    <row r="10" spans="1:4" s="56" customFormat="1" ht="12" customHeight="1" x14ac:dyDescent="0.2">
      <c r="A10" s="236" t="s">
        <v>158</v>
      </c>
      <c r="B10" s="218" t="s">
        <v>251</v>
      </c>
      <c r="C10" s="121"/>
      <c r="D10" s="121"/>
    </row>
    <row r="11" spans="1:4" s="56" customFormat="1" ht="12" customHeight="1" x14ac:dyDescent="0.2">
      <c r="A11" s="236" t="s">
        <v>159</v>
      </c>
      <c r="B11" s="218" t="s">
        <v>252</v>
      </c>
      <c r="C11" s="121"/>
      <c r="D11" s="121"/>
    </row>
    <row r="12" spans="1:4" s="56" customFormat="1" ht="12" customHeight="1" x14ac:dyDescent="0.2">
      <c r="A12" s="236" t="s">
        <v>160</v>
      </c>
      <c r="B12" s="218" t="s">
        <v>253</v>
      </c>
      <c r="C12" s="121"/>
      <c r="D12" s="121"/>
    </row>
    <row r="13" spans="1:4" s="56" customFormat="1" ht="12" customHeight="1" x14ac:dyDescent="0.2">
      <c r="A13" s="236" t="s">
        <v>177</v>
      </c>
      <c r="B13" s="218" t="s">
        <v>254</v>
      </c>
      <c r="C13" s="261"/>
      <c r="D13" s="261"/>
    </row>
    <row r="14" spans="1:4" s="55" customFormat="1" ht="12" customHeight="1" thickBot="1" x14ac:dyDescent="0.25">
      <c r="A14" s="237" t="s">
        <v>161</v>
      </c>
      <c r="B14" s="219" t="s">
        <v>255</v>
      </c>
      <c r="C14" s="262"/>
      <c r="D14" s="262"/>
    </row>
    <row r="15" spans="1:4" s="55" customFormat="1" ht="12" customHeight="1" thickBot="1" x14ac:dyDescent="0.25">
      <c r="A15" s="26" t="s">
        <v>95</v>
      </c>
      <c r="B15" s="114" t="s">
        <v>256</v>
      </c>
      <c r="C15" s="119">
        <f>+C16+C17+C18+C19+C20</f>
        <v>0</v>
      </c>
      <c r="D15" s="119">
        <f>+D16+D17+D18+D19+D20</f>
        <v>0</v>
      </c>
    </row>
    <row r="16" spans="1:4" s="55" customFormat="1" ht="12" customHeight="1" x14ac:dyDescent="0.2">
      <c r="A16" s="235" t="s">
        <v>163</v>
      </c>
      <c r="B16" s="217" t="s">
        <v>257</v>
      </c>
      <c r="C16" s="122"/>
      <c r="D16" s="122"/>
    </row>
    <row r="17" spans="1:4" s="55" customFormat="1" ht="12" customHeight="1" x14ac:dyDescent="0.2">
      <c r="A17" s="236" t="s">
        <v>164</v>
      </c>
      <c r="B17" s="218" t="s">
        <v>258</v>
      </c>
      <c r="C17" s="121"/>
      <c r="D17" s="121"/>
    </row>
    <row r="18" spans="1:4" s="55" customFormat="1" ht="12" customHeight="1" x14ac:dyDescent="0.2">
      <c r="A18" s="236" t="s">
        <v>165</v>
      </c>
      <c r="B18" s="218" t="s">
        <v>479</v>
      </c>
      <c r="C18" s="121"/>
      <c r="D18" s="121"/>
    </row>
    <row r="19" spans="1:4" s="55" customFormat="1" ht="12" customHeight="1" x14ac:dyDescent="0.2">
      <c r="A19" s="236" t="s">
        <v>166</v>
      </c>
      <c r="B19" s="218" t="s">
        <v>480</v>
      </c>
      <c r="C19" s="121"/>
      <c r="D19" s="121"/>
    </row>
    <row r="20" spans="1:4" s="55" customFormat="1" ht="12" customHeight="1" x14ac:dyDescent="0.2">
      <c r="A20" s="236" t="s">
        <v>167</v>
      </c>
      <c r="B20" s="218" t="s">
        <v>259</v>
      </c>
      <c r="C20" s="121"/>
      <c r="D20" s="121"/>
    </row>
    <row r="21" spans="1:4" s="56" customFormat="1" ht="12" customHeight="1" thickBot="1" x14ac:dyDescent="0.25">
      <c r="A21" s="237" t="s">
        <v>173</v>
      </c>
      <c r="B21" s="219" t="s">
        <v>260</v>
      </c>
      <c r="C21" s="123"/>
      <c r="D21" s="123"/>
    </row>
    <row r="22" spans="1:4" s="56" customFormat="1" ht="12" customHeight="1" thickBot="1" x14ac:dyDescent="0.25">
      <c r="A22" s="26" t="s">
        <v>96</v>
      </c>
      <c r="B22" s="19" t="s">
        <v>261</v>
      </c>
      <c r="C22" s="119">
        <f>+C23+C24+C25+C26+C27</f>
        <v>0</v>
      </c>
      <c r="D22" s="119">
        <f>+D23+D24+D25+D26+D27</f>
        <v>0</v>
      </c>
    </row>
    <row r="23" spans="1:4" s="56" customFormat="1" ht="12" customHeight="1" x14ac:dyDescent="0.2">
      <c r="A23" s="235" t="s">
        <v>146</v>
      </c>
      <c r="B23" s="217" t="s">
        <v>262</v>
      </c>
      <c r="C23" s="122"/>
      <c r="D23" s="122"/>
    </row>
    <row r="24" spans="1:4" s="55" customFormat="1" ht="12" customHeight="1" x14ac:dyDescent="0.2">
      <c r="A24" s="236" t="s">
        <v>147</v>
      </c>
      <c r="B24" s="218" t="s">
        <v>263</v>
      </c>
      <c r="C24" s="121"/>
      <c r="D24" s="121"/>
    </row>
    <row r="25" spans="1:4" s="56" customFormat="1" ht="12" customHeight="1" x14ac:dyDescent="0.2">
      <c r="A25" s="236" t="s">
        <v>148</v>
      </c>
      <c r="B25" s="218" t="s">
        <v>481</v>
      </c>
      <c r="C25" s="121"/>
      <c r="D25" s="121"/>
    </row>
    <row r="26" spans="1:4" s="56" customFormat="1" ht="12" customHeight="1" x14ac:dyDescent="0.2">
      <c r="A26" s="236" t="s">
        <v>149</v>
      </c>
      <c r="B26" s="218" t="s">
        <v>482</v>
      </c>
      <c r="C26" s="121"/>
      <c r="D26" s="121"/>
    </row>
    <row r="27" spans="1:4" s="56" customFormat="1" ht="12" customHeight="1" x14ac:dyDescent="0.2">
      <c r="A27" s="236" t="s">
        <v>191</v>
      </c>
      <c r="B27" s="218" t="s">
        <v>264</v>
      </c>
      <c r="C27" s="121"/>
      <c r="D27" s="121"/>
    </row>
    <row r="28" spans="1:4" s="56" customFormat="1" ht="12" customHeight="1" thickBot="1" x14ac:dyDescent="0.25">
      <c r="A28" s="237" t="s">
        <v>192</v>
      </c>
      <c r="B28" s="219" t="s">
        <v>265</v>
      </c>
      <c r="C28" s="123"/>
      <c r="D28" s="123"/>
    </row>
    <row r="29" spans="1:4" s="56" customFormat="1" ht="12" customHeight="1" thickBot="1" x14ac:dyDescent="0.25">
      <c r="A29" s="26" t="s">
        <v>193</v>
      </c>
      <c r="B29" s="19" t="s">
        <v>266</v>
      </c>
      <c r="C29" s="125">
        <f>+C30+C33+C34+C35</f>
        <v>0</v>
      </c>
      <c r="D29" s="125">
        <f>+D30+D33+D34+D35</f>
        <v>0</v>
      </c>
    </row>
    <row r="30" spans="1:4" s="56" customFormat="1" ht="12" customHeight="1" x14ac:dyDescent="0.2">
      <c r="A30" s="235" t="s">
        <v>267</v>
      </c>
      <c r="B30" s="217" t="s">
        <v>273</v>
      </c>
      <c r="C30" s="212">
        <f>+C31+C32</f>
        <v>0</v>
      </c>
      <c r="D30" s="212">
        <f>+D31+D32</f>
        <v>0</v>
      </c>
    </row>
    <row r="31" spans="1:4" s="56" customFormat="1" ht="12" customHeight="1" x14ac:dyDescent="0.2">
      <c r="A31" s="236" t="s">
        <v>268</v>
      </c>
      <c r="B31" s="218" t="s">
        <v>274</v>
      </c>
      <c r="C31" s="121"/>
      <c r="D31" s="121"/>
    </row>
    <row r="32" spans="1:4" s="56" customFormat="1" ht="12" customHeight="1" x14ac:dyDescent="0.2">
      <c r="A32" s="236" t="s">
        <v>269</v>
      </c>
      <c r="B32" s="218" t="s">
        <v>275</v>
      </c>
      <c r="C32" s="121"/>
      <c r="D32" s="121"/>
    </row>
    <row r="33" spans="1:4" s="56" customFormat="1" ht="12" customHeight="1" x14ac:dyDescent="0.2">
      <c r="A33" s="236" t="s">
        <v>270</v>
      </c>
      <c r="B33" s="218" t="s">
        <v>276</v>
      </c>
      <c r="C33" s="121"/>
      <c r="D33" s="121"/>
    </row>
    <row r="34" spans="1:4" s="56" customFormat="1" ht="12" customHeight="1" x14ac:dyDescent="0.2">
      <c r="A34" s="236" t="s">
        <v>271</v>
      </c>
      <c r="B34" s="218" t="s">
        <v>277</v>
      </c>
      <c r="C34" s="121"/>
      <c r="D34" s="121"/>
    </row>
    <row r="35" spans="1:4" s="56" customFormat="1" ht="12" customHeight="1" thickBot="1" x14ac:dyDescent="0.25">
      <c r="A35" s="237" t="s">
        <v>272</v>
      </c>
      <c r="B35" s="219" t="s">
        <v>278</v>
      </c>
      <c r="C35" s="123"/>
      <c r="D35" s="123"/>
    </row>
    <row r="36" spans="1:4" s="56" customFormat="1" ht="12" customHeight="1" thickBot="1" x14ac:dyDescent="0.25">
      <c r="A36" s="26" t="s">
        <v>98</v>
      </c>
      <c r="B36" s="19" t="s">
        <v>279</v>
      </c>
      <c r="C36" s="119">
        <f>SUM(C37:C46)</f>
        <v>0</v>
      </c>
      <c r="D36" s="119">
        <f>SUM(D37:D46)</f>
        <v>0</v>
      </c>
    </row>
    <row r="37" spans="1:4" s="56" customFormat="1" ht="12" customHeight="1" x14ac:dyDescent="0.2">
      <c r="A37" s="235" t="s">
        <v>150</v>
      </c>
      <c r="B37" s="217" t="s">
        <v>282</v>
      </c>
      <c r="C37" s="122"/>
      <c r="D37" s="122"/>
    </row>
    <row r="38" spans="1:4" s="56" customFormat="1" ht="12" customHeight="1" x14ac:dyDescent="0.2">
      <c r="A38" s="236" t="s">
        <v>151</v>
      </c>
      <c r="B38" s="218" t="s">
        <v>283</v>
      </c>
      <c r="C38" s="121"/>
      <c r="D38" s="121"/>
    </row>
    <row r="39" spans="1:4" s="56" customFormat="1" ht="12" customHeight="1" x14ac:dyDescent="0.2">
      <c r="A39" s="236" t="s">
        <v>152</v>
      </c>
      <c r="B39" s="218" t="s">
        <v>284</v>
      </c>
      <c r="C39" s="121"/>
      <c r="D39" s="121"/>
    </row>
    <row r="40" spans="1:4" s="56" customFormat="1" ht="12" customHeight="1" x14ac:dyDescent="0.2">
      <c r="A40" s="236" t="s">
        <v>195</v>
      </c>
      <c r="B40" s="218" t="s">
        <v>285</v>
      </c>
      <c r="C40" s="121"/>
      <c r="D40" s="121"/>
    </row>
    <row r="41" spans="1:4" s="56" customFormat="1" ht="12" customHeight="1" x14ac:dyDescent="0.2">
      <c r="A41" s="236" t="s">
        <v>196</v>
      </c>
      <c r="B41" s="218" t="s">
        <v>286</v>
      </c>
      <c r="C41" s="121"/>
      <c r="D41" s="121"/>
    </row>
    <row r="42" spans="1:4" s="56" customFormat="1" ht="12" customHeight="1" x14ac:dyDescent="0.2">
      <c r="A42" s="236" t="s">
        <v>197</v>
      </c>
      <c r="B42" s="218" t="s">
        <v>287</v>
      </c>
      <c r="C42" s="121"/>
      <c r="D42" s="121"/>
    </row>
    <row r="43" spans="1:4" s="56" customFormat="1" ht="12" customHeight="1" x14ac:dyDescent="0.2">
      <c r="A43" s="236" t="s">
        <v>198</v>
      </c>
      <c r="B43" s="218" t="s">
        <v>288</v>
      </c>
      <c r="C43" s="121"/>
      <c r="D43" s="121"/>
    </row>
    <row r="44" spans="1:4" s="56" customFormat="1" ht="12" customHeight="1" x14ac:dyDescent="0.2">
      <c r="A44" s="236" t="s">
        <v>199</v>
      </c>
      <c r="B44" s="218" t="s">
        <v>289</v>
      </c>
      <c r="C44" s="121"/>
      <c r="D44" s="121"/>
    </row>
    <row r="45" spans="1:4" s="56" customFormat="1" ht="12" customHeight="1" x14ac:dyDescent="0.2">
      <c r="A45" s="236" t="s">
        <v>280</v>
      </c>
      <c r="B45" s="218" t="s">
        <v>290</v>
      </c>
      <c r="C45" s="124"/>
      <c r="D45" s="124"/>
    </row>
    <row r="46" spans="1:4" s="56" customFormat="1" ht="12" customHeight="1" thickBot="1" x14ac:dyDescent="0.25">
      <c r="A46" s="237" t="s">
        <v>281</v>
      </c>
      <c r="B46" s="219" t="s">
        <v>291</v>
      </c>
      <c r="C46" s="206"/>
      <c r="D46" s="206"/>
    </row>
    <row r="47" spans="1:4" s="56" customFormat="1" ht="12" customHeight="1" thickBot="1" x14ac:dyDescent="0.25">
      <c r="A47" s="26" t="s">
        <v>99</v>
      </c>
      <c r="B47" s="19" t="s">
        <v>292</v>
      </c>
      <c r="C47" s="119">
        <f>SUM(C48:C52)</f>
        <v>0</v>
      </c>
      <c r="D47" s="119">
        <f>SUM(D48:D52)</f>
        <v>0</v>
      </c>
    </row>
    <row r="48" spans="1:4" s="56" customFormat="1" ht="12" customHeight="1" x14ac:dyDescent="0.2">
      <c r="A48" s="235" t="s">
        <v>153</v>
      </c>
      <c r="B48" s="217" t="s">
        <v>296</v>
      </c>
      <c r="C48" s="263"/>
      <c r="D48" s="263"/>
    </row>
    <row r="49" spans="1:4" s="56" customFormat="1" ht="12" customHeight="1" x14ac:dyDescent="0.2">
      <c r="A49" s="236" t="s">
        <v>154</v>
      </c>
      <c r="B49" s="218" t="s">
        <v>297</v>
      </c>
      <c r="C49" s="124"/>
      <c r="D49" s="124"/>
    </row>
    <row r="50" spans="1:4" s="56" customFormat="1" ht="12" customHeight="1" x14ac:dyDescent="0.2">
      <c r="A50" s="236" t="s">
        <v>293</v>
      </c>
      <c r="B50" s="218" t="s">
        <v>298</v>
      </c>
      <c r="C50" s="124"/>
      <c r="D50" s="124"/>
    </row>
    <row r="51" spans="1:4" s="56" customFormat="1" ht="12" customHeight="1" x14ac:dyDescent="0.2">
      <c r="A51" s="236" t="s">
        <v>294</v>
      </c>
      <c r="B51" s="218" t="s">
        <v>299</v>
      </c>
      <c r="C51" s="124"/>
      <c r="D51" s="124"/>
    </row>
    <row r="52" spans="1:4" s="56" customFormat="1" ht="12" customHeight="1" thickBot="1" x14ac:dyDescent="0.25">
      <c r="A52" s="237" t="s">
        <v>295</v>
      </c>
      <c r="B52" s="219" t="s">
        <v>300</v>
      </c>
      <c r="C52" s="206"/>
      <c r="D52" s="206"/>
    </row>
    <row r="53" spans="1:4" s="56" customFormat="1" ht="12" customHeight="1" thickBot="1" x14ac:dyDescent="0.25">
      <c r="A53" s="26" t="s">
        <v>200</v>
      </c>
      <c r="B53" s="19" t="s">
        <v>301</v>
      </c>
      <c r="C53" s="119">
        <f>SUM(C54:C56)</f>
        <v>0</v>
      </c>
      <c r="D53" s="119">
        <f>SUM(D54:D56)</f>
        <v>0</v>
      </c>
    </row>
    <row r="54" spans="1:4" s="56" customFormat="1" ht="12" customHeight="1" x14ac:dyDescent="0.2">
      <c r="A54" s="235" t="s">
        <v>155</v>
      </c>
      <c r="B54" s="217" t="s">
        <v>302</v>
      </c>
      <c r="C54" s="122"/>
      <c r="D54" s="122"/>
    </row>
    <row r="55" spans="1:4" s="56" customFormat="1" ht="12" customHeight="1" x14ac:dyDescent="0.2">
      <c r="A55" s="236" t="s">
        <v>156</v>
      </c>
      <c r="B55" s="218" t="s">
        <v>483</v>
      </c>
      <c r="C55" s="121"/>
      <c r="D55" s="121"/>
    </row>
    <row r="56" spans="1:4" s="56" customFormat="1" ht="12" customHeight="1" x14ac:dyDescent="0.2">
      <c r="A56" s="236" t="s">
        <v>306</v>
      </c>
      <c r="B56" s="218" t="s">
        <v>304</v>
      </c>
      <c r="C56" s="121"/>
      <c r="D56" s="121"/>
    </row>
    <row r="57" spans="1:4" s="56" customFormat="1" ht="12" customHeight="1" thickBot="1" x14ac:dyDescent="0.25">
      <c r="A57" s="237" t="s">
        <v>307</v>
      </c>
      <c r="B57" s="219" t="s">
        <v>305</v>
      </c>
      <c r="C57" s="123"/>
      <c r="D57" s="123"/>
    </row>
    <row r="58" spans="1:4" s="56" customFormat="1" ht="12" customHeight="1" thickBot="1" x14ac:dyDescent="0.25">
      <c r="A58" s="26" t="s">
        <v>101</v>
      </c>
      <c r="B58" s="114" t="s">
        <v>308</v>
      </c>
      <c r="C58" s="119">
        <f>SUM(C59:C61)</f>
        <v>0</v>
      </c>
      <c r="D58" s="119">
        <f>SUM(D59:D61)</f>
        <v>743</v>
      </c>
    </row>
    <row r="59" spans="1:4" s="56" customFormat="1" ht="12" customHeight="1" x14ac:dyDescent="0.2">
      <c r="A59" s="235" t="s">
        <v>201</v>
      </c>
      <c r="B59" s="217" t="s">
        <v>310</v>
      </c>
      <c r="C59" s="124"/>
      <c r="D59" s="124"/>
    </row>
    <row r="60" spans="1:4" s="56" customFormat="1" ht="12" customHeight="1" x14ac:dyDescent="0.2">
      <c r="A60" s="236" t="s">
        <v>202</v>
      </c>
      <c r="B60" s="218" t="s">
        <v>484</v>
      </c>
      <c r="C60" s="124"/>
      <c r="D60" s="124"/>
    </row>
    <row r="61" spans="1:4" s="56" customFormat="1" ht="12" customHeight="1" x14ac:dyDescent="0.2">
      <c r="A61" s="236" t="s">
        <v>227</v>
      </c>
      <c r="B61" s="218" t="s">
        <v>605</v>
      </c>
      <c r="C61" s="124"/>
      <c r="D61" s="124">
        <v>743</v>
      </c>
    </row>
    <row r="62" spans="1:4" s="56" customFormat="1" ht="12" customHeight="1" thickBot="1" x14ac:dyDescent="0.25">
      <c r="A62" s="237" t="s">
        <v>309</v>
      </c>
      <c r="B62" s="219" t="s">
        <v>312</v>
      </c>
      <c r="C62" s="124"/>
      <c r="D62" s="124"/>
    </row>
    <row r="63" spans="1:4" s="56" customFormat="1" ht="12" customHeight="1" thickBot="1" x14ac:dyDescent="0.25">
      <c r="A63" s="26" t="s">
        <v>102</v>
      </c>
      <c r="B63" s="19" t="s">
        <v>313</v>
      </c>
      <c r="C63" s="125">
        <f>+C8+C15+C22+C29+C36+C47+C53+C58</f>
        <v>0</v>
      </c>
      <c r="D63" s="125">
        <f>+D8+D15+D22+D29+D36+D47+D53+D58</f>
        <v>743</v>
      </c>
    </row>
    <row r="64" spans="1:4" s="56" customFormat="1" ht="12" customHeight="1" thickBot="1" x14ac:dyDescent="0.2">
      <c r="A64" s="238" t="s">
        <v>450</v>
      </c>
      <c r="B64" s="114" t="s">
        <v>315</v>
      </c>
      <c r="C64" s="119">
        <f>SUM(C65:C67)</f>
        <v>0</v>
      </c>
      <c r="D64" s="119">
        <f>SUM(D65:D67)</f>
        <v>0</v>
      </c>
    </row>
    <row r="65" spans="1:4" s="56" customFormat="1" ht="12" customHeight="1" x14ac:dyDescent="0.2">
      <c r="A65" s="235" t="s">
        <v>348</v>
      </c>
      <c r="B65" s="217" t="s">
        <v>316</v>
      </c>
      <c r="C65" s="124"/>
      <c r="D65" s="124"/>
    </row>
    <row r="66" spans="1:4" s="56" customFormat="1" ht="12" customHeight="1" x14ac:dyDescent="0.2">
      <c r="A66" s="236" t="s">
        <v>357</v>
      </c>
      <c r="B66" s="218" t="s">
        <v>317</v>
      </c>
      <c r="C66" s="124"/>
      <c r="D66" s="124"/>
    </row>
    <row r="67" spans="1:4" s="56" customFormat="1" ht="12" customHeight="1" thickBot="1" x14ac:dyDescent="0.25">
      <c r="A67" s="237" t="s">
        <v>358</v>
      </c>
      <c r="B67" s="221" t="s">
        <v>318</v>
      </c>
      <c r="C67" s="124"/>
      <c r="D67" s="124"/>
    </row>
    <row r="68" spans="1:4" s="56" customFormat="1" ht="12" customHeight="1" thickBot="1" x14ac:dyDescent="0.2">
      <c r="A68" s="238" t="s">
        <v>319</v>
      </c>
      <c r="B68" s="114" t="s">
        <v>320</v>
      </c>
      <c r="C68" s="119">
        <f>SUM(C69:C72)</f>
        <v>0</v>
      </c>
      <c r="D68" s="119">
        <f>SUM(D69:D72)</f>
        <v>0</v>
      </c>
    </row>
    <row r="69" spans="1:4" s="56" customFormat="1" ht="12" customHeight="1" x14ac:dyDescent="0.2">
      <c r="A69" s="235" t="s">
        <v>178</v>
      </c>
      <c r="B69" s="217" t="s">
        <v>321</v>
      </c>
      <c r="C69" s="124"/>
      <c r="D69" s="124"/>
    </row>
    <row r="70" spans="1:4" s="56" customFormat="1" ht="12" customHeight="1" x14ac:dyDescent="0.2">
      <c r="A70" s="236" t="s">
        <v>179</v>
      </c>
      <c r="B70" s="218" t="s">
        <v>322</v>
      </c>
      <c r="C70" s="124"/>
      <c r="D70" s="124"/>
    </row>
    <row r="71" spans="1:4" s="56" customFormat="1" ht="12" customHeight="1" x14ac:dyDescent="0.2">
      <c r="A71" s="236" t="s">
        <v>349</v>
      </c>
      <c r="B71" s="218" t="s">
        <v>323</v>
      </c>
      <c r="C71" s="124"/>
      <c r="D71" s="124"/>
    </row>
    <row r="72" spans="1:4" s="56" customFormat="1" ht="12" customHeight="1" thickBot="1" x14ac:dyDescent="0.25">
      <c r="A72" s="237" t="s">
        <v>350</v>
      </c>
      <c r="B72" s="219" t="s">
        <v>324</v>
      </c>
      <c r="C72" s="124"/>
      <c r="D72" s="124"/>
    </row>
    <row r="73" spans="1:4" s="56" customFormat="1" ht="12" customHeight="1" thickBot="1" x14ac:dyDescent="0.2">
      <c r="A73" s="238" t="s">
        <v>325</v>
      </c>
      <c r="B73" s="114" t="s">
        <v>326</v>
      </c>
      <c r="C73" s="119">
        <f>SUM(C74:C75)</f>
        <v>6400</v>
      </c>
      <c r="D73" s="119">
        <f>SUM(D74:D75)</f>
        <v>6400</v>
      </c>
    </row>
    <row r="74" spans="1:4" s="56" customFormat="1" ht="12" customHeight="1" x14ac:dyDescent="0.2">
      <c r="A74" s="235" t="s">
        <v>351</v>
      </c>
      <c r="B74" s="217" t="s">
        <v>327</v>
      </c>
      <c r="C74" s="124">
        <v>6400</v>
      </c>
      <c r="D74" s="124">
        <v>6400</v>
      </c>
    </row>
    <row r="75" spans="1:4" s="56" customFormat="1" ht="12" customHeight="1" thickBot="1" x14ac:dyDescent="0.25">
      <c r="A75" s="237" t="s">
        <v>352</v>
      </c>
      <c r="B75" s="219" t="s">
        <v>328</v>
      </c>
      <c r="C75" s="124"/>
      <c r="D75" s="124"/>
    </row>
    <row r="76" spans="1:4" s="55" customFormat="1" ht="12" customHeight="1" thickBot="1" x14ac:dyDescent="0.2">
      <c r="A76" s="238" t="s">
        <v>329</v>
      </c>
      <c r="B76" s="114" t="s">
        <v>330</v>
      </c>
      <c r="C76" s="119">
        <f>SUM(C77:C79)</f>
        <v>0</v>
      </c>
      <c r="D76" s="119">
        <f>SUM(D77:D79)</f>
        <v>0</v>
      </c>
    </row>
    <row r="77" spans="1:4" s="56" customFormat="1" ht="12" customHeight="1" x14ac:dyDescent="0.2">
      <c r="A77" s="235" t="s">
        <v>353</v>
      </c>
      <c r="B77" s="217" t="s">
        <v>331</v>
      </c>
      <c r="C77" s="124"/>
      <c r="D77" s="124"/>
    </row>
    <row r="78" spans="1:4" s="56" customFormat="1" ht="12" customHeight="1" x14ac:dyDescent="0.2">
      <c r="A78" s="236" t="s">
        <v>354</v>
      </c>
      <c r="B78" s="218" t="s">
        <v>332</v>
      </c>
      <c r="C78" s="124"/>
      <c r="D78" s="124"/>
    </row>
    <row r="79" spans="1:4" s="56" customFormat="1" ht="12" customHeight="1" thickBot="1" x14ac:dyDescent="0.25">
      <c r="A79" s="237" t="s">
        <v>355</v>
      </c>
      <c r="B79" s="219" t="s">
        <v>333</v>
      </c>
      <c r="C79" s="124"/>
      <c r="D79" s="124"/>
    </row>
    <row r="80" spans="1:4" s="56" customFormat="1" ht="12" customHeight="1" thickBot="1" x14ac:dyDescent="0.2">
      <c r="A80" s="238" t="s">
        <v>334</v>
      </c>
      <c r="B80" s="114" t="s">
        <v>356</v>
      </c>
      <c r="C80" s="119">
        <f>SUM(C81:C84)</f>
        <v>0</v>
      </c>
      <c r="D80" s="119">
        <f>SUM(D81:D84)</f>
        <v>0</v>
      </c>
    </row>
    <row r="81" spans="1:4" s="56" customFormat="1" ht="12" customHeight="1" x14ac:dyDescent="0.2">
      <c r="A81" s="239" t="s">
        <v>335</v>
      </c>
      <c r="B81" s="217" t="s">
        <v>336</v>
      </c>
      <c r="C81" s="124"/>
      <c r="D81" s="124"/>
    </row>
    <row r="82" spans="1:4" s="56" customFormat="1" ht="12" customHeight="1" x14ac:dyDescent="0.2">
      <c r="A82" s="240" t="s">
        <v>337</v>
      </c>
      <c r="B82" s="218" t="s">
        <v>338</v>
      </c>
      <c r="C82" s="124"/>
      <c r="D82" s="124"/>
    </row>
    <row r="83" spans="1:4" s="56" customFormat="1" ht="12" customHeight="1" x14ac:dyDescent="0.2">
      <c r="A83" s="240" t="s">
        <v>339</v>
      </c>
      <c r="B83" s="218" t="s">
        <v>340</v>
      </c>
      <c r="C83" s="124"/>
      <c r="D83" s="124"/>
    </row>
    <row r="84" spans="1:4" s="55" customFormat="1" ht="12" customHeight="1" thickBot="1" x14ac:dyDescent="0.25">
      <c r="A84" s="241" t="s">
        <v>341</v>
      </c>
      <c r="B84" s="219" t="s">
        <v>342</v>
      </c>
      <c r="C84" s="124"/>
      <c r="D84" s="124"/>
    </row>
    <row r="85" spans="1:4" s="55" customFormat="1" ht="12" customHeight="1" thickBot="1" x14ac:dyDescent="0.2">
      <c r="A85" s="238" t="s">
        <v>343</v>
      </c>
      <c r="B85" s="114" t="s">
        <v>344</v>
      </c>
      <c r="C85" s="264"/>
      <c r="D85" s="264"/>
    </row>
    <row r="86" spans="1:4" s="55" customFormat="1" ht="12" customHeight="1" thickBot="1" x14ac:dyDescent="0.2">
      <c r="A86" s="238" t="s">
        <v>345</v>
      </c>
      <c r="B86" s="225" t="s">
        <v>346</v>
      </c>
      <c r="C86" s="125">
        <f>+C64+C68+C73+C76+C80+C85</f>
        <v>6400</v>
      </c>
      <c r="D86" s="125">
        <f>+D64+D68+D73+D76+D80+D85</f>
        <v>6400</v>
      </c>
    </row>
    <row r="87" spans="1:4" s="55" customFormat="1" ht="12" customHeight="1" thickBot="1" x14ac:dyDescent="0.2">
      <c r="A87" s="242" t="s">
        <v>359</v>
      </c>
      <c r="B87" s="227" t="s">
        <v>477</v>
      </c>
      <c r="C87" s="125">
        <f>+C63+C86</f>
        <v>6400</v>
      </c>
      <c r="D87" s="125">
        <f>+D63+D86</f>
        <v>7143</v>
      </c>
    </row>
    <row r="88" spans="1:4" s="56" customFormat="1" ht="15" customHeight="1" x14ac:dyDescent="0.2">
      <c r="A88" s="99"/>
      <c r="B88" s="100"/>
      <c r="C88" s="186"/>
      <c r="D88" s="186"/>
    </row>
    <row r="89" spans="1:4" ht="13.5" thickBot="1" x14ac:dyDescent="0.25">
      <c r="A89" s="243"/>
      <c r="B89" s="102"/>
      <c r="C89" s="187"/>
      <c r="D89" s="187"/>
    </row>
    <row r="90" spans="1:4" s="47" customFormat="1" ht="16.5" customHeight="1" thickBot="1" x14ac:dyDescent="0.25">
      <c r="A90" s="103"/>
      <c r="B90" s="104" t="s">
        <v>131</v>
      </c>
      <c r="C90" s="188"/>
      <c r="D90" s="188"/>
    </row>
    <row r="91" spans="1:4" s="57" customFormat="1" ht="12" customHeight="1" thickBot="1" x14ac:dyDescent="0.25">
      <c r="A91" s="209" t="s">
        <v>94</v>
      </c>
      <c r="B91" s="25" t="s">
        <v>362</v>
      </c>
      <c r="C91" s="118">
        <f>SUM(C92:C96)</f>
        <v>5200</v>
      </c>
      <c r="D91" s="118">
        <f>SUM(D92:D96)</f>
        <v>5200</v>
      </c>
    </row>
    <row r="92" spans="1:4" ht="12" customHeight="1" x14ac:dyDescent="0.2">
      <c r="A92" s="244" t="s">
        <v>157</v>
      </c>
      <c r="B92" s="8" t="s">
        <v>124</v>
      </c>
      <c r="C92" s="120"/>
      <c r="D92" s="120"/>
    </row>
    <row r="93" spans="1:4" ht="12" customHeight="1" x14ac:dyDescent="0.2">
      <c r="A93" s="236" t="s">
        <v>158</v>
      </c>
      <c r="B93" s="6" t="s">
        <v>203</v>
      </c>
      <c r="C93" s="121"/>
      <c r="D93" s="121"/>
    </row>
    <row r="94" spans="1:4" ht="12" customHeight="1" x14ac:dyDescent="0.2">
      <c r="A94" s="236" t="s">
        <v>159</v>
      </c>
      <c r="B94" s="6" t="s">
        <v>176</v>
      </c>
      <c r="C94" s="123"/>
      <c r="D94" s="123"/>
    </row>
    <row r="95" spans="1:4" ht="12" customHeight="1" x14ac:dyDescent="0.2">
      <c r="A95" s="236" t="s">
        <v>160</v>
      </c>
      <c r="B95" s="9" t="s">
        <v>204</v>
      </c>
      <c r="C95" s="123"/>
      <c r="D95" s="123"/>
    </row>
    <row r="96" spans="1:4" ht="12" customHeight="1" x14ac:dyDescent="0.2">
      <c r="A96" s="236" t="s">
        <v>168</v>
      </c>
      <c r="B96" s="17" t="s">
        <v>205</v>
      </c>
      <c r="C96" s="123">
        <v>5200</v>
      </c>
      <c r="D96" s="123">
        <v>5200</v>
      </c>
    </row>
    <row r="97" spans="1:4" ht="12" customHeight="1" x14ac:dyDescent="0.2">
      <c r="A97" s="236" t="s">
        <v>161</v>
      </c>
      <c r="B97" s="6" t="s">
        <v>363</v>
      </c>
      <c r="C97" s="123"/>
      <c r="D97" s="123"/>
    </row>
    <row r="98" spans="1:4" ht="12" customHeight="1" x14ac:dyDescent="0.2">
      <c r="A98" s="236" t="s">
        <v>162</v>
      </c>
      <c r="B98" s="72" t="s">
        <v>364</v>
      </c>
      <c r="C98" s="123"/>
      <c r="D98" s="123"/>
    </row>
    <row r="99" spans="1:4" ht="12" customHeight="1" x14ac:dyDescent="0.2">
      <c r="A99" s="236" t="s">
        <v>169</v>
      </c>
      <c r="B99" s="73" t="s">
        <v>365</v>
      </c>
      <c r="C99" s="123"/>
      <c r="D99" s="123"/>
    </row>
    <row r="100" spans="1:4" ht="12" customHeight="1" x14ac:dyDescent="0.2">
      <c r="A100" s="236" t="s">
        <v>170</v>
      </c>
      <c r="B100" s="73" t="s">
        <v>366</v>
      </c>
      <c r="C100" s="123"/>
      <c r="D100" s="123"/>
    </row>
    <row r="101" spans="1:4" ht="12" customHeight="1" x14ac:dyDescent="0.2">
      <c r="A101" s="236" t="s">
        <v>171</v>
      </c>
      <c r="B101" s="72" t="s">
        <v>612</v>
      </c>
      <c r="C101" s="123">
        <v>2000</v>
      </c>
      <c r="D101" s="123">
        <v>2000</v>
      </c>
    </row>
    <row r="102" spans="1:4" ht="12" customHeight="1" x14ac:dyDescent="0.2">
      <c r="A102" s="236" t="s">
        <v>172</v>
      </c>
      <c r="B102" s="72" t="s">
        <v>368</v>
      </c>
      <c r="C102" s="123"/>
      <c r="D102" s="123"/>
    </row>
    <row r="103" spans="1:4" ht="12" customHeight="1" x14ac:dyDescent="0.2">
      <c r="A103" s="236" t="s">
        <v>174</v>
      </c>
      <c r="B103" s="73" t="s">
        <v>369</v>
      </c>
      <c r="C103" s="123"/>
      <c r="D103" s="123"/>
    </row>
    <row r="104" spans="1:4" ht="12" customHeight="1" x14ac:dyDescent="0.2">
      <c r="A104" s="245" t="s">
        <v>206</v>
      </c>
      <c r="B104" s="74" t="s">
        <v>370</v>
      </c>
      <c r="C104" s="123"/>
      <c r="D104" s="123"/>
    </row>
    <row r="105" spans="1:4" ht="12" customHeight="1" x14ac:dyDescent="0.2">
      <c r="A105" s="236" t="s">
        <v>360</v>
      </c>
      <c r="B105" s="74" t="s">
        <v>371</v>
      </c>
      <c r="C105" s="123"/>
      <c r="D105" s="123"/>
    </row>
    <row r="106" spans="1:4" ht="12" customHeight="1" thickBot="1" x14ac:dyDescent="0.25">
      <c r="A106" s="246" t="s">
        <v>361</v>
      </c>
      <c r="B106" s="75" t="s">
        <v>372</v>
      </c>
      <c r="C106" s="127">
        <v>3200</v>
      </c>
      <c r="D106" s="127">
        <v>3200</v>
      </c>
    </row>
    <row r="107" spans="1:4" ht="12" customHeight="1" thickBot="1" x14ac:dyDescent="0.25">
      <c r="A107" s="26" t="s">
        <v>95</v>
      </c>
      <c r="B107" s="24" t="s">
        <v>373</v>
      </c>
      <c r="C107" s="119">
        <f>+C108+C110+C112</f>
        <v>1200</v>
      </c>
      <c r="D107" s="119">
        <f>+D108+D110+D112</f>
        <v>1943</v>
      </c>
    </row>
    <row r="108" spans="1:4" ht="12" customHeight="1" x14ac:dyDescent="0.2">
      <c r="A108" s="235" t="s">
        <v>163</v>
      </c>
      <c r="B108" s="6" t="s">
        <v>225</v>
      </c>
      <c r="C108" s="122"/>
      <c r="D108" s="122"/>
    </row>
    <row r="109" spans="1:4" ht="12" customHeight="1" x14ac:dyDescent="0.2">
      <c r="A109" s="235" t="s">
        <v>164</v>
      </c>
      <c r="B109" s="10" t="s">
        <v>377</v>
      </c>
      <c r="C109" s="122"/>
      <c r="D109" s="122"/>
    </row>
    <row r="110" spans="1:4" ht="12" customHeight="1" x14ac:dyDescent="0.2">
      <c r="A110" s="235" t="s">
        <v>165</v>
      </c>
      <c r="B110" s="10" t="s">
        <v>207</v>
      </c>
      <c r="C110" s="121"/>
      <c r="D110" s="121"/>
    </row>
    <row r="111" spans="1:4" ht="12" customHeight="1" x14ac:dyDescent="0.2">
      <c r="A111" s="235" t="s">
        <v>166</v>
      </c>
      <c r="B111" s="10" t="s">
        <v>378</v>
      </c>
      <c r="C111" s="112"/>
      <c r="D111" s="112"/>
    </row>
    <row r="112" spans="1:4" ht="12" customHeight="1" x14ac:dyDescent="0.2">
      <c r="A112" s="235" t="s">
        <v>167</v>
      </c>
      <c r="B112" s="116" t="s">
        <v>228</v>
      </c>
      <c r="C112" s="112">
        <v>1200</v>
      </c>
      <c r="D112" s="112">
        <v>1943</v>
      </c>
    </row>
    <row r="113" spans="1:4" ht="12" customHeight="1" x14ac:dyDescent="0.2">
      <c r="A113" s="235" t="s">
        <v>173</v>
      </c>
      <c r="B113" s="115" t="s">
        <v>485</v>
      </c>
      <c r="C113" s="112"/>
      <c r="D113" s="112"/>
    </row>
    <row r="114" spans="1:4" ht="12" customHeight="1" x14ac:dyDescent="0.2">
      <c r="A114" s="235" t="s">
        <v>175</v>
      </c>
      <c r="B114" s="213" t="s">
        <v>383</v>
      </c>
      <c r="C114" s="112"/>
      <c r="D114" s="112"/>
    </row>
    <row r="115" spans="1:4" ht="12" customHeight="1" x14ac:dyDescent="0.2">
      <c r="A115" s="235" t="s">
        <v>208</v>
      </c>
      <c r="B115" s="73" t="s">
        <v>366</v>
      </c>
      <c r="C115" s="112"/>
      <c r="D115" s="112"/>
    </row>
    <row r="116" spans="1:4" ht="12" customHeight="1" x14ac:dyDescent="0.2">
      <c r="A116" s="235" t="s">
        <v>209</v>
      </c>
      <c r="B116" s="73" t="s">
        <v>382</v>
      </c>
      <c r="C116" s="112"/>
      <c r="D116" s="112"/>
    </row>
    <row r="117" spans="1:4" ht="12" customHeight="1" x14ac:dyDescent="0.2">
      <c r="A117" s="235" t="s">
        <v>210</v>
      </c>
      <c r="B117" s="73" t="s">
        <v>381</v>
      </c>
      <c r="C117" s="112"/>
      <c r="D117" s="112"/>
    </row>
    <row r="118" spans="1:4" ht="12" customHeight="1" x14ac:dyDescent="0.2">
      <c r="A118" s="235" t="s">
        <v>374</v>
      </c>
      <c r="B118" s="73" t="s">
        <v>369</v>
      </c>
      <c r="C118" s="112"/>
      <c r="D118" s="112"/>
    </row>
    <row r="119" spans="1:4" ht="12" customHeight="1" x14ac:dyDescent="0.2">
      <c r="A119" s="235" t="s">
        <v>375</v>
      </c>
      <c r="B119" s="73" t="s">
        <v>380</v>
      </c>
      <c r="C119" s="112"/>
      <c r="D119" s="112"/>
    </row>
    <row r="120" spans="1:4" ht="12" customHeight="1" thickBot="1" x14ac:dyDescent="0.25">
      <c r="A120" s="245" t="s">
        <v>376</v>
      </c>
      <c r="B120" s="73" t="s">
        <v>379</v>
      </c>
      <c r="C120" s="113">
        <v>1200</v>
      </c>
      <c r="D120" s="113">
        <v>1943</v>
      </c>
    </row>
    <row r="121" spans="1:4" ht="12" customHeight="1" thickBot="1" x14ac:dyDescent="0.25">
      <c r="A121" s="26" t="s">
        <v>96</v>
      </c>
      <c r="B121" s="60" t="s">
        <v>384</v>
      </c>
      <c r="C121" s="119">
        <f>+C122+C123</f>
        <v>0</v>
      </c>
      <c r="D121" s="119">
        <f>+D122+D123</f>
        <v>0</v>
      </c>
    </row>
    <row r="122" spans="1:4" ht="12" customHeight="1" x14ac:dyDescent="0.2">
      <c r="A122" s="235" t="s">
        <v>146</v>
      </c>
      <c r="B122" s="7" t="s">
        <v>133</v>
      </c>
      <c r="C122" s="122"/>
      <c r="D122" s="122"/>
    </row>
    <row r="123" spans="1:4" ht="12" customHeight="1" thickBot="1" x14ac:dyDescent="0.25">
      <c r="A123" s="237" t="s">
        <v>147</v>
      </c>
      <c r="B123" s="10" t="s">
        <v>134</v>
      </c>
      <c r="C123" s="123"/>
      <c r="D123" s="123"/>
    </row>
    <row r="124" spans="1:4" ht="12" customHeight="1" thickBot="1" x14ac:dyDescent="0.25">
      <c r="A124" s="26" t="s">
        <v>97</v>
      </c>
      <c r="B124" s="60" t="s">
        <v>385</v>
      </c>
      <c r="C124" s="119">
        <f>+C91+C107+C121</f>
        <v>6400</v>
      </c>
      <c r="D124" s="119">
        <f>+D91+D107+D121</f>
        <v>7143</v>
      </c>
    </row>
    <row r="125" spans="1:4" ht="12" customHeight="1" thickBot="1" x14ac:dyDescent="0.25">
      <c r="A125" s="26" t="s">
        <v>98</v>
      </c>
      <c r="B125" s="60" t="s">
        <v>386</v>
      </c>
      <c r="C125" s="119">
        <f>+C126+C127+C128</f>
        <v>0</v>
      </c>
      <c r="D125" s="119">
        <f>+D126+D127+D128</f>
        <v>0</v>
      </c>
    </row>
    <row r="126" spans="1:4" s="57" customFormat="1" ht="12" customHeight="1" x14ac:dyDescent="0.2">
      <c r="A126" s="235" t="s">
        <v>150</v>
      </c>
      <c r="B126" s="7" t="s">
        <v>387</v>
      </c>
      <c r="C126" s="112"/>
      <c r="D126" s="112"/>
    </row>
    <row r="127" spans="1:4" ht="12" customHeight="1" x14ac:dyDescent="0.2">
      <c r="A127" s="235" t="s">
        <v>151</v>
      </c>
      <c r="B127" s="7" t="s">
        <v>388</v>
      </c>
      <c r="C127" s="112"/>
      <c r="D127" s="112"/>
    </row>
    <row r="128" spans="1:4" ht="12" customHeight="1" thickBot="1" x14ac:dyDescent="0.25">
      <c r="A128" s="245" t="s">
        <v>152</v>
      </c>
      <c r="B128" s="5" t="s">
        <v>389</v>
      </c>
      <c r="C128" s="112"/>
      <c r="D128" s="112"/>
    </row>
    <row r="129" spans="1:11" ht="12" customHeight="1" thickBot="1" x14ac:dyDescent="0.25">
      <c r="A129" s="26" t="s">
        <v>99</v>
      </c>
      <c r="B129" s="60" t="s">
        <v>449</v>
      </c>
      <c r="C129" s="119">
        <f>+C130+C131+C132+C133</f>
        <v>0</v>
      </c>
      <c r="D129" s="119">
        <f>+D130+D131+D132+D133</f>
        <v>0</v>
      </c>
    </row>
    <row r="130" spans="1:11" ht="12" customHeight="1" x14ac:dyDescent="0.2">
      <c r="A130" s="235" t="s">
        <v>153</v>
      </c>
      <c r="B130" s="7" t="s">
        <v>390</v>
      </c>
      <c r="C130" s="112"/>
      <c r="D130" s="112"/>
    </row>
    <row r="131" spans="1:11" ht="12" customHeight="1" x14ac:dyDescent="0.2">
      <c r="A131" s="235" t="s">
        <v>154</v>
      </c>
      <c r="B131" s="7" t="s">
        <v>391</v>
      </c>
      <c r="C131" s="112"/>
      <c r="D131" s="112"/>
    </row>
    <row r="132" spans="1:11" ht="12" customHeight="1" x14ac:dyDescent="0.2">
      <c r="A132" s="235" t="s">
        <v>293</v>
      </c>
      <c r="B132" s="7" t="s">
        <v>392</v>
      </c>
      <c r="C132" s="112"/>
      <c r="D132" s="112"/>
    </row>
    <row r="133" spans="1:11" s="57" customFormat="1" ht="12" customHeight="1" thickBot="1" x14ac:dyDescent="0.25">
      <c r="A133" s="245" t="s">
        <v>294</v>
      </c>
      <c r="B133" s="5" t="s">
        <v>393</v>
      </c>
      <c r="C133" s="112"/>
      <c r="D133" s="112"/>
    </row>
    <row r="134" spans="1:11" ht="12" customHeight="1" thickBot="1" x14ac:dyDescent="0.25">
      <c r="A134" s="26" t="s">
        <v>100</v>
      </c>
      <c r="B134" s="60" t="s">
        <v>394</v>
      </c>
      <c r="C134" s="125">
        <f>+C135+C136+C137+C138</f>
        <v>0</v>
      </c>
      <c r="D134" s="125">
        <f>+D135+D136+D137+D138</f>
        <v>0</v>
      </c>
      <c r="K134" s="111"/>
    </row>
    <row r="135" spans="1:11" x14ac:dyDescent="0.2">
      <c r="A135" s="235" t="s">
        <v>155</v>
      </c>
      <c r="B135" s="7" t="s">
        <v>395</v>
      </c>
      <c r="C135" s="112"/>
      <c r="D135" s="112"/>
    </row>
    <row r="136" spans="1:11" ht="12" customHeight="1" x14ac:dyDescent="0.2">
      <c r="A136" s="235" t="s">
        <v>156</v>
      </c>
      <c r="B136" s="7" t="s">
        <v>405</v>
      </c>
      <c r="C136" s="112"/>
      <c r="D136" s="112"/>
    </row>
    <row r="137" spans="1:11" s="57" customFormat="1" ht="12" customHeight="1" x14ac:dyDescent="0.2">
      <c r="A137" s="235" t="s">
        <v>306</v>
      </c>
      <c r="B137" s="7" t="s">
        <v>396</v>
      </c>
      <c r="C137" s="112"/>
      <c r="D137" s="112"/>
    </row>
    <row r="138" spans="1:11" s="57" customFormat="1" ht="12" customHeight="1" thickBot="1" x14ac:dyDescent="0.25">
      <c r="A138" s="245" t="s">
        <v>307</v>
      </c>
      <c r="B138" s="5" t="s">
        <v>397</v>
      </c>
      <c r="C138" s="112"/>
      <c r="D138" s="112"/>
    </row>
    <row r="139" spans="1:11" s="57" customFormat="1" ht="12" customHeight="1" thickBot="1" x14ac:dyDescent="0.25">
      <c r="A139" s="26" t="s">
        <v>101</v>
      </c>
      <c r="B139" s="60" t="s">
        <v>398</v>
      </c>
      <c r="C139" s="128">
        <f>+C140+C141+C142+C143</f>
        <v>0</v>
      </c>
      <c r="D139" s="128">
        <f>+D140+D141+D142+D143</f>
        <v>0</v>
      </c>
    </row>
    <row r="140" spans="1:11" s="57" customFormat="1" ht="12" customHeight="1" x14ac:dyDescent="0.2">
      <c r="A140" s="235" t="s">
        <v>201</v>
      </c>
      <c r="B140" s="7" t="s">
        <v>399</v>
      </c>
      <c r="C140" s="112"/>
      <c r="D140" s="112"/>
    </row>
    <row r="141" spans="1:11" s="57" customFormat="1" ht="12" customHeight="1" x14ac:dyDescent="0.2">
      <c r="A141" s="235" t="s">
        <v>202</v>
      </c>
      <c r="B141" s="7" t="s">
        <v>400</v>
      </c>
      <c r="C141" s="112"/>
      <c r="D141" s="112"/>
    </row>
    <row r="142" spans="1:11" s="57" customFormat="1" ht="12" customHeight="1" x14ac:dyDescent="0.2">
      <c r="A142" s="235" t="s">
        <v>227</v>
      </c>
      <c r="B142" s="7" t="s">
        <v>401</v>
      </c>
      <c r="C142" s="112"/>
      <c r="D142" s="112"/>
    </row>
    <row r="143" spans="1:11" ht="12.75" customHeight="1" thickBot="1" x14ac:dyDescent="0.25">
      <c r="A143" s="235" t="s">
        <v>309</v>
      </c>
      <c r="B143" s="7" t="s">
        <v>402</v>
      </c>
      <c r="C143" s="112"/>
      <c r="D143" s="112"/>
    </row>
    <row r="144" spans="1:11" ht="12" customHeight="1" thickBot="1" x14ac:dyDescent="0.25">
      <c r="A144" s="26" t="s">
        <v>102</v>
      </c>
      <c r="B144" s="60" t="s">
        <v>403</v>
      </c>
      <c r="C144" s="229">
        <f>+C125+C129+C134+C139</f>
        <v>0</v>
      </c>
      <c r="D144" s="229">
        <f>+D125+D129+D134+D139</f>
        <v>0</v>
      </c>
    </row>
    <row r="145" spans="1:4" ht="15" customHeight="1" thickBot="1" x14ac:dyDescent="0.25">
      <c r="A145" s="247" t="s">
        <v>103</v>
      </c>
      <c r="B145" s="194" t="s">
        <v>404</v>
      </c>
      <c r="C145" s="229">
        <f>+C124+C144</f>
        <v>6400</v>
      </c>
      <c r="D145" s="229">
        <f>+D124+D144</f>
        <v>7143</v>
      </c>
    </row>
    <row r="146" spans="1:4" ht="13.5" thickBot="1" x14ac:dyDescent="0.25">
      <c r="A146" s="197"/>
      <c r="B146" s="198"/>
      <c r="C146" s="199"/>
      <c r="D146" s="199"/>
    </row>
    <row r="147" spans="1:4" ht="15" customHeight="1" thickBot="1" x14ac:dyDescent="0.25">
      <c r="A147" s="108" t="s">
        <v>220</v>
      </c>
      <c r="B147" s="109"/>
      <c r="C147" s="58"/>
      <c r="D147" s="58"/>
    </row>
    <row r="148" spans="1:4" ht="14.25" customHeight="1" thickBot="1" x14ac:dyDescent="0.25">
      <c r="A148" s="108" t="s">
        <v>221</v>
      </c>
      <c r="B148" s="109"/>
      <c r="C148" s="58"/>
      <c r="D148" s="58"/>
    </row>
    <row r="151" spans="1:4" x14ac:dyDescent="0.2">
      <c r="A151" s="865" t="s">
        <v>783</v>
      </c>
      <c r="B151" s="865"/>
      <c r="C151" s="865"/>
      <c r="D151" s="865"/>
    </row>
  </sheetData>
  <sheetProtection formatCells="0"/>
  <mergeCells count="1">
    <mergeCell ref="A151:D15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1"/>
  <sheetViews>
    <sheetView topLeftCell="A121" zoomScaleNormal="100" zoomScaleSheetLayoutView="85" workbookViewId="0">
      <selection activeCell="A151" sqref="A151:D151"/>
    </sheetView>
  </sheetViews>
  <sheetFormatPr defaultRowHeight="12.75" x14ac:dyDescent="0.2"/>
  <cols>
    <col min="1" max="1" width="19.5" style="200" customWidth="1"/>
    <col min="2" max="2" width="65.33203125" style="201" customWidth="1"/>
    <col min="3" max="3" width="13.1640625" style="202" customWidth="1"/>
    <col min="4" max="4" width="12.6640625" style="2" customWidth="1"/>
    <col min="5" max="16384" width="9.33203125" style="2"/>
  </cols>
  <sheetData>
    <row r="1" spans="1:4" s="1" customFormat="1" ht="16.5" customHeight="1" thickBot="1" x14ac:dyDescent="0.25">
      <c r="A1" s="85"/>
      <c r="B1" s="87"/>
      <c r="C1" s="110" t="s">
        <v>766</v>
      </c>
    </row>
    <row r="2" spans="1:4" s="53" customFormat="1" ht="21" customHeight="1" x14ac:dyDescent="0.2">
      <c r="A2" s="207" t="s">
        <v>138</v>
      </c>
      <c r="B2" s="176" t="s">
        <v>222</v>
      </c>
      <c r="C2" s="178"/>
      <c r="D2" s="178" t="s">
        <v>126</v>
      </c>
    </row>
    <row r="3" spans="1:4" s="53" customFormat="1" ht="16.5" thickBot="1" x14ac:dyDescent="0.25">
      <c r="A3" s="88" t="s">
        <v>217</v>
      </c>
      <c r="B3" s="177" t="s">
        <v>488</v>
      </c>
      <c r="C3" s="179"/>
      <c r="D3" s="179">
        <v>4</v>
      </c>
    </row>
    <row r="4" spans="1:4" s="54" customFormat="1" ht="15.95" customHeight="1" thickBot="1" x14ac:dyDescent="0.3">
      <c r="A4" s="89"/>
      <c r="B4" s="89"/>
      <c r="C4" s="90"/>
      <c r="D4" s="90" t="s">
        <v>127</v>
      </c>
    </row>
    <row r="5" spans="1:4" ht="24.75" thickBot="1" x14ac:dyDescent="0.25">
      <c r="A5" s="208" t="s">
        <v>219</v>
      </c>
      <c r="B5" s="91" t="s">
        <v>128</v>
      </c>
      <c r="C5" s="180" t="s">
        <v>129</v>
      </c>
      <c r="D5" s="180" t="s">
        <v>129</v>
      </c>
    </row>
    <row r="6" spans="1:4" s="47" customFormat="1" ht="12.95" customHeight="1" thickBot="1" x14ac:dyDescent="0.25">
      <c r="A6" s="81">
        <v>1</v>
      </c>
      <c r="B6" s="82">
        <v>2</v>
      </c>
      <c r="C6" s="83">
        <v>3</v>
      </c>
      <c r="D6" s="83">
        <v>4</v>
      </c>
    </row>
    <row r="7" spans="1:4" s="47" customFormat="1" ht="15.95" customHeight="1" thickBot="1" x14ac:dyDescent="0.25">
      <c r="A7" s="93"/>
      <c r="B7" s="94" t="s">
        <v>130</v>
      </c>
      <c r="C7" s="181"/>
      <c r="D7" s="181"/>
    </row>
    <row r="8" spans="1:4" s="47" customFormat="1" ht="12" customHeight="1" thickBot="1" x14ac:dyDescent="0.25">
      <c r="A8" s="26" t="s">
        <v>94</v>
      </c>
      <c r="B8" s="19" t="s">
        <v>249</v>
      </c>
      <c r="C8" s="119">
        <f>+C9+C10+C11+C12+C13+C14</f>
        <v>93252</v>
      </c>
      <c r="D8" s="119">
        <f>+D9+D10+D11+D12+D13+D14</f>
        <v>90910</v>
      </c>
    </row>
    <row r="9" spans="1:4" s="55" customFormat="1" ht="12" customHeight="1" x14ac:dyDescent="0.2">
      <c r="A9" s="235" t="s">
        <v>157</v>
      </c>
      <c r="B9" s="217" t="s">
        <v>250</v>
      </c>
      <c r="C9" s="122">
        <v>93252</v>
      </c>
      <c r="D9" s="122">
        <v>90910</v>
      </c>
    </row>
    <row r="10" spans="1:4" s="56" customFormat="1" ht="12" customHeight="1" x14ac:dyDescent="0.2">
      <c r="A10" s="236" t="s">
        <v>158</v>
      </c>
      <c r="B10" s="218" t="s">
        <v>251</v>
      </c>
      <c r="C10" s="121"/>
      <c r="D10" s="121"/>
    </row>
    <row r="11" spans="1:4" s="56" customFormat="1" ht="12" customHeight="1" x14ac:dyDescent="0.2">
      <c r="A11" s="236" t="s">
        <v>159</v>
      </c>
      <c r="B11" s="218" t="s">
        <v>252</v>
      </c>
      <c r="C11" s="121"/>
      <c r="D11" s="121"/>
    </row>
    <row r="12" spans="1:4" s="56" customFormat="1" ht="12" customHeight="1" x14ac:dyDescent="0.2">
      <c r="A12" s="236" t="s">
        <v>160</v>
      </c>
      <c r="B12" s="218" t="s">
        <v>253</v>
      </c>
      <c r="C12" s="121"/>
      <c r="D12" s="121"/>
    </row>
    <row r="13" spans="1:4" s="56" customFormat="1" ht="12" customHeight="1" x14ac:dyDescent="0.2">
      <c r="A13" s="236" t="s">
        <v>177</v>
      </c>
      <c r="B13" s="218" t="s">
        <v>254</v>
      </c>
      <c r="C13" s="261"/>
      <c r="D13" s="261"/>
    </row>
    <row r="14" spans="1:4" s="55" customFormat="1" ht="12" customHeight="1" thickBot="1" x14ac:dyDescent="0.25">
      <c r="A14" s="237" t="s">
        <v>161</v>
      </c>
      <c r="B14" s="219" t="s">
        <v>255</v>
      </c>
      <c r="C14" s="262"/>
      <c r="D14" s="262"/>
    </row>
    <row r="15" spans="1:4" s="55" customFormat="1" ht="12" customHeight="1" thickBot="1" x14ac:dyDescent="0.25">
      <c r="A15" s="26" t="s">
        <v>95</v>
      </c>
      <c r="B15" s="114" t="s">
        <v>256</v>
      </c>
      <c r="C15" s="119">
        <f>+C16+C17+C18+C19+C20</f>
        <v>0</v>
      </c>
      <c r="D15" s="119">
        <f>+D16+D17+D18+D19+D20</f>
        <v>2398</v>
      </c>
    </row>
    <row r="16" spans="1:4" s="55" customFormat="1" ht="12" customHeight="1" x14ac:dyDescent="0.2">
      <c r="A16" s="235" t="s">
        <v>163</v>
      </c>
      <c r="B16" s="218" t="s">
        <v>608</v>
      </c>
      <c r="C16" s="122"/>
      <c r="D16" s="122">
        <v>0</v>
      </c>
    </row>
    <row r="17" spans="1:4" s="55" customFormat="1" ht="12" customHeight="1" x14ac:dyDescent="0.2">
      <c r="A17" s="236" t="s">
        <v>164</v>
      </c>
      <c r="B17" s="218" t="s">
        <v>609</v>
      </c>
      <c r="C17" s="121"/>
      <c r="D17" s="121">
        <v>2398</v>
      </c>
    </row>
    <row r="18" spans="1:4" s="55" customFormat="1" ht="12" customHeight="1" x14ac:dyDescent="0.2">
      <c r="A18" s="236" t="s">
        <v>165</v>
      </c>
      <c r="B18" s="218" t="s">
        <v>479</v>
      </c>
      <c r="C18" s="121"/>
      <c r="D18" s="121"/>
    </row>
    <row r="19" spans="1:4" s="55" customFormat="1" ht="12" customHeight="1" x14ac:dyDescent="0.2">
      <c r="A19" s="236" t="s">
        <v>166</v>
      </c>
      <c r="B19" s="218" t="s">
        <v>480</v>
      </c>
      <c r="C19" s="121"/>
      <c r="D19" s="121"/>
    </row>
    <row r="20" spans="1:4" s="55" customFormat="1" ht="12" customHeight="1" x14ac:dyDescent="0.2">
      <c r="A20" s="236" t="s">
        <v>167</v>
      </c>
      <c r="B20" s="218" t="s">
        <v>259</v>
      </c>
      <c r="C20" s="121"/>
      <c r="D20" s="121"/>
    </row>
    <row r="21" spans="1:4" s="56" customFormat="1" ht="12" customHeight="1" thickBot="1" x14ac:dyDescent="0.25">
      <c r="A21" s="237" t="s">
        <v>173</v>
      </c>
      <c r="B21" s="219" t="s">
        <v>260</v>
      </c>
      <c r="C21" s="123"/>
      <c r="D21" s="123"/>
    </row>
    <row r="22" spans="1:4" s="56" customFormat="1" ht="12" customHeight="1" thickBot="1" x14ac:dyDescent="0.25">
      <c r="A22" s="26" t="s">
        <v>96</v>
      </c>
      <c r="B22" s="19" t="s">
        <v>261</v>
      </c>
      <c r="C22" s="119">
        <f>+C23+C24+C25+C26+C27</f>
        <v>0</v>
      </c>
      <c r="D22" s="119">
        <f>+D23+D24+D25+D26+D27</f>
        <v>0</v>
      </c>
    </row>
    <row r="23" spans="1:4" s="56" customFormat="1" ht="12" customHeight="1" x14ac:dyDescent="0.2">
      <c r="A23" s="235" t="s">
        <v>146</v>
      </c>
      <c r="B23" s="217" t="s">
        <v>262</v>
      </c>
      <c r="C23" s="122"/>
      <c r="D23" s="122"/>
    </row>
    <row r="24" spans="1:4" s="55" customFormat="1" ht="12" customHeight="1" x14ac:dyDescent="0.2">
      <c r="A24" s="236" t="s">
        <v>147</v>
      </c>
      <c r="B24" s="218" t="s">
        <v>263</v>
      </c>
      <c r="C24" s="121"/>
      <c r="D24" s="121"/>
    </row>
    <row r="25" spans="1:4" s="56" customFormat="1" ht="12" customHeight="1" x14ac:dyDescent="0.2">
      <c r="A25" s="236" t="s">
        <v>148</v>
      </c>
      <c r="B25" s="218" t="s">
        <v>481</v>
      </c>
      <c r="C25" s="121"/>
      <c r="D25" s="121"/>
    </row>
    <row r="26" spans="1:4" s="56" customFormat="1" ht="12" customHeight="1" x14ac:dyDescent="0.2">
      <c r="A26" s="236" t="s">
        <v>149</v>
      </c>
      <c r="B26" s="218" t="s">
        <v>482</v>
      </c>
      <c r="C26" s="121"/>
      <c r="D26" s="121"/>
    </row>
    <row r="27" spans="1:4" s="56" customFormat="1" ht="12" customHeight="1" x14ac:dyDescent="0.2">
      <c r="A27" s="236" t="s">
        <v>191</v>
      </c>
      <c r="B27" s="218" t="s">
        <v>264</v>
      </c>
      <c r="C27" s="121"/>
      <c r="D27" s="121"/>
    </row>
    <row r="28" spans="1:4" s="56" customFormat="1" ht="12" customHeight="1" thickBot="1" x14ac:dyDescent="0.25">
      <c r="A28" s="237" t="s">
        <v>192</v>
      </c>
      <c r="B28" s="219" t="s">
        <v>265</v>
      </c>
      <c r="C28" s="123"/>
      <c r="D28" s="123"/>
    </row>
    <row r="29" spans="1:4" s="56" customFormat="1" ht="12" customHeight="1" thickBot="1" x14ac:dyDescent="0.25">
      <c r="A29" s="26" t="s">
        <v>193</v>
      </c>
      <c r="B29" s="19" t="s">
        <v>266</v>
      </c>
      <c r="C29" s="125">
        <f>+C30+C33+C34+C35</f>
        <v>0</v>
      </c>
      <c r="D29" s="125">
        <f>+D30+D33+D34+D35</f>
        <v>0</v>
      </c>
    </row>
    <row r="30" spans="1:4" s="56" customFormat="1" ht="12" customHeight="1" x14ac:dyDescent="0.2">
      <c r="A30" s="235" t="s">
        <v>267</v>
      </c>
      <c r="B30" s="217" t="s">
        <v>273</v>
      </c>
      <c r="C30" s="212">
        <f>+C31+C32</f>
        <v>0</v>
      </c>
      <c r="D30" s="212">
        <f>+D31+D32</f>
        <v>0</v>
      </c>
    </row>
    <row r="31" spans="1:4" s="56" customFormat="1" ht="12" customHeight="1" x14ac:dyDescent="0.2">
      <c r="A31" s="236" t="s">
        <v>268</v>
      </c>
      <c r="B31" s="218" t="s">
        <v>274</v>
      </c>
      <c r="C31" s="121"/>
      <c r="D31" s="121"/>
    </row>
    <row r="32" spans="1:4" s="56" customFormat="1" ht="12" customHeight="1" x14ac:dyDescent="0.2">
      <c r="A32" s="236" t="s">
        <v>269</v>
      </c>
      <c r="B32" s="218" t="s">
        <v>275</v>
      </c>
      <c r="C32" s="121"/>
      <c r="D32" s="121"/>
    </row>
    <row r="33" spans="1:4" s="56" customFormat="1" ht="12" customHeight="1" x14ac:dyDescent="0.2">
      <c r="A33" s="236" t="s">
        <v>270</v>
      </c>
      <c r="B33" s="218" t="s">
        <v>276</v>
      </c>
      <c r="C33" s="121"/>
      <c r="D33" s="121"/>
    </row>
    <row r="34" spans="1:4" s="56" customFormat="1" ht="12" customHeight="1" x14ac:dyDescent="0.2">
      <c r="A34" s="236" t="s">
        <v>271</v>
      </c>
      <c r="B34" s="218" t="s">
        <v>277</v>
      </c>
      <c r="C34" s="121"/>
      <c r="D34" s="121"/>
    </row>
    <row r="35" spans="1:4" s="56" customFormat="1" ht="12" customHeight="1" thickBot="1" x14ac:dyDescent="0.25">
      <c r="A35" s="237" t="s">
        <v>272</v>
      </c>
      <c r="B35" s="219" t="s">
        <v>278</v>
      </c>
      <c r="C35" s="123"/>
      <c r="D35" s="123"/>
    </row>
    <row r="36" spans="1:4" s="56" customFormat="1" ht="12" customHeight="1" thickBot="1" x14ac:dyDescent="0.25">
      <c r="A36" s="26" t="s">
        <v>98</v>
      </c>
      <c r="B36" s="19" t="s">
        <v>279</v>
      </c>
      <c r="C36" s="119">
        <f>SUM(C37:C46)</f>
        <v>0</v>
      </c>
      <c r="D36" s="119">
        <f>SUM(D37:D46)</f>
        <v>0</v>
      </c>
    </row>
    <row r="37" spans="1:4" s="56" customFormat="1" ht="12" customHeight="1" x14ac:dyDescent="0.2">
      <c r="A37" s="235" t="s">
        <v>150</v>
      </c>
      <c r="B37" s="217" t="s">
        <v>282</v>
      </c>
      <c r="C37" s="122"/>
      <c r="D37" s="122"/>
    </row>
    <row r="38" spans="1:4" s="56" customFormat="1" ht="12" customHeight="1" x14ac:dyDescent="0.2">
      <c r="A38" s="236" t="s">
        <v>151</v>
      </c>
      <c r="B38" s="218" t="s">
        <v>283</v>
      </c>
      <c r="C38" s="121"/>
      <c r="D38" s="121"/>
    </row>
    <row r="39" spans="1:4" s="56" customFormat="1" ht="12" customHeight="1" x14ac:dyDescent="0.2">
      <c r="A39" s="236" t="s">
        <v>152</v>
      </c>
      <c r="B39" s="218" t="s">
        <v>284</v>
      </c>
      <c r="C39" s="121"/>
      <c r="D39" s="121"/>
    </row>
    <row r="40" spans="1:4" s="56" customFormat="1" ht="12" customHeight="1" x14ac:dyDescent="0.2">
      <c r="A40" s="236" t="s">
        <v>195</v>
      </c>
      <c r="B40" s="218" t="s">
        <v>285</v>
      </c>
      <c r="C40" s="121"/>
      <c r="D40" s="121"/>
    </row>
    <row r="41" spans="1:4" s="56" customFormat="1" ht="12" customHeight="1" x14ac:dyDescent="0.2">
      <c r="A41" s="236" t="s">
        <v>196</v>
      </c>
      <c r="B41" s="218" t="s">
        <v>286</v>
      </c>
      <c r="C41" s="121"/>
      <c r="D41" s="121"/>
    </row>
    <row r="42" spans="1:4" s="56" customFormat="1" ht="12" customHeight="1" x14ac:dyDescent="0.2">
      <c r="A42" s="236" t="s">
        <v>197</v>
      </c>
      <c r="B42" s="218" t="s">
        <v>287</v>
      </c>
      <c r="C42" s="121"/>
      <c r="D42" s="121"/>
    </row>
    <row r="43" spans="1:4" s="56" customFormat="1" ht="12" customHeight="1" x14ac:dyDescent="0.2">
      <c r="A43" s="236" t="s">
        <v>198</v>
      </c>
      <c r="B43" s="218" t="s">
        <v>288</v>
      </c>
      <c r="C43" s="121"/>
      <c r="D43" s="121"/>
    </row>
    <row r="44" spans="1:4" s="56" customFormat="1" ht="12" customHeight="1" x14ac:dyDescent="0.2">
      <c r="A44" s="236" t="s">
        <v>199</v>
      </c>
      <c r="B44" s="218" t="s">
        <v>289</v>
      </c>
      <c r="C44" s="121"/>
      <c r="D44" s="121"/>
    </row>
    <row r="45" spans="1:4" s="56" customFormat="1" ht="12" customHeight="1" x14ac:dyDescent="0.2">
      <c r="A45" s="236" t="s">
        <v>280</v>
      </c>
      <c r="B45" s="218" t="s">
        <v>290</v>
      </c>
      <c r="C45" s="124"/>
      <c r="D45" s="124"/>
    </row>
    <row r="46" spans="1:4" s="56" customFormat="1" ht="12" customHeight="1" thickBot="1" x14ac:dyDescent="0.25">
      <c r="A46" s="237" t="s">
        <v>281</v>
      </c>
      <c r="B46" s="219" t="s">
        <v>291</v>
      </c>
      <c r="C46" s="206"/>
      <c r="D46" s="206"/>
    </row>
    <row r="47" spans="1:4" s="56" customFormat="1" ht="12" customHeight="1" thickBot="1" x14ac:dyDescent="0.25">
      <c r="A47" s="26" t="s">
        <v>99</v>
      </c>
      <c r="B47" s="19" t="s">
        <v>292</v>
      </c>
      <c r="C47" s="119">
        <f>SUM(C48:C52)</f>
        <v>0</v>
      </c>
      <c r="D47" s="119">
        <f>SUM(D48:D52)</f>
        <v>0</v>
      </c>
    </row>
    <row r="48" spans="1:4" s="56" customFormat="1" ht="12" customHeight="1" x14ac:dyDescent="0.2">
      <c r="A48" s="235" t="s">
        <v>153</v>
      </c>
      <c r="B48" s="217" t="s">
        <v>296</v>
      </c>
      <c r="C48" s="263"/>
      <c r="D48" s="263"/>
    </row>
    <row r="49" spans="1:4" s="56" customFormat="1" ht="12" customHeight="1" x14ac:dyDescent="0.2">
      <c r="A49" s="236" t="s">
        <v>154</v>
      </c>
      <c r="B49" s="218" t="s">
        <v>297</v>
      </c>
      <c r="C49" s="124"/>
      <c r="D49" s="124"/>
    </row>
    <row r="50" spans="1:4" s="56" customFormat="1" ht="12" customHeight="1" x14ac:dyDescent="0.2">
      <c r="A50" s="236" t="s">
        <v>293</v>
      </c>
      <c r="B50" s="218" t="s">
        <v>298</v>
      </c>
      <c r="C50" s="124"/>
      <c r="D50" s="124"/>
    </row>
    <row r="51" spans="1:4" s="56" customFormat="1" ht="12" customHeight="1" x14ac:dyDescent="0.2">
      <c r="A51" s="236" t="s">
        <v>294</v>
      </c>
      <c r="B51" s="218" t="s">
        <v>299</v>
      </c>
      <c r="C51" s="124"/>
      <c r="D51" s="124"/>
    </row>
    <row r="52" spans="1:4" s="56" customFormat="1" ht="12" customHeight="1" thickBot="1" x14ac:dyDescent="0.25">
      <c r="A52" s="237" t="s">
        <v>295</v>
      </c>
      <c r="B52" s="219" t="s">
        <v>300</v>
      </c>
      <c r="C52" s="206"/>
      <c r="D52" s="206"/>
    </row>
    <row r="53" spans="1:4" s="56" customFormat="1" ht="12" customHeight="1" thickBot="1" x14ac:dyDescent="0.25">
      <c r="A53" s="26" t="s">
        <v>200</v>
      </c>
      <c r="B53" s="19" t="s">
        <v>301</v>
      </c>
      <c r="C53" s="119">
        <f>SUM(C54:C56)</f>
        <v>0</v>
      </c>
      <c r="D53" s="119">
        <f>SUM(D54:D56)</f>
        <v>0</v>
      </c>
    </row>
    <row r="54" spans="1:4" s="56" customFormat="1" ht="12" customHeight="1" x14ac:dyDescent="0.2">
      <c r="A54" s="235" t="s">
        <v>155</v>
      </c>
      <c r="B54" s="217" t="s">
        <v>302</v>
      </c>
      <c r="C54" s="122"/>
      <c r="D54" s="122"/>
    </row>
    <row r="55" spans="1:4" s="56" customFormat="1" ht="12" customHeight="1" x14ac:dyDescent="0.2">
      <c r="A55" s="236" t="s">
        <v>156</v>
      </c>
      <c r="B55" s="218" t="s">
        <v>483</v>
      </c>
      <c r="C55" s="121"/>
      <c r="D55" s="121"/>
    </row>
    <row r="56" spans="1:4" s="56" customFormat="1" ht="12" customHeight="1" x14ac:dyDescent="0.2">
      <c r="A56" s="236" t="s">
        <v>306</v>
      </c>
      <c r="B56" s="218" t="s">
        <v>304</v>
      </c>
      <c r="C56" s="121"/>
      <c r="D56" s="121"/>
    </row>
    <row r="57" spans="1:4" s="56" customFormat="1" ht="12" customHeight="1" thickBot="1" x14ac:dyDescent="0.25">
      <c r="A57" s="237" t="s">
        <v>307</v>
      </c>
      <c r="B57" s="219" t="s">
        <v>305</v>
      </c>
      <c r="C57" s="123"/>
      <c r="D57" s="123"/>
    </row>
    <row r="58" spans="1:4" s="56" customFormat="1" ht="12" customHeight="1" thickBot="1" x14ac:dyDescent="0.25">
      <c r="A58" s="26" t="s">
        <v>101</v>
      </c>
      <c r="B58" s="114" t="s">
        <v>308</v>
      </c>
      <c r="C58" s="119">
        <f>SUM(C59:C61)</f>
        <v>0</v>
      </c>
      <c r="D58" s="119">
        <f>SUM(D59:D61)</f>
        <v>0</v>
      </c>
    </row>
    <row r="59" spans="1:4" s="56" customFormat="1" ht="12" customHeight="1" x14ac:dyDescent="0.2">
      <c r="A59" s="235" t="s">
        <v>201</v>
      </c>
      <c r="B59" s="217" t="s">
        <v>310</v>
      </c>
      <c r="C59" s="124"/>
      <c r="D59" s="124"/>
    </row>
    <row r="60" spans="1:4" s="56" customFormat="1" ht="12" customHeight="1" x14ac:dyDescent="0.2">
      <c r="A60" s="236" t="s">
        <v>202</v>
      </c>
      <c r="B60" s="218" t="s">
        <v>484</v>
      </c>
      <c r="C60" s="124"/>
      <c r="D60" s="124"/>
    </row>
    <row r="61" spans="1:4" s="56" customFormat="1" ht="12" customHeight="1" x14ac:dyDescent="0.2">
      <c r="A61" s="236" t="s">
        <v>227</v>
      </c>
      <c r="B61" s="218" t="s">
        <v>311</v>
      </c>
      <c r="C61" s="124"/>
      <c r="D61" s="124"/>
    </row>
    <row r="62" spans="1:4" s="56" customFormat="1" ht="12" customHeight="1" thickBot="1" x14ac:dyDescent="0.25">
      <c r="A62" s="237" t="s">
        <v>309</v>
      </c>
      <c r="B62" s="219" t="s">
        <v>312</v>
      </c>
      <c r="C62" s="124"/>
      <c r="D62" s="124"/>
    </row>
    <row r="63" spans="1:4" s="56" customFormat="1" ht="12" customHeight="1" thickBot="1" x14ac:dyDescent="0.25">
      <c r="A63" s="26" t="s">
        <v>102</v>
      </c>
      <c r="B63" s="19" t="s">
        <v>313</v>
      </c>
      <c r="C63" s="125">
        <f>+C8+C15+C22+C29+C36+C47+C53+C58</f>
        <v>93252</v>
      </c>
      <c r="D63" s="125">
        <f>+D8+D15+D22+D29+D36+D47+D53+D58</f>
        <v>93308</v>
      </c>
    </row>
    <row r="64" spans="1:4" s="56" customFormat="1" ht="12" customHeight="1" thickBot="1" x14ac:dyDescent="0.2">
      <c r="A64" s="238" t="s">
        <v>450</v>
      </c>
      <c r="B64" s="114" t="s">
        <v>315</v>
      </c>
      <c r="C64" s="119">
        <f>SUM(C65:C67)</f>
        <v>0</v>
      </c>
      <c r="D64" s="119">
        <f>SUM(D65:D67)</f>
        <v>0</v>
      </c>
    </row>
    <row r="65" spans="1:4" s="56" customFormat="1" ht="12" customHeight="1" x14ac:dyDescent="0.2">
      <c r="A65" s="235" t="s">
        <v>348</v>
      </c>
      <c r="B65" s="217" t="s">
        <v>316</v>
      </c>
      <c r="C65" s="124"/>
      <c r="D65" s="124"/>
    </row>
    <row r="66" spans="1:4" s="56" customFormat="1" ht="12" customHeight="1" x14ac:dyDescent="0.2">
      <c r="A66" s="236" t="s">
        <v>357</v>
      </c>
      <c r="B66" s="218" t="s">
        <v>317</v>
      </c>
      <c r="C66" s="124"/>
      <c r="D66" s="124"/>
    </row>
    <row r="67" spans="1:4" s="56" customFormat="1" ht="12" customHeight="1" thickBot="1" x14ac:dyDescent="0.25">
      <c r="A67" s="237" t="s">
        <v>358</v>
      </c>
      <c r="B67" s="221" t="s">
        <v>318</v>
      </c>
      <c r="C67" s="124"/>
      <c r="D67" s="124"/>
    </row>
    <row r="68" spans="1:4" s="56" customFormat="1" ht="12" customHeight="1" thickBot="1" x14ac:dyDescent="0.2">
      <c r="A68" s="238" t="s">
        <v>319</v>
      </c>
      <c r="B68" s="114" t="s">
        <v>320</v>
      </c>
      <c r="C68" s="119">
        <f>SUM(C69:C72)</f>
        <v>0</v>
      </c>
      <c r="D68" s="119">
        <f>SUM(D69:D72)</f>
        <v>0</v>
      </c>
    </row>
    <row r="69" spans="1:4" s="56" customFormat="1" ht="12" customHeight="1" x14ac:dyDescent="0.2">
      <c r="A69" s="235" t="s">
        <v>178</v>
      </c>
      <c r="B69" s="217" t="s">
        <v>321</v>
      </c>
      <c r="C69" s="124"/>
      <c r="D69" s="124"/>
    </row>
    <row r="70" spans="1:4" s="56" customFormat="1" ht="12" customHeight="1" x14ac:dyDescent="0.2">
      <c r="A70" s="236" t="s">
        <v>179</v>
      </c>
      <c r="B70" s="218" t="s">
        <v>322</v>
      </c>
      <c r="C70" s="124"/>
      <c r="D70" s="124"/>
    </row>
    <row r="71" spans="1:4" s="56" customFormat="1" ht="12" customHeight="1" x14ac:dyDescent="0.2">
      <c r="A71" s="236" t="s">
        <v>349</v>
      </c>
      <c r="B71" s="218" t="s">
        <v>323</v>
      </c>
      <c r="C71" s="124"/>
      <c r="D71" s="124"/>
    </row>
    <row r="72" spans="1:4" s="56" customFormat="1" ht="12" customHeight="1" thickBot="1" x14ac:dyDescent="0.25">
      <c r="A72" s="237" t="s">
        <v>350</v>
      </c>
      <c r="B72" s="219" t="s">
        <v>324</v>
      </c>
      <c r="C72" s="124"/>
      <c r="D72" s="124"/>
    </row>
    <row r="73" spans="1:4" s="56" customFormat="1" ht="12" customHeight="1" thickBot="1" x14ac:dyDescent="0.2">
      <c r="A73" s="238" t="s">
        <v>325</v>
      </c>
      <c r="B73" s="114" t="s">
        <v>326</v>
      </c>
      <c r="C73" s="119">
        <f>SUM(C74:C75)</f>
        <v>0</v>
      </c>
      <c r="D73" s="119">
        <f>SUM(D74:D75)</f>
        <v>0</v>
      </c>
    </row>
    <row r="74" spans="1:4" s="56" customFormat="1" ht="12" customHeight="1" x14ac:dyDescent="0.2">
      <c r="A74" s="235" t="s">
        <v>351</v>
      </c>
      <c r="B74" s="217" t="s">
        <v>327</v>
      </c>
      <c r="C74" s="124"/>
      <c r="D74" s="124"/>
    </row>
    <row r="75" spans="1:4" s="56" customFormat="1" ht="12" customHeight="1" thickBot="1" x14ac:dyDescent="0.25">
      <c r="A75" s="237" t="s">
        <v>352</v>
      </c>
      <c r="B75" s="219" t="s">
        <v>328</v>
      </c>
      <c r="C75" s="124"/>
      <c r="D75" s="124"/>
    </row>
    <row r="76" spans="1:4" s="55" customFormat="1" ht="12" customHeight="1" thickBot="1" x14ac:dyDescent="0.2">
      <c r="A76" s="238" t="s">
        <v>329</v>
      </c>
      <c r="B76" s="114" t="s">
        <v>330</v>
      </c>
      <c r="C76" s="119">
        <f>SUM(C77:C79)</f>
        <v>0</v>
      </c>
      <c r="D76" s="119">
        <f>SUM(D77:D79)</f>
        <v>0</v>
      </c>
    </row>
    <row r="77" spans="1:4" s="56" customFormat="1" ht="12" customHeight="1" x14ac:dyDescent="0.2">
      <c r="A77" s="235" t="s">
        <v>353</v>
      </c>
      <c r="B77" s="217" t="s">
        <v>331</v>
      </c>
      <c r="C77" s="124"/>
      <c r="D77" s="124"/>
    </row>
    <row r="78" spans="1:4" s="56" customFormat="1" ht="12" customHeight="1" x14ac:dyDescent="0.2">
      <c r="A78" s="236" t="s">
        <v>354</v>
      </c>
      <c r="B78" s="218" t="s">
        <v>332</v>
      </c>
      <c r="C78" s="124"/>
      <c r="D78" s="124"/>
    </row>
    <row r="79" spans="1:4" s="56" customFormat="1" ht="12" customHeight="1" thickBot="1" x14ac:dyDescent="0.25">
      <c r="A79" s="237" t="s">
        <v>355</v>
      </c>
      <c r="B79" s="219" t="s">
        <v>333</v>
      </c>
      <c r="C79" s="124"/>
      <c r="D79" s="124"/>
    </row>
    <row r="80" spans="1:4" s="56" customFormat="1" ht="12" customHeight="1" thickBot="1" x14ac:dyDescent="0.2">
      <c r="A80" s="238" t="s">
        <v>334</v>
      </c>
      <c r="B80" s="114" t="s">
        <v>356</v>
      </c>
      <c r="C80" s="119">
        <f>SUM(C81:C84)</f>
        <v>0</v>
      </c>
      <c r="D80" s="119">
        <f>SUM(D81:D84)</f>
        <v>0</v>
      </c>
    </row>
    <row r="81" spans="1:4" s="56" customFormat="1" ht="12" customHeight="1" x14ac:dyDescent="0.2">
      <c r="A81" s="239" t="s">
        <v>335</v>
      </c>
      <c r="B81" s="217" t="s">
        <v>336</v>
      </c>
      <c r="C81" s="124"/>
      <c r="D81" s="124"/>
    </row>
    <row r="82" spans="1:4" s="56" customFormat="1" ht="12" customHeight="1" x14ac:dyDescent="0.2">
      <c r="A82" s="240" t="s">
        <v>337</v>
      </c>
      <c r="B82" s="218" t="s">
        <v>338</v>
      </c>
      <c r="C82" s="124"/>
      <c r="D82" s="124"/>
    </row>
    <row r="83" spans="1:4" s="56" customFormat="1" ht="12" customHeight="1" x14ac:dyDescent="0.2">
      <c r="A83" s="240" t="s">
        <v>339</v>
      </c>
      <c r="B83" s="218" t="s">
        <v>340</v>
      </c>
      <c r="C83" s="124"/>
      <c r="D83" s="124"/>
    </row>
    <row r="84" spans="1:4" s="55" customFormat="1" ht="12" customHeight="1" thickBot="1" x14ac:dyDescent="0.25">
      <c r="A84" s="241" t="s">
        <v>341</v>
      </c>
      <c r="B84" s="219" t="s">
        <v>342</v>
      </c>
      <c r="C84" s="124"/>
      <c r="D84" s="124"/>
    </row>
    <row r="85" spans="1:4" s="55" customFormat="1" ht="12" customHeight="1" thickBot="1" x14ac:dyDescent="0.2">
      <c r="A85" s="238" t="s">
        <v>343</v>
      </c>
      <c r="B85" s="114" t="s">
        <v>344</v>
      </c>
      <c r="C85" s="264"/>
      <c r="D85" s="264"/>
    </row>
    <row r="86" spans="1:4" s="55" customFormat="1" ht="12" customHeight="1" thickBot="1" x14ac:dyDescent="0.2">
      <c r="A86" s="238" t="s">
        <v>345</v>
      </c>
      <c r="B86" s="225" t="s">
        <v>346</v>
      </c>
      <c r="C86" s="125">
        <f>+C64+C68+C73+C76+C80+C85</f>
        <v>0</v>
      </c>
      <c r="D86" s="125">
        <f>+D64+D68+D73+D76+D80+D85</f>
        <v>0</v>
      </c>
    </row>
    <row r="87" spans="1:4" s="55" customFormat="1" ht="12" customHeight="1" thickBot="1" x14ac:dyDescent="0.2">
      <c r="A87" s="242" t="s">
        <v>359</v>
      </c>
      <c r="B87" s="227" t="s">
        <v>477</v>
      </c>
      <c r="C87" s="125">
        <f>+C63+C86</f>
        <v>93252</v>
      </c>
      <c r="D87" s="125">
        <f>+D63+D86</f>
        <v>93308</v>
      </c>
    </row>
    <row r="88" spans="1:4" s="56" customFormat="1" ht="15" customHeight="1" x14ac:dyDescent="0.2">
      <c r="A88" s="99"/>
      <c r="B88" s="100"/>
      <c r="C88" s="186"/>
      <c r="D88" s="186"/>
    </row>
    <row r="89" spans="1:4" ht="13.5" thickBot="1" x14ac:dyDescent="0.25">
      <c r="A89" s="243"/>
      <c r="B89" s="102"/>
      <c r="C89" s="187"/>
      <c r="D89" s="187"/>
    </row>
    <row r="90" spans="1:4" s="47" customFormat="1" ht="16.5" customHeight="1" thickBot="1" x14ac:dyDescent="0.25">
      <c r="A90" s="103"/>
      <c r="B90" s="104" t="s">
        <v>131</v>
      </c>
      <c r="C90" s="188"/>
      <c r="D90" s="188"/>
    </row>
    <row r="91" spans="1:4" s="57" customFormat="1" ht="12" customHeight="1" thickBot="1" x14ac:dyDescent="0.25">
      <c r="A91" s="209" t="s">
        <v>94</v>
      </c>
      <c r="B91" s="25" t="s">
        <v>362</v>
      </c>
      <c r="C91" s="118">
        <f>SUM(C92:C96)</f>
        <v>91252</v>
      </c>
      <c r="D91" s="118">
        <f>SUM(D92:D96)</f>
        <v>93949</v>
      </c>
    </row>
    <row r="92" spans="1:4" ht="12" customHeight="1" x14ac:dyDescent="0.2">
      <c r="A92" s="244" t="s">
        <v>157</v>
      </c>
      <c r="B92" s="8" t="s">
        <v>124</v>
      </c>
      <c r="C92" s="120"/>
      <c r="D92" s="120"/>
    </row>
    <row r="93" spans="1:4" ht="12" customHeight="1" x14ac:dyDescent="0.2">
      <c r="A93" s="236" t="s">
        <v>158</v>
      </c>
      <c r="B93" s="6" t="s">
        <v>203</v>
      </c>
      <c r="C93" s="121"/>
      <c r="D93" s="121"/>
    </row>
    <row r="94" spans="1:4" ht="12" customHeight="1" x14ac:dyDescent="0.2">
      <c r="A94" s="236" t="s">
        <v>159</v>
      </c>
      <c r="B94" s="6" t="s">
        <v>176</v>
      </c>
      <c r="C94" s="123"/>
      <c r="D94" s="123"/>
    </row>
    <row r="95" spans="1:4" ht="12" customHeight="1" x14ac:dyDescent="0.2">
      <c r="A95" s="236" t="s">
        <v>160</v>
      </c>
      <c r="B95" s="9" t="s">
        <v>204</v>
      </c>
      <c r="C95" s="123"/>
      <c r="D95" s="123"/>
    </row>
    <row r="96" spans="1:4" ht="12" customHeight="1" x14ac:dyDescent="0.2">
      <c r="A96" s="236" t="s">
        <v>168</v>
      </c>
      <c r="B96" s="17" t="s">
        <v>205</v>
      </c>
      <c r="C96" s="123">
        <v>91252</v>
      </c>
      <c r="D96" s="123">
        <v>93949</v>
      </c>
    </row>
    <row r="97" spans="1:4" ht="12" customHeight="1" x14ac:dyDescent="0.2">
      <c r="A97" s="236" t="s">
        <v>161</v>
      </c>
      <c r="B97" s="6" t="s">
        <v>363</v>
      </c>
      <c r="C97" s="123"/>
      <c r="D97" s="123"/>
    </row>
    <row r="98" spans="1:4" ht="12" customHeight="1" x14ac:dyDescent="0.2">
      <c r="A98" s="236" t="s">
        <v>162</v>
      </c>
      <c r="B98" s="72" t="s">
        <v>364</v>
      </c>
      <c r="C98" s="123"/>
      <c r="D98" s="123"/>
    </row>
    <row r="99" spans="1:4" ht="12" customHeight="1" x14ac:dyDescent="0.2">
      <c r="A99" s="236" t="s">
        <v>169</v>
      </c>
      <c r="B99" s="73" t="s">
        <v>365</v>
      </c>
      <c r="C99" s="123"/>
      <c r="D99" s="123"/>
    </row>
    <row r="100" spans="1:4" ht="12" customHeight="1" x14ac:dyDescent="0.2">
      <c r="A100" s="236" t="s">
        <v>170</v>
      </c>
      <c r="B100" s="73" t="s">
        <v>366</v>
      </c>
      <c r="C100" s="123"/>
      <c r="D100" s="123"/>
    </row>
    <row r="101" spans="1:4" ht="12" customHeight="1" x14ac:dyDescent="0.2">
      <c r="A101" s="236" t="s">
        <v>171</v>
      </c>
      <c r="B101" s="72" t="s">
        <v>556</v>
      </c>
      <c r="C101" s="123">
        <v>91252</v>
      </c>
      <c r="D101" s="123">
        <v>93949</v>
      </c>
    </row>
    <row r="102" spans="1:4" ht="12" customHeight="1" x14ac:dyDescent="0.2">
      <c r="A102" s="236" t="s">
        <v>172</v>
      </c>
      <c r="B102" s="72" t="s">
        <v>368</v>
      </c>
      <c r="C102" s="123"/>
      <c r="D102" s="123"/>
    </row>
    <row r="103" spans="1:4" ht="12" customHeight="1" x14ac:dyDescent="0.2">
      <c r="A103" s="236" t="s">
        <v>174</v>
      </c>
      <c r="B103" s="73" t="s">
        <v>369</v>
      </c>
      <c r="C103" s="123"/>
      <c r="D103" s="123"/>
    </row>
    <row r="104" spans="1:4" ht="12" customHeight="1" x14ac:dyDescent="0.2">
      <c r="A104" s="245" t="s">
        <v>206</v>
      </c>
      <c r="B104" s="74" t="s">
        <v>370</v>
      </c>
      <c r="C104" s="123"/>
      <c r="D104" s="123"/>
    </row>
    <row r="105" spans="1:4" ht="12" customHeight="1" x14ac:dyDescent="0.2">
      <c r="A105" s="236" t="s">
        <v>360</v>
      </c>
      <c r="B105" s="74" t="s">
        <v>371</v>
      </c>
      <c r="C105" s="123"/>
      <c r="D105" s="123"/>
    </row>
    <row r="106" spans="1:4" ht="12" customHeight="1" thickBot="1" x14ac:dyDescent="0.25">
      <c r="A106" s="246" t="s">
        <v>361</v>
      </c>
      <c r="B106" s="75" t="s">
        <v>372</v>
      </c>
      <c r="C106" s="127"/>
      <c r="D106" s="127"/>
    </row>
    <row r="107" spans="1:4" ht="12" customHeight="1" thickBot="1" x14ac:dyDescent="0.25">
      <c r="A107" s="26" t="s">
        <v>95</v>
      </c>
      <c r="B107" s="24" t="s">
        <v>373</v>
      </c>
      <c r="C107" s="119">
        <f>+C108+C110+C112</f>
        <v>0</v>
      </c>
      <c r="D107" s="119">
        <f>+D108+D110+D112</f>
        <v>0</v>
      </c>
    </row>
    <row r="108" spans="1:4" ht="12" customHeight="1" x14ac:dyDescent="0.2">
      <c r="A108" s="235" t="s">
        <v>163</v>
      </c>
      <c r="B108" s="6" t="s">
        <v>225</v>
      </c>
      <c r="C108" s="122"/>
      <c r="D108" s="122"/>
    </row>
    <row r="109" spans="1:4" ht="12" customHeight="1" x14ac:dyDescent="0.2">
      <c r="A109" s="235" t="s">
        <v>164</v>
      </c>
      <c r="B109" s="10" t="s">
        <v>377</v>
      </c>
      <c r="C109" s="122"/>
      <c r="D109" s="122"/>
    </row>
    <row r="110" spans="1:4" ht="12" customHeight="1" x14ac:dyDescent="0.2">
      <c r="A110" s="235" t="s">
        <v>165</v>
      </c>
      <c r="B110" s="10" t="s">
        <v>207</v>
      </c>
      <c r="C110" s="121"/>
      <c r="D110" s="121"/>
    </row>
    <row r="111" spans="1:4" ht="12" customHeight="1" x14ac:dyDescent="0.2">
      <c r="A111" s="235" t="s">
        <v>166</v>
      </c>
      <c r="B111" s="10" t="s">
        <v>378</v>
      </c>
      <c r="C111" s="112"/>
      <c r="D111" s="112"/>
    </row>
    <row r="112" spans="1:4" ht="12" customHeight="1" x14ac:dyDescent="0.2">
      <c r="A112" s="235" t="s">
        <v>167</v>
      </c>
      <c r="B112" s="116" t="s">
        <v>228</v>
      </c>
      <c r="C112" s="112"/>
      <c r="D112" s="112"/>
    </row>
    <row r="113" spans="1:4" ht="12" customHeight="1" x14ac:dyDescent="0.2">
      <c r="A113" s="235" t="s">
        <v>173</v>
      </c>
      <c r="B113" s="115" t="s">
        <v>485</v>
      </c>
      <c r="C113" s="112"/>
      <c r="D113" s="112"/>
    </row>
    <row r="114" spans="1:4" ht="12" customHeight="1" x14ac:dyDescent="0.2">
      <c r="A114" s="235" t="s">
        <v>175</v>
      </c>
      <c r="B114" s="213" t="s">
        <v>383</v>
      </c>
      <c r="C114" s="112"/>
      <c r="D114" s="112"/>
    </row>
    <row r="115" spans="1:4" ht="12" customHeight="1" x14ac:dyDescent="0.2">
      <c r="A115" s="235" t="s">
        <v>208</v>
      </c>
      <c r="B115" s="73" t="s">
        <v>366</v>
      </c>
      <c r="C115" s="112"/>
      <c r="D115" s="112"/>
    </row>
    <row r="116" spans="1:4" ht="12" customHeight="1" x14ac:dyDescent="0.2">
      <c r="A116" s="235" t="s">
        <v>209</v>
      </c>
      <c r="B116" s="73" t="s">
        <v>382</v>
      </c>
      <c r="C116" s="112"/>
      <c r="D116" s="112"/>
    </row>
    <row r="117" spans="1:4" ht="12" customHeight="1" x14ac:dyDescent="0.2">
      <c r="A117" s="235" t="s">
        <v>210</v>
      </c>
      <c r="B117" s="73" t="s">
        <v>381</v>
      </c>
      <c r="C117" s="112"/>
      <c r="D117" s="112"/>
    </row>
    <row r="118" spans="1:4" ht="12" customHeight="1" x14ac:dyDescent="0.2">
      <c r="A118" s="235" t="s">
        <v>374</v>
      </c>
      <c r="B118" s="73" t="s">
        <v>369</v>
      </c>
      <c r="C118" s="112"/>
      <c r="D118" s="112"/>
    </row>
    <row r="119" spans="1:4" ht="12" customHeight="1" x14ac:dyDescent="0.2">
      <c r="A119" s="235" t="s">
        <v>375</v>
      </c>
      <c r="B119" s="73" t="s">
        <v>380</v>
      </c>
      <c r="C119" s="112"/>
      <c r="D119" s="112"/>
    </row>
    <row r="120" spans="1:4" ht="12" customHeight="1" thickBot="1" x14ac:dyDescent="0.25">
      <c r="A120" s="245" t="s">
        <v>376</v>
      </c>
      <c r="B120" s="73" t="s">
        <v>379</v>
      </c>
      <c r="C120" s="113"/>
      <c r="D120" s="113"/>
    </row>
    <row r="121" spans="1:4" ht="12" customHeight="1" thickBot="1" x14ac:dyDescent="0.25">
      <c r="A121" s="26" t="s">
        <v>96</v>
      </c>
      <c r="B121" s="60" t="s">
        <v>384</v>
      </c>
      <c r="C121" s="119">
        <f>+C122+C123</f>
        <v>0</v>
      </c>
      <c r="D121" s="119">
        <f>+D122+D123</f>
        <v>0</v>
      </c>
    </row>
    <row r="122" spans="1:4" ht="12" customHeight="1" x14ac:dyDescent="0.2">
      <c r="A122" s="235" t="s">
        <v>146</v>
      </c>
      <c r="B122" s="7" t="s">
        <v>133</v>
      </c>
      <c r="C122" s="122"/>
      <c r="D122" s="122"/>
    </row>
    <row r="123" spans="1:4" ht="12" customHeight="1" thickBot="1" x14ac:dyDescent="0.25">
      <c r="A123" s="237" t="s">
        <v>147</v>
      </c>
      <c r="B123" s="10" t="s">
        <v>134</v>
      </c>
      <c r="C123" s="123"/>
      <c r="D123" s="123"/>
    </row>
    <row r="124" spans="1:4" ht="12" customHeight="1" thickBot="1" x14ac:dyDescent="0.25">
      <c r="A124" s="26" t="s">
        <v>97</v>
      </c>
      <c r="B124" s="60" t="s">
        <v>385</v>
      </c>
      <c r="C124" s="119">
        <f>+C91+C107+C121</f>
        <v>91252</v>
      </c>
      <c r="D124" s="119">
        <f>+D91+D107+D121</f>
        <v>93949</v>
      </c>
    </row>
    <row r="125" spans="1:4" ht="12" customHeight="1" thickBot="1" x14ac:dyDescent="0.25">
      <c r="A125" s="26" t="s">
        <v>98</v>
      </c>
      <c r="B125" s="60" t="s">
        <v>386</v>
      </c>
      <c r="C125" s="119">
        <f>+C126+C127+C128</f>
        <v>0</v>
      </c>
      <c r="D125" s="119">
        <f>+D126+D127+D128</f>
        <v>0</v>
      </c>
    </row>
    <row r="126" spans="1:4" s="57" customFormat="1" ht="12" customHeight="1" x14ac:dyDescent="0.2">
      <c r="A126" s="235" t="s">
        <v>150</v>
      </c>
      <c r="B126" s="7" t="s">
        <v>387</v>
      </c>
      <c r="C126" s="112"/>
      <c r="D126" s="112"/>
    </row>
    <row r="127" spans="1:4" ht="12" customHeight="1" x14ac:dyDescent="0.2">
      <c r="A127" s="235" t="s">
        <v>151</v>
      </c>
      <c r="B127" s="7" t="s">
        <v>388</v>
      </c>
      <c r="C127" s="112"/>
      <c r="D127" s="112"/>
    </row>
    <row r="128" spans="1:4" ht="12" customHeight="1" thickBot="1" x14ac:dyDescent="0.25">
      <c r="A128" s="245" t="s">
        <v>152</v>
      </c>
      <c r="B128" s="5" t="s">
        <v>389</v>
      </c>
      <c r="C128" s="112"/>
      <c r="D128" s="112"/>
    </row>
    <row r="129" spans="1:11" ht="12" customHeight="1" thickBot="1" x14ac:dyDescent="0.25">
      <c r="A129" s="26" t="s">
        <v>99</v>
      </c>
      <c r="B129" s="60" t="s">
        <v>449</v>
      </c>
      <c r="C129" s="119">
        <f>+C130+C131+C132+C133</f>
        <v>0</v>
      </c>
      <c r="D129" s="119">
        <f>+D130+D131+D132+D133</f>
        <v>0</v>
      </c>
    </row>
    <row r="130" spans="1:11" ht="12" customHeight="1" x14ac:dyDescent="0.2">
      <c r="A130" s="235" t="s">
        <v>153</v>
      </c>
      <c r="B130" s="7" t="s">
        <v>390</v>
      </c>
      <c r="C130" s="112"/>
      <c r="D130" s="112"/>
    </row>
    <row r="131" spans="1:11" ht="12" customHeight="1" x14ac:dyDescent="0.2">
      <c r="A131" s="235" t="s">
        <v>154</v>
      </c>
      <c r="B131" s="7" t="s">
        <v>391</v>
      </c>
      <c r="C131" s="112"/>
      <c r="D131" s="112"/>
    </row>
    <row r="132" spans="1:11" ht="12" customHeight="1" x14ac:dyDescent="0.2">
      <c r="A132" s="235" t="s">
        <v>293</v>
      </c>
      <c r="B132" s="7" t="s">
        <v>392</v>
      </c>
      <c r="C132" s="112"/>
      <c r="D132" s="112"/>
    </row>
    <row r="133" spans="1:11" s="57" customFormat="1" ht="12" customHeight="1" thickBot="1" x14ac:dyDescent="0.25">
      <c r="A133" s="245" t="s">
        <v>294</v>
      </c>
      <c r="B133" s="5" t="s">
        <v>393</v>
      </c>
      <c r="C133" s="112"/>
      <c r="D133" s="112"/>
    </row>
    <row r="134" spans="1:11" ht="12" customHeight="1" thickBot="1" x14ac:dyDescent="0.25">
      <c r="A134" s="26" t="s">
        <v>100</v>
      </c>
      <c r="B134" s="60" t="s">
        <v>394</v>
      </c>
      <c r="C134" s="125">
        <f>+C135+C136+C137+C138</f>
        <v>0</v>
      </c>
      <c r="D134" s="125">
        <f>+D135+D136+D137+D138</f>
        <v>0</v>
      </c>
      <c r="K134" s="111"/>
    </row>
    <row r="135" spans="1:11" x14ac:dyDescent="0.2">
      <c r="A135" s="235" t="s">
        <v>155</v>
      </c>
      <c r="B135" s="7" t="s">
        <v>395</v>
      </c>
      <c r="C135" s="112"/>
      <c r="D135" s="112"/>
    </row>
    <row r="136" spans="1:11" ht="12" customHeight="1" x14ac:dyDescent="0.2">
      <c r="A136" s="235" t="s">
        <v>156</v>
      </c>
      <c r="B136" s="7" t="s">
        <v>405</v>
      </c>
      <c r="C136" s="112"/>
      <c r="D136" s="112"/>
    </row>
    <row r="137" spans="1:11" s="57" customFormat="1" ht="12" customHeight="1" x14ac:dyDescent="0.2">
      <c r="A137" s="235" t="s">
        <v>306</v>
      </c>
      <c r="B137" s="7" t="s">
        <v>396</v>
      </c>
      <c r="C137" s="112"/>
      <c r="D137" s="112"/>
    </row>
    <row r="138" spans="1:11" s="57" customFormat="1" ht="12" customHeight="1" thickBot="1" x14ac:dyDescent="0.25">
      <c r="A138" s="245" t="s">
        <v>307</v>
      </c>
      <c r="B138" s="5" t="s">
        <v>397</v>
      </c>
      <c r="C138" s="112"/>
      <c r="D138" s="112"/>
    </row>
    <row r="139" spans="1:11" s="57" customFormat="1" ht="12" customHeight="1" thickBot="1" x14ac:dyDescent="0.25">
      <c r="A139" s="26" t="s">
        <v>101</v>
      </c>
      <c r="B139" s="60" t="s">
        <v>398</v>
      </c>
      <c r="C139" s="128">
        <f>+C140+C141+C142+C143</f>
        <v>0</v>
      </c>
      <c r="D139" s="128">
        <f>+D140+D141+D142+D143</f>
        <v>0</v>
      </c>
    </row>
    <row r="140" spans="1:11" s="57" customFormat="1" ht="12" customHeight="1" x14ac:dyDescent="0.2">
      <c r="A140" s="235" t="s">
        <v>201</v>
      </c>
      <c r="B140" s="7" t="s">
        <v>399</v>
      </c>
      <c r="C140" s="112"/>
      <c r="D140" s="112"/>
    </row>
    <row r="141" spans="1:11" s="57" customFormat="1" ht="12" customHeight="1" x14ac:dyDescent="0.2">
      <c r="A141" s="235" t="s">
        <v>202</v>
      </c>
      <c r="B141" s="7" t="s">
        <v>400</v>
      </c>
      <c r="C141" s="112"/>
      <c r="D141" s="112"/>
    </row>
    <row r="142" spans="1:11" s="57" customFormat="1" ht="12" customHeight="1" x14ac:dyDescent="0.2">
      <c r="A142" s="235" t="s">
        <v>227</v>
      </c>
      <c r="B142" s="7" t="s">
        <v>401</v>
      </c>
      <c r="C142" s="112"/>
      <c r="D142" s="112"/>
    </row>
    <row r="143" spans="1:11" ht="12.75" customHeight="1" thickBot="1" x14ac:dyDescent="0.25">
      <c r="A143" s="235" t="s">
        <v>309</v>
      </c>
      <c r="B143" s="7" t="s">
        <v>402</v>
      </c>
      <c r="C143" s="112"/>
      <c r="D143" s="112"/>
    </row>
    <row r="144" spans="1:11" ht="12" customHeight="1" thickBot="1" x14ac:dyDescent="0.25">
      <c r="A144" s="26" t="s">
        <v>102</v>
      </c>
      <c r="B144" s="60" t="s">
        <v>403</v>
      </c>
      <c r="C144" s="229">
        <f>+C125+C129+C134+C139</f>
        <v>0</v>
      </c>
      <c r="D144" s="229">
        <f>+D125+D129+D134+D139</f>
        <v>0</v>
      </c>
    </row>
    <row r="145" spans="1:4" ht="15" customHeight="1" thickBot="1" x14ac:dyDescent="0.25">
      <c r="A145" s="247" t="s">
        <v>103</v>
      </c>
      <c r="B145" s="194" t="s">
        <v>404</v>
      </c>
      <c r="C145" s="229">
        <f>+C124+C144</f>
        <v>91252</v>
      </c>
      <c r="D145" s="229">
        <f>+D124+D144</f>
        <v>93949</v>
      </c>
    </row>
    <row r="146" spans="1:4" ht="13.5" thickBot="1" x14ac:dyDescent="0.25">
      <c r="A146" s="197"/>
      <c r="B146" s="198"/>
      <c r="C146" s="199"/>
      <c r="D146" s="199"/>
    </row>
    <row r="147" spans="1:4" ht="15" customHeight="1" thickBot="1" x14ac:dyDescent="0.25">
      <c r="A147" s="108" t="s">
        <v>220</v>
      </c>
      <c r="B147" s="109"/>
      <c r="C147" s="58"/>
      <c r="D147" s="58"/>
    </row>
    <row r="148" spans="1:4" ht="14.25" customHeight="1" thickBot="1" x14ac:dyDescent="0.25">
      <c r="A148" s="108" t="s">
        <v>221</v>
      </c>
      <c r="B148" s="109"/>
      <c r="C148" s="58"/>
      <c r="D148" s="58"/>
    </row>
    <row r="151" spans="1:4" ht="16.5" customHeight="1" x14ac:dyDescent="0.2">
      <c r="A151" s="865" t="s">
        <v>784</v>
      </c>
      <c r="B151" s="865"/>
      <c r="C151" s="865"/>
      <c r="D151" s="865"/>
    </row>
  </sheetData>
  <sheetProtection formatCells="0"/>
  <mergeCells count="1">
    <mergeCell ref="A151:D15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topLeftCell="A34" zoomScaleNormal="100" workbookViewId="0">
      <selection activeCell="A61" sqref="A61:D61"/>
    </sheetView>
  </sheetViews>
  <sheetFormatPr defaultRowHeight="12.75" x14ac:dyDescent="0.2"/>
  <cols>
    <col min="1" max="1" width="13.83203125" style="106" customWidth="1"/>
    <col min="2" max="2" width="63.6640625" style="107" customWidth="1"/>
    <col min="3" max="3" width="14" style="107" customWidth="1"/>
    <col min="4" max="4" width="11.6640625" style="107" customWidth="1"/>
    <col min="5" max="16384" width="9.33203125" style="107"/>
  </cols>
  <sheetData>
    <row r="1" spans="1:4" s="86" customFormat="1" ht="21" customHeight="1" thickBot="1" x14ac:dyDescent="0.25">
      <c r="A1" s="85"/>
      <c r="B1" s="87"/>
      <c r="C1" s="255" t="s">
        <v>767</v>
      </c>
    </row>
    <row r="2" spans="1:4" s="256" customFormat="1" ht="25.5" customHeight="1" x14ac:dyDescent="0.2">
      <c r="A2" s="207" t="s">
        <v>218</v>
      </c>
      <c r="B2" s="176" t="s">
        <v>490</v>
      </c>
      <c r="C2" s="191"/>
      <c r="D2" s="191" t="s">
        <v>135</v>
      </c>
    </row>
    <row r="3" spans="1:4" s="256" customFormat="1" ht="24.75" thickBot="1" x14ac:dyDescent="0.25">
      <c r="A3" s="248" t="s">
        <v>217</v>
      </c>
      <c r="B3" s="177" t="s">
        <v>455</v>
      </c>
      <c r="C3" s="192"/>
      <c r="D3" s="192" t="s">
        <v>126</v>
      </c>
    </row>
    <row r="4" spans="1:4" s="257" customFormat="1" ht="15.95" customHeight="1" thickBot="1" x14ac:dyDescent="0.3">
      <c r="A4" s="89"/>
      <c r="B4" s="89"/>
      <c r="C4" s="90" t="s">
        <v>127</v>
      </c>
      <c r="D4" s="90" t="s">
        <v>127</v>
      </c>
    </row>
    <row r="5" spans="1:4" ht="13.5" thickBot="1" x14ac:dyDescent="0.25">
      <c r="A5" s="208" t="s">
        <v>219</v>
      </c>
      <c r="B5" s="91" t="s">
        <v>128</v>
      </c>
      <c r="C5" s="92" t="s">
        <v>129</v>
      </c>
      <c r="D5" s="92" t="s">
        <v>129</v>
      </c>
    </row>
    <row r="6" spans="1:4" s="258" customFormat="1" ht="12.95" customHeight="1" thickBot="1" x14ac:dyDescent="0.25">
      <c r="A6" s="81">
        <v>1</v>
      </c>
      <c r="B6" s="82">
        <v>2</v>
      </c>
      <c r="C6" s="83">
        <v>3</v>
      </c>
      <c r="D6" s="83">
        <v>4</v>
      </c>
    </row>
    <row r="7" spans="1:4" s="258" customFormat="1" ht="15.95" customHeight="1" thickBot="1" x14ac:dyDescent="0.25">
      <c r="A7" s="93"/>
      <c r="B7" s="94" t="s">
        <v>130</v>
      </c>
      <c r="C7" s="95"/>
      <c r="D7" s="95"/>
    </row>
    <row r="8" spans="1:4" s="193" customFormat="1" ht="12" customHeight="1" thickBot="1" x14ac:dyDescent="0.25">
      <c r="A8" s="81" t="s">
        <v>94</v>
      </c>
      <c r="B8" s="96" t="s">
        <v>456</v>
      </c>
      <c r="C8" s="139">
        <f>SUM(C9:C18)</f>
        <v>2000</v>
      </c>
      <c r="D8" s="139">
        <f>SUM(D9:D18)</f>
        <v>2000</v>
      </c>
    </row>
    <row r="9" spans="1:4" s="193" customFormat="1" ht="12" customHeight="1" x14ac:dyDescent="0.2">
      <c r="A9" s="249" t="s">
        <v>157</v>
      </c>
      <c r="B9" s="8" t="s">
        <v>282</v>
      </c>
      <c r="C9" s="182"/>
      <c r="D9" s="182"/>
    </row>
    <row r="10" spans="1:4" s="193" customFormat="1" ht="12" customHeight="1" x14ac:dyDescent="0.2">
      <c r="A10" s="250" t="s">
        <v>158</v>
      </c>
      <c r="B10" s="6" t="s">
        <v>283</v>
      </c>
      <c r="C10" s="137">
        <v>2000</v>
      </c>
      <c r="D10" s="137">
        <v>2000</v>
      </c>
    </row>
    <row r="11" spans="1:4" s="193" customFormat="1" ht="12" customHeight="1" x14ac:dyDescent="0.2">
      <c r="A11" s="250" t="s">
        <v>159</v>
      </c>
      <c r="B11" s="6" t="s">
        <v>284</v>
      </c>
      <c r="C11" s="137"/>
      <c r="D11" s="137"/>
    </row>
    <row r="12" spans="1:4" s="193" customFormat="1" ht="12" customHeight="1" x14ac:dyDescent="0.2">
      <c r="A12" s="250" t="s">
        <v>160</v>
      </c>
      <c r="B12" s="6" t="s">
        <v>285</v>
      </c>
      <c r="C12" s="137"/>
      <c r="D12" s="137"/>
    </row>
    <row r="13" spans="1:4" s="193" customFormat="1" ht="12" customHeight="1" x14ac:dyDescent="0.2">
      <c r="A13" s="250" t="s">
        <v>177</v>
      </c>
      <c r="B13" s="6" t="s">
        <v>286</v>
      </c>
      <c r="C13" s="137"/>
      <c r="D13" s="137"/>
    </row>
    <row r="14" spans="1:4" s="193" customFormat="1" ht="12" customHeight="1" x14ac:dyDescent="0.2">
      <c r="A14" s="250" t="s">
        <v>161</v>
      </c>
      <c r="B14" s="6" t="s">
        <v>457</v>
      </c>
      <c r="C14" s="137"/>
      <c r="D14" s="137"/>
    </row>
    <row r="15" spans="1:4" s="193" customFormat="1" ht="12" customHeight="1" x14ac:dyDescent="0.2">
      <c r="A15" s="250" t="s">
        <v>162</v>
      </c>
      <c r="B15" s="5" t="s">
        <v>458</v>
      </c>
      <c r="C15" s="137"/>
      <c r="D15" s="137"/>
    </row>
    <row r="16" spans="1:4" s="193" customFormat="1" ht="12" customHeight="1" x14ac:dyDescent="0.2">
      <c r="A16" s="250" t="s">
        <v>169</v>
      </c>
      <c r="B16" s="6" t="s">
        <v>289</v>
      </c>
      <c r="C16" s="183"/>
      <c r="D16" s="183"/>
    </row>
    <row r="17" spans="1:4" s="259" customFormat="1" ht="12" customHeight="1" x14ac:dyDescent="0.2">
      <c r="A17" s="250" t="s">
        <v>170</v>
      </c>
      <c r="B17" s="6" t="s">
        <v>290</v>
      </c>
      <c r="C17" s="137"/>
      <c r="D17" s="137"/>
    </row>
    <row r="18" spans="1:4" s="259" customFormat="1" ht="12" customHeight="1" thickBot="1" x14ac:dyDescent="0.25">
      <c r="A18" s="250" t="s">
        <v>171</v>
      </c>
      <c r="B18" s="5" t="s">
        <v>291</v>
      </c>
      <c r="C18" s="138"/>
      <c r="D18" s="138"/>
    </row>
    <row r="19" spans="1:4" s="193" customFormat="1" ht="12" customHeight="1" thickBot="1" x14ac:dyDescent="0.25">
      <c r="A19" s="81" t="s">
        <v>95</v>
      </c>
      <c r="B19" s="96" t="s">
        <v>459</v>
      </c>
      <c r="C19" s="139">
        <f>SUM(C20:C22)</f>
        <v>0</v>
      </c>
      <c r="D19" s="139">
        <f>SUM(D20:D22)</f>
        <v>0</v>
      </c>
    </row>
    <row r="20" spans="1:4" s="259" customFormat="1" ht="12" customHeight="1" x14ac:dyDescent="0.2">
      <c r="A20" s="250" t="s">
        <v>163</v>
      </c>
      <c r="B20" s="7" t="s">
        <v>257</v>
      </c>
      <c r="C20" s="137"/>
      <c r="D20" s="137"/>
    </row>
    <row r="21" spans="1:4" s="259" customFormat="1" ht="12" customHeight="1" x14ac:dyDescent="0.2">
      <c r="A21" s="250" t="s">
        <v>164</v>
      </c>
      <c r="B21" s="6" t="s">
        <v>460</v>
      </c>
      <c r="C21" s="137"/>
      <c r="D21" s="137"/>
    </row>
    <row r="22" spans="1:4" s="259" customFormat="1" ht="12" customHeight="1" x14ac:dyDescent="0.2">
      <c r="A22" s="250" t="s">
        <v>165</v>
      </c>
      <c r="B22" s="6" t="s">
        <v>461</v>
      </c>
      <c r="C22" s="137"/>
      <c r="D22" s="137"/>
    </row>
    <row r="23" spans="1:4" s="259" customFormat="1" ht="12" customHeight="1" thickBot="1" x14ac:dyDescent="0.25">
      <c r="A23" s="250" t="s">
        <v>166</v>
      </c>
      <c r="B23" s="6" t="s">
        <v>88</v>
      </c>
      <c r="C23" s="137"/>
      <c r="D23" s="137"/>
    </row>
    <row r="24" spans="1:4" s="259" customFormat="1" ht="12" customHeight="1" thickBot="1" x14ac:dyDescent="0.25">
      <c r="A24" s="84" t="s">
        <v>96</v>
      </c>
      <c r="B24" s="60" t="s">
        <v>194</v>
      </c>
      <c r="C24" s="166"/>
      <c r="D24" s="166"/>
    </row>
    <row r="25" spans="1:4" s="259" customFormat="1" ht="12" customHeight="1" thickBot="1" x14ac:dyDescent="0.25">
      <c r="A25" s="84" t="s">
        <v>97</v>
      </c>
      <c r="B25" s="60" t="s">
        <v>462</v>
      </c>
      <c r="C25" s="139">
        <f>+C26+C27</f>
        <v>0</v>
      </c>
      <c r="D25" s="139">
        <f>+D26+D27</f>
        <v>0</v>
      </c>
    </row>
    <row r="26" spans="1:4" s="259" customFormat="1" ht="12" customHeight="1" x14ac:dyDescent="0.2">
      <c r="A26" s="251" t="s">
        <v>267</v>
      </c>
      <c r="B26" s="252" t="s">
        <v>460</v>
      </c>
      <c r="C26" s="48"/>
      <c r="D26" s="48"/>
    </row>
    <row r="27" spans="1:4" s="259" customFormat="1" ht="12" customHeight="1" x14ac:dyDescent="0.2">
      <c r="A27" s="251" t="s">
        <v>270</v>
      </c>
      <c r="B27" s="253" t="s">
        <v>463</v>
      </c>
      <c r="C27" s="140"/>
      <c r="D27" s="140"/>
    </row>
    <row r="28" spans="1:4" s="259" customFormat="1" ht="12" customHeight="1" thickBot="1" x14ac:dyDescent="0.25">
      <c r="A28" s="250" t="s">
        <v>271</v>
      </c>
      <c r="B28" s="254" t="s">
        <v>464</v>
      </c>
      <c r="C28" s="51"/>
      <c r="D28" s="51"/>
    </row>
    <row r="29" spans="1:4" s="259" customFormat="1" ht="12" customHeight="1" thickBot="1" x14ac:dyDescent="0.25">
      <c r="A29" s="84" t="s">
        <v>98</v>
      </c>
      <c r="B29" s="60" t="s">
        <v>465</v>
      </c>
      <c r="C29" s="139">
        <f>+C30+C31+C32</f>
        <v>0</v>
      </c>
      <c r="D29" s="139">
        <f>+D30+D31+D32</f>
        <v>0</v>
      </c>
    </row>
    <row r="30" spans="1:4" s="259" customFormat="1" ht="12" customHeight="1" x14ac:dyDescent="0.2">
      <c r="A30" s="251" t="s">
        <v>150</v>
      </c>
      <c r="B30" s="252" t="s">
        <v>296</v>
      </c>
      <c r="C30" s="48"/>
      <c r="D30" s="48"/>
    </row>
    <row r="31" spans="1:4" s="259" customFormat="1" ht="12" customHeight="1" x14ac:dyDescent="0.2">
      <c r="A31" s="251" t="s">
        <v>151</v>
      </c>
      <c r="B31" s="253" t="s">
        <v>297</v>
      </c>
      <c r="C31" s="140"/>
      <c r="D31" s="140"/>
    </row>
    <row r="32" spans="1:4" s="259" customFormat="1" ht="12" customHeight="1" thickBot="1" x14ac:dyDescent="0.25">
      <c r="A32" s="250" t="s">
        <v>152</v>
      </c>
      <c r="B32" s="71" t="s">
        <v>298</v>
      </c>
      <c r="C32" s="51"/>
      <c r="D32" s="51"/>
    </row>
    <row r="33" spans="1:4" s="193" customFormat="1" ht="12" customHeight="1" thickBot="1" x14ac:dyDescent="0.25">
      <c r="A33" s="84" t="s">
        <v>99</v>
      </c>
      <c r="B33" s="60" t="s">
        <v>411</v>
      </c>
      <c r="C33" s="166"/>
      <c r="D33" s="166"/>
    </row>
    <row r="34" spans="1:4" s="193" customFormat="1" ht="12" customHeight="1" thickBot="1" x14ac:dyDescent="0.25">
      <c r="A34" s="84" t="s">
        <v>100</v>
      </c>
      <c r="B34" s="60" t="s">
        <v>466</v>
      </c>
      <c r="C34" s="184"/>
      <c r="D34" s="184"/>
    </row>
    <row r="35" spans="1:4" s="193" customFormat="1" ht="12" customHeight="1" thickBot="1" x14ac:dyDescent="0.25">
      <c r="A35" s="81" t="s">
        <v>101</v>
      </c>
      <c r="B35" s="60" t="s">
        <v>467</v>
      </c>
      <c r="C35" s="185">
        <f>+C8+C19+C24+C25+C29+C33+C34</f>
        <v>2000</v>
      </c>
      <c r="D35" s="185">
        <f>+D8+D19+D24+D25+D29+D33+D34</f>
        <v>2000</v>
      </c>
    </row>
    <row r="36" spans="1:4" s="193" customFormat="1" ht="12" customHeight="1" thickBot="1" x14ac:dyDescent="0.25">
      <c r="A36" s="97" t="s">
        <v>102</v>
      </c>
      <c r="B36" s="60" t="s">
        <v>468</v>
      </c>
      <c r="C36" s="185">
        <f>+C37+C38+C39</f>
        <v>91252</v>
      </c>
      <c r="D36" s="185">
        <f>+D37+D38+D39</f>
        <v>94291</v>
      </c>
    </row>
    <row r="37" spans="1:4" s="193" customFormat="1" ht="12" customHeight="1" x14ac:dyDescent="0.2">
      <c r="A37" s="251" t="s">
        <v>469</v>
      </c>
      <c r="B37" s="252" t="s">
        <v>235</v>
      </c>
      <c r="C37" s="48"/>
      <c r="D37" s="48"/>
    </row>
    <row r="38" spans="1:4" s="193" customFormat="1" ht="12" customHeight="1" x14ac:dyDescent="0.2">
      <c r="A38" s="251" t="s">
        <v>470</v>
      </c>
      <c r="B38" s="253" t="s">
        <v>89</v>
      </c>
      <c r="C38" s="140"/>
      <c r="D38" s="140"/>
    </row>
    <row r="39" spans="1:4" s="259" customFormat="1" ht="12" customHeight="1" thickBot="1" x14ac:dyDescent="0.25">
      <c r="A39" s="250" t="s">
        <v>471</v>
      </c>
      <c r="B39" s="71" t="s">
        <v>472</v>
      </c>
      <c r="C39" s="51">
        <v>91252</v>
      </c>
      <c r="D39" s="51">
        <v>94291</v>
      </c>
    </row>
    <row r="40" spans="1:4" s="259" customFormat="1" ht="15" customHeight="1" thickBot="1" x14ac:dyDescent="0.25">
      <c r="A40" s="97" t="s">
        <v>103</v>
      </c>
      <c r="B40" s="98" t="s">
        <v>473</v>
      </c>
      <c r="C40" s="188">
        <f>+C35+C36</f>
        <v>93252</v>
      </c>
      <c r="D40" s="188">
        <f>+D35+D36</f>
        <v>96291</v>
      </c>
    </row>
    <row r="41" spans="1:4" s="259" customFormat="1" ht="15" customHeight="1" x14ac:dyDescent="0.2">
      <c r="A41" s="99"/>
      <c r="B41" s="100"/>
      <c r="C41" s="186"/>
      <c r="D41" s="186"/>
    </row>
    <row r="42" spans="1:4" ht="13.5" thickBot="1" x14ac:dyDescent="0.25">
      <c r="A42" s="101"/>
      <c r="B42" s="102"/>
      <c r="C42" s="187"/>
      <c r="D42" s="187"/>
    </row>
    <row r="43" spans="1:4" s="258" customFormat="1" ht="16.5" customHeight="1" thickBot="1" x14ac:dyDescent="0.25">
      <c r="A43" s="103"/>
      <c r="B43" s="104" t="s">
        <v>131</v>
      </c>
      <c r="C43" s="188"/>
      <c r="D43" s="188"/>
    </row>
    <row r="44" spans="1:4" s="260" customFormat="1" ht="12" customHeight="1" thickBot="1" x14ac:dyDescent="0.25">
      <c r="A44" s="84" t="s">
        <v>94</v>
      </c>
      <c r="B44" s="60" t="s">
        <v>474</v>
      </c>
      <c r="C44" s="139">
        <f>SUM(C45+C46+C47)</f>
        <v>93252</v>
      </c>
      <c r="D44" s="139">
        <f>SUM(D45+D46+D47)</f>
        <v>96291</v>
      </c>
    </row>
    <row r="45" spans="1:4" ht="12" customHeight="1" x14ac:dyDescent="0.2">
      <c r="A45" s="250" t="s">
        <v>157</v>
      </c>
      <c r="B45" s="7" t="s">
        <v>124</v>
      </c>
      <c r="C45" s="48">
        <v>61929</v>
      </c>
      <c r="D45" s="48">
        <v>64090</v>
      </c>
    </row>
    <row r="46" spans="1:4" ht="12" customHeight="1" x14ac:dyDescent="0.2">
      <c r="A46" s="250" t="s">
        <v>158</v>
      </c>
      <c r="B46" s="6" t="s">
        <v>203</v>
      </c>
      <c r="C46" s="50">
        <v>16743</v>
      </c>
      <c r="D46" s="50">
        <v>17401</v>
      </c>
    </row>
    <row r="47" spans="1:4" ht="12" customHeight="1" x14ac:dyDescent="0.2">
      <c r="A47" s="250" t="s">
        <v>159</v>
      </c>
      <c r="B47" s="6" t="s">
        <v>176</v>
      </c>
      <c r="C47" s="50">
        <v>14580</v>
      </c>
      <c r="D47" s="50">
        <v>14800</v>
      </c>
    </row>
    <row r="48" spans="1:4" ht="12" customHeight="1" x14ac:dyDescent="0.2">
      <c r="A48" s="250" t="s">
        <v>160</v>
      </c>
      <c r="B48" s="6" t="s">
        <v>204</v>
      </c>
      <c r="C48" s="50"/>
      <c r="D48" s="50"/>
    </row>
    <row r="49" spans="1:4" ht="12" customHeight="1" thickBot="1" x14ac:dyDescent="0.25">
      <c r="A49" s="250" t="s">
        <v>177</v>
      </c>
      <c r="B49" s="6" t="s">
        <v>205</v>
      </c>
      <c r="C49" s="50"/>
      <c r="D49" s="50"/>
    </row>
    <row r="50" spans="1:4" ht="12" customHeight="1" thickBot="1" x14ac:dyDescent="0.25">
      <c r="A50" s="84" t="s">
        <v>95</v>
      </c>
      <c r="B50" s="60" t="s">
        <v>475</v>
      </c>
      <c r="C50" s="139">
        <f>SUM(C51:C53)</f>
        <v>0</v>
      </c>
      <c r="D50" s="139">
        <f>SUM(D51:D53)</f>
        <v>0</v>
      </c>
    </row>
    <row r="51" spans="1:4" s="260" customFormat="1" ht="12" customHeight="1" x14ac:dyDescent="0.2">
      <c r="A51" s="250" t="s">
        <v>163</v>
      </c>
      <c r="B51" s="7" t="s">
        <v>225</v>
      </c>
      <c r="C51" s="48"/>
      <c r="D51" s="48"/>
    </row>
    <row r="52" spans="1:4" ht="12" customHeight="1" x14ac:dyDescent="0.2">
      <c r="A52" s="250" t="s">
        <v>164</v>
      </c>
      <c r="B52" s="6" t="s">
        <v>207</v>
      </c>
      <c r="C52" s="50"/>
      <c r="D52" s="50"/>
    </row>
    <row r="53" spans="1:4" ht="12" customHeight="1" x14ac:dyDescent="0.2">
      <c r="A53" s="250" t="s">
        <v>165</v>
      </c>
      <c r="B53" s="6" t="s">
        <v>132</v>
      </c>
      <c r="C53" s="50"/>
      <c r="D53" s="50"/>
    </row>
    <row r="54" spans="1:4" ht="12" customHeight="1" thickBot="1" x14ac:dyDescent="0.25">
      <c r="A54" s="250" t="s">
        <v>166</v>
      </c>
      <c r="B54" s="6" t="s">
        <v>90</v>
      </c>
      <c r="C54" s="50"/>
      <c r="D54" s="50"/>
    </row>
    <row r="55" spans="1:4" ht="15" customHeight="1" thickBot="1" x14ac:dyDescent="0.25">
      <c r="A55" s="84" t="s">
        <v>96</v>
      </c>
      <c r="B55" s="105" t="s">
        <v>476</v>
      </c>
      <c r="C55" s="189">
        <f>+C44+C50</f>
        <v>93252</v>
      </c>
      <c r="D55" s="189">
        <f>+D44+D50</f>
        <v>96291</v>
      </c>
    </row>
    <row r="56" spans="1:4" ht="13.5" thickBot="1" x14ac:dyDescent="0.25">
      <c r="C56" s="190"/>
      <c r="D56" s="190"/>
    </row>
    <row r="57" spans="1:4" ht="15" customHeight="1" thickBot="1" x14ac:dyDescent="0.25">
      <c r="A57" s="108" t="s">
        <v>220</v>
      </c>
      <c r="B57" s="109"/>
      <c r="C57" s="58">
        <v>18</v>
      </c>
      <c r="D57" s="58">
        <v>18</v>
      </c>
    </row>
    <row r="58" spans="1:4" ht="14.25" customHeight="1" thickBot="1" x14ac:dyDescent="0.25">
      <c r="A58" s="108" t="s">
        <v>221</v>
      </c>
      <c r="B58" s="109"/>
      <c r="C58" s="58">
        <v>0</v>
      </c>
      <c r="D58" s="58">
        <v>0</v>
      </c>
    </row>
    <row r="61" spans="1:4" x14ac:dyDescent="0.2">
      <c r="A61" s="865" t="s">
        <v>785</v>
      </c>
      <c r="B61" s="865"/>
      <c r="C61" s="865"/>
      <c r="D61" s="865"/>
    </row>
  </sheetData>
  <sheetProtection formatCells="0"/>
  <mergeCells count="1">
    <mergeCell ref="A61:D6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topLeftCell="A31" zoomScaleNormal="100" workbookViewId="0">
      <selection activeCell="A61" sqref="A61:D61"/>
    </sheetView>
  </sheetViews>
  <sheetFormatPr defaultRowHeight="12.75" x14ac:dyDescent="0.2"/>
  <cols>
    <col min="1" max="1" width="13.83203125" style="106" customWidth="1"/>
    <col min="2" max="2" width="69.6640625" style="107" customWidth="1"/>
    <col min="3" max="3" width="13.83203125" style="107" customWidth="1"/>
    <col min="4" max="16384" width="9.33203125" style="107"/>
  </cols>
  <sheetData>
    <row r="1" spans="1:4" s="86" customFormat="1" ht="21" customHeight="1" thickBot="1" x14ac:dyDescent="0.25">
      <c r="A1" s="85"/>
      <c r="B1" s="87"/>
      <c r="C1" s="255" t="s">
        <v>768</v>
      </c>
    </row>
    <row r="2" spans="1:4" s="256" customFormat="1" ht="25.5" customHeight="1" x14ac:dyDescent="0.2">
      <c r="A2" s="207" t="s">
        <v>218</v>
      </c>
      <c r="B2" s="176" t="s">
        <v>490</v>
      </c>
      <c r="C2" s="191"/>
      <c r="D2" s="191" t="s">
        <v>135</v>
      </c>
    </row>
    <row r="3" spans="1:4" s="256" customFormat="1" ht="24.75" thickBot="1" x14ac:dyDescent="0.25">
      <c r="A3" s="248" t="s">
        <v>217</v>
      </c>
      <c r="B3" s="177" t="s">
        <v>478</v>
      </c>
      <c r="C3" s="192"/>
      <c r="D3" s="192" t="s">
        <v>135</v>
      </c>
    </row>
    <row r="4" spans="1:4" s="257" customFormat="1" ht="15.95" customHeight="1" thickBot="1" x14ac:dyDescent="0.3">
      <c r="A4" s="89"/>
      <c r="B4" s="89"/>
      <c r="C4" s="90"/>
      <c r="D4" s="90" t="s">
        <v>127</v>
      </c>
    </row>
    <row r="5" spans="1:4" ht="24.75" thickBot="1" x14ac:dyDescent="0.25">
      <c r="A5" s="208" t="s">
        <v>219</v>
      </c>
      <c r="B5" s="91" t="s">
        <v>128</v>
      </c>
      <c r="C5" s="92" t="s">
        <v>129</v>
      </c>
      <c r="D5" s="92" t="s">
        <v>129</v>
      </c>
    </row>
    <row r="6" spans="1:4" s="258" customFormat="1" ht="12.95" customHeight="1" thickBot="1" x14ac:dyDescent="0.25">
      <c r="A6" s="81">
        <v>1</v>
      </c>
      <c r="B6" s="82">
        <v>2</v>
      </c>
      <c r="C6" s="83">
        <v>3</v>
      </c>
      <c r="D6" s="83">
        <v>4</v>
      </c>
    </row>
    <row r="7" spans="1:4" s="258" customFormat="1" ht="15.95" customHeight="1" thickBot="1" x14ac:dyDescent="0.25">
      <c r="A7" s="93"/>
      <c r="B7" s="94" t="s">
        <v>130</v>
      </c>
      <c r="C7" s="95"/>
      <c r="D7" s="95"/>
    </row>
    <row r="8" spans="1:4" s="193" customFormat="1" ht="12" customHeight="1" thickBot="1" x14ac:dyDescent="0.25">
      <c r="A8" s="81" t="s">
        <v>94</v>
      </c>
      <c r="B8" s="96" t="s">
        <v>456</v>
      </c>
      <c r="C8" s="139">
        <f>SUM(C9:C18)</f>
        <v>2000</v>
      </c>
      <c r="D8" s="139">
        <f>SUM(D9:D18)</f>
        <v>2000</v>
      </c>
    </row>
    <row r="9" spans="1:4" s="193" customFormat="1" ht="12" customHeight="1" x14ac:dyDescent="0.2">
      <c r="A9" s="249" t="s">
        <v>157</v>
      </c>
      <c r="B9" s="8" t="s">
        <v>282</v>
      </c>
      <c r="C9" s="182"/>
      <c r="D9" s="182"/>
    </row>
    <row r="10" spans="1:4" s="193" customFormat="1" ht="12" customHeight="1" x14ac:dyDescent="0.2">
      <c r="A10" s="250" t="s">
        <v>158</v>
      </c>
      <c r="B10" s="6" t="s">
        <v>283</v>
      </c>
      <c r="C10" s="137">
        <v>2000</v>
      </c>
      <c r="D10" s="137">
        <v>2000</v>
      </c>
    </row>
    <row r="11" spans="1:4" s="193" customFormat="1" ht="12" customHeight="1" x14ac:dyDescent="0.2">
      <c r="A11" s="250" t="s">
        <v>159</v>
      </c>
      <c r="B11" s="6" t="s">
        <v>284</v>
      </c>
      <c r="C11" s="137"/>
      <c r="D11" s="137"/>
    </row>
    <row r="12" spans="1:4" s="193" customFormat="1" ht="12" customHeight="1" x14ac:dyDescent="0.2">
      <c r="A12" s="250" t="s">
        <v>160</v>
      </c>
      <c r="B12" s="6" t="s">
        <v>285</v>
      </c>
      <c r="C12" s="137"/>
      <c r="D12" s="137"/>
    </row>
    <row r="13" spans="1:4" s="193" customFormat="1" ht="12" customHeight="1" x14ac:dyDescent="0.2">
      <c r="A13" s="250" t="s">
        <v>177</v>
      </c>
      <c r="B13" s="6" t="s">
        <v>286</v>
      </c>
      <c r="C13" s="137"/>
      <c r="D13" s="137"/>
    </row>
    <row r="14" spans="1:4" s="193" customFormat="1" ht="12" customHeight="1" x14ac:dyDescent="0.2">
      <c r="A14" s="250" t="s">
        <v>161</v>
      </c>
      <c r="B14" s="6" t="s">
        <v>457</v>
      </c>
      <c r="C14" s="137"/>
      <c r="D14" s="137"/>
    </row>
    <row r="15" spans="1:4" s="193" customFormat="1" ht="12" customHeight="1" x14ac:dyDescent="0.2">
      <c r="A15" s="250" t="s">
        <v>162</v>
      </c>
      <c r="B15" s="5" t="s">
        <v>458</v>
      </c>
      <c r="C15" s="137"/>
      <c r="D15" s="137"/>
    </row>
    <row r="16" spans="1:4" s="193" customFormat="1" ht="12" customHeight="1" x14ac:dyDescent="0.2">
      <c r="A16" s="250" t="s">
        <v>169</v>
      </c>
      <c r="B16" s="6" t="s">
        <v>289</v>
      </c>
      <c r="C16" s="183"/>
      <c r="D16" s="183"/>
    </row>
    <row r="17" spans="1:4" s="259" customFormat="1" ht="12" customHeight="1" x14ac:dyDescent="0.2">
      <c r="A17" s="250" t="s">
        <v>170</v>
      </c>
      <c r="B17" s="6" t="s">
        <v>290</v>
      </c>
      <c r="C17" s="137"/>
      <c r="D17" s="137"/>
    </row>
    <row r="18" spans="1:4" s="259" customFormat="1" ht="12" customHeight="1" thickBot="1" x14ac:dyDescent="0.25">
      <c r="A18" s="250" t="s">
        <v>171</v>
      </c>
      <c r="B18" s="5" t="s">
        <v>291</v>
      </c>
      <c r="C18" s="138"/>
      <c r="D18" s="138"/>
    </row>
    <row r="19" spans="1:4" s="193" customFormat="1" ht="12" customHeight="1" thickBot="1" x14ac:dyDescent="0.25">
      <c r="A19" s="81" t="s">
        <v>95</v>
      </c>
      <c r="B19" s="96" t="s">
        <v>459</v>
      </c>
      <c r="C19" s="139">
        <f>SUM(C20:C22)</f>
        <v>0</v>
      </c>
      <c r="D19" s="139">
        <f>SUM(D20:D22)</f>
        <v>0</v>
      </c>
    </row>
    <row r="20" spans="1:4" s="259" customFormat="1" ht="12" customHeight="1" x14ac:dyDescent="0.2">
      <c r="A20" s="250" t="s">
        <v>163</v>
      </c>
      <c r="B20" s="7" t="s">
        <v>257</v>
      </c>
      <c r="C20" s="137"/>
      <c r="D20" s="137"/>
    </row>
    <row r="21" spans="1:4" s="259" customFormat="1" ht="12" customHeight="1" x14ac:dyDescent="0.2">
      <c r="A21" s="250" t="s">
        <v>164</v>
      </c>
      <c r="B21" s="6" t="s">
        <v>460</v>
      </c>
      <c r="C21" s="137"/>
      <c r="D21" s="137"/>
    </row>
    <row r="22" spans="1:4" s="259" customFormat="1" ht="12" customHeight="1" x14ac:dyDescent="0.2">
      <c r="A22" s="250" t="s">
        <v>165</v>
      </c>
      <c r="B22" s="6" t="s">
        <v>461</v>
      </c>
      <c r="C22" s="137"/>
      <c r="D22" s="137"/>
    </row>
    <row r="23" spans="1:4" s="259" customFormat="1" ht="12" customHeight="1" thickBot="1" x14ac:dyDescent="0.25">
      <c r="A23" s="250" t="s">
        <v>166</v>
      </c>
      <c r="B23" s="6" t="s">
        <v>88</v>
      </c>
      <c r="C23" s="137"/>
      <c r="D23" s="137"/>
    </row>
    <row r="24" spans="1:4" s="259" customFormat="1" ht="12" customHeight="1" thickBot="1" x14ac:dyDescent="0.25">
      <c r="A24" s="84" t="s">
        <v>96</v>
      </c>
      <c r="B24" s="60" t="s">
        <v>194</v>
      </c>
      <c r="C24" s="166"/>
      <c r="D24" s="166"/>
    </row>
    <row r="25" spans="1:4" s="259" customFormat="1" ht="12" customHeight="1" thickBot="1" x14ac:dyDescent="0.25">
      <c r="A25" s="84" t="s">
        <v>97</v>
      </c>
      <c r="B25" s="60" t="s">
        <v>462</v>
      </c>
      <c r="C25" s="139">
        <f>+C26+C27</f>
        <v>0</v>
      </c>
      <c r="D25" s="139">
        <f>+D26+D27</f>
        <v>0</v>
      </c>
    </row>
    <row r="26" spans="1:4" s="259" customFormat="1" ht="12" customHeight="1" x14ac:dyDescent="0.2">
      <c r="A26" s="251" t="s">
        <v>267</v>
      </c>
      <c r="B26" s="252" t="s">
        <v>460</v>
      </c>
      <c r="C26" s="48"/>
      <c r="D26" s="48"/>
    </row>
    <row r="27" spans="1:4" s="259" customFormat="1" ht="12" customHeight="1" x14ac:dyDescent="0.2">
      <c r="A27" s="251" t="s">
        <v>270</v>
      </c>
      <c r="B27" s="253" t="s">
        <v>463</v>
      </c>
      <c r="C27" s="140"/>
      <c r="D27" s="140"/>
    </row>
    <row r="28" spans="1:4" s="259" customFormat="1" ht="12" customHeight="1" thickBot="1" x14ac:dyDescent="0.25">
      <c r="A28" s="250" t="s">
        <v>271</v>
      </c>
      <c r="B28" s="254" t="s">
        <v>464</v>
      </c>
      <c r="C28" s="51"/>
      <c r="D28" s="51"/>
    </row>
    <row r="29" spans="1:4" s="259" customFormat="1" ht="12" customHeight="1" thickBot="1" x14ac:dyDescent="0.25">
      <c r="A29" s="84" t="s">
        <v>98</v>
      </c>
      <c r="B29" s="60" t="s">
        <v>465</v>
      </c>
      <c r="C29" s="139">
        <f>+C30+C31+C32</f>
        <v>0</v>
      </c>
      <c r="D29" s="139">
        <f>+D30+D31+D32</f>
        <v>0</v>
      </c>
    </row>
    <row r="30" spans="1:4" s="259" customFormat="1" ht="12" customHeight="1" x14ac:dyDescent="0.2">
      <c r="A30" s="251" t="s">
        <v>150</v>
      </c>
      <c r="B30" s="252" t="s">
        <v>296</v>
      </c>
      <c r="C30" s="48"/>
      <c r="D30" s="48"/>
    </row>
    <row r="31" spans="1:4" s="259" customFormat="1" ht="12" customHeight="1" x14ac:dyDescent="0.2">
      <c r="A31" s="251" t="s">
        <v>151</v>
      </c>
      <c r="B31" s="253" t="s">
        <v>297</v>
      </c>
      <c r="C31" s="140"/>
      <c r="D31" s="140"/>
    </row>
    <row r="32" spans="1:4" s="259" customFormat="1" ht="12" customHeight="1" thickBot="1" x14ac:dyDescent="0.25">
      <c r="A32" s="250" t="s">
        <v>152</v>
      </c>
      <c r="B32" s="71" t="s">
        <v>298</v>
      </c>
      <c r="C32" s="51"/>
      <c r="D32" s="51"/>
    </row>
    <row r="33" spans="1:4" s="193" customFormat="1" ht="12" customHeight="1" thickBot="1" x14ac:dyDescent="0.25">
      <c r="A33" s="84" t="s">
        <v>99</v>
      </c>
      <c r="B33" s="60" t="s">
        <v>411</v>
      </c>
      <c r="C33" s="166"/>
      <c r="D33" s="166"/>
    </row>
    <row r="34" spans="1:4" s="193" customFormat="1" ht="12" customHeight="1" thickBot="1" x14ac:dyDescent="0.25">
      <c r="A34" s="84" t="s">
        <v>100</v>
      </c>
      <c r="B34" s="60" t="s">
        <v>466</v>
      </c>
      <c r="C34" s="184"/>
      <c r="D34" s="184"/>
    </row>
    <row r="35" spans="1:4" s="193" customFormat="1" ht="12" customHeight="1" thickBot="1" x14ac:dyDescent="0.25">
      <c r="A35" s="81" t="s">
        <v>101</v>
      </c>
      <c r="B35" s="60" t="s">
        <v>467</v>
      </c>
      <c r="C35" s="185">
        <f>+C8+C19+C24+C25+C29+C33+C34</f>
        <v>2000</v>
      </c>
      <c r="D35" s="185">
        <f>+D8+D19+D24+D25+D29+D33+D34</f>
        <v>2000</v>
      </c>
    </row>
    <row r="36" spans="1:4" s="193" customFormat="1" ht="12" customHeight="1" thickBot="1" x14ac:dyDescent="0.25">
      <c r="A36" s="97" t="s">
        <v>102</v>
      </c>
      <c r="B36" s="60" t="s">
        <v>468</v>
      </c>
      <c r="C36" s="185">
        <f>+C37+C38+C39</f>
        <v>342</v>
      </c>
      <c r="D36" s="185">
        <f>+D37+D38+D39</f>
        <v>342</v>
      </c>
    </row>
    <row r="37" spans="1:4" s="193" customFormat="1" ht="12" customHeight="1" x14ac:dyDescent="0.2">
      <c r="A37" s="251" t="s">
        <v>469</v>
      </c>
      <c r="B37" s="252" t="s">
        <v>235</v>
      </c>
      <c r="C37" s="48"/>
      <c r="D37" s="48"/>
    </row>
    <row r="38" spans="1:4" s="193" customFormat="1" ht="12" customHeight="1" x14ac:dyDescent="0.2">
      <c r="A38" s="251" t="s">
        <v>470</v>
      </c>
      <c r="B38" s="253" t="s">
        <v>89</v>
      </c>
      <c r="C38" s="140"/>
      <c r="D38" s="140"/>
    </row>
    <row r="39" spans="1:4" s="259" customFormat="1" ht="12" customHeight="1" thickBot="1" x14ac:dyDescent="0.25">
      <c r="A39" s="250" t="s">
        <v>471</v>
      </c>
      <c r="B39" s="71" t="s">
        <v>557</v>
      </c>
      <c r="C39" s="487">
        <v>342</v>
      </c>
      <c r="D39" s="487">
        <v>342</v>
      </c>
    </row>
    <row r="40" spans="1:4" s="259" customFormat="1" ht="15" customHeight="1" thickBot="1" x14ac:dyDescent="0.25">
      <c r="A40" s="97" t="s">
        <v>103</v>
      </c>
      <c r="B40" s="98" t="s">
        <v>473</v>
      </c>
      <c r="C40" s="188">
        <f>+C35+C36</f>
        <v>2342</v>
      </c>
      <c r="D40" s="188">
        <f>+D35+D36</f>
        <v>2342</v>
      </c>
    </row>
    <row r="41" spans="1:4" s="259" customFormat="1" ht="15" customHeight="1" x14ac:dyDescent="0.2">
      <c r="A41" s="99"/>
      <c r="B41" s="100"/>
      <c r="C41" s="186"/>
      <c r="D41" s="186"/>
    </row>
    <row r="42" spans="1:4" ht="13.5" thickBot="1" x14ac:dyDescent="0.25">
      <c r="A42" s="101"/>
      <c r="B42" s="102"/>
      <c r="C42" s="187"/>
      <c r="D42" s="187"/>
    </row>
    <row r="43" spans="1:4" s="258" customFormat="1" ht="16.5" customHeight="1" thickBot="1" x14ac:dyDescent="0.25">
      <c r="A43" s="103"/>
      <c r="B43" s="104" t="s">
        <v>131</v>
      </c>
      <c r="C43" s="188"/>
      <c r="D43" s="188"/>
    </row>
    <row r="44" spans="1:4" s="260" customFormat="1" ht="12" customHeight="1" thickBot="1" x14ac:dyDescent="0.25">
      <c r="A44" s="84" t="s">
        <v>94</v>
      </c>
      <c r="B44" s="60" t="s">
        <v>474</v>
      </c>
      <c r="C44" s="139">
        <f>SUM(C45:C49)</f>
        <v>2342</v>
      </c>
      <c r="D44" s="139">
        <f>SUM(D45:D49)</f>
        <v>2342</v>
      </c>
    </row>
    <row r="45" spans="1:4" ht="12" customHeight="1" x14ac:dyDescent="0.2">
      <c r="A45" s="250" t="s">
        <v>157</v>
      </c>
      <c r="B45" s="7" t="s">
        <v>124</v>
      </c>
      <c r="C45" s="48">
        <v>1844</v>
      </c>
      <c r="D45" s="48">
        <v>1844</v>
      </c>
    </row>
    <row r="46" spans="1:4" ht="12" customHeight="1" x14ac:dyDescent="0.2">
      <c r="A46" s="250" t="s">
        <v>158</v>
      </c>
      <c r="B46" s="6" t="s">
        <v>203</v>
      </c>
      <c r="C46" s="50">
        <v>498</v>
      </c>
      <c r="D46" s="50">
        <v>498</v>
      </c>
    </row>
    <row r="47" spans="1:4" ht="12" customHeight="1" x14ac:dyDescent="0.2">
      <c r="A47" s="250" t="s">
        <v>159</v>
      </c>
      <c r="B47" s="6" t="s">
        <v>176</v>
      </c>
      <c r="C47" s="50"/>
      <c r="D47" s="50"/>
    </row>
    <row r="48" spans="1:4" ht="12" customHeight="1" x14ac:dyDescent="0.2">
      <c r="A48" s="250" t="s">
        <v>160</v>
      </c>
      <c r="B48" s="6" t="s">
        <v>204</v>
      </c>
      <c r="C48" s="50"/>
      <c r="D48" s="50"/>
    </row>
    <row r="49" spans="1:4" ht="12" customHeight="1" thickBot="1" x14ac:dyDescent="0.25">
      <c r="A49" s="250" t="s">
        <v>177</v>
      </c>
      <c r="B49" s="6" t="s">
        <v>205</v>
      </c>
      <c r="C49" s="50"/>
      <c r="D49" s="50"/>
    </row>
    <row r="50" spans="1:4" ht="12" customHeight="1" thickBot="1" x14ac:dyDescent="0.25">
      <c r="A50" s="84" t="s">
        <v>95</v>
      </c>
      <c r="B50" s="60" t="s">
        <v>475</v>
      </c>
      <c r="C50" s="139">
        <f>SUM(C51:C53)</f>
        <v>0</v>
      </c>
      <c r="D50" s="139">
        <f>SUM(D51:D53)</f>
        <v>0</v>
      </c>
    </row>
    <row r="51" spans="1:4" s="260" customFormat="1" ht="12" customHeight="1" x14ac:dyDescent="0.2">
      <c r="A51" s="250" t="s">
        <v>163</v>
      </c>
      <c r="B51" s="7" t="s">
        <v>225</v>
      </c>
      <c r="C51" s="48"/>
      <c r="D51" s="48"/>
    </row>
    <row r="52" spans="1:4" ht="12" customHeight="1" x14ac:dyDescent="0.2">
      <c r="A52" s="250" t="s">
        <v>164</v>
      </c>
      <c r="B52" s="6" t="s">
        <v>207</v>
      </c>
      <c r="C52" s="50"/>
      <c r="D52" s="50"/>
    </row>
    <row r="53" spans="1:4" ht="12" customHeight="1" x14ac:dyDescent="0.2">
      <c r="A53" s="250" t="s">
        <v>165</v>
      </c>
      <c r="B53" s="6" t="s">
        <v>132</v>
      </c>
      <c r="C53" s="50"/>
      <c r="D53" s="50"/>
    </row>
    <row r="54" spans="1:4" ht="12" customHeight="1" thickBot="1" x14ac:dyDescent="0.25">
      <c r="A54" s="250" t="s">
        <v>166</v>
      </c>
      <c r="B54" s="6" t="s">
        <v>90</v>
      </c>
      <c r="C54" s="50"/>
      <c r="D54" s="50"/>
    </row>
    <row r="55" spans="1:4" ht="15" customHeight="1" thickBot="1" x14ac:dyDescent="0.25">
      <c r="A55" s="84" t="s">
        <v>96</v>
      </c>
      <c r="B55" s="105" t="s">
        <v>476</v>
      </c>
      <c r="C55" s="189">
        <f>+C44+C50</f>
        <v>2342</v>
      </c>
      <c r="D55" s="189">
        <f>+D44+D50</f>
        <v>2342</v>
      </c>
    </row>
    <row r="56" spans="1:4" ht="13.5" thickBot="1" x14ac:dyDescent="0.25">
      <c r="C56" s="190"/>
      <c r="D56" s="190"/>
    </row>
    <row r="57" spans="1:4" ht="15" customHeight="1" thickBot="1" x14ac:dyDescent="0.25">
      <c r="A57" s="108" t="s">
        <v>220</v>
      </c>
      <c r="B57" s="109"/>
      <c r="C57" s="58"/>
      <c r="D57" s="58"/>
    </row>
    <row r="58" spans="1:4" ht="14.25" customHeight="1" thickBot="1" x14ac:dyDescent="0.25">
      <c r="A58" s="108" t="s">
        <v>221</v>
      </c>
      <c r="B58" s="109"/>
      <c r="C58" s="58"/>
      <c r="D58" s="58"/>
    </row>
    <row r="61" spans="1:4" x14ac:dyDescent="0.2">
      <c r="A61" s="865" t="s">
        <v>786</v>
      </c>
      <c r="B61" s="865"/>
      <c r="C61" s="865"/>
      <c r="D61" s="865"/>
    </row>
  </sheetData>
  <sheetProtection formatCells="0"/>
  <mergeCells count="1">
    <mergeCell ref="A61:D6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workbookViewId="0">
      <selection activeCell="E4" sqref="E4:E5"/>
    </sheetView>
  </sheetViews>
  <sheetFormatPr defaultRowHeight="12.75" x14ac:dyDescent="0.2"/>
  <cols>
    <col min="1" max="1" width="25" customWidth="1"/>
    <col min="2" max="2" width="57.5" customWidth="1"/>
    <col min="3" max="3" width="15.33203125" customWidth="1"/>
  </cols>
  <sheetData>
    <row r="1" spans="1:4" ht="16.5" thickBot="1" x14ac:dyDescent="0.25">
      <c r="A1" s="85"/>
      <c r="B1" s="87"/>
      <c r="C1" s="255" t="s">
        <v>798</v>
      </c>
      <c r="D1" s="86"/>
    </row>
    <row r="2" spans="1:4" ht="22.5" customHeight="1" x14ac:dyDescent="0.2">
      <c r="A2" s="207" t="s">
        <v>218</v>
      </c>
      <c r="B2" s="176" t="s">
        <v>490</v>
      </c>
      <c r="C2" s="191" t="s">
        <v>135</v>
      </c>
      <c r="D2" s="256"/>
    </row>
    <row r="3" spans="1:4" ht="16.5" customHeight="1" thickBot="1" x14ac:dyDescent="0.25">
      <c r="A3" s="248" t="s">
        <v>217</v>
      </c>
      <c r="B3" s="177" t="s">
        <v>761</v>
      </c>
      <c r="C3" s="192" t="s">
        <v>136</v>
      </c>
      <c r="D3" s="256"/>
    </row>
    <row r="4" spans="1:4" ht="14.25" thickBot="1" x14ac:dyDescent="0.3">
      <c r="A4" s="89"/>
      <c r="B4" s="89"/>
      <c r="C4" s="90" t="s">
        <v>127</v>
      </c>
      <c r="D4" s="257"/>
    </row>
    <row r="5" spans="1:4" ht="18" customHeight="1" thickBot="1" x14ac:dyDescent="0.25">
      <c r="A5" s="208" t="s">
        <v>219</v>
      </c>
      <c r="B5" s="91" t="s">
        <v>128</v>
      </c>
      <c r="C5" s="92" t="s">
        <v>129</v>
      </c>
      <c r="D5" s="107"/>
    </row>
    <row r="6" spans="1:4" ht="12.75" customHeight="1" thickBot="1" x14ac:dyDescent="0.25">
      <c r="A6" s="81">
        <v>1</v>
      </c>
      <c r="B6" s="82">
        <v>2</v>
      </c>
      <c r="C6" s="83">
        <v>3</v>
      </c>
      <c r="D6" s="258"/>
    </row>
    <row r="7" spans="1:4" ht="13.5" customHeight="1" thickBot="1" x14ac:dyDescent="0.25">
      <c r="A7" s="93"/>
      <c r="B7" s="94" t="s">
        <v>130</v>
      </c>
      <c r="C7" s="95"/>
      <c r="D7" s="258"/>
    </row>
    <row r="8" spans="1:4" ht="12" customHeight="1" thickBot="1" x14ac:dyDescent="0.25">
      <c r="A8" s="81" t="s">
        <v>94</v>
      </c>
      <c r="B8" s="96" t="s">
        <v>456</v>
      </c>
      <c r="C8" s="139">
        <f>SUM(C9:C18)</f>
        <v>0</v>
      </c>
      <c r="D8" s="193"/>
    </row>
    <row r="9" spans="1:4" ht="9.75" customHeight="1" x14ac:dyDescent="0.2">
      <c r="A9" s="249" t="s">
        <v>157</v>
      </c>
      <c r="B9" s="8" t="s">
        <v>282</v>
      </c>
      <c r="C9" s="182"/>
      <c r="D9" s="193"/>
    </row>
    <row r="10" spans="1:4" ht="11.25" customHeight="1" x14ac:dyDescent="0.2">
      <c r="A10" s="250" t="s">
        <v>158</v>
      </c>
      <c r="B10" s="6" t="s">
        <v>283</v>
      </c>
      <c r="C10" s="137"/>
      <c r="D10" s="193"/>
    </row>
    <row r="11" spans="1:4" ht="9.75" customHeight="1" x14ac:dyDescent="0.2">
      <c r="A11" s="250" t="s">
        <v>159</v>
      </c>
      <c r="B11" s="6" t="s">
        <v>284</v>
      </c>
      <c r="C11" s="137"/>
      <c r="D11" s="193"/>
    </row>
    <row r="12" spans="1:4" ht="11.25" customHeight="1" x14ac:dyDescent="0.2">
      <c r="A12" s="250" t="s">
        <v>160</v>
      </c>
      <c r="B12" s="6" t="s">
        <v>285</v>
      </c>
      <c r="C12" s="137"/>
      <c r="D12" s="193"/>
    </row>
    <row r="13" spans="1:4" ht="11.25" customHeight="1" x14ac:dyDescent="0.2">
      <c r="A13" s="250" t="s">
        <v>177</v>
      </c>
      <c r="B13" s="6" t="s">
        <v>286</v>
      </c>
      <c r="C13" s="137"/>
      <c r="D13" s="193"/>
    </row>
    <row r="14" spans="1:4" ht="11.25" customHeight="1" x14ac:dyDescent="0.2">
      <c r="A14" s="250" t="s">
        <v>161</v>
      </c>
      <c r="B14" s="6" t="s">
        <v>457</v>
      </c>
      <c r="C14" s="137"/>
      <c r="D14" s="193"/>
    </row>
    <row r="15" spans="1:4" ht="11.25" customHeight="1" x14ac:dyDescent="0.2">
      <c r="A15" s="250" t="s">
        <v>162</v>
      </c>
      <c r="B15" s="5" t="s">
        <v>458</v>
      </c>
      <c r="C15" s="137"/>
      <c r="D15" s="193"/>
    </row>
    <row r="16" spans="1:4" ht="10.5" customHeight="1" x14ac:dyDescent="0.2">
      <c r="A16" s="250" t="s">
        <v>169</v>
      </c>
      <c r="B16" s="6" t="s">
        <v>289</v>
      </c>
      <c r="C16" s="183"/>
      <c r="D16" s="193"/>
    </row>
    <row r="17" spans="1:4" ht="10.5" customHeight="1" x14ac:dyDescent="0.2">
      <c r="A17" s="250" t="s">
        <v>170</v>
      </c>
      <c r="B17" s="6" t="s">
        <v>290</v>
      </c>
      <c r="C17" s="137"/>
      <c r="D17" s="259"/>
    </row>
    <row r="18" spans="1:4" ht="14.25" customHeight="1" thickBot="1" x14ac:dyDescent="0.25">
      <c r="A18" s="250" t="s">
        <v>171</v>
      </c>
      <c r="B18" s="5" t="s">
        <v>291</v>
      </c>
      <c r="C18" s="138"/>
      <c r="D18" s="259"/>
    </row>
    <row r="19" spans="1:4" ht="21" customHeight="1" thickBot="1" x14ac:dyDescent="0.25">
      <c r="A19" s="81" t="s">
        <v>95</v>
      </c>
      <c r="B19" s="96" t="s">
        <v>459</v>
      </c>
      <c r="C19" s="139">
        <f>SUM(C20:C22)</f>
        <v>0</v>
      </c>
      <c r="D19" s="193"/>
    </row>
    <row r="20" spans="1:4" ht="11.25" customHeight="1" x14ac:dyDescent="0.2">
      <c r="A20" s="250" t="s">
        <v>163</v>
      </c>
      <c r="B20" s="7" t="s">
        <v>257</v>
      </c>
      <c r="C20" s="137"/>
      <c r="D20" s="259"/>
    </row>
    <row r="21" spans="1:4" ht="12.75" customHeight="1" x14ac:dyDescent="0.2">
      <c r="A21" s="250" t="s">
        <v>164</v>
      </c>
      <c r="B21" s="6" t="s">
        <v>460</v>
      </c>
      <c r="C21" s="137"/>
      <c r="D21" s="259"/>
    </row>
    <row r="22" spans="1:4" ht="10.5" customHeight="1" x14ac:dyDescent="0.2">
      <c r="A22" s="250" t="s">
        <v>165</v>
      </c>
      <c r="B22" s="6" t="s">
        <v>461</v>
      </c>
      <c r="C22" s="137"/>
      <c r="D22" s="259"/>
    </row>
    <row r="23" spans="1:4" ht="12.75" customHeight="1" thickBot="1" x14ac:dyDescent="0.25">
      <c r="A23" s="250" t="s">
        <v>166</v>
      </c>
      <c r="B23" s="6" t="s">
        <v>88</v>
      </c>
      <c r="C23" s="137"/>
      <c r="D23" s="259"/>
    </row>
    <row r="24" spans="1:4" ht="12.75" customHeight="1" thickBot="1" x14ac:dyDescent="0.25">
      <c r="A24" s="84" t="s">
        <v>96</v>
      </c>
      <c r="B24" s="60" t="s">
        <v>194</v>
      </c>
      <c r="C24" s="166"/>
      <c r="D24" s="259"/>
    </row>
    <row r="25" spans="1:4" ht="21.75" customHeight="1" thickBot="1" x14ac:dyDescent="0.25">
      <c r="A25" s="84" t="s">
        <v>97</v>
      </c>
      <c r="B25" s="60" t="s">
        <v>462</v>
      </c>
      <c r="C25" s="139">
        <f>+C26+C27</f>
        <v>0</v>
      </c>
      <c r="D25" s="259"/>
    </row>
    <row r="26" spans="1:4" ht="13.5" customHeight="1" x14ac:dyDescent="0.2">
      <c r="A26" s="251" t="s">
        <v>267</v>
      </c>
      <c r="B26" s="252" t="s">
        <v>460</v>
      </c>
      <c r="C26" s="48"/>
      <c r="D26" s="259"/>
    </row>
    <row r="27" spans="1:4" ht="10.5" customHeight="1" x14ac:dyDescent="0.2">
      <c r="A27" s="251" t="s">
        <v>270</v>
      </c>
      <c r="B27" s="253" t="s">
        <v>463</v>
      </c>
      <c r="C27" s="140"/>
      <c r="D27" s="259"/>
    </row>
    <row r="28" spans="1:4" ht="14.25" customHeight="1" thickBot="1" x14ac:dyDescent="0.25">
      <c r="A28" s="250" t="s">
        <v>271</v>
      </c>
      <c r="B28" s="254" t="s">
        <v>464</v>
      </c>
      <c r="C28" s="51"/>
      <c r="D28" s="259"/>
    </row>
    <row r="29" spans="1:4" ht="13.5" customHeight="1" thickBot="1" x14ac:dyDescent="0.25">
      <c r="A29" s="84" t="s">
        <v>98</v>
      </c>
      <c r="B29" s="60" t="s">
        <v>465</v>
      </c>
      <c r="C29" s="139">
        <f>+C30+C31+C32</f>
        <v>0</v>
      </c>
      <c r="D29" s="259"/>
    </row>
    <row r="30" spans="1:4" ht="11.25" customHeight="1" x14ac:dyDescent="0.2">
      <c r="A30" s="251" t="s">
        <v>150</v>
      </c>
      <c r="B30" s="252" t="s">
        <v>296</v>
      </c>
      <c r="C30" s="48"/>
      <c r="D30" s="259"/>
    </row>
    <row r="31" spans="1:4" ht="11.25" customHeight="1" x14ac:dyDescent="0.2">
      <c r="A31" s="251" t="s">
        <v>151</v>
      </c>
      <c r="B31" s="253" t="s">
        <v>297</v>
      </c>
      <c r="C31" s="140"/>
      <c r="D31" s="259"/>
    </row>
    <row r="32" spans="1:4" ht="13.5" customHeight="1" thickBot="1" x14ac:dyDescent="0.25">
      <c r="A32" s="250" t="s">
        <v>152</v>
      </c>
      <c r="B32" s="71" t="s">
        <v>298</v>
      </c>
      <c r="C32" s="51"/>
      <c r="D32" s="259"/>
    </row>
    <row r="33" spans="1:4" ht="11.25" customHeight="1" thickBot="1" x14ac:dyDescent="0.25">
      <c r="A33" s="84" t="s">
        <v>99</v>
      </c>
      <c r="B33" s="60" t="s">
        <v>411</v>
      </c>
      <c r="C33" s="166"/>
      <c r="D33" s="193"/>
    </row>
    <row r="34" spans="1:4" ht="12.75" customHeight="1" thickBot="1" x14ac:dyDescent="0.25">
      <c r="A34" s="84" t="s">
        <v>100</v>
      </c>
      <c r="B34" s="60" t="s">
        <v>466</v>
      </c>
      <c r="C34" s="184"/>
      <c r="D34" s="193"/>
    </row>
    <row r="35" spans="1:4" ht="12" customHeight="1" thickBot="1" x14ac:dyDescent="0.25">
      <c r="A35" s="81" t="s">
        <v>101</v>
      </c>
      <c r="B35" s="60" t="s">
        <v>467</v>
      </c>
      <c r="C35" s="185">
        <f>+C8+C19+C24+C25+C29+C33+C34</f>
        <v>0</v>
      </c>
      <c r="D35" s="193"/>
    </row>
    <row r="36" spans="1:4" ht="12.75" customHeight="1" thickBot="1" x14ac:dyDescent="0.25">
      <c r="A36" s="97" t="s">
        <v>102</v>
      </c>
      <c r="B36" s="60" t="s">
        <v>468</v>
      </c>
      <c r="C36" s="185">
        <f>+C37+C38+C39</f>
        <v>0</v>
      </c>
      <c r="D36" s="193"/>
    </row>
    <row r="37" spans="1:4" ht="12" customHeight="1" x14ac:dyDescent="0.2">
      <c r="A37" s="251" t="s">
        <v>469</v>
      </c>
      <c r="B37" s="252" t="s">
        <v>235</v>
      </c>
      <c r="C37" s="48"/>
      <c r="D37" s="193"/>
    </row>
    <row r="38" spans="1:4" ht="12" customHeight="1" x14ac:dyDescent="0.2">
      <c r="A38" s="251" t="s">
        <v>470</v>
      </c>
      <c r="B38" s="253" t="s">
        <v>89</v>
      </c>
      <c r="C38" s="140"/>
      <c r="D38" s="193"/>
    </row>
    <row r="39" spans="1:4" ht="12.75" customHeight="1" thickBot="1" x14ac:dyDescent="0.25">
      <c r="A39" s="250" t="s">
        <v>471</v>
      </c>
      <c r="B39" s="71" t="s">
        <v>472</v>
      </c>
      <c r="C39" s="51"/>
      <c r="D39" s="259"/>
    </row>
    <row r="40" spans="1:4" ht="12.75" customHeight="1" thickBot="1" x14ac:dyDescent="0.25">
      <c r="A40" s="97" t="s">
        <v>103</v>
      </c>
      <c r="B40" s="98" t="s">
        <v>473</v>
      </c>
      <c r="C40" s="188">
        <f>+C35+C36</f>
        <v>0</v>
      </c>
      <c r="D40" s="259"/>
    </row>
    <row r="41" spans="1:4" ht="15.75" thickBot="1" x14ac:dyDescent="0.25">
      <c r="A41" s="99"/>
      <c r="B41" s="100"/>
      <c r="C41" s="186"/>
      <c r="D41" s="259"/>
    </row>
    <row r="42" spans="1:4" ht="12" customHeight="1" thickBot="1" x14ac:dyDescent="0.25">
      <c r="A42" s="103"/>
      <c r="B42" s="104" t="s">
        <v>131</v>
      </c>
      <c r="C42" s="188"/>
      <c r="D42" s="258"/>
    </row>
    <row r="43" spans="1:4" ht="10.5" customHeight="1" thickBot="1" x14ac:dyDescent="0.25">
      <c r="A43" s="84" t="s">
        <v>94</v>
      </c>
      <c r="B43" s="60" t="s">
        <v>474</v>
      </c>
      <c r="C43" s="139">
        <f>SUM(C44:C48)</f>
        <v>0</v>
      </c>
      <c r="D43" s="260"/>
    </row>
    <row r="44" spans="1:4" ht="11.25" customHeight="1" x14ac:dyDescent="0.2">
      <c r="A44" s="250" t="s">
        <v>157</v>
      </c>
      <c r="B44" s="7" t="s">
        <v>124</v>
      </c>
      <c r="C44" s="48"/>
      <c r="D44" s="107"/>
    </row>
    <row r="45" spans="1:4" ht="10.5" customHeight="1" x14ac:dyDescent="0.2">
      <c r="A45" s="250" t="s">
        <v>158</v>
      </c>
      <c r="B45" s="6" t="s">
        <v>203</v>
      </c>
      <c r="C45" s="50"/>
      <c r="D45" s="107"/>
    </row>
    <row r="46" spans="1:4" ht="12.75" customHeight="1" x14ac:dyDescent="0.2">
      <c r="A46" s="250" t="s">
        <v>159</v>
      </c>
      <c r="B46" s="6" t="s">
        <v>176</v>
      </c>
      <c r="C46" s="50"/>
      <c r="D46" s="107"/>
    </row>
    <row r="47" spans="1:4" ht="11.25" customHeight="1" x14ac:dyDescent="0.2">
      <c r="A47" s="250" t="s">
        <v>160</v>
      </c>
      <c r="B47" s="6" t="s">
        <v>204</v>
      </c>
      <c r="C47" s="50"/>
      <c r="D47" s="107"/>
    </row>
    <row r="48" spans="1:4" ht="12.75" customHeight="1" thickBot="1" x14ac:dyDescent="0.25">
      <c r="A48" s="250" t="s">
        <v>177</v>
      </c>
      <c r="B48" s="6" t="s">
        <v>205</v>
      </c>
      <c r="C48" s="50"/>
      <c r="D48" s="107"/>
    </row>
    <row r="49" spans="1:4" ht="12" customHeight="1" thickBot="1" x14ac:dyDescent="0.25">
      <c r="A49" s="84" t="s">
        <v>95</v>
      </c>
      <c r="B49" s="60" t="s">
        <v>475</v>
      </c>
      <c r="C49" s="139">
        <f>SUM(C50:C52)</f>
        <v>0</v>
      </c>
      <c r="D49" s="107"/>
    </row>
    <row r="50" spans="1:4" ht="10.5" customHeight="1" x14ac:dyDescent="0.2">
      <c r="A50" s="250" t="s">
        <v>163</v>
      </c>
      <c r="B50" s="7" t="s">
        <v>225</v>
      </c>
      <c r="C50" s="48"/>
      <c r="D50" s="260"/>
    </row>
    <row r="51" spans="1:4" ht="12" customHeight="1" x14ac:dyDescent="0.2">
      <c r="A51" s="250" t="s">
        <v>164</v>
      </c>
      <c r="B51" s="6" t="s">
        <v>207</v>
      </c>
      <c r="C51" s="50"/>
      <c r="D51" s="107"/>
    </row>
    <row r="52" spans="1:4" ht="12" customHeight="1" x14ac:dyDescent="0.2">
      <c r="A52" s="250" t="s">
        <v>165</v>
      </c>
      <c r="B52" s="6" t="s">
        <v>132</v>
      </c>
      <c r="C52" s="50"/>
      <c r="D52" s="107"/>
    </row>
    <row r="53" spans="1:4" ht="12.75" customHeight="1" thickBot="1" x14ac:dyDescent="0.25">
      <c r="A53" s="250" t="s">
        <v>166</v>
      </c>
      <c r="B53" s="6" t="s">
        <v>90</v>
      </c>
      <c r="C53" s="50"/>
      <c r="D53" s="107"/>
    </row>
    <row r="54" spans="1:4" ht="13.5" customHeight="1" thickBot="1" x14ac:dyDescent="0.25">
      <c r="A54" s="84" t="s">
        <v>96</v>
      </c>
      <c r="B54" s="105" t="s">
        <v>476</v>
      </c>
      <c r="C54" s="189">
        <f>+C43+C49</f>
        <v>0</v>
      </c>
      <c r="D54" s="107"/>
    </row>
    <row r="55" spans="1:4" ht="13.5" thickBot="1" x14ac:dyDescent="0.25">
      <c r="A55" s="106"/>
      <c r="B55" s="107"/>
      <c r="C55" s="190"/>
      <c r="D55" s="107"/>
    </row>
    <row r="56" spans="1:4" ht="13.5" thickBot="1" x14ac:dyDescent="0.25">
      <c r="A56" s="108" t="s">
        <v>220</v>
      </c>
      <c r="B56" s="109"/>
      <c r="C56" s="58"/>
      <c r="D56" s="107"/>
    </row>
    <row r="57" spans="1:4" ht="13.5" thickBot="1" x14ac:dyDescent="0.25">
      <c r="A57" s="108" t="s">
        <v>221</v>
      </c>
      <c r="B57" s="109"/>
      <c r="C57" s="58"/>
      <c r="D57" s="107"/>
    </row>
    <row r="58" spans="1:4" x14ac:dyDescent="0.2">
      <c r="A58" s="106"/>
      <c r="B58" s="107"/>
      <c r="C58" s="107"/>
      <c r="D58" s="107"/>
    </row>
    <row r="59" spans="1:4" x14ac:dyDescent="0.2">
      <c r="A59" s="106"/>
      <c r="B59" s="107"/>
      <c r="C59" s="107"/>
      <c r="D59" s="107"/>
    </row>
    <row r="60" spans="1:4" x14ac:dyDescent="0.2">
      <c r="A60" s="106"/>
      <c r="B60" s="107"/>
      <c r="C60" s="107"/>
      <c r="D60" s="107"/>
    </row>
  </sheetData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topLeftCell="A37" zoomScaleNormal="100" workbookViewId="0">
      <selection activeCell="A61" sqref="A61:D61"/>
    </sheetView>
  </sheetViews>
  <sheetFormatPr defaultRowHeight="12.75" x14ac:dyDescent="0.2"/>
  <cols>
    <col min="1" max="1" width="13.83203125" style="106" customWidth="1"/>
    <col min="2" max="2" width="66" style="107" customWidth="1"/>
    <col min="3" max="3" width="14.5" style="107" customWidth="1"/>
    <col min="4" max="4" width="14" style="107" customWidth="1"/>
    <col min="5" max="16384" width="9.33203125" style="107"/>
  </cols>
  <sheetData>
    <row r="1" spans="1:4" s="86" customFormat="1" ht="21" customHeight="1" thickBot="1" x14ac:dyDescent="0.25">
      <c r="A1" s="85"/>
      <c r="B1" s="87"/>
      <c r="C1" s="255" t="s">
        <v>769</v>
      </c>
    </row>
    <row r="2" spans="1:4" s="256" customFormat="1" ht="25.5" customHeight="1" x14ac:dyDescent="0.2">
      <c r="A2" s="207" t="s">
        <v>218</v>
      </c>
      <c r="B2" s="176" t="s">
        <v>510</v>
      </c>
      <c r="C2" s="191"/>
      <c r="D2" s="191" t="s">
        <v>135</v>
      </c>
    </row>
    <row r="3" spans="1:4" s="256" customFormat="1" ht="24.75" thickBot="1" x14ac:dyDescent="0.25">
      <c r="A3" s="248" t="s">
        <v>217</v>
      </c>
      <c r="B3" s="177" t="s">
        <v>552</v>
      </c>
      <c r="C3" s="192"/>
      <c r="D3" s="192" t="s">
        <v>489</v>
      </c>
    </row>
    <row r="4" spans="1:4" s="257" customFormat="1" ht="15.95" customHeight="1" thickBot="1" x14ac:dyDescent="0.3">
      <c r="A4" s="89"/>
      <c r="B4" s="89"/>
      <c r="C4" s="90"/>
      <c r="D4" s="90" t="s">
        <v>127</v>
      </c>
    </row>
    <row r="5" spans="1:4" ht="13.5" thickBot="1" x14ac:dyDescent="0.25">
      <c r="A5" s="208" t="s">
        <v>219</v>
      </c>
      <c r="B5" s="91" t="s">
        <v>128</v>
      </c>
      <c r="C5" s="92" t="s">
        <v>129</v>
      </c>
      <c r="D5" s="92" t="s">
        <v>129</v>
      </c>
    </row>
    <row r="6" spans="1:4" s="258" customFormat="1" ht="12.95" customHeight="1" thickBot="1" x14ac:dyDescent="0.25">
      <c r="A6" s="81">
        <v>1</v>
      </c>
      <c r="B6" s="82">
        <v>2</v>
      </c>
      <c r="C6" s="83">
        <v>3</v>
      </c>
      <c r="D6" s="83">
        <v>4</v>
      </c>
    </row>
    <row r="7" spans="1:4" s="258" customFormat="1" ht="15.95" customHeight="1" thickBot="1" x14ac:dyDescent="0.25">
      <c r="A7" s="93"/>
      <c r="B7" s="94" t="s">
        <v>130</v>
      </c>
      <c r="C7" s="95"/>
      <c r="D7" s="95"/>
    </row>
    <row r="8" spans="1:4" s="193" customFormat="1" ht="12" customHeight="1" thickBot="1" x14ac:dyDescent="0.25">
      <c r="A8" s="81" t="s">
        <v>94</v>
      </c>
      <c r="B8" s="96" t="s">
        <v>456</v>
      </c>
      <c r="C8" s="139">
        <f>SUM(C9:C18)</f>
        <v>0</v>
      </c>
      <c r="D8" s="139">
        <f>SUM(D9:D18)</f>
        <v>0</v>
      </c>
    </row>
    <row r="9" spans="1:4" s="193" customFormat="1" ht="12" customHeight="1" x14ac:dyDescent="0.2">
      <c r="A9" s="249" t="s">
        <v>157</v>
      </c>
      <c r="B9" s="8" t="s">
        <v>282</v>
      </c>
      <c r="C9" s="182"/>
      <c r="D9" s="182"/>
    </row>
    <row r="10" spans="1:4" s="193" customFormat="1" ht="12" customHeight="1" x14ac:dyDescent="0.2">
      <c r="A10" s="250" t="s">
        <v>158</v>
      </c>
      <c r="B10" s="6" t="s">
        <v>283</v>
      </c>
      <c r="C10" s="137"/>
      <c r="D10" s="137"/>
    </row>
    <row r="11" spans="1:4" s="193" customFormat="1" ht="12" customHeight="1" x14ac:dyDescent="0.2">
      <c r="A11" s="250" t="s">
        <v>159</v>
      </c>
      <c r="B11" s="6" t="s">
        <v>284</v>
      </c>
      <c r="C11" s="137"/>
      <c r="D11" s="137"/>
    </row>
    <row r="12" spans="1:4" s="193" customFormat="1" ht="12" customHeight="1" x14ac:dyDescent="0.2">
      <c r="A12" s="250" t="s">
        <v>160</v>
      </c>
      <c r="B12" s="6" t="s">
        <v>285</v>
      </c>
      <c r="C12" s="137"/>
      <c r="D12" s="137"/>
    </row>
    <row r="13" spans="1:4" s="193" customFormat="1" ht="12" customHeight="1" x14ac:dyDescent="0.2">
      <c r="A13" s="250" t="s">
        <v>177</v>
      </c>
      <c r="B13" s="6" t="s">
        <v>286</v>
      </c>
      <c r="C13" s="137"/>
      <c r="D13" s="137"/>
    </row>
    <row r="14" spans="1:4" s="193" customFormat="1" ht="12" customHeight="1" x14ac:dyDescent="0.2">
      <c r="A14" s="250" t="s">
        <v>161</v>
      </c>
      <c r="B14" s="6" t="s">
        <v>457</v>
      </c>
      <c r="C14" s="137"/>
      <c r="D14" s="137"/>
    </row>
    <row r="15" spans="1:4" s="193" customFormat="1" ht="12" customHeight="1" x14ac:dyDescent="0.2">
      <c r="A15" s="250" t="s">
        <v>162</v>
      </c>
      <c r="B15" s="5" t="s">
        <v>458</v>
      </c>
      <c r="C15" s="137"/>
      <c r="D15" s="137"/>
    </row>
    <row r="16" spans="1:4" s="193" customFormat="1" ht="12" customHeight="1" x14ac:dyDescent="0.2">
      <c r="A16" s="250" t="s">
        <v>169</v>
      </c>
      <c r="B16" s="6" t="s">
        <v>289</v>
      </c>
      <c r="C16" s="183"/>
      <c r="D16" s="183"/>
    </row>
    <row r="17" spans="1:4" s="259" customFormat="1" ht="12" customHeight="1" x14ac:dyDescent="0.2">
      <c r="A17" s="250" t="s">
        <v>170</v>
      </c>
      <c r="B17" s="6" t="s">
        <v>290</v>
      </c>
      <c r="C17" s="137"/>
      <c r="D17" s="137"/>
    </row>
    <row r="18" spans="1:4" s="259" customFormat="1" ht="12" customHeight="1" thickBot="1" x14ac:dyDescent="0.25">
      <c r="A18" s="250" t="s">
        <v>171</v>
      </c>
      <c r="B18" s="5" t="s">
        <v>291</v>
      </c>
      <c r="C18" s="138"/>
      <c r="D18" s="138"/>
    </row>
    <row r="19" spans="1:4" s="193" customFormat="1" ht="12" customHeight="1" thickBot="1" x14ac:dyDescent="0.25">
      <c r="A19" s="81" t="s">
        <v>95</v>
      </c>
      <c r="B19" s="96" t="s">
        <v>459</v>
      </c>
      <c r="C19" s="139">
        <f>SUM(C20:C22)</f>
        <v>0</v>
      </c>
      <c r="D19" s="139">
        <f>SUM(D20:D22)</f>
        <v>0</v>
      </c>
    </row>
    <row r="20" spans="1:4" s="259" customFormat="1" ht="12" customHeight="1" x14ac:dyDescent="0.2">
      <c r="A20" s="250" t="s">
        <v>163</v>
      </c>
      <c r="B20" s="7" t="s">
        <v>257</v>
      </c>
      <c r="C20" s="137"/>
      <c r="D20" s="137"/>
    </row>
    <row r="21" spans="1:4" s="259" customFormat="1" ht="12" customHeight="1" x14ac:dyDescent="0.2">
      <c r="A21" s="250" t="s">
        <v>164</v>
      </c>
      <c r="B21" s="6" t="s">
        <v>460</v>
      </c>
      <c r="C21" s="137"/>
      <c r="D21" s="137"/>
    </row>
    <row r="22" spans="1:4" s="259" customFormat="1" ht="12" customHeight="1" x14ac:dyDescent="0.2">
      <c r="A22" s="250" t="s">
        <v>165</v>
      </c>
      <c r="B22" s="6" t="s">
        <v>461</v>
      </c>
      <c r="C22" s="137"/>
      <c r="D22" s="137"/>
    </row>
    <row r="23" spans="1:4" s="259" customFormat="1" ht="12" customHeight="1" thickBot="1" x14ac:dyDescent="0.25">
      <c r="A23" s="250" t="s">
        <v>166</v>
      </c>
      <c r="B23" s="6" t="s">
        <v>88</v>
      </c>
      <c r="C23" s="137"/>
      <c r="D23" s="137"/>
    </row>
    <row r="24" spans="1:4" s="259" customFormat="1" ht="12" customHeight="1" thickBot="1" x14ac:dyDescent="0.25">
      <c r="A24" s="84" t="s">
        <v>96</v>
      </c>
      <c r="B24" s="60" t="s">
        <v>194</v>
      </c>
      <c r="C24" s="166"/>
      <c r="D24" s="166"/>
    </row>
    <row r="25" spans="1:4" s="259" customFormat="1" ht="12" customHeight="1" thickBot="1" x14ac:dyDescent="0.25">
      <c r="A25" s="84" t="s">
        <v>97</v>
      </c>
      <c r="B25" s="60" t="s">
        <v>462</v>
      </c>
      <c r="C25" s="139">
        <f>+C26+C27</f>
        <v>0</v>
      </c>
      <c r="D25" s="139">
        <f>+D26+D27</f>
        <v>0</v>
      </c>
    </row>
    <row r="26" spans="1:4" s="259" customFormat="1" ht="12" customHeight="1" x14ac:dyDescent="0.2">
      <c r="A26" s="251" t="s">
        <v>267</v>
      </c>
      <c r="B26" s="252" t="s">
        <v>460</v>
      </c>
      <c r="C26" s="48"/>
      <c r="D26" s="48"/>
    </row>
    <row r="27" spans="1:4" s="259" customFormat="1" ht="12" customHeight="1" x14ac:dyDescent="0.2">
      <c r="A27" s="251" t="s">
        <v>270</v>
      </c>
      <c r="B27" s="253" t="s">
        <v>463</v>
      </c>
      <c r="C27" s="140"/>
      <c r="D27" s="140"/>
    </row>
    <row r="28" spans="1:4" s="259" customFormat="1" ht="12" customHeight="1" thickBot="1" x14ac:dyDescent="0.25">
      <c r="A28" s="250" t="s">
        <v>271</v>
      </c>
      <c r="B28" s="254" t="s">
        <v>464</v>
      </c>
      <c r="C28" s="51"/>
      <c r="D28" s="51"/>
    </row>
    <row r="29" spans="1:4" s="259" customFormat="1" ht="12" customHeight="1" thickBot="1" x14ac:dyDescent="0.25">
      <c r="A29" s="84" t="s">
        <v>98</v>
      </c>
      <c r="B29" s="60" t="s">
        <v>465</v>
      </c>
      <c r="C29" s="139">
        <f>+C30+C31+C32</f>
        <v>0</v>
      </c>
      <c r="D29" s="139">
        <f>+D30+D31+D32</f>
        <v>0</v>
      </c>
    </row>
    <row r="30" spans="1:4" s="259" customFormat="1" ht="12" customHeight="1" x14ac:dyDescent="0.2">
      <c r="A30" s="251" t="s">
        <v>150</v>
      </c>
      <c r="B30" s="252" t="s">
        <v>296</v>
      </c>
      <c r="C30" s="48"/>
      <c r="D30" s="48"/>
    </row>
    <row r="31" spans="1:4" s="259" customFormat="1" ht="12" customHeight="1" x14ac:dyDescent="0.2">
      <c r="A31" s="251" t="s">
        <v>151</v>
      </c>
      <c r="B31" s="253" t="s">
        <v>297</v>
      </c>
      <c r="C31" s="140"/>
      <c r="D31" s="140"/>
    </row>
    <row r="32" spans="1:4" s="259" customFormat="1" ht="12" customHeight="1" thickBot="1" x14ac:dyDescent="0.25">
      <c r="A32" s="250" t="s">
        <v>152</v>
      </c>
      <c r="B32" s="71" t="s">
        <v>298</v>
      </c>
      <c r="C32" s="51"/>
      <c r="D32" s="51"/>
    </row>
    <row r="33" spans="1:4" s="193" customFormat="1" ht="12" customHeight="1" thickBot="1" x14ac:dyDescent="0.25">
      <c r="A33" s="84" t="s">
        <v>99</v>
      </c>
      <c r="B33" s="60" t="s">
        <v>411</v>
      </c>
      <c r="C33" s="166"/>
      <c r="D33" s="166"/>
    </row>
    <row r="34" spans="1:4" s="193" customFormat="1" ht="12" customHeight="1" thickBot="1" x14ac:dyDescent="0.25">
      <c r="A34" s="84" t="s">
        <v>100</v>
      </c>
      <c r="B34" s="60" t="s">
        <v>466</v>
      </c>
      <c r="C34" s="184"/>
      <c r="D34" s="184"/>
    </row>
    <row r="35" spans="1:4" s="193" customFormat="1" ht="12" customHeight="1" thickBot="1" x14ac:dyDescent="0.25">
      <c r="A35" s="81" t="s">
        <v>101</v>
      </c>
      <c r="B35" s="60" t="s">
        <v>467</v>
      </c>
      <c r="C35" s="185">
        <f>+C8+C19+C24+C25+C29+C33+C34</f>
        <v>0</v>
      </c>
      <c r="D35" s="185">
        <f>+D8+D19+D24+D25+D29+D33+D34</f>
        <v>0</v>
      </c>
    </row>
    <row r="36" spans="1:4" s="193" customFormat="1" ht="12" customHeight="1" thickBot="1" x14ac:dyDescent="0.25">
      <c r="A36" s="97" t="s">
        <v>102</v>
      </c>
      <c r="B36" s="60" t="s">
        <v>468</v>
      </c>
      <c r="C36" s="185">
        <f>+C37+C38+C39</f>
        <v>90910</v>
      </c>
      <c r="D36" s="185">
        <f>+D37+D38+D39</f>
        <v>93949</v>
      </c>
    </row>
    <row r="37" spans="1:4" s="193" customFormat="1" ht="12" customHeight="1" x14ac:dyDescent="0.2">
      <c r="A37" s="251" t="s">
        <v>469</v>
      </c>
      <c r="B37" s="252" t="s">
        <v>235</v>
      </c>
      <c r="C37" s="48"/>
      <c r="D37" s="48"/>
    </row>
    <row r="38" spans="1:4" s="193" customFormat="1" ht="12" customHeight="1" x14ac:dyDescent="0.2">
      <c r="A38" s="251" t="s">
        <v>470</v>
      </c>
      <c r="B38" s="253" t="s">
        <v>89</v>
      </c>
      <c r="C38" s="140"/>
      <c r="D38" s="140"/>
    </row>
    <row r="39" spans="1:4" s="259" customFormat="1" ht="12" customHeight="1" thickBot="1" x14ac:dyDescent="0.25">
      <c r="A39" s="250" t="s">
        <v>471</v>
      </c>
      <c r="B39" s="71" t="s">
        <v>472</v>
      </c>
      <c r="C39" s="51">
        <v>90910</v>
      </c>
      <c r="D39" s="51">
        <v>93949</v>
      </c>
    </row>
    <row r="40" spans="1:4" s="259" customFormat="1" ht="15" customHeight="1" thickBot="1" x14ac:dyDescent="0.25">
      <c r="A40" s="97" t="s">
        <v>103</v>
      </c>
      <c r="B40" s="98" t="s">
        <v>473</v>
      </c>
      <c r="C40" s="188">
        <f>+C35+C36</f>
        <v>90910</v>
      </c>
      <c r="D40" s="188">
        <f>+D35+D36</f>
        <v>93949</v>
      </c>
    </row>
    <row r="41" spans="1:4" s="259" customFormat="1" ht="15" customHeight="1" x14ac:dyDescent="0.2">
      <c r="A41" s="99"/>
      <c r="B41" s="100"/>
      <c r="C41" s="186"/>
      <c r="D41" s="186"/>
    </row>
    <row r="42" spans="1:4" ht="13.5" thickBot="1" x14ac:dyDescent="0.25">
      <c r="A42" s="101"/>
      <c r="B42" s="102"/>
      <c r="C42" s="187"/>
      <c r="D42" s="187"/>
    </row>
    <row r="43" spans="1:4" s="258" customFormat="1" ht="16.5" customHeight="1" thickBot="1" x14ac:dyDescent="0.25">
      <c r="A43" s="103"/>
      <c r="B43" s="104" t="s">
        <v>131</v>
      </c>
      <c r="C43" s="188"/>
      <c r="D43" s="188"/>
    </row>
    <row r="44" spans="1:4" s="260" customFormat="1" ht="12" customHeight="1" thickBot="1" x14ac:dyDescent="0.25">
      <c r="A44" s="84" t="s">
        <v>94</v>
      </c>
      <c r="B44" s="60" t="s">
        <v>474</v>
      </c>
      <c r="C44" s="139">
        <f>SUM(C45:C49)</f>
        <v>90910</v>
      </c>
      <c r="D44" s="139">
        <f>SUM(D45:D49)</f>
        <v>93949</v>
      </c>
    </row>
    <row r="45" spans="1:4" ht="12" customHeight="1" x14ac:dyDescent="0.2">
      <c r="A45" s="250" t="s">
        <v>157</v>
      </c>
      <c r="B45" s="7" t="s">
        <v>124</v>
      </c>
      <c r="C45" s="48">
        <v>60085</v>
      </c>
      <c r="D45" s="48">
        <v>62246</v>
      </c>
    </row>
    <row r="46" spans="1:4" ht="12" customHeight="1" x14ac:dyDescent="0.2">
      <c r="A46" s="250" t="s">
        <v>158</v>
      </c>
      <c r="B46" s="6" t="s">
        <v>203</v>
      </c>
      <c r="C46" s="50">
        <v>16245</v>
      </c>
      <c r="D46" s="50">
        <v>16903</v>
      </c>
    </row>
    <row r="47" spans="1:4" ht="12" customHeight="1" x14ac:dyDescent="0.2">
      <c r="A47" s="250" t="s">
        <v>159</v>
      </c>
      <c r="B47" s="6" t="s">
        <v>176</v>
      </c>
      <c r="C47" s="50">
        <v>14580</v>
      </c>
      <c r="D47" s="50">
        <v>14800</v>
      </c>
    </row>
    <row r="48" spans="1:4" ht="12" customHeight="1" x14ac:dyDescent="0.2">
      <c r="A48" s="250" t="s">
        <v>160</v>
      </c>
      <c r="B48" s="6" t="s">
        <v>204</v>
      </c>
      <c r="C48" s="50"/>
      <c r="D48" s="50"/>
    </row>
    <row r="49" spans="1:4" ht="12" customHeight="1" thickBot="1" x14ac:dyDescent="0.25">
      <c r="A49" s="250" t="s">
        <v>177</v>
      </c>
      <c r="B49" s="6" t="s">
        <v>205</v>
      </c>
      <c r="C49" s="50"/>
      <c r="D49" s="50"/>
    </row>
    <row r="50" spans="1:4" ht="12" customHeight="1" thickBot="1" x14ac:dyDescent="0.25">
      <c r="A50" s="84" t="s">
        <v>95</v>
      </c>
      <c r="B50" s="60" t="s">
        <v>475</v>
      </c>
      <c r="C50" s="139">
        <f>SUM(C51:C53)</f>
        <v>0</v>
      </c>
      <c r="D50" s="139">
        <f>SUM(D51:D53)</f>
        <v>0</v>
      </c>
    </row>
    <row r="51" spans="1:4" s="260" customFormat="1" ht="12" customHeight="1" x14ac:dyDescent="0.2">
      <c r="A51" s="250" t="s">
        <v>163</v>
      </c>
      <c r="B51" s="7" t="s">
        <v>225</v>
      </c>
      <c r="C51" s="48"/>
      <c r="D51" s="48"/>
    </row>
    <row r="52" spans="1:4" ht="12" customHeight="1" x14ac:dyDescent="0.2">
      <c r="A52" s="250" t="s">
        <v>164</v>
      </c>
      <c r="B52" s="6" t="s">
        <v>207</v>
      </c>
      <c r="C52" s="50"/>
      <c r="D52" s="50"/>
    </row>
    <row r="53" spans="1:4" ht="12" customHeight="1" x14ac:dyDescent="0.2">
      <c r="A53" s="250" t="s">
        <v>165</v>
      </c>
      <c r="B53" s="6" t="s">
        <v>132</v>
      </c>
      <c r="C53" s="50"/>
      <c r="D53" s="50"/>
    </row>
    <row r="54" spans="1:4" ht="12" customHeight="1" thickBot="1" x14ac:dyDescent="0.25">
      <c r="A54" s="250" t="s">
        <v>166</v>
      </c>
      <c r="B54" s="6" t="s">
        <v>90</v>
      </c>
      <c r="C54" s="50"/>
      <c r="D54" s="50"/>
    </row>
    <row r="55" spans="1:4" ht="15" customHeight="1" thickBot="1" x14ac:dyDescent="0.25">
      <c r="A55" s="84" t="s">
        <v>96</v>
      </c>
      <c r="B55" s="105" t="s">
        <v>476</v>
      </c>
      <c r="C55" s="189">
        <f>+C44+C50</f>
        <v>90910</v>
      </c>
      <c r="D55" s="189">
        <f>+D44+D50</f>
        <v>93949</v>
      </c>
    </row>
    <row r="56" spans="1:4" ht="13.5" thickBot="1" x14ac:dyDescent="0.25">
      <c r="C56" s="190"/>
      <c r="D56" s="190"/>
    </row>
    <row r="57" spans="1:4" ht="15" customHeight="1" thickBot="1" x14ac:dyDescent="0.25">
      <c r="A57" s="108" t="s">
        <v>220</v>
      </c>
      <c r="B57" s="109"/>
      <c r="C57" s="58">
        <v>18</v>
      </c>
      <c r="D57" s="58">
        <v>18</v>
      </c>
    </row>
    <row r="58" spans="1:4" ht="14.25" customHeight="1" thickBot="1" x14ac:dyDescent="0.25">
      <c r="A58" s="108" t="s">
        <v>221</v>
      </c>
      <c r="B58" s="109"/>
      <c r="C58" s="58">
        <v>0</v>
      </c>
      <c r="D58" s="58">
        <v>0</v>
      </c>
    </row>
    <row r="61" spans="1:4" x14ac:dyDescent="0.2">
      <c r="A61" s="865" t="s">
        <v>787</v>
      </c>
      <c r="B61" s="865"/>
      <c r="C61" s="865"/>
      <c r="D61" s="865"/>
    </row>
  </sheetData>
  <sheetProtection formatCells="0"/>
  <mergeCells count="1">
    <mergeCell ref="A61:D6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topLeftCell="A31" zoomScaleNormal="100" workbookViewId="0">
      <selection activeCell="A61" sqref="A61:D61"/>
    </sheetView>
  </sheetViews>
  <sheetFormatPr defaultRowHeight="12.75" x14ac:dyDescent="0.2"/>
  <cols>
    <col min="1" max="1" width="13.83203125" style="106" customWidth="1"/>
    <col min="2" max="2" width="64.6640625" style="107" customWidth="1"/>
    <col min="3" max="3" width="14.83203125" style="107" customWidth="1"/>
    <col min="4" max="4" width="12.5" style="107" customWidth="1"/>
    <col min="5" max="16384" width="9.33203125" style="107"/>
  </cols>
  <sheetData>
    <row r="1" spans="1:4" s="86" customFormat="1" ht="21" customHeight="1" thickBot="1" x14ac:dyDescent="0.25">
      <c r="A1" s="85"/>
      <c r="B1" s="87"/>
      <c r="C1" s="255" t="s">
        <v>770</v>
      </c>
    </row>
    <row r="2" spans="1:4" s="256" customFormat="1" ht="25.5" customHeight="1" x14ac:dyDescent="0.2">
      <c r="A2" s="207" t="s">
        <v>218</v>
      </c>
      <c r="B2" s="176" t="s">
        <v>491</v>
      </c>
      <c r="C2" s="191"/>
      <c r="D2" s="191" t="s">
        <v>136</v>
      </c>
    </row>
    <row r="3" spans="1:4" s="256" customFormat="1" ht="24.75" thickBot="1" x14ac:dyDescent="0.25">
      <c r="A3" s="248" t="s">
        <v>217</v>
      </c>
      <c r="B3" s="177" t="s">
        <v>455</v>
      </c>
      <c r="C3" s="192"/>
      <c r="D3" s="192" t="s">
        <v>126</v>
      </c>
    </row>
    <row r="4" spans="1:4" s="257" customFormat="1" ht="15.95" customHeight="1" thickBot="1" x14ac:dyDescent="0.3">
      <c r="A4" s="89"/>
      <c r="B4" s="89"/>
      <c r="C4" s="90"/>
      <c r="D4" s="90" t="s">
        <v>127</v>
      </c>
    </row>
    <row r="5" spans="1:4" ht="13.5" thickBot="1" x14ac:dyDescent="0.25">
      <c r="A5" s="208" t="s">
        <v>219</v>
      </c>
      <c r="B5" s="91" t="s">
        <v>128</v>
      </c>
      <c r="C5" s="92" t="s">
        <v>129</v>
      </c>
      <c r="D5" s="92" t="s">
        <v>129</v>
      </c>
    </row>
    <row r="6" spans="1:4" s="258" customFormat="1" ht="12.95" customHeight="1" thickBot="1" x14ac:dyDescent="0.25">
      <c r="A6" s="81">
        <v>1</v>
      </c>
      <c r="B6" s="82">
        <v>2</v>
      </c>
      <c r="C6" s="83">
        <v>3</v>
      </c>
      <c r="D6" s="83">
        <v>4</v>
      </c>
    </row>
    <row r="7" spans="1:4" s="258" customFormat="1" ht="15.95" customHeight="1" thickBot="1" x14ac:dyDescent="0.25">
      <c r="A7" s="93"/>
      <c r="B7" s="94" t="s">
        <v>130</v>
      </c>
      <c r="C7" s="95"/>
      <c r="D7" s="95"/>
    </row>
    <row r="8" spans="1:4" s="193" customFormat="1" ht="12" customHeight="1" thickBot="1" x14ac:dyDescent="0.25">
      <c r="A8" s="81" t="s">
        <v>94</v>
      </c>
      <c r="B8" s="96" t="s">
        <v>456</v>
      </c>
      <c r="C8" s="139">
        <f>SUM(C9:C18)</f>
        <v>2230</v>
      </c>
      <c r="D8" s="139">
        <f>SUM(D9:D18)</f>
        <v>3880</v>
      </c>
    </row>
    <row r="9" spans="1:4" s="193" customFormat="1" ht="12" customHeight="1" x14ac:dyDescent="0.2">
      <c r="A9" s="249" t="s">
        <v>157</v>
      </c>
      <c r="B9" s="8" t="s">
        <v>282</v>
      </c>
      <c r="C9" s="182"/>
      <c r="D9" s="182"/>
    </row>
    <row r="10" spans="1:4" s="193" customFormat="1" ht="12" customHeight="1" x14ac:dyDescent="0.2">
      <c r="A10" s="250" t="s">
        <v>158</v>
      </c>
      <c r="B10" s="6" t="s">
        <v>283</v>
      </c>
      <c r="C10" s="137">
        <v>2230</v>
      </c>
      <c r="D10" s="137">
        <v>3880</v>
      </c>
    </row>
    <row r="11" spans="1:4" s="193" customFormat="1" ht="12" customHeight="1" x14ac:dyDescent="0.2">
      <c r="A11" s="250" t="s">
        <v>159</v>
      </c>
      <c r="B11" s="6" t="s">
        <v>284</v>
      </c>
      <c r="C11" s="137"/>
      <c r="D11" s="137"/>
    </row>
    <row r="12" spans="1:4" s="193" customFormat="1" ht="12" customHeight="1" x14ac:dyDescent="0.2">
      <c r="A12" s="250" t="s">
        <v>160</v>
      </c>
      <c r="B12" s="6" t="s">
        <v>285</v>
      </c>
      <c r="C12" s="137"/>
      <c r="D12" s="137"/>
    </row>
    <row r="13" spans="1:4" s="193" customFormat="1" ht="12" customHeight="1" x14ac:dyDescent="0.2">
      <c r="A13" s="250" t="s">
        <v>177</v>
      </c>
      <c r="B13" s="6" t="s">
        <v>286</v>
      </c>
      <c r="C13" s="137"/>
      <c r="D13" s="137"/>
    </row>
    <row r="14" spans="1:4" s="193" customFormat="1" ht="12" customHeight="1" x14ac:dyDescent="0.2">
      <c r="A14" s="250" t="s">
        <v>161</v>
      </c>
      <c r="B14" s="6" t="s">
        <v>457</v>
      </c>
      <c r="C14" s="137"/>
      <c r="D14" s="137"/>
    </row>
    <row r="15" spans="1:4" s="193" customFormat="1" ht="12" customHeight="1" x14ac:dyDescent="0.2">
      <c r="A15" s="250" t="s">
        <v>162</v>
      </c>
      <c r="B15" s="5" t="s">
        <v>458</v>
      </c>
      <c r="C15" s="137"/>
      <c r="D15" s="137"/>
    </row>
    <row r="16" spans="1:4" s="193" customFormat="1" ht="12" customHeight="1" x14ac:dyDescent="0.2">
      <c r="A16" s="250" t="s">
        <v>169</v>
      </c>
      <c r="B16" s="6" t="s">
        <v>289</v>
      </c>
      <c r="C16" s="183"/>
      <c r="D16" s="183"/>
    </row>
    <row r="17" spans="1:4" s="259" customFormat="1" ht="12" customHeight="1" x14ac:dyDescent="0.2">
      <c r="A17" s="250" t="s">
        <v>170</v>
      </c>
      <c r="B17" s="6" t="s">
        <v>290</v>
      </c>
      <c r="C17" s="137"/>
      <c r="D17" s="137"/>
    </row>
    <row r="18" spans="1:4" s="259" customFormat="1" ht="12" customHeight="1" thickBot="1" x14ac:dyDescent="0.25">
      <c r="A18" s="250" t="s">
        <v>171</v>
      </c>
      <c r="B18" s="5" t="s">
        <v>291</v>
      </c>
      <c r="C18" s="138"/>
      <c r="D18" s="138"/>
    </row>
    <row r="19" spans="1:4" s="193" customFormat="1" ht="12" customHeight="1" thickBot="1" x14ac:dyDescent="0.25">
      <c r="A19" s="81" t="s">
        <v>95</v>
      </c>
      <c r="B19" s="96" t="s">
        <v>459</v>
      </c>
      <c r="C19" s="139">
        <f>SUM(C20:C22)</f>
        <v>0</v>
      </c>
      <c r="D19" s="139">
        <f>SUM(D20:D22)</f>
        <v>0</v>
      </c>
    </row>
    <row r="20" spans="1:4" s="259" customFormat="1" ht="12" customHeight="1" x14ac:dyDescent="0.2">
      <c r="A20" s="250" t="s">
        <v>163</v>
      </c>
      <c r="B20" s="7" t="s">
        <v>257</v>
      </c>
      <c r="C20" s="137"/>
      <c r="D20" s="137"/>
    </row>
    <row r="21" spans="1:4" s="259" customFormat="1" ht="12" customHeight="1" x14ac:dyDescent="0.2">
      <c r="A21" s="250" t="s">
        <v>164</v>
      </c>
      <c r="B21" s="6" t="s">
        <v>460</v>
      </c>
      <c r="C21" s="137"/>
      <c r="D21" s="137"/>
    </row>
    <row r="22" spans="1:4" s="259" customFormat="1" ht="12" customHeight="1" x14ac:dyDescent="0.2">
      <c r="A22" s="250" t="s">
        <v>165</v>
      </c>
      <c r="B22" s="6" t="s">
        <v>461</v>
      </c>
      <c r="C22" s="137"/>
      <c r="D22" s="137"/>
    </row>
    <row r="23" spans="1:4" s="259" customFormat="1" ht="12" customHeight="1" thickBot="1" x14ac:dyDescent="0.25">
      <c r="A23" s="250" t="s">
        <v>166</v>
      </c>
      <c r="B23" s="6" t="s">
        <v>88</v>
      </c>
      <c r="C23" s="137"/>
      <c r="D23" s="137"/>
    </row>
    <row r="24" spans="1:4" s="259" customFormat="1" ht="12" customHeight="1" thickBot="1" x14ac:dyDescent="0.25">
      <c r="A24" s="84" t="s">
        <v>96</v>
      </c>
      <c r="B24" s="60" t="s">
        <v>194</v>
      </c>
      <c r="C24" s="166"/>
      <c r="D24" s="166"/>
    </row>
    <row r="25" spans="1:4" s="259" customFormat="1" ht="12" customHeight="1" thickBot="1" x14ac:dyDescent="0.25">
      <c r="A25" s="84" t="s">
        <v>97</v>
      </c>
      <c r="B25" s="60" t="s">
        <v>462</v>
      </c>
      <c r="C25" s="139">
        <f>+C26+C27</f>
        <v>0</v>
      </c>
      <c r="D25" s="139">
        <f>+D26+D27</f>
        <v>0</v>
      </c>
    </row>
    <row r="26" spans="1:4" s="259" customFormat="1" ht="12" customHeight="1" x14ac:dyDescent="0.2">
      <c r="A26" s="251" t="s">
        <v>267</v>
      </c>
      <c r="B26" s="252" t="s">
        <v>460</v>
      </c>
      <c r="C26" s="48"/>
      <c r="D26" s="48"/>
    </row>
    <row r="27" spans="1:4" s="259" customFormat="1" ht="12" customHeight="1" x14ac:dyDescent="0.2">
      <c r="A27" s="251" t="s">
        <v>270</v>
      </c>
      <c r="B27" s="253" t="s">
        <v>463</v>
      </c>
      <c r="C27" s="140"/>
      <c r="D27" s="140"/>
    </row>
    <row r="28" spans="1:4" s="259" customFormat="1" ht="12" customHeight="1" thickBot="1" x14ac:dyDescent="0.25">
      <c r="A28" s="250" t="s">
        <v>271</v>
      </c>
      <c r="B28" s="254" t="s">
        <v>464</v>
      </c>
      <c r="C28" s="51"/>
      <c r="D28" s="51"/>
    </row>
    <row r="29" spans="1:4" s="259" customFormat="1" ht="12" customHeight="1" thickBot="1" x14ac:dyDescent="0.25">
      <c r="A29" s="84" t="s">
        <v>98</v>
      </c>
      <c r="B29" s="60" t="s">
        <v>465</v>
      </c>
      <c r="C29" s="139">
        <f>+C30+C31+C32</f>
        <v>0</v>
      </c>
      <c r="D29" s="139">
        <f>+D30+D31+D32</f>
        <v>0</v>
      </c>
    </row>
    <row r="30" spans="1:4" s="259" customFormat="1" ht="12" customHeight="1" x14ac:dyDescent="0.2">
      <c r="A30" s="251" t="s">
        <v>150</v>
      </c>
      <c r="B30" s="252" t="s">
        <v>296</v>
      </c>
      <c r="C30" s="48"/>
      <c r="D30" s="48"/>
    </row>
    <row r="31" spans="1:4" s="259" customFormat="1" ht="12" customHeight="1" x14ac:dyDescent="0.2">
      <c r="A31" s="251" t="s">
        <v>151</v>
      </c>
      <c r="B31" s="253" t="s">
        <v>297</v>
      </c>
      <c r="C31" s="140"/>
      <c r="D31" s="140"/>
    </row>
    <row r="32" spans="1:4" s="259" customFormat="1" ht="12" customHeight="1" thickBot="1" x14ac:dyDescent="0.25">
      <c r="A32" s="250" t="s">
        <v>152</v>
      </c>
      <c r="B32" s="71" t="s">
        <v>298</v>
      </c>
      <c r="C32" s="51"/>
      <c r="D32" s="51"/>
    </row>
    <row r="33" spans="1:4" s="193" customFormat="1" ht="12" customHeight="1" thickBot="1" x14ac:dyDescent="0.25">
      <c r="A33" s="84" t="s">
        <v>99</v>
      </c>
      <c r="B33" s="60" t="s">
        <v>411</v>
      </c>
      <c r="C33" s="166"/>
      <c r="D33" s="166"/>
    </row>
    <row r="34" spans="1:4" s="193" customFormat="1" ht="12" customHeight="1" thickBot="1" x14ac:dyDescent="0.25">
      <c r="A34" s="84" t="s">
        <v>100</v>
      </c>
      <c r="B34" s="60" t="s">
        <v>466</v>
      </c>
      <c r="C34" s="184"/>
      <c r="D34" s="184"/>
    </row>
    <row r="35" spans="1:4" s="193" customFormat="1" ht="12" customHeight="1" thickBot="1" x14ac:dyDescent="0.25">
      <c r="A35" s="81" t="s">
        <v>101</v>
      </c>
      <c r="B35" s="60" t="s">
        <v>467</v>
      </c>
      <c r="C35" s="185">
        <f>+C8+C19+C24+C25+C29+C33+C34</f>
        <v>2230</v>
      </c>
      <c r="D35" s="185">
        <f>+D8+D19+D24+D25+D29+D33+D34</f>
        <v>3880</v>
      </c>
    </row>
    <row r="36" spans="1:4" s="193" customFormat="1" ht="12" customHeight="1" thickBot="1" x14ac:dyDescent="0.25">
      <c r="A36" s="97" t="s">
        <v>102</v>
      </c>
      <c r="B36" s="60" t="s">
        <v>468</v>
      </c>
      <c r="C36" s="185">
        <f>+C37+C38+C39</f>
        <v>17364</v>
      </c>
      <c r="D36" s="185">
        <f>+D37+D38+D39</f>
        <v>23659</v>
      </c>
    </row>
    <row r="37" spans="1:4" s="193" customFormat="1" ht="12" customHeight="1" x14ac:dyDescent="0.2">
      <c r="A37" s="251" t="s">
        <v>469</v>
      </c>
      <c r="B37" s="252" t="s">
        <v>235</v>
      </c>
      <c r="C37" s="48"/>
      <c r="D37" s="48"/>
    </row>
    <row r="38" spans="1:4" s="193" customFormat="1" ht="12" customHeight="1" x14ac:dyDescent="0.2">
      <c r="A38" s="251" t="s">
        <v>470</v>
      </c>
      <c r="B38" s="253" t="s">
        <v>89</v>
      </c>
      <c r="C38" s="140"/>
      <c r="D38" s="140"/>
    </row>
    <row r="39" spans="1:4" s="259" customFormat="1" ht="12" customHeight="1" thickBot="1" x14ac:dyDescent="0.25">
      <c r="A39" s="250" t="s">
        <v>471</v>
      </c>
      <c r="B39" s="71" t="s">
        <v>472</v>
      </c>
      <c r="C39" s="51">
        <v>17364</v>
      </c>
      <c r="D39" s="51">
        <v>23659</v>
      </c>
    </row>
    <row r="40" spans="1:4" s="259" customFormat="1" ht="15" customHeight="1" thickBot="1" x14ac:dyDescent="0.25">
      <c r="A40" s="97" t="s">
        <v>103</v>
      </c>
      <c r="B40" s="98" t="s">
        <v>473</v>
      </c>
      <c r="C40" s="188">
        <f>+C35+C36</f>
        <v>19594</v>
      </c>
      <c r="D40" s="188">
        <f>+D35+D36</f>
        <v>27539</v>
      </c>
    </row>
    <row r="41" spans="1:4" s="259" customFormat="1" ht="15" customHeight="1" x14ac:dyDescent="0.2">
      <c r="A41" s="99"/>
      <c r="B41" s="100"/>
      <c r="C41" s="186"/>
      <c r="D41" s="186"/>
    </row>
    <row r="42" spans="1:4" ht="13.5" thickBot="1" x14ac:dyDescent="0.25">
      <c r="A42" s="101"/>
      <c r="B42" s="102"/>
      <c r="C42" s="187"/>
      <c r="D42" s="187"/>
    </row>
    <row r="43" spans="1:4" s="258" customFormat="1" ht="16.5" customHeight="1" thickBot="1" x14ac:dyDescent="0.25">
      <c r="A43" s="103"/>
      <c r="B43" s="104" t="s">
        <v>131</v>
      </c>
      <c r="C43" s="188"/>
      <c r="D43" s="188"/>
    </row>
    <row r="44" spans="1:4" s="260" customFormat="1" ht="12" customHeight="1" thickBot="1" x14ac:dyDescent="0.25">
      <c r="A44" s="84" t="s">
        <v>94</v>
      </c>
      <c r="B44" s="60" t="s">
        <v>474</v>
      </c>
      <c r="C44" s="139">
        <f>SUM(C45:C49)</f>
        <v>19594</v>
      </c>
      <c r="D44" s="139">
        <f>SUM(D45:D49)</f>
        <v>27539</v>
      </c>
    </row>
    <row r="45" spans="1:4" ht="12" customHeight="1" x14ac:dyDescent="0.2">
      <c r="A45" s="250" t="s">
        <v>157</v>
      </c>
      <c r="B45" s="7" t="s">
        <v>124</v>
      </c>
      <c r="C45" s="48">
        <v>8082</v>
      </c>
      <c r="D45" s="48">
        <v>9722</v>
      </c>
    </row>
    <row r="46" spans="1:4" ht="12" customHeight="1" x14ac:dyDescent="0.2">
      <c r="A46" s="250" t="s">
        <v>158</v>
      </c>
      <c r="B46" s="6" t="s">
        <v>203</v>
      </c>
      <c r="C46" s="50">
        <v>2167</v>
      </c>
      <c r="D46" s="50">
        <v>2627</v>
      </c>
    </row>
    <row r="47" spans="1:4" ht="12" customHeight="1" x14ac:dyDescent="0.2">
      <c r="A47" s="250" t="s">
        <v>159</v>
      </c>
      <c r="B47" s="6" t="s">
        <v>176</v>
      </c>
      <c r="C47" s="50">
        <v>9345</v>
      </c>
      <c r="D47" s="50">
        <v>15190</v>
      </c>
    </row>
    <row r="48" spans="1:4" ht="12" customHeight="1" x14ac:dyDescent="0.2">
      <c r="A48" s="250" t="s">
        <v>160</v>
      </c>
      <c r="B48" s="6" t="s">
        <v>204</v>
      </c>
      <c r="C48" s="50"/>
      <c r="D48" s="50"/>
    </row>
    <row r="49" spans="1:4" ht="12" customHeight="1" thickBot="1" x14ac:dyDescent="0.25">
      <c r="A49" s="250" t="s">
        <v>177</v>
      </c>
      <c r="B49" s="6" t="s">
        <v>205</v>
      </c>
      <c r="C49" s="50"/>
      <c r="D49" s="50"/>
    </row>
    <row r="50" spans="1:4" ht="12" customHeight="1" thickBot="1" x14ac:dyDescent="0.25">
      <c r="A50" s="84" t="s">
        <v>95</v>
      </c>
      <c r="B50" s="60" t="s">
        <v>475</v>
      </c>
      <c r="C50" s="139">
        <f>SUM(C51:C53)</f>
        <v>0</v>
      </c>
      <c r="D50" s="139">
        <f>SUM(D51:D53)</f>
        <v>0</v>
      </c>
    </row>
    <row r="51" spans="1:4" s="260" customFormat="1" ht="12" customHeight="1" x14ac:dyDescent="0.2">
      <c r="A51" s="250" t="s">
        <v>163</v>
      </c>
      <c r="B51" s="7" t="s">
        <v>225</v>
      </c>
      <c r="C51" s="48"/>
      <c r="D51" s="48"/>
    </row>
    <row r="52" spans="1:4" ht="12" customHeight="1" x14ac:dyDescent="0.2">
      <c r="A52" s="250" t="s">
        <v>164</v>
      </c>
      <c r="B52" s="6" t="s">
        <v>207</v>
      </c>
      <c r="C52" s="50"/>
      <c r="D52" s="50"/>
    </row>
    <row r="53" spans="1:4" ht="12" customHeight="1" x14ac:dyDescent="0.2">
      <c r="A53" s="250" t="s">
        <v>165</v>
      </c>
      <c r="B53" s="6" t="s">
        <v>132</v>
      </c>
      <c r="C53" s="50"/>
      <c r="D53" s="50"/>
    </row>
    <row r="54" spans="1:4" ht="12" customHeight="1" thickBot="1" x14ac:dyDescent="0.25">
      <c r="A54" s="250" t="s">
        <v>166</v>
      </c>
      <c r="B54" s="6" t="s">
        <v>90</v>
      </c>
      <c r="C54" s="50"/>
      <c r="D54" s="50"/>
    </row>
    <row r="55" spans="1:4" ht="15" customHeight="1" thickBot="1" x14ac:dyDescent="0.25">
      <c r="A55" s="84" t="s">
        <v>96</v>
      </c>
      <c r="B55" s="105" t="s">
        <v>476</v>
      </c>
      <c r="C55" s="189">
        <f>+C44+C50</f>
        <v>19594</v>
      </c>
      <c r="D55" s="189">
        <f>+D44+D50</f>
        <v>27539</v>
      </c>
    </row>
    <row r="56" spans="1:4" ht="13.5" thickBot="1" x14ac:dyDescent="0.25">
      <c r="C56" s="190"/>
      <c r="D56" s="190"/>
    </row>
    <row r="57" spans="1:4" ht="15" customHeight="1" thickBot="1" x14ac:dyDescent="0.25">
      <c r="A57" s="108" t="s">
        <v>220</v>
      </c>
      <c r="B57" s="109"/>
      <c r="C57" s="58">
        <v>5</v>
      </c>
      <c r="D57" s="58">
        <v>5</v>
      </c>
    </row>
    <row r="58" spans="1:4" ht="14.25" customHeight="1" thickBot="1" x14ac:dyDescent="0.25">
      <c r="A58" s="108" t="s">
        <v>221</v>
      </c>
      <c r="B58" s="109"/>
      <c r="C58" s="58">
        <v>0</v>
      </c>
      <c r="D58" s="58">
        <v>0</v>
      </c>
    </row>
    <row r="61" spans="1:4" x14ac:dyDescent="0.2">
      <c r="A61" s="865" t="s">
        <v>788</v>
      </c>
      <c r="B61" s="865"/>
      <c r="C61" s="865"/>
      <c r="D61" s="865"/>
    </row>
  </sheetData>
  <sheetProtection formatCells="0"/>
  <mergeCells count="1">
    <mergeCell ref="A61:D6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topLeftCell="A28" zoomScaleNormal="100" workbookViewId="0">
      <selection activeCell="A61" sqref="A61:D61"/>
    </sheetView>
  </sheetViews>
  <sheetFormatPr defaultRowHeight="12.75" x14ac:dyDescent="0.2"/>
  <cols>
    <col min="1" max="1" width="13.83203125" style="106" customWidth="1"/>
    <col min="2" max="2" width="66.6640625" style="107" customWidth="1"/>
    <col min="3" max="3" width="12.5" style="107" customWidth="1"/>
    <col min="4" max="4" width="11.33203125" style="107" customWidth="1"/>
    <col min="5" max="16384" width="9.33203125" style="107"/>
  </cols>
  <sheetData>
    <row r="1" spans="1:4" s="86" customFormat="1" ht="21" customHeight="1" thickBot="1" x14ac:dyDescent="0.25">
      <c r="A1" s="85"/>
      <c r="B1" s="87"/>
      <c r="C1" s="255" t="s">
        <v>771</v>
      </c>
    </row>
    <row r="2" spans="1:4" s="256" customFormat="1" ht="25.5" customHeight="1" x14ac:dyDescent="0.2">
      <c r="A2" s="207" t="s">
        <v>218</v>
      </c>
      <c r="B2" s="176" t="s">
        <v>491</v>
      </c>
      <c r="C2" s="191"/>
      <c r="D2" s="191" t="s">
        <v>136</v>
      </c>
    </row>
    <row r="3" spans="1:4" s="256" customFormat="1" ht="24.75" thickBot="1" x14ac:dyDescent="0.25">
      <c r="A3" s="248" t="s">
        <v>217</v>
      </c>
      <c r="B3" s="177" t="s">
        <v>478</v>
      </c>
      <c r="C3" s="192"/>
      <c r="D3" s="192" t="s">
        <v>135</v>
      </c>
    </row>
    <row r="4" spans="1:4" s="257" customFormat="1" ht="15.95" customHeight="1" thickBot="1" x14ac:dyDescent="0.3">
      <c r="A4" s="89"/>
      <c r="B4" s="89"/>
      <c r="C4" s="90"/>
      <c r="D4" s="90" t="s">
        <v>127</v>
      </c>
    </row>
    <row r="5" spans="1:4" ht="13.5" thickBot="1" x14ac:dyDescent="0.25">
      <c r="A5" s="208" t="s">
        <v>219</v>
      </c>
      <c r="B5" s="91" t="s">
        <v>128</v>
      </c>
      <c r="C5" s="92" t="s">
        <v>129</v>
      </c>
      <c r="D5" s="92" t="s">
        <v>129</v>
      </c>
    </row>
    <row r="6" spans="1:4" s="258" customFormat="1" ht="12.95" customHeight="1" thickBot="1" x14ac:dyDescent="0.25">
      <c r="A6" s="81">
        <v>1</v>
      </c>
      <c r="B6" s="82">
        <v>2</v>
      </c>
      <c r="C6" s="83">
        <v>3</v>
      </c>
      <c r="D6" s="83">
        <v>3</v>
      </c>
    </row>
    <row r="7" spans="1:4" s="258" customFormat="1" ht="15.95" customHeight="1" thickBot="1" x14ac:dyDescent="0.25">
      <c r="A7" s="93"/>
      <c r="B7" s="94" t="s">
        <v>130</v>
      </c>
      <c r="C7" s="95"/>
      <c r="D7" s="95"/>
    </row>
    <row r="8" spans="1:4" s="193" customFormat="1" ht="12" customHeight="1" thickBot="1" x14ac:dyDescent="0.25">
      <c r="A8" s="81" t="s">
        <v>94</v>
      </c>
      <c r="B8" s="96" t="s">
        <v>456</v>
      </c>
      <c r="C8" s="139">
        <f>SUM(C9:C18)</f>
        <v>2230</v>
      </c>
      <c r="D8" s="139">
        <f>SUM(D9:D18)</f>
        <v>3880</v>
      </c>
    </row>
    <row r="9" spans="1:4" s="193" customFormat="1" ht="12" customHeight="1" x14ac:dyDescent="0.2">
      <c r="A9" s="249" t="s">
        <v>157</v>
      </c>
      <c r="B9" s="8" t="s">
        <v>282</v>
      </c>
      <c r="C9" s="182"/>
      <c r="D9" s="182"/>
    </row>
    <row r="10" spans="1:4" s="193" customFormat="1" ht="12" customHeight="1" x14ac:dyDescent="0.2">
      <c r="A10" s="250" t="s">
        <v>158</v>
      </c>
      <c r="B10" s="6" t="s">
        <v>283</v>
      </c>
      <c r="C10" s="137">
        <v>2230</v>
      </c>
      <c r="D10" s="137">
        <v>3880</v>
      </c>
    </row>
    <row r="11" spans="1:4" s="193" customFormat="1" ht="12" customHeight="1" x14ac:dyDescent="0.2">
      <c r="A11" s="250" t="s">
        <v>159</v>
      </c>
      <c r="B11" s="6" t="s">
        <v>284</v>
      </c>
      <c r="C11" s="137"/>
      <c r="D11" s="137"/>
    </row>
    <row r="12" spans="1:4" s="193" customFormat="1" ht="12" customHeight="1" x14ac:dyDescent="0.2">
      <c r="A12" s="250" t="s">
        <v>160</v>
      </c>
      <c r="B12" s="6" t="s">
        <v>285</v>
      </c>
      <c r="C12" s="137"/>
      <c r="D12" s="137"/>
    </row>
    <row r="13" spans="1:4" s="193" customFormat="1" ht="12" customHeight="1" x14ac:dyDescent="0.2">
      <c r="A13" s="250" t="s">
        <v>177</v>
      </c>
      <c r="B13" s="6" t="s">
        <v>286</v>
      </c>
      <c r="C13" s="137"/>
      <c r="D13" s="137"/>
    </row>
    <row r="14" spans="1:4" s="193" customFormat="1" ht="12" customHeight="1" x14ac:dyDescent="0.2">
      <c r="A14" s="250" t="s">
        <v>161</v>
      </c>
      <c r="B14" s="6" t="s">
        <v>457</v>
      </c>
      <c r="C14" s="137"/>
      <c r="D14" s="137"/>
    </row>
    <row r="15" spans="1:4" s="193" customFormat="1" ht="12" customHeight="1" x14ac:dyDescent="0.2">
      <c r="A15" s="250" t="s">
        <v>162</v>
      </c>
      <c r="B15" s="5" t="s">
        <v>458</v>
      </c>
      <c r="C15" s="137"/>
      <c r="D15" s="137"/>
    </row>
    <row r="16" spans="1:4" s="193" customFormat="1" ht="12" customHeight="1" x14ac:dyDescent="0.2">
      <c r="A16" s="250" t="s">
        <v>169</v>
      </c>
      <c r="B16" s="6" t="s">
        <v>289</v>
      </c>
      <c r="C16" s="183"/>
      <c r="D16" s="183"/>
    </row>
    <row r="17" spans="1:4" s="259" customFormat="1" ht="12" customHeight="1" x14ac:dyDescent="0.2">
      <c r="A17" s="250" t="s">
        <v>170</v>
      </c>
      <c r="B17" s="6" t="s">
        <v>290</v>
      </c>
      <c r="C17" s="137"/>
      <c r="D17" s="137"/>
    </row>
    <row r="18" spans="1:4" s="259" customFormat="1" ht="12" customHeight="1" thickBot="1" x14ac:dyDescent="0.25">
      <c r="A18" s="250" t="s">
        <v>171</v>
      </c>
      <c r="B18" s="5" t="s">
        <v>291</v>
      </c>
      <c r="C18" s="138"/>
      <c r="D18" s="138"/>
    </row>
    <row r="19" spans="1:4" s="193" customFormat="1" ht="12" customHeight="1" thickBot="1" x14ac:dyDescent="0.25">
      <c r="A19" s="81" t="s">
        <v>95</v>
      </c>
      <c r="B19" s="96" t="s">
        <v>459</v>
      </c>
      <c r="C19" s="139">
        <f>SUM(C20:C22)</f>
        <v>0</v>
      </c>
      <c r="D19" s="139">
        <f>SUM(D20:D22)</f>
        <v>0</v>
      </c>
    </row>
    <row r="20" spans="1:4" s="259" customFormat="1" ht="12" customHeight="1" x14ac:dyDescent="0.2">
      <c r="A20" s="250" t="s">
        <v>163</v>
      </c>
      <c r="B20" s="7" t="s">
        <v>257</v>
      </c>
      <c r="C20" s="137"/>
      <c r="D20" s="137"/>
    </row>
    <row r="21" spans="1:4" s="259" customFormat="1" ht="12" customHeight="1" x14ac:dyDescent="0.2">
      <c r="A21" s="250" t="s">
        <v>164</v>
      </c>
      <c r="B21" s="6" t="s">
        <v>460</v>
      </c>
      <c r="C21" s="137"/>
      <c r="D21" s="137"/>
    </row>
    <row r="22" spans="1:4" s="259" customFormat="1" ht="12" customHeight="1" x14ac:dyDescent="0.2">
      <c r="A22" s="250" t="s">
        <v>165</v>
      </c>
      <c r="B22" s="6" t="s">
        <v>461</v>
      </c>
      <c r="C22" s="137"/>
      <c r="D22" s="137"/>
    </row>
    <row r="23" spans="1:4" s="259" customFormat="1" ht="12" customHeight="1" thickBot="1" x14ac:dyDescent="0.25">
      <c r="A23" s="250" t="s">
        <v>166</v>
      </c>
      <c r="B23" s="6" t="s">
        <v>88</v>
      </c>
      <c r="C23" s="137"/>
      <c r="D23" s="137"/>
    </row>
    <row r="24" spans="1:4" s="259" customFormat="1" ht="12" customHeight="1" thickBot="1" x14ac:dyDescent="0.25">
      <c r="A24" s="84" t="s">
        <v>96</v>
      </c>
      <c r="B24" s="60" t="s">
        <v>194</v>
      </c>
      <c r="C24" s="166"/>
      <c r="D24" s="166"/>
    </row>
    <row r="25" spans="1:4" s="259" customFormat="1" ht="12" customHeight="1" thickBot="1" x14ac:dyDescent="0.25">
      <c r="A25" s="84" t="s">
        <v>97</v>
      </c>
      <c r="B25" s="60" t="s">
        <v>462</v>
      </c>
      <c r="C25" s="139">
        <f>+C26+C27</f>
        <v>0</v>
      </c>
      <c r="D25" s="139">
        <f>+D26+D27</f>
        <v>0</v>
      </c>
    </row>
    <row r="26" spans="1:4" s="259" customFormat="1" ht="12" customHeight="1" x14ac:dyDescent="0.2">
      <c r="A26" s="251" t="s">
        <v>267</v>
      </c>
      <c r="B26" s="252" t="s">
        <v>460</v>
      </c>
      <c r="C26" s="48"/>
      <c r="D26" s="48"/>
    </row>
    <row r="27" spans="1:4" s="259" customFormat="1" ht="12" customHeight="1" x14ac:dyDescent="0.2">
      <c r="A27" s="251" t="s">
        <v>270</v>
      </c>
      <c r="B27" s="253" t="s">
        <v>463</v>
      </c>
      <c r="C27" s="140"/>
      <c r="D27" s="140"/>
    </row>
    <row r="28" spans="1:4" s="259" customFormat="1" ht="12" customHeight="1" thickBot="1" x14ac:dyDescent="0.25">
      <c r="A28" s="250" t="s">
        <v>271</v>
      </c>
      <c r="B28" s="254" t="s">
        <v>464</v>
      </c>
      <c r="C28" s="51"/>
      <c r="D28" s="51"/>
    </row>
    <row r="29" spans="1:4" s="259" customFormat="1" ht="12" customHeight="1" thickBot="1" x14ac:dyDescent="0.25">
      <c r="A29" s="84" t="s">
        <v>98</v>
      </c>
      <c r="B29" s="60" t="s">
        <v>465</v>
      </c>
      <c r="C29" s="139">
        <f>+C30+C31+C32</f>
        <v>0</v>
      </c>
      <c r="D29" s="139">
        <f>+D30+D31+D32</f>
        <v>0</v>
      </c>
    </row>
    <row r="30" spans="1:4" s="259" customFormat="1" ht="12" customHeight="1" x14ac:dyDescent="0.2">
      <c r="A30" s="251" t="s">
        <v>150</v>
      </c>
      <c r="B30" s="252" t="s">
        <v>296</v>
      </c>
      <c r="C30" s="48"/>
      <c r="D30" s="48"/>
    </row>
    <row r="31" spans="1:4" s="259" customFormat="1" ht="12" customHeight="1" x14ac:dyDescent="0.2">
      <c r="A31" s="251" t="s">
        <v>151</v>
      </c>
      <c r="B31" s="253" t="s">
        <v>297</v>
      </c>
      <c r="C31" s="140"/>
      <c r="D31" s="140"/>
    </row>
    <row r="32" spans="1:4" s="259" customFormat="1" ht="12" customHeight="1" thickBot="1" x14ac:dyDescent="0.25">
      <c r="A32" s="250" t="s">
        <v>152</v>
      </c>
      <c r="B32" s="71" t="s">
        <v>298</v>
      </c>
      <c r="C32" s="51"/>
      <c r="D32" s="51"/>
    </row>
    <row r="33" spans="1:4" s="193" customFormat="1" ht="12" customHeight="1" thickBot="1" x14ac:dyDescent="0.25">
      <c r="A33" s="84" t="s">
        <v>99</v>
      </c>
      <c r="B33" s="60" t="s">
        <v>411</v>
      </c>
      <c r="C33" s="166"/>
      <c r="D33" s="166"/>
    </row>
    <row r="34" spans="1:4" s="193" customFormat="1" ht="12" customHeight="1" thickBot="1" x14ac:dyDescent="0.25">
      <c r="A34" s="84" t="s">
        <v>100</v>
      </c>
      <c r="B34" s="60" t="s">
        <v>466</v>
      </c>
      <c r="C34" s="184"/>
      <c r="D34" s="184"/>
    </row>
    <row r="35" spans="1:4" s="193" customFormat="1" ht="12" customHeight="1" thickBot="1" x14ac:dyDescent="0.25">
      <c r="A35" s="81" t="s">
        <v>101</v>
      </c>
      <c r="B35" s="60" t="s">
        <v>467</v>
      </c>
      <c r="C35" s="185">
        <f>+C8+C19+C24+C25+C29+C33+C34</f>
        <v>2230</v>
      </c>
      <c r="D35" s="185">
        <f>+D8+D19+D24+D25+D29+D33+D34</f>
        <v>3880</v>
      </c>
    </row>
    <row r="36" spans="1:4" s="193" customFormat="1" ht="12" customHeight="1" thickBot="1" x14ac:dyDescent="0.25">
      <c r="A36" s="97" t="s">
        <v>102</v>
      </c>
      <c r="B36" s="60" t="s">
        <v>468</v>
      </c>
      <c r="C36" s="185">
        <f>+C37+C38+C39</f>
        <v>17364</v>
      </c>
      <c r="D36" s="185">
        <f>+D37+D38+D39</f>
        <v>23659</v>
      </c>
    </row>
    <row r="37" spans="1:4" s="193" customFormat="1" ht="12" customHeight="1" x14ac:dyDescent="0.2">
      <c r="A37" s="251" t="s">
        <v>469</v>
      </c>
      <c r="B37" s="252" t="s">
        <v>235</v>
      </c>
      <c r="C37" s="48"/>
      <c r="D37" s="48"/>
    </row>
    <row r="38" spans="1:4" s="193" customFormat="1" ht="12" customHeight="1" x14ac:dyDescent="0.2">
      <c r="A38" s="251" t="s">
        <v>470</v>
      </c>
      <c r="B38" s="253" t="s">
        <v>89</v>
      </c>
      <c r="C38" s="140"/>
      <c r="D38" s="140"/>
    </row>
    <row r="39" spans="1:4" s="259" customFormat="1" ht="12" customHeight="1" thickBot="1" x14ac:dyDescent="0.25">
      <c r="A39" s="250" t="s">
        <v>471</v>
      </c>
      <c r="B39" s="71" t="s">
        <v>472</v>
      </c>
      <c r="C39" s="51">
        <v>17364</v>
      </c>
      <c r="D39" s="51">
        <v>23659</v>
      </c>
    </row>
    <row r="40" spans="1:4" s="259" customFormat="1" ht="15" customHeight="1" thickBot="1" x14ac:dyDescent="0.25">
      <c r="A40" s="97" t="s">
        <v>103</v>
      </c>
      <c r="B40" s="98" t="s">
        <v>473</v>
      </c>
      <c r="C40" s="188">
        <f>+C35+C36</f>
        <v>19594</v>
      </c>
      <c r="D40" s="188">
        <f>+D35+D36</f>
        <v>27539</v>
      </c>
    </row>
    <row r="41" spans="1:4" s="259" customFormat="1" ht="15" customHeight="1" x14ac:dyDescent="0.2">
      <c r="A41" s="99"/>
      <c r="B41" s="100"/>
      <c r="C41" s="186"/>
      <c r="D41" s="186"/>
    </row>
    <row r="42" spans="1:4" ht="13.5" thickBot="1" x14ac:dyDescent="0.25">
      <c r="A42" s="101"/>
      <c r="B42" s="102"/>
      <c r="C42" s="187"/>
      <c r="D42" s="187"/>
    </row>
    <row r="43" spans="1:4" s="258" customFormat="1" ht="16.5" customHeight="1" thickBot="1" x14ac:dyDescent="0.25">
      <c r="A43" s="103"/>
      <c r="B43" s="104" t="s">
        <v>131</v>
      </c>
      <c r="C43" s="188"/>
      <c r="D43" s="188"/>
    </row>
    <row r="44" spans="1:4" s="260" customFormat="1" ht="12" customHeight="1" thickBot="1" x14ac:dyDescent="0.25">
      <c r="A44" s="84" t="s">
        <v>94</v>
      </c>
      <c r="B44" s="60" t="s">
        <v>474</v>
      </c>
      <c r="C44" s="139">
        <f>SUM(C45:C49)</f>
        <v>19594</v>
      </c>
      <c r="D44" s="139">
        <f>SUM(D45:D49)</f>
        <v>27539</v>
      </c>
    </row>
    <row r="45" spans="1:4" ht="12" customHeight="1" x14ac:dyDescent="0.2">
      <c r="A45" s="250" t="s">
        <v>157</v>
      </c>
      <c r="B45" s="7" t="s">
        <v>124</v>
      </c>
      <c r="C45" s="48">
        <v>8082</v>
      </c>
      <c r="D45" s="48">
        <v>9722</v>
      </c>
    </row>
    <row r="46" spans="1:4" ht="12" customHeight="1" x14ac:dyDescent="0.2">
      <c r="A46" s="250" t="s">
        <v>158</v>
      </c>
      <c r="B46" s="6" t="s">
        <v>203</v>
      </c>
      <c r="C46" s="50">
        <v>2167</v>
      </c>
      <c r="D46" s="50">
        <v>2627</v>
      </c>
    </row>
    <row r="47" spans="1:4" ht="12" customHeight="1" x14ac:dyDescent="0.2">
      <c r="A47" s="250" t="s">
        <v>159</v>
      </c>
      <c r="B47" s="6" t="s">
        <v>176</v>
      </c>
      <c r="C47" s="50">
        <v>9345</v>
      </c>
      <c r="D47" s="50">
        <v>15190</v>
      </c>
    </row>
    <row r="48" spans="1:4" ht="12" customHeight="1" x14ac:dyDescent="0.2">
      <c r="A48" s="250" t="s">
        <v>160</v>
      </c>
      <c r="B48" s="6" t="s">
        <v>204</v>
      </c>
      <c r="C48" s="50"/>
      <c r="D48" s="50"/>
    </row>
    <row r="49" spans="1:4" ht="12" customHeight="1" thickBot="1" x14ac:dyDescent="0.25">
      <c r="A49" s="250" t="s">
        <v>177</v>
      </c>
      <c r="B49" s="6" t="s">
        <v>205</v>
      </c>
      <c r="C49" s="50"/>
      <c r="D49" s="50"/>
    </row>
    <row r="50" spans="1:4" ht="12" customHeight="1" thickBot="1" x14ac:dyDescent="0.25">
      <c r="A50" s="84" t="s">
        <v>95</v>
      </c>
      <c r="B50" s="60" t="s">
        <v>475</v>
      </c>
      <c r="C50" s="139">
        <f>SUM(C51:C53)</f>
        <v>0</v>
      </c>
      <c r="D50" s="139">
        <f>SUM(D51:D53)</f>
        <v>0</v>
      </c>
    </row>
    <row r="51" spans="1:4" s="260" customFormat="1" ht="12" customHeight="1" x14ac:dyDescent="0.2">
      <c r="A51" s="250" t="s">
        <v>163</v>
      </c>
      <c r="B51" s="7" t="s">
        <v>225</v>
      </c>
      <c r="C51" s="48"/>
      <c r="D51" s="48"/>
    </row>
    <row r="52" spans="1:4" ht="12" customHeight="1" x14ac:dyDescent="0.2">
      <c r="A52" s="250" t="s">
        <v>164</v>
      </c>
      <c r="B52" s="6" t="s">
        <v>207</v>
      </c>
      <c r="C52" s="50"/>
      <c r="D52" s="50"/>
    </row>
    <row r="53" spans="1:4" ht="12" customHeight="1" x14ac:dyDescent="0.2">
      <c r="A53" s="250" t="s">
        <v>165</v>
      </c>
      <c r="B53" s="6" t="s">
        <v>132</v>
      </c>
      <c r="C53" s="50"/>
      <c r="D53" s="50"/>
    </row>
    <row r="54" spans="1:4" ht="12" customHeight="1" thickBot="1" x14ac:dyDescent="0.25">
      <c r="A54" s="250" t="s">
        <v>166</v>
      </c>
      <c r="B54" s="6" t="s">
        <v>90</v>
      </c>
      <c r="C54" s="50"/>
      <c r="D54" s="50"/>
    </row>
    <row r="55" spans="1:4" ht="15" customHeight="1" thickBot="1" x14ac:dyDescent="0.25">
      <c r="A55" s="84" t="s">
        <v>96</v>
      </c>
      <c r="B55" s="105" t="s">
        <v>476</v>
      </c>
      <c r="C55" s="189">
        <f>+C44+C50</f>
        <v>19594</v>
      </c>
      <c r="D55" s="189">
        <f>+D44+D50</f>
        <v>27539</v>
      </c>
    </row>
    <row r="56" spans="1:4" ht="13.5" thickBot="1" x14ac:dyDescent="0.25">
      <c r="C56" s="190"/>
      <c r="D56" s="190"/>
    </row>
    <row r="57" spans="1:4" ht="15" customHeight="1" thickBot="1" x14ac:dyDescent="0.25">
      <c r="A57" s="108" t="s">
        <v>220</v>
      </c>
      <c r="B57" s="109"/>
      <c r="C57" s="58">
        <v>5</v>
      </c>
      <c r="D57" s="58">
        <v>5</v>
      </c>
    </row>
    <row r="58" spans="1:4" ht="14.25" customHeight="1" thickBot="1" x14ac:dyDescent="0.25">
      <c r="A58" s="108" t="s">
        <v>221</v>
      </c>
      <c r="B58" s="109"/>
      <c r="C58" s="58">
        <v>0</v>
      </c>
      <c r="D58" s="58">
        <v>0</v>
      </c>
    </row>
    <row r="61" spans="1:4" x14ac:dyDescent="0.2">
      <c r="A61" s="865" t="s">
        <v>789</v>
      </c>
      <c r="B61" s="865"/>
      <c r="C61" s="865"/>
      <c r="D61" s="865"/>
    </row>
  </sheetData>
  <sheetProtection formatCells="0"/>
  <mergeCells count="1">
    <mergeCell ref="A61:D6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workbookViewId="0">
      <selection activeCell="B26" sqref="B26"/>
    </sheetView>
  </sheetViews>
  <sheetFormatPr defaultRowHeight="12.75" x14ac:dyDescent="0.2"/>
  <cols>
    <col min="1" max="1" width="31.1640625" customWidth="1"/>
    <col min="2" max="2" width="42" customWidth="1"/>
    <col min="3" max="3" width="15.5" customWidth="1"/>
  </cols>
  <sheetData>
    <row r="1" spans="1:4" ht="16.5" thickBot="1" x14ac:dyDescent="0.25">
      <c r="A1" s="85"/>
      <c r="B1" s="87"/>
      <c r="C1" s="255" t="s">
        <v>799</v>
      </c>
      <c r="D1" s="86"/>
    </row>
    <row r="2" spans="1:4" ht="16.5" customHeight="1" x14ac:dyDescent="0.2">
      <c r="A2" s="207" t="s">
        <v>218</v>
      </c>
      <c r="B2" s="176" t="s">
        <v>491</v>
      </c>
      <c r="C2" s="191" t="s">
        <v>136</v>
      </c>
      <c r="D2" s="256"/>
    </row>
    <row r="3" spans="1:4" ht="15.75" customHeight="1" thickBot="1" x14ac:dyDescent="0.25">
      <c r="A3" s="248" t="s">
        <v>217</v>
      </c>
      <c r="B3" s="177" t="s">
        <v>761</v>
      </c>
      <c r="C3" s="192" t="s">
        <v>136</v>
      </c>
      <c r="D3" s="256"/>
    </row>
    <row r="4" spans="1:4" ht="14.25" thickBot="1" x14ac:dyDescent="0.3">
      <c r="A4" s="89"/>
      <c r="B4" s="89"/>
      <c r="C4" s="90" t="s">
        <v>127</v>
      </c>
      <c r="D4" s="257"/>
    </row>
    <row r="5" spans="1:4" ht="23.25" customHeight="1" thickBot="1" x14ac:dyDescent="0.25">
      <c r="A5" s="208" t="s">
        <v>219</v>
      </c>
      <c r="B5" s="91" t="s">
        <v>128</v>
      </c>
      <c r="C5" s="92" t="s">
        <v>129</v>
      </c>
      <c r="D5" s="107"/>
    </row>
    <row r="6" spans="1:4" ht="16.5" thickBot="1" x14ac:dyDescent="0.25">
      <c r="A6" s="81">
        <v>1</v>
      </c>
      <c r="B6" s="82">
        <v>2</v>
      </c>
      <c r="C6" s="83">
        <v>3</v>
      </c>
      <c r="D6" s="258"/>
    </row>
    <row r="7" spans="1:4" ht="16.5" thickBot="1" x14ac:dyDescent="0.25">
      <c r="A7" s="93"/>
      <c r="B7" s="94" t="s">
        <v>130</v>
      </c>
      <c r="C7" s="95"/>
      <c r="D7" s="258"/>
    </row>
    <row r="8" spans="1:4" ht="16.5" customHeight="1" thickBot="1" x14ac:dyDescent="0.25">
      <c r="A8" s="81" t="s">
        <v>94</v>
      </c>
      <c r="B8" s="96" t="s">
        <v>456</v>
      </c>
      <c r="C8" s="139">
        <f>SUM(C9:C18)</f>
        <v>0</v>
      </c>
      <c r="D8" s="193"/>
    </row>
    <row r="9" spans="1:4" ht="14.25" customHeight="1" x14ac:dyDescent="0.2">
      <c r="A9" s="249" t="s">
        <v>157</v>
      </c>
      <c r="B9" s="8" t="s">
        <v>282</v>
      </c>
      <c r="C9" s="182"/>
      <c r="D9" s="193"/>
    </row>
    <row r="10" spans="1:4" ht="12.75" customHeight="1" x14ac:dyDescent="0.2">
      <c r="A10" s="250" t="s">
        <v>158</v>
      </c>
      <c r="B10" s="6" t="s">
        <v>283</v>
      </c>
      <c r="C10" s="137"/>
      <c r="D10" s="193"/>
    </row>
    <row r="11" spans="1:4" ht="12" customHeight="1" x14ac:dyDescent="0.2">
      <c r="A11" s="250" t="s">
        <v>159</v>
      </c>
      <c r="B11" s="6" t="s">
        <v>284</v>
      </c>
      <c r="C11" s="137"/>
      <c r="D11" s="193"/>
    </row>
    <row r="12" spans="1:4" ht="12" customHeight="1" x14ac:dyDescent="0.2">
      <c r="A12" s="250" t="s">
        <v>160</v>
      </c>
      <c r="B12" s="6" t="s">
        <v>285</v>
      </c>
      <c r="C12" s="137"/>
      <c r="D12" s="193"/>
    </row>
    <row r="13" spans="1:4" ht="12" customHeight="1" x14ac:dyDescent="0.2">
      <c r="A13" s="250" t="s">
        <v>177</v>
      </c>
      <c r="B13" s="6" t="s">
        <v>286</v>
      </c>
      <c r="C13" s="137"/>
      <c r="D13" s="193"/>
    </row>
    <row r="14" spans="1:4" ht="13.5" customHeight="1" x14ac:dyDescent="0.2">
      <c r="A14" s="250" t="s">
        <v>161</v>
      </c>
      <c r="B14" s="6" t="s">
        <v>457</v>
      </c>
      <c r="C14" s="137"/>
      <c r="D14" s="193"/>
    </row>
    <row r="15" spans="1:4" ht="13.5" customHeight="1" x14ac:dyDescent="0.2">
      <c r="A15" s="250" t="s">
        <v>162</v>
      </c>
      <c r="B15" s="5" t="s">
        <v>458</v>
      </c>
      <c r="C15" s="137"/>
      <c r="D15" s="193"/>
    </row>
    <row r="16" spans="1:4" ht="10.5" customHeight="1" x14ac:dyDescent="0.2">
      <c r="A16" s="250" t="s">
        <v>169</v>
      </c>
      <c r="B16" s="6" t="s">
        <v>289</v>
      </c>
      <c r="C16" s="183"/>
      <c r="D16" s="193"/>
    </row>
    <row r="17" spans="1:4" ht="10.5" customHeight="1" x14ac:dyDescent="0.2">
      <c r="A17" s="250" t="s">
        <v>170</v>
      </c>
      <c r="B17" s="6" t="s">
        <v>290</v>
      </c>
      <c r="C17" s="137"/>
      <c r="D17" s="259"/>
    </row>
    <row r="18" spans="1:4" ht="12.75" customHeight="1" thickBot="1" x14ac:dyDescent="0.25">
      <c r="A18" s="250" t="s">
        <v>171</v>
      </c>
      <c r="B18" s="5" t="s">
        <v>291</v>
      </c>
      <c r="C18" s="138"/>
      <c r="D18" s="259"/>
    </row>
    <row r="19" spans="1:4" ht="12" customHeight="1" thickBot="1" x14ac:dyDescent="0.25">
      <c r="A19" s="81" t="s">
        <v>95</v>
      </c>
      <c r="B19" s="96" t="s">
        <v>459</v>
      </c>
      <c r="C19" s="139">
        <f>SUM(C20:C22)</f>
        <v>0</v>
      </c>
      <c r="D19" s="193"/>
    </row>
    <row r="20" spans="1:4" ht="12" customHeight="1" x14ac:dyDescent="0.2">
      <c r="A20" s="250" t="s">
        <v>163</v>
      </c>
      <c r="B20" s="7" t="s">
        <v>257</v>
      </c>
      <c r="C20" s="137"/>
      <c r="D20" s="259"/>
    </row>
    <row r="21" spans="1:4" ht="11.25" customHeight="1" x14ac:dyDescent="0.2">
      <c r="A21" s="250" t="s">
        <v>164</v>
      </c>
      <c r="B21" s="6" t="s">
        <v>460</v>
      </c>
      <c r="C21" s="137"/>
      <c r="D21" s="259"/>
    </row>
    <row r="22" spans="1:4" ht="11.25" customHeight="1" x14ac:dyDescent="0.2">
      <c r="A22" s="250" t="s">
        <v>165</v>
      </c>
      <c r="B22" s="6" t="s">
        <v>461</v>
      </c>
      <c r="C22" s="137"/>
      <c r="D22" s="259"/>
    </row>
    <row r="23" spans="1:4" ht="10.5" customHeight="1" thickBot="1" x14ac:dyDescent="0.25">
      <c r="A23" s="250" t="s">
        <v>166</v>
      </c>
      <c r="B23" s="6" t="s">
        <v>88</v>
      </c>
      <c r="C23" s="137"/>
      <c r="D23" s="259"/>
    </row>
    <row r="24" spans="1:4" ht="12.75" customHeight="1" thickBot="1" x14ac:dyDescent="0.25">
      <c r="A24" s="84" t="s">
        <v>96</v>
      </c>
      <c r="B24" s="60" t="s">
        <v>194</v>
      </c>
      <c r="C24" s="166"/>
      <c r="D24" s="259"/>
    </row>
    <row r="25" spans="1:4" ht="11.25" customHeight="1" thickBot="1" x14ac:dyDescent="0.25">
      <c r="A25" s="84" t="s">
        <v>97</v>
      </c>
      <c r="B25" s="60" t="s">
        <v>462</v>
      </c>
      <c r="C25" s="139">
        <f>+C26+C27</f>
        <v>0</v>
      </c>
      <c r="D25" s="259"/>
    </row>
    <row r="26" spans="1:4" ht="12" customHeight="1" x14ac:dyDescent="0.2">
      <c r="A26" s="251" t="s">
        <v>267</v>
      </c>
      <c r="B26" s="252" t="s">
        <v>460</v>
      </c>
      <c r="C26" s="48"/>
      <c r="D26" s="259"/>
    </row>
    <row r="27" spans="1:4" ht="11.25" customHeight="1" x14ac:dyDescent="0.2">
      <c r="A27" s="251" t="s">
        <v>270</v>
      </c>
      <c r="B27" s="253" t="s">
        <v>463</v>
      </c>
      <c r="C27" s="140"/>
      <c r="D27" s="259"/>
    </row>
    <row r="28" spans="1:4" ht="12" customHeight="1" thickBot="1" x14ac:dyDescent="0.25">
      <c r="A28" s="250" t="s">
        <v>271</v>
      </c>
      <c r="B28" s="254" t="s">
        <v>464</v>
      </c>
      <c r="C28" s="51"/>
      <c r="D28" s="259"/>
    </row>
    <row r="29" spans="1:4" ht="12" customHeight="1" thickBot="1" x14ac:dyDescent="0.25">
      <c r="A29" s="84" t="s">
        <v>98</v>
      </c>
      <c r="B29" s="60" t="s">
        <v>465</v>
      </c>
      <c r="C29" s="139">
        <f>+C30+C31+C32</f>
        <v>0</v>
      </c>
      <c r="D29" s="259"/>
    </row>
    <row r="30" spans="1:4" ht="11.25" customHeight="1" x14ac:dyDescent="0.2">
      <c r="A30" s="251" t="s">
        <v>150</v>
      </c>
      <c r="B30" s="252" t="s">
        <v>296</v>
      </c>
      <c r="C30" s="48"/>
      <c r="D30" s="259"/>
    </row>
    <row r="31" spans="1:4" ht="10.5" customHeight="1" x14ac:dyDescent="0.2">
      <c r="A31" s="251" t="s">
        <v>151</v>
      </c>
      <c r="B31" s="253" t="s">
        <v>297</v>
      </c>
      <c r="C31" s="140"/>
      <c r="D31" s="259"/>
    </row>
    <row r="32" spans="1:4" ht="12" customHeight="1" thickBot="1" x14ac:dyDescent="0.25">
      <c r="A32" s="250" t="s">
        <v>152</v>
      </c>
      <c r="B32" s="71" t="s">
        <v>298</v>
      </c>
      <c r="C32" s="51"/>
      <c r="D32" s="259"/>
    </row>
    <row r="33" spans="1:4" ht="12.75" customHeight="1" thickBot="1" x14ac:dyDescent="0.25">
      <c r="A33" s="84" t="s">
        <v>99</v>
      </c>
      <c r="B33" s="60" t="s">
        <v>411</v>
      </c>
      <c r="C33" s="166"/>
      <c r="D33" s="193"/>
    </row>
    <row r="34" spans="1:4" ht="12" customHeight="1" thickBot="1" x14ac:dyDescent="0.25">
      <c r="A34" s="84" t="s">
        <v>100</v>
      </c>
      <c r="B34" s="60" t="s">
        <v>466</v>
      </c>
      <c r="C34" s="184"/>
      <c r="D34" s="193"/>
    </row>
    <row r="35" spans="1:4" ht="12.75" customHeight="1" thickBot="1" x14ac:dyDescent="0.25">
      <c r="A35" s="81" t="s">
        <v>101</v>
      </c>
      <c r="B35" s="60" t="s">
        <v>467</v>
      </c>
      <c r="C35" s="185">
        <f>+C8+C19+C24+C25+C29+C33+C34</f>
        <v>0</v>
      </c>
      <c r="D35" s="193"/>
    </row>
    <row r="36" spans="1:4" ht="12" customHeight="1" thickBot="1" x14ac:dyDescent="0.25">
      <c r="A36" s="97" t="s">
        <v>102</v>
      </c>
      <c r="B36" s="60" t="s">
        <v>468</v>
      </c>
      <c r="C36" s="185">
        <f>+C37+C38+C39</f>
        <v>0</v>
      </c>
      <c r="D36" s="193"/>
    </row>
    <row r="37" spans="1:4" ht="11.25" customHeight="1" x14ac:dyDescent="0.2">
      <c r="A37" s="251" t="s">
        <v>469</v>
      </c>
      <c r="B37" s="252" t="s">
        <v>235</v>
      </c>
      <c r="C37" s="48"/>
      <c r="D37" s="193"/>
    </row>
    <row r="38" spans="1:4" ht="12" customHeight="1" x14ac:dyDescent="0.2">
      <c r="A38" s="251" t="s">
        <v>470</v>
      </c>
      <c r="B38" s="253" t="s">
        <v>89</v>
      </c>
      <c r="C38" s="140"/>
      <c r="D38" s="193"/>
    </row>
    <row r="39" spans="1:4" ht="12.75" customHeight="1" thickBot="1" x14ac:dyDescent="0.25">
      <c r="A39" s="250" t="s">
        <v>471</v>
      </c>
      <c r="B39" s="71" t="s">
        <v>472</v>
      </c>
      <c r="C39" s="51"/>
      <c r="D39" s="259"/>
    </row>
    <row r="40" spans="1:4" ht="12" customHeight="1" thickBot="1" x14ac:dyDescent="0.25">
      <c r="A40" s="97" t="s">
        <v>103</v>
      </c>
      <c r="B40" s="98" t="s">
        <v>473</v>
      </c>
      <c r="C40" s="188">
        <f>+C35+C36</f>
        <v>0</v>
      </c>
      <c r="D40" s="259"/>
    </row>
    <row r="41" spans="1:4" ht="15.75" thickBot="1" x14ac:dyDescent="0.25">
      <c r="A41" s="99"/>
      <c r="B41" s="100"/>
      <c r="C41" s="186"/>
      <c r="D41" s="259"/>
    </row>
    <row r="42" spans="1:4" ht="16.5" thickBot="1" x14ac:dyDescent="0.25">
      <c r="A42" s="103"/>
      <c r="B42" s="104" t="s">
        <v>131</v>
      </c>
      <c r="C42" s="188"/>
      <c r="D42" s="258"/>
    </row>
    <row r="43" spans="1:4" ht="13.5" customHeight="1" thickBot="1" x14ac:dyDescent="0.25">
      <c r="A43" s="84" t="s">
        <v>94</v>
      </c>
      <c r="B43" s="60" t="s">
        <v>474</v>
      </c>
      <c r="C43" s="139">
        <f>SUM(C44:C48)</f>
        <v>0</v>
      </c>
      <c r="D43" s="260"/>
    </row>
    <row r="44" spans="1:4" ht="10.5" customHeight="1" x14ac:dyDescent="0.2">
      <c r="A44" s="250" t="s">
        <v>157</v>
      </c>
      <c r="B44" s="7" t="s">
        <v>124</v>
      </c>
      <c r="C44" s="48"/>
      <c r="D44" s="107"/>
    </row>
    <row r="45" spans="1:4" ht="9.75" customHeight="1" x14ac:dyDescent="0.2">
      <c r="A45" s="250" t="s">
        <v>158</v>
      </c>
      <c r="B45" s="6" t="s">
        <v>203</v>
      </c>
      <c r="C45" s="50"/>
      <c r="D45" s="107"/>
    </row>
    <row r="46" spans="1:4" ht="10.5" customHeight="1" x14ac:dyDescent="0.2">
      <c r="A46" s="250" t="s">
        <v>159</v>
      </c>
      <c r="B46" s="6" t="s">
        <v>176</v>
      </c>
      <c r="C46" s="50"/>
      <c r="D46" s="107"/>
    </row>
    <row r="47" spans="1:4" ht="10.5" customHeight="1" x14ac:dyDescent="0.2">
      <c r="A47" s="250" t="s">
        <v>160</v>
      </c>
      <c r="B47" s="6" t="s">
        <v>204</v>
      </c>
      <c r="C47" s="50"/>
      <c r="D47" s="107"/>
    </row>
    <row r="48" spans="1:4" ht="11.25" customHeight="1" thickBot="1" x14ac:dyDescent="0.25">
      <c r="A48" s="250" t="s">
        <v>177</v>
      </c>
      <c r="B48" s="6" t="s">
        <v>205</v>
      </c>
      <c r="C48" s="50"/>
      <c r="D48" s="107"/>
    </row>
    <row r="49" spans="1:4" ht="10.5" customHeight="1" thickBot="1" x14ac:dyDescent="0.25">
      <c r="A49" s="84" t="s">
        <v>95</v>
      </c>
      <c r="B49" s="60" t="s">
        <v>475</v>
      </c>
      <c r="C49" s="139">
        <f>SUM(C50:C52)</f>
        <v>0</v>
      </c>
      <c r="D49" s="107"/>
    </row>
    <row r="50" spans="1:4" ht="10.5" customHeight="1" x14ac:dyDescent="0.2">
      <c r="A50" s="250" t="s">
        <v>163</v>
      </c>
      <c r="B50" s="7" t="s">
        <v>225</v>
      </c>
      <c r="C50" s="48"/>
      <c r="D50" s="260"/>
    </row>
    <row r="51" spans="1:4" ht="12" customHeight="1" x14ac:dyDescent="0.2">
      <c r="A51" s="250" t="s">
        <v>164</v>
      </c>
      <c r="B51" s="6" t="s">
        <v>207</v>
      </c>
      <c r="C51" s="50"/>
      <c r="D51" s="107"/>
    </row>
    <row r="52" spans="1:4" ht="12.75" customHeight="1" x14ac:dyDescent="0.2">
      <c r="A52" s="250" t="s">
        <v>165</v>
      </c>
      <c r="B52" s="6" t="s">
        <v>132</v>
      </c>
      <c r="C52" s="50"/>
      <c r="D52" s="107"/>
    </row>
    <row r="53" spans="1:4" ht="11.25" customHeight="1" thickBot="1" x14ac:dyDescent="0.25">
      <c r="A53" s="250" t="s">
        <v>166</v>
      </c>
      <c r="B53" s="6" t="s">
        <v>90</v>
      </c>
      <c r="C53" s="50"/>
      <c r="D53" s="107"/>
    </row>
    <row r="54" spans="1:4" ht="12.75" customHeight="1" thickBot="1" x14ac:dyDescent="0.25">
      <c r="A54" s="84" t="s">
        <v>96</v>
      </c>
      <c r="B54" s="105" t="s">
        <v>476</v>
      </c>
      <c r="C54" s="189">
        <f>+C43+C49</f>
        <v>0</v>
      </c>
      <c r="D54" s="107"/>
    </row>
    <row r="55" spans="1:4" ht="13.5" thickBot="1" x14ac:dyDescent="0.25">
      <c r="A55" s="106"/>
      <c r="B55" s="107"/>
      <c r="C55" s="190"/>
      <c r="D55" s="107"/>
    </row>
    <row r="56" spans="1:4" ht="13.5" thickBot="1" x14ac:dyDescent="0.25">
      <c r="A56" s="108" t="s">
        <v>220</v>
      </c>
      <c r="B56" s="109"/>
      <c r="C56" s="58"/>
      <c r="D56" s="107"/>
    </row>
    <row r="57" spans="1:4" ht="13.5" thickBot="1" x14ac:dyDescent="0.25">
      <c r="A57" s="108" t="s">
        <v>221</v>
      </c>
      <c r="B57" s="109"/>
      <c r="C57" s="58"/>
      <c r="D57" s="107"/>
    </row>
    <row r="58" spans="1:4" x14ac:dyDescent="0.2">
      <c r="A58" s="106"/>
      <c r="B58" s="107"/>
      <c r="C58" s="107"/>
      <c r="D58" s="107"/>
    </row>
    <row r="59" spans="1:4" x14ac:dyDescent="0.2">
      <c r="A59" s="106"/>
      <c r="B59" s="107"/>
      <c r="C59" s="107"/>
      <c r="D59" s="107"/>
    </row>
    <row r="60" spans="1:4" x14ac:dyDescent="0.2">
      <c r="A60" s="106"/>
      <c r="B60" s="107"/>
      <c r="C60" s="107"/>
      <c r="D60" s="107"/>
    </row>
  </sheetData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workbookViewId="0">
      <selection activeCell="B19" sqref="B19"/>
    </sheetView>
  </sheetViews>
  <sheetFormatPr defaultRowHeight="12.75" x14ac:dyDescent="0.2"/>
  <cols>
    <col min="1" max="1" width="36.83203125" customWidth="1"/>
    <col min="2" max="2" width="53" customWidth="1"/>
    <col min="3" max="3" width="11.33203125" customWidth="1"/>
  </cols>
  <sheetData>
    <row r="1" spans="1:4" ht="16.5" thickBot="1" x14ac:dyDescent="0.25">
      <c r="A1" s="85"/>
      <c r="B1" s="87"/>
      <c r="C1" s="255" t="s">
        <v>800</v>
      </c>
      <c r="D1" s="86"/>
    </row>
    <row r="2" spans="1:4" ht="15.75" customHeight="1" x14ac:dyDescent="0.2">
      <c r="A2" s="207" t="s">
        <v>218</v>
      </c>
      <c r="B2" s="176" t="s">
        <v>491</v>
      </c>
      <c r="C2" s="191" t="s">
        <v>136</v>
      </c>
      <c r="D2" s="256"/>
    </row>
    <row r="3" spans="1:4" ht="17.25" customHeight="1" thickBot="1" x14ac:dyDescent="0.25">
      <c r="A3" s="248" t="s">
        <v>217</v>
      </c>
      <c r="B3" s="177" t="s">
        <v>762</v>
      </c>
      <c r="C3" s="192" t="s">
        <v>489</v>
      </c>
      <c r="D3" s="256"/>
    </row>
    <row r="4" spans="1:4" ht="14.25" thickBot="1" x14ac:dyDescent="0.3">
      <c r="A4" s="89"/>
      <c r="B4" s="89"/>
      <c r="C4" s="90" t="s">
        <v>127</v>
      </c>
      <c r="D4" s="257"/>
    </row>
    <row r="5" spans="1:4" ht="15" customHeight="1" thickBot="1" x14ac:dyDescent="0.25">
      <c r="A5" s="208" t="s">
        <v>219</v>
      </c>
      <c r="B5" s="91" t="s">
        <v>128</v>
      </c>
      <c r="C5" s="92" t="s">
        <v>129</v>
      </c>
      <c r="D5" s="107"/>
    </row>
    <row r="6" spans="1:4" ht="16.5" thickBot="1" x14ac:dyDescent="0.25">
      <c r="A6" s="81">
        <v>1</v>
      </c>
      <c r="B6" s="82">
        <v>2</v>
      </c>
      <c r="C6" s="83">
        <v>3</v>
      </c>
      <c r="D6" s="258"/>
    </row>
    <row r="7" spans="1:4" ht="15" customHeight="1" thickBot="1" x14ac:dyDescent="0.25">
      <c r="A7" s="93"/>
      <c r="B7" s="94" t="s">
        <v>130</v>
      </c>
      <c r="C7" s="95"/>
      <c r="D7" s="258"/>
    </row>
    <row r="8" spans="1:4" ht="13.5" customHeight="1" thickBot="1" x14ac:dyDescent="0.25">
      <c r="A8" s="81" t="s">
        <v>94</v>
      </c>
      <c r="B8" s="96" t="s">
        <v>456</v>
      </c>
      <c r="C8" s="139">
        <f>SUM(C9:C18)</f>
        <v>0</v>
      </c>
      <c r="D8" s="193"/>
    </row>
    <row r="9" spans="1:4" ht="12.75" customHeight="1" x14ac:dyDescent="0.2">
      <c r="A9" s="249" t="s">
        <v>157</v>
      </c>
      <c r="B9" s="8" t="s">
        <v>282</v>
      </c>
      <c r="C9" s="182"/>
      <c r="D9" s="193"/>
    </row>
    <row r="10" spans="1:4" ht="12" customHeight="1" x14ac:dyDescent="0.2">
      <c r="A10" s="250" t="s">
        <v>158</v>
      </c>
      <c r="B10" s="6" t="s">
        <v>283</v>
      </c>
      <c r="C10" s="137"/>
      <c r="D10" s="193"/>
    </row>
    <row r="11" spans="1:4" ht="11.25" customHeight="1" x14ac:dyDescent="0.2">
      <c r="A11" s="250" t="s">
        <v>159</v>
      </c>
      <c r="B11" s="6" t="s">
        <v>284</v>
      </c>
      <c r="C11" s="137"/>
      <c r="D11" s="193"/>
    </row>
    <row r="12" spans="1:4" ht="11.25" customHeight="1" x14ac:dyDescent="0.2">
      <c r="A12" s="250" t="s">
        <v>160</v>
      </c>
      <c r="B12" s="6" t="s">
        <v>285</v>
      </c>
      <c r="C12" s="137"/>
      <c r="D12" s="193"/>
    </row>
    <row r="13" spans="1:4" ht="10.5" customHeight="1" x14ac:dyDescent="0.2">
      <c r="A13" s="250" t="s">
        <v>177</v>
      </c>
      <c r="B13" s="6" t="s">
        <v>286</v>
      </c>
      <c r="C13" s="137"/>
      <c r="D13" s="193"/>
    </row>
    <row r="14" spans="1:4" ht="10.5" customHeight="1" x14ac:dyDescent="0.2">
      <c r="A14" s="250" t="s">
        <v>161</v>
      </c>
      <c r="B14" s="6" t="s">
        <v>457</v>
      </c>
      <c r="C14" s="137"/>
      <c r="D14" s="193"/>
    </row>
    <row r="15" spans="1:4" ht="12" customHeight="1" x14ac:dyDescent="0.2">
      <c r="A15" s="250" t="s">
        <v>162</v>
      </c>
      <c r="B15" s="5" t="s">
        <v>458</v>
      </c>
      <c r="C15" s="137"/>
      <c r="D15" s="193"/>
    </row>
    <row r="16" spans="1:4" ht="11.25" customHeight="1" x14ac:dyDescent="0.2">
      <c r="A16" s="250" t="s">
        <v>169</v>
      </c>
      <c r="B16" s="6" t="s">
        <v>289</v>
      </c>
      <c r="C16" s="183"/>
      <c r="D16" s="193"/>
    </row>
    <row r="17" spans="1:4" ht="12.75" customHeight="1" x14ac:dyDescent="0.2">
      <c r="A17" s="250" t="s">
        <v>170</v>
      </c>
      <c r="B17" s="6" t="s">
        <v>290</v>
      </c>
      <c r="C17" s="137"/>
      <c r="D17" s="259"/>
    </row>
    <row r="18" spans="1:4" ht="12.75" customHeight="1" thickBot="1" x14ac:dyDescent="0.25">
      <c r="A18" s="250" t="s">
        <v>171</v>
      </c>
      <c r="B18" s="5" t="s">
        <v>291</v>
      </c>
      <c r="C18" s="138"/>
      <c r="D18" s="259"/>
    </row>
    <row r="19" spans="1:4" ht="27" customHeight="1" thickBot="1" x14ac:dyDescent="0.25">
      <c r="A19" s="81" t="s">
        <v>95</v>
      </c>
      <c r="B19" s="96" t="s">
        <v>459</v>
      </c>
      <c r="C19" s="139">
        <f>SUM(C20:C22)</f>
        <v>0</v>
      </c>
      <c r="D19" s="193"/>
    </row>
    <row r="20" spans="1:4" ht="12.75" customHeight="1" x14ac:dyDescent="0.2">
      <c r="A20" s="250" t="s">
        <v>163</v>
      </c>
      <c r="B20" s="7" t="s">
        <v>257</v>
      </c>
      <c r="C20" s="137"/>
      <c r="D20" s="259"/>
    </row>
    <row r="21" spans="1:4" ht="12" customHeight="1" x14ac:dyDescent="0.2">
      <c r="A21" s="250" t="s">
        <v>164</v>
      </c>
      <c r="B21" s="6" t="s">
        <v>460</v>
      </c>
      <c r="C21" s="137"/>
      <c r="D21" s="259"/>
    </row>
    <row r="22" spans="1:4" ht="12.75" customHeight="1" x14ac:dyDescent="0.2">
      <c r="A22" s="250" t="s">
        <v>165</v>
      </c>
      <c r="B22" s="6" t="s">
        <v>461</v>
      </c>
      <c r="C22" s="137"/>
      <c r="D22" s="259"/>
    </row>
    <row r="23" spans="1:4" ht="10.5" customHeight="1" thickBot="1" x14ac:dyDescent="0.25">
      <c r="A23" s="250" t="s">
        <v>166</v>
      </c>
      <c r="B23" s="6" t="s">
        <v>88</v>
      </c>
      <c r="C23" s="137"/>
      <c r="D23" s="259"/>
    </row>
    <row r="24" spans="1:4" ht="11.25" customHeight="1" thickBot="1" x14ac:dyDescent="0.25">
      <c r="A24" s="84" t="s">
        <v>96</v>
      </c>
      <c r="B24" s="60" t="s">
        <v>194</v>
      </c>
      <c r="C24" s="166"/>
      <c r="D24" s="259"/>
    </row>
    <row r="25" spans="1:4" ht="11.25" customHeight="1" thickBot="1" x14ac:dyDescent="0.25">
      <c r="A25" s="84" t="s">
        <v>97</v>
      </c>
      <c r="B25" s="60" t="s">
        <v>462</v>
      </c>
      <c r="C25" s="139">
        <f>+C26+C27</f>
        <v>0</v>
      </c>
      <c r="D25" s="259"/>
    </row>
    <row r="26" spans="1:4" ht="11.25" customHeight="1" x14ac:dyDescent="0.2">
      <c r="A26" s="251" t="s">
        <v>267</v>
      </c>
      <c r="B26" s="252" t="s">
        <v>460</v>
      </c>
      <c r="C26" s="48"/>
      <c r="D26" s="259"/>
    </row>
    <row r="27" spans="1:4" ht="12.75" customHeight="1" x14ac:dyDescent="0.2">
      <c r="A27" s="251" t="s">
        <v>270</v>
      </c>
      <c r="B27" s="253" t="s">
        <v>463</v>
      </c>
      <c r="C27" s="140"/>
      <c r="D27" s="259"/>
    </row>
    <row r="28" spans="1:4" ht="12" customHeight="1" thickBot="1" x14ac:dyDescent="0.25">
      <c r="A28" s="250" t="s">
        <v>271</v>
      </c>
      <c r="B28" s="254" t="s">
        <v>464</v>
      </c>
      <c r="C28" s="51"/>
      <c r="D28" s="259"/>
    </row>
    <row r="29" spans="1:4" ht="12" customHeight="1" thickBot="1" x14ac:dyDescent="0.25">
      <c r="A29" s="84" t="s">
        <v>98</v>
      </c>
      <c r="B29" s="60" t="s">
        <v>465</v>
      </c>
      <c r="C29" s="139">
        <f>+C30+C31+C32</f>
        <v>0</v>
      </c>
      <c r="D29" s="259"/>
    </row>
    <row r="30" spans="1:4" ht="11.25" customHeight="1" x14ac:dyDescent="0.2">
      <c r="A30" s="251" t="s">
        <v>150</v>
      </c>
      <c r="B30" s="252" t="s">
        <v>296</v>
      </c>
      <c r="C30" s="48"/>
      <c r="D30" s="259"/>
    </row>
    <row r="31" spans="1:4" ht="10.5" customHeight="1" x14ac:dyDescent="0.2">
      <c r="A31" s="251" t="s">
        <v>151</v>
      </c>
      <c r="B31" s="253" t="s">
        <v>297</v>
      </c>
      <c r="C31" s="140"/>
      <c r="D31" s="259"/>
    </row>
    <row r="32" spans="1:4" ht="12" customHeight="1" thickBot="1" x14ac:dyDescent="0.25">
      <c r="A32" s="250" t="s">
        <v>152</v>
      </c>
      <c r="B32" s="71" t="s">
        <v>298</v>
      </c>
      <c r="C32" s="51"/>
      <c r="D32" s="259"/>
    </row>
    <row r="33" spans="1:4" ht="12.75" customHeight="1" thickBot="1" x14ac:dyDescent="0.25">
      <c r="A33" s="84" t="s">
        <v>99</v>
      </c>
      <c r="B33" s="60" t="s">
        <v>411</v>
      </c>
      <c r="C33" s="166"/>
      <c r="D33" s="193"/>
    </row>
    <row r="34" spans="1:4" ht="11.25" customHeight="1" thickBot="1" x14ac:dyDescent="0.25">
      <c r="A34" s="84" t="s">
        <v>100</v>
      </c>
      <c r="B34" s="60" t="s">
        <v>466</v>
      </c>
      <c r="C34" s="184"/>
      <c r="D34" s="193"/>
    </row>
    <row r="35" spans="1:4" ht="12" customHeight="1" thickBot="1" x14ac:dyDescent="0.25">
      <c r="A35" s="81" t="s">
        <v>101</v>
      </c>
      <c r="B35" s="60" t="s">
        <v>467</v>
      </c>
      <c r="C35" s="185">
        <f>+C8+C19+C24+C25+C29+C33+C34</f>
        <v>0</v>
      </c>
      <c r="D35" s="193"/>
    </row>
    <row r="36" spans="1:4" ht="12.75" customHeight="1" thickBot="1" x14ac:dyDescent="0.25">
      <c r="A36" s="97" t="s">
        <v>102</v>
      </c>
      <c r="B36" s="60" t="s">
        <v>468</v>
      </c>
      <c r="C36" s="185">
        <f>+C37+C38+C39</f>
        <v>0</v>
      </c>
      <c r="D36" s="193"/>
    </row>
    <row r="37" spans="1:4" ht="9.75" customHeight="1" x14ac:dyDescent="0.2">
      <c r="A37" s="251" t="s">
        <v>469</v>
      </c>
      <c r="B37" s="252" t="s">
        <v>235</v>
      </c>
      <c r="C37" s="48"/>
      <c r="D37" s="193"/>
    </row>
    <row r="38" spans="1:4" ht="11.25" customHeight="1" x14ac:dyDescent="0.2">
      <c r="A38" s="251" t="s">
        <v>470</v>
      </c>
      <c r="B38" s="253" t="s">
        <v>89</v>
      </c>
      <c r="C38" s="140"/>
      <c r="D38" s="193"/>
    </row>
    <row r="39" spans="1:4" ht="12" customHeight="1" thickBot="1" x14ac:dyDescent="0.25">
      <c r="A39" s="250" t="s">
        <v>471</v>
      </c>
      <c r="B39" s="71" t="s">
        <v>472</v>
      </c>
      <c r="C39" s="51"/>
      <c r="D39" s="259"/>
    </row>
    <row r="40" spans="1:4" ht="15" customHeight="1" thickBot="1" x14ac:dyDescent="0.25">
      <c r="A40" s="97" t="s">
        <v>103</v>
      </c>
      <c r="B40" s="98" t="s">
        <v>473</v>
      </c>
      <c r="C40" s="188">
        <f>+C35+C36</f>
        <v>0</v>
      </c>
      <c r="D40" s="259"/>
    </row>
    <row r="41" spans="1:4" ht="15.75" thickBot="1" x14ac:dyDescent="0.25">
      <c r="A41" s="99"/>
      <c r="B41" s="100"/>
      <c r="C41" s="186"/>
      <c r="D41" s="259"/>
    </row>
    <row r="42" spans="1:4" ht="12" customHeight="1" thickBot="1" x14ac:dyDescent="0.25">
      <c r="A42" s="103"/>
      <c r="B42" s="104" t="s">
        <v>131</v>
      </c>
      <c r="C42" s="188"/>
      <c r="D42" s="258"/>
    </row>
    <row r="43" spans="1:4" ht="12" customHeight="1" thickBot="1" x14ac:dyDescent="0.25">
      <c r="A43" s="84" t="s">
        <v>94</v>
      </c>
      <c r="B43" s="60" t="s">
        <v>474</v>
      </c>
      <c r="C43" s="139">
        <f>SUM(C44:C48)</f>
        <v>0</v>
      </c>
      <c r="D43" s="260"/>
    </row>
    <row r="44" spans="1:4" ht="12" customHeight="1" x14ac:dyDescent="0.2">
      <c r="A44" s="250" t="s">
        <v>157</v>
      </c>
      <c r="B44" s="7" t="s">
        <v>124</v>
      </c>
      <c r="C44" s="48"/>
      <c r="D44" s="107"/>
    </row>
    <row r="45" spans="1:4" ht="12" customHeight="1" x14ac:dyDescent="0.2">
      <c r="A45" s="250" t="s">
        <v>158</v>
      </c>
      <c r="B45" s="6" t="s">
        <v>203</v>
      </c>
      <c r="C45" s="50"/>
      <c r="D45" s="107"/>
    </row>
    <row r="46" spans="1:4" ht="10.5" customHeight="1" x14ac:dyDescent="0.2">
      <c r="A46" s="250" t="s">
        <v>159</v>
      </c>
      <c r="B46" s="6" t="s">
        <v>176</v>
      </c>
      <c r="C46" s="50"/>
      <c r="D46" s="107"/>
    </row>
    <row r="47" spans="1:4" ht="10.5" customHeight="1" x14ac:dyDescent="0.2">
      <c r="A47" s="250" t="s">
        <v>160</v>
      </c>
      <c r="B47" s="6" t="s">
        <v>204</v>
      </c>
      <c r="C47" s="50"/>
      <c r="D47" s="107"/>
    </row>
    <row r="48" spans="1:4" ht="13.5" customHeight="1" thickBot="1" x14ac:dyDescent="0.25">
      <c r="A48" s="250" t="s">
        <v>177</v>
      </c>
      <c r="B48" s="6" t="s">
        <v>205</v>
      </c>
      <c r="C48" s="50"/>
      <c r="D48" s="107"/>
    </row>
    <row r="49" spans="1:4" ht="13.5" customHeight="1" thickBot="1" x14ac:dyDescent="0.25">
      <c r="A49" s="84" t="s">
        <v>95</v>
      </c>
      <c r="B49" s="60" t="s">
        <v>475</v>
      </c>
      <c r="C49" s="139">
        <f>SUM(C50:C52)</f>
        <v>0</v>
      </c>
      <c r="D49" s="107"/>
    </row>
    <row r="50" spans="1:4" ht="11.25" customHeight="1" x14ac:dyDescent="0.2">
      <c r="A50" s="250" t="s">
        <v>163</v>
      </c>
      <c r="B50" s="7" t="s">
        <v>225</v>
      </c>
      <c r="C50" s="48"/>
      <c r="D50" s="260"/>
    </row>
    <row r="51" spans="1:4" ht="10.5" customHeight="1" x14ac:dyDescent="0.2">
      <c r="A51" s="250" t="s">
        <v>164</v>
      </c>
      <c r="B51" s="6" t="s">
        <v>207</v>
      </c>
      <c r="C51" s="50"/>
      <c r="D51" s="107"/>
    </row>
    <row r="52" spans="1:4" ht="10.5" customHeight="1" x14ac:dyDescent="0.2">
      <c r="A52" s="250" t="s">
        <v>165</v>
      </c>
      <c r="B52" s="6" t="s">
        <v>132</v>
      </c>
      <c r="C52" s="50"/>
      <c r="D52" s="107"/>
    </row>
    <row r="53" spans="1:4" ht="10.5" customHeight="1" thickBot="1" x14ac:dyDescent="0.25">
      <c r="A53" s="250" t="s">
        <v>166</v>
      </c>
      <c r="B53" s="6" t="s">
        <v>90</v>
      </c>
      <c r="C53" s="50"/>
      <c r="D53" s="107"/>
    </row>
    <row r="54" spans="1:4" ht="12" customHeight="1" thickBot="1" x14ac:dyDescent="0.25">
      <c r="A54" s="84" t="s">
        <v>96</v>
      </c>
      <c r="B54" s="105" t="s">
        <v>476</v>
      </c>
      <c r="C54" s="189">
        <f>+C43+C49</f>
        <v>0</v>
      </c>
      <c r="D54" s="107"/>
    </row>
    <row r="55" spans="1:4" ht="13.5" thickBot="1" x14ac:dyDescent="0.25">
      <c r="A55" s="106"/>
      <c r="B55" s="107"/>
      <c r="C55" s="190"/>
      <c r="D55" s="107"/>
    </row>
    <row r="56" spans="1:4" ht="13.5" thickBot="1" x14ac:dyDescent="0.25">
      <c r="A56" s="108" t="s">
        <v>220</v>
      </c>
      <c r="B56" s="109"/>
      <c r="C56" s="58"/>
      <c r="D56" s="107"/>
    </row>
    <row r="57" spans="1:4" ht="13.5" thickBot="1" x14ac:dyDescent="0.25">
      <c r="A57" s="108" t="s">
        <v>221</v>
      </c>
      <c r="B57" s="109"/>
      <c r="C57" s="58"/>
      <c r="D57" s="107"/>
    </row>
    <row r="58" spans="1:4" x14ac:dyDescent="0.2">
      <c r="A58" s="106"/>
      <c r="B58" s="107"/>
      <c r="C58" s="107"/>
      <c r="D58" s="107"/>
    </row>
    <row r="59" spans="1:4" x14ac:dyDescent="0.2">
      <c r="A59" s="106"/>
      <c r="B59" s="107"/>
      <c r="C59" s="107"/>
      <c r="D59" s="107"/>
    </row>
    <row r="60" spans="1:4" x14ac:dyDescent="0.2">
      <c r="A60" s="106"/>
      <c r="B60" s="107"/>
      <c r="C60" s="107"/>
      <c r="D60" s="107"/>
    </row>
  </sheetData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D58"/>
  <sheetViews>
    <sheetView topLeftCell="A31" workbookViewId="0">
      <selection activeCell="A60" sqref="A60"/>
    </sheetView>
  </sheetViews>
  <sheetFormatPr defaultRowHeight="12.75" x14ac:dyDescent="0.2"/>
  <cols>
    <col min="1" max="1" width="17.83203125" customWidth="1"/>
    <col min="2" max="2" width="64.6640625" customWidth="1"/>
    <col min="3" max="3" width="13" customWidth="1"/>
    <col min="4" max="4" width="11.5" customWidth="1"/>
  </cols>
  <sheetData>
    <row r="1" spans="1:4" ht="16.5" thickBot="1" x14ac:dyDescent="0.25">
      <c r="A1" s="85"/>
      <c r="B1" s="87"/>
      <c r="C1" s="255" t="s">
        <v>772</v>
      </c>
    </row>
    <row r="2" spans="1:4" ht="26.25" customHeight="1" x14ac:dyDescent="0.2">
      <c r="A2" s="207" t="s">
        <v>218</v>
      </c>
      <c r="B2" s="176" t="s">
        <v>492</v>
      </c>
      <c r="C2" s="191"/>
      <c r="D2" s="191" t="s">
        <v>489</v>
      </c>
    </row>
    <row r="3" spans="1:4" ht="29.25" customHeight="1" thickBot="1" x14ac:dyDescent="0.25">
      <c r="A3" s="248" t="s">
        <v>217</v>
      </c>
      <c r="B3" s="177" t="s">
        <v>455</v>
      </c>
      <c r="C3" s="192"/>
      <c r="D3" s="192" t="s">
        <v>126</v>
      </c>
    </row>
    <row r="4" spans="1:4" ht="14.25" thickBot="1" x14ac:dyDescent="0.3">
      <c r="A4" s="89"/>
      <c r="B4" s="89"/>
      <c r="C4" s="90"/>
      <c r="D4" s="90" t="s">
        <v>127</v>
      </c>
    </row>
    <row r="5" spans="1:4" ht="30" customHeight="1" thickBot="1" x14ac:dyDescent="0.25">
      <c r="A5" s="208" t="s">
        <v>219</v>
      </c>
      <c r="B5" s="91" t="s">
        <v>128</v>
      </c>
      <c r="C5" s="92" t="s">
        <v>129</v>
      </c>
      <c r="D5" s="92" t="s">
        <v>129</v>
      </c>
    </row>
    <row r="6" spans="1:4" ht="13.5" thickBot="1" x14ac:dyDescent="0.25">
      <c r="A6" s="81">
        <v>1</v>
      </c>
      <c r="B6" s="82">
        <v>2</v>
      </c>
      <c r="C6" s="83">
        <v>3</v>
      </c>
      <c r="D6" s="83">
        <v>4</v>
      </c>
    </row>
    <row r="7" spans="1:4" ht="13.5" thickBot="1" x14ac:dyDescent="0.25">
      <c r="A7" s="93"/>
      <c r="B7" s="94" t="s">
        <v>130</v>
      </c>
      <c r="C7" s="95"/>
      <c r="D7" s="95"/>
    </row>
    <row r="8" spans="1:4" ht="18" customHeight="1" thickBot="1" x14ac:dyDescent="0.25">
      <c r="A8" s="81" t="s">
        <v>94</v>
      </c>
      <c r="B8" s="96" t="s">
        <v>456</v>
      </c>
      <c r="C8" s="139">
        <f>SUM(C9:C18)</f>
        <v>72432</v>
      </c>
      <c r="D8" s="139">
        <f>SUM(D9:D18)</f>
        <v>72432</v>
      </c>
    </row>
    <row r="9" spans="1:4" ht="17.25" customHeight="1" x14ac:dyDescent="0.2">
      <c r="A9" s="249" t="s">
        <v>157</v>
      </c>
      <c r="B9" s="8" t="s">
        <v>282</v>
      </c>
      <c r="C9" s="182"/>
      <c r="D9" s="182"/>
    </row>
    <row r="10" spans="1:4" ht="13.5" customHeight="1" x14ac:dyDescent="0.2">
      <c r="A10" s="250" t="s">
        <v>158</v>
      </c>
      <c r="B10" s="6" t="s">
        <v>283</v>
      </c>
      <c r="C10" s="137"/>
      <c r="D10" s="137"/>
    </row>
    <row r="11" spans="1:4" ht="11.25" customHeight="1" x14ac:dyDescent="0.2">
      <c r="A11" s="250" t="s">
        <v>159</v>
      </c>
      <c r="B11" s="6" t="s">
        <v>284</v>
      </c>
      <c r="C11" s="137"/>
      <c r="D11" s="137"/>
    </row>
    <row r="12" spans="1:4" ht="10.5" customHeight="1" x14ac:dyDescent="0.2">
      <c r="A12" s="250" t="s">
        <v>160</v>
      </c>
      <c r="B12" s="6" t="s">
        <v>285</v>
      </c>
      <c r="C12" s="137"/>
      <c r="D12" s="137"/>
    </row>
    <row r="13" spans="1:4" ht="15" customHeight="1" x14ac:dyDescent="0.2">
      <c r="A13" s="250" t="s">
        <v>177</v>
      </c>
      <c r="B13" s="6" t="s">
        <v>286</v>
      </c>
      <c r="C13" s="137">
        <v>72432</v>
      </c>
      <c r="D13" s="137">
        <v>72432</v>
      </c>
    </row>
    <row r="14" spans="1:4" ht="14.25" customHeight="1" x14ac:dyDescent="0.2">
      <c r="A14" s="250" t="s">
        <v>161</v>
      </c>
      <c r="B14" s="6" t="s">
        <v>457</v>
      </c>
      <c r="C14" s="137"/>
      <c r="D14" s="137"/>
    </row>
    <row r="15" spans="1:4" ht="14.25" customHeight="1" x14ac:dyDescent="0.2">
      <c r="A15" s="250" t="s">
        <v>162</v>
      </c>
      <c r="B15" s="5" t="s">
        <v>458</v>
      </c>
      <c r="C15" s="137"/>
      <c r="D15" s="137"/>
    </row>
    <row r="16" spans="1:4" ht="15.75" customHeight="1" x14ac:dyDescent="0.2">
      <c r="A16" s="250" t="s">
        <v>169</v>
      </c>
      <c r="B16" s="6" t="s">
        <v>289</v>
      </c>
      <c r="C16" s="183"/>
      <c r="D16" s="183"/>
    </row>
    <row r="17" spans="1:4" ht="12.75" customHeight="1" x14ac:dyDescent="0.2">
      <c r="A17" s="250" t="s">
        <v>170</v>
      </c>
      <c r="B17" s="6" t="s">
        <v>290</v>
      </c>
      <c r="C17" s="137"/>
      <c r="D17" s="137"/>
    </row>
    <row r="18" spans="1:4" ht="14.25" customHeight="1" thickBot="1" x14ac:dyDescent="0.25">
      <c r="A18" s="250" t="s">
        <v>171</v>
      </c>
      <c r="B18" s="5" t="s">
        <v>291</v>
      </c>
      <c r="C18" s="138"/>
      <c r="D18" s="138"/>
    </row>
    <row r="19" spans="1:4" ht="12" customHeight="1" thickBot="1" x14ac:dyDescent="0.25">
      <c r="A19" s="81" t="s">
        <v>95</v>
      </c>
      <c r="B19" s="96" t="s">
        <v>459</v>
      </c>
      <c r="C19" s="139">
        <f>SUM(C20:C22)</f>
        <v>0</v>
      </c>
      <c r="D19" s="139">
        <f>SUM(D20:D22)</f>
        <v>0</v>
      </c>
    </row>
    <row r="20" spans="1:4" ht="13.5" customHeight="1" x14ac:dyDescent="0.2">
      <c r="A20" s="250" t="s">
        <v>163</v>
      </c>
      <c r="B20" s="7" t="s">
        <v>257</v>
      </c>
      <c r="C20" s="137"/>
      <c r="D20" s="137"/>
    </row>
    <row r="21" spans="1:4" ht="12.75" customHeight="1" x14ac:dyDescent="0.2">
      <c r="A21" s="250" t="s">
        <v>164</v>
      </c>
      <c r="B21" s="6" t="s">
        <v>460</v>
      </c>
      <c r="C21" s="137"/>
      <c r="D21" s="137"/>
    </row>
    <row r="22" spans="1:4" ht="13.5" customHeight="1" x14ac:dyDescent="0.2">
      <c r="A22" s="250" t="s">
        <v>165</v>
      </c>
      <c r="B22" s="6" t="s">
        <v>461</v>
      </c>
      <c r="C22" s="137"/>
      <c r="D22" s="137"/>
    </row>
    <row r="23" spans="1:4" ht="14.25" customHeight="1" thickBot="1" x14ac:dyDescent="0.25">
      <c r="A23" s="250" t="s">
        <v>166</v>
      </c>
      <c r="B23" s="6" t="s">
        <v>88</v>
      </c>
      <c r="C23" s="137"/>
      <c r="D23" s="137"/>
    </row>
    <row r="24" spans="1:4" ht="13.5" customHeight="1" thickBot="1" x14ac:dyDescent="0.25">
      <c r="A24" s="84" t="s">
        <v>96</v>
      </c>
      <c r="B24" s="60" t="s">
        <v>194</v>
      </c>
      <c r="C24" s="166"/>
      <c r="D24" s="166"/>
    </row>
    <row r="25" spans="1:4" ht="12" customHeight="1" thickBot="1" x14ac:dyDescent="0.25">
      <c r="A25" s="84" t="s">
        <v>97</v>
      </c>
      <c r="B25" s="60" t="s">
        <v>462</v>
      </c>
      <c r="C25" s="139">
        <f>+C26+C27</f>
        <v>0</v>
      </c>
      <c r="D25" s="139">
        <f>+D26+D27</f>
        <v>0</v>
      </c>
    </row>
    <row r="26" spans="1:4" ht="12" customHeight="1" x14ac:dyDescent="0.2">
      <c r="A26" s="251" t="s">
        <v>267</v>
      </c>
      <c r="B26" s="252" t="s">
        <v>460</v>
      </c>
      <c r="C26" s="48"/>
      <c r="D26" s="48"/>
    </row>
    <row r="27" spans="1:4" ht="10.5" customHeight="1" x14ac:dyDescent="0.2">
      <c r="A27" s="251" t="s">
        <v>270</v>
      </c>
      <c r="B27" s="253" t="s">
        <v>463</v>
      </c>
      <c r="C27" s="140"/>
      <c r="D27" s="140"/>
    </row>
    <row r="28" spans="1:4" ht="12.75" customHeight="1" thickBot="1" x14ac:dyDescent="0.25">
      <c r="A28" s="250" t="s">
        <v>271</v>
      </c>
      <c r="B28" s="254" t="s">
        <v>464</v>
      </c>
      <c r="C28" s="51"/>
      <c r="D28" s="51"/>
    </row>
    <row r="29" spans="1:4" ht="13.5" customHeight="1" thickBot="1" x14ac:dyDescent="0.25">
      <c r="A29" s="84" t="s">
        <v>98</v>
      </c>
      <c r="B29" s="60" t="s">
        <v>465</v>
      </c>
      <c r="C29" s="139">
        <f>+C30+C31+C32</f>
        <v>0</v>
      </c>
      <c r="D29" s="139">
        <f>+D30+D31+D32</f>
        <v>0</v>
      </c>
    </row>
    <row r="30" spans="1:4" ht="11.25" customHeight="1" x14ac:dyDescent="0.2">
      <c r="A30" s="251" t="s">
        <v>150</v>
      </c>
      <c r="B30" s="252" t="s">
        <v>296</v>
      </c>
      <c r="C30" s="48"/>
      <c r="D30" s="48"/>
    </row>
    <row r="31" spans="1:4" ht="13.5" customHeight="1" x14ac:dyDescent="0.2">
      <c r="A31" s="251" t="s">
        <v>151</v>
      </c>
      <c r="B31" s="253" t="s">
        <v>297</v>
      </c>
      <c r="C31" s="140"/>
      <c r="D31" s="140"/>
    </row>
    <row r="32" spans="1:4" ht="12.75" customHeight="1" thickBot="1" x14ac:dyDescent="0.25">
      <c r="A32" s="250" t="s">
        <v>152</v>
      </c>
      <c r="B32" s="71" t="s">
        <v>298</v>
      </c>
      <c r="C32" s="51"/>
      <c r="D32" s="51"/>
    </row>
    <row r="33" spans="1:4" ht="14.25" customHeight="1" thickBot="1" x14ac:dyDescent="0.25">
      <c r="A33" s="84" t="s">
        <v>99</v>
      </c>
      <c r="B33" s="60" t="s">
        <v>411</v>
      </c>
      <c r="C33" s="166"/>
      <c r="D33" s="166"/>
    </row>
    <row r="34" spans="1:4" ht="12" customHeight="1" thickBot="1" x14ac:dyDescent="0.25">
      <c r="A34" s="84" t="s">
        <v>100</v>
      </c>
      <c r="B34" s="60" t="s">
        <v>466</v>
      </c>
      <c r="C34" s="184"/>
      <c r="D34" s="184"/>
    </row>
    <row r="35" spans="1:4" ht="12" customHeight="1" thickBot="1" x14ac:dyDescent="0.25">
      <c r="A35" s="81" t="s">
        <v>101</v>
      </c>
      <c r="B35" s="60" t="s">
        <v>467</v>
      </c>
      <c r="C35" s="185">
        <f>+C8+C19+C24+C25+C29+C33+C34</f>
        <v>72432</v>
      </c>
      <c r="D35" s="185">
        <f>+D8+D19+D24+D25+D29+D33+D34</f>
        <v>72432</v>
      </c>
    </row>
    <row r="36" spans="1:4" ht="12" customHeight="1" thickBot="1" x14ac:dyDescent="0.25">
      <c r="A36" s="97" t="s">
        <v>102</v>
      </c>
      <c r="B36" s="60" t="s">
        <v>468</v>
      </c>
      <c r="C36" s="185">
        <f>+C37+C38+C39</f>
        <v>65722</v>
      </c>
      <c r="D36" s="185">
        <f>+D37+D38+D39</f>
        <v>68302</v>
      </c>
    </row>
    <row r="37" spans="1:4" ht="12" customHeight="1" x14ac:dyDescent="0.2">
      <c r="A37" s="251" t="s">
        <v>469</v>
      </c>
      <c r="B37" s="252" t="s">
        <v>235</v>
      </c>
      <c r="C37" s="48"/>
      <c r="D37" s="48"/>
    </row>
    <row r="38" spans="1:4" ht="12" customHeight="1" x14ac:dyDescent="0.2">
      <c r="A38" s="251" t="s">
        <v>470</v>
      </c>
      <c r="B38" s="253" t="s">
        <v>89</v>
      </c>
      <c r="C38" s="140"/>
      <c r="D38" s="140"/>
    </row>
    <row r="39" spans="1:4" ht="13.5" customHeight="1" thickBot="1" x14ac:dyDescent="0.25">
      <c r="A39" s="250" t="s">
        <v>471</v>
      </c>
      <c r="B39" s="71" t="s">
        <v>472</v>
      </c>
      <c r="C39" s="51">
        <v>65722</v>
      </c>
      <c r="D39" s="51">
        <v>68302</v>
      </c>
    </row>
    <row r="40" spans="1:4" ht="12.75" customHeight="1" thickBot="1" x14ac:dyDescent="0.25">
      <c r="A40" s="97" t="s">
        <v>103</v>
      </c>
      <c r="B40" s="98" t="s">
        <v>473</v>
      </c>
      <c r="C40" s="188">
        <f>+C35+C36</f>
        <v>138154</v>
      </c>
      <c r="D40" s="188">
        <f>+D35+D36</f>
        <v>140734</v>
      </c>
    </row>
    <row r="41" spans="1:4" ht="13.5" thickBot="1" x14ac:dyDescent="0.25">
      <c r="A41" s="99"/>
      <c r="B41" s="100"/>
      <c r="C41" s="186"/>
      <c r="D41" s="186"/>
    </row>
    <row r="42" spans="1:4" ht="13.5" thickBot="1" x14ac:dyDescent="0.25">
      <c r="A42" s="103"/>
      <c r="B42" s="104" t="s">
        <v>131</v>
      </c>
      <c r="C42" s="188"/>
      <c r="D42" s="188"/>
    </row>
    <row r="43" spans="1:4" ht="14.25" customHeight="1" thickBot="1" x14ac:dyDescent="0.25">
      <c r="A43" s="84" t="s">
        <v>94</v>
      </c>
      <c r="B43" s="60" t="s">
        <v>474</v>
      </c>
      <c r="C43" s="139">
        <f>SUM(C44:C48)</f>
        <v>136654</v>
      </c>
      <c r="D43" s="139">
        <f>SUM(D44:D48)</f>
        <v>139234</v>
      </c>
    </row>
    <row r="44" spans="1:4" ht="12.75" customHeight="1" x14ac:dyDescent="0.2">
      <c r="A44" s="250" t="s">
        <v>157</v>
      </c>
      <c r="B44" s="7" t="s">
        <v>124</v>
      </c>
      <c r="C44" s="48">
        <v>61992</v>
      </c>
      <c r="D44" s="48">
        <v>64023</v>
      </c>
    </row>
    <row r="45" spans="1:4" ht="11.25" customHeight="1" x14ac:dyDescent="0.2">
      <c r="A45" s="250" t="s">
        <v>158</v>
      </c>
      <c r="B45" s="6" t="s">
        <v>203</v>
      </c>
      <c r="C45" s="50">
        <v>18003</v>
      </c>
      <c r="D45" s="50">
        <v>18552</v>
      </c>
    </row>
    <row r="46" spans="1:4" ht="13.5" customHeight="1" x14ac:dyDescent="0.2">
      <c r="A46" s="250" t="s">
        <v>159</v>
      </c>
      <c r="B46" s="6" t="s">
        <v>176</v>
      </c>
      <c r="C46" s="50">
        <v>56659</v>
      </c>
      <c r="D46" s="50">
        <v>56659</v>
      </c>
    </row>
    <row r="47" spans="1:4" ht="12.75" customHeight="1" x14ac:dyDescent="0.2">
      <c r="A47" s="250" t="s">
        <v>160</v>
      </c>
      <c r="B47" s="6" t="s">
        <v>204</v>
      </c>
      <c r="C47" s="50"/>
      <c r="D47" s="50"/>
    </row>
    <row r="48" spans="1:4" ht="12.75" customHeight="1" thickBot="1" x14ac:dyDescent="0.25">
      <c r="A48" s="250" t="s">
        <v>177</v>
      </c>
      <c r="B48" s="6" t="s">
        <v>205</v>
      </c>
      <c r="C48" s="50"/>
      <c r="D48" s="50"/>
    </row>
    <row r="49" spans="1:4" ht="12.75" customHeight="1" thickBot="1" x14ac:dyDescent="0.25">
      <c r="A49" s="84" t="s">
        <v>95</v>
      </c>
      <c r="B49" s="60" t="s">
        <v>475</v>
      </c>
      <c r="C49" s="139">
        <f>SUM(C50:C52)</f>
        <v>1500</v>
      </c>
      <c r="D49" s="139">
        <f>SUM(D50:D52)</f>
        <v>1500</v>
      </c>
    </row>
    <row r="50" spans="1:4" ht="14.25" customHeight="1" x14ac:dyDescent="0.2">
      <c r="A50" s="250" t="s">
        <v>163</v>
      </c>
      <c r="B50" s="7" t="s">
        <v>225</v>
      </c>
      <c r="C50" s="48"/>
      <c r="D50" s="48"/>
    </row>
    <row r="51" spans="1:4" ht="15" customHeight="1" x14ac:dyDescent="0.2">
      <c r="A51" s="250" t="s">
        <v>164</v>
      </c>
      <c r="B51" s="6" t="s">
        <v>207</v>
      </c>
      <c r="C51" s="50">
        <v>1500</v>
      </c>
      <c r="D51" s="50">
        <v>1500</v>
      </c>
    </row>
    <row r="52" spans="1:4" ht="13.5" customHeight="1" x14ac:dyDescent="0.2">
      <c r="A52" s="250" t="s">
        <v>165</v>
      </c>
      <c r="B52" s="6" t="s">
        <v>132</v>
      </c>
      <c r="C52" s="50"/>
      <c r="D52" s="50"/>
    </row>
    <row r="53" spans="1:4" ht="12.75" customHeight="1" thickBot="1" x14ac:dyDescent="0.25">
      <c r="A53" s="250" t="s">
        <v>166</v>
      </c>
      <c r="B53" s="6" t="s">
        <v>90</v>
      </c>
      <c r="C53" s="50"/>
      <c r="D53" s="50"/>
    </row>
    <row r="54" spans="1:4" ht="13.5" customHeight="1" thickBot="1" x14ac:dyDescent="0.25">
      <c r="A54" s="84" t="s">
        <v>96</v>
      </c>
      <c r="B54" s="105" t="s">
        <v>476</v>
      </c>
      <c r="C54" s="189">
        <f>+C43+C49</f>
        <v>138154</v>
      </c>
      <c r="D54" s="189">
        <f>+D43+D49</f>
        <v>140734</v>
      </c>
    </row>
    <row r="55" spans="1:4" ht="13.5" thickBot="1" x14ac:dyDescent="0.25">
      <c r="A55" s="106"/>
      <c r="B55" s="107"/>
      <c r="C55" s="190"/>
      <c r="D55" s="190"/>
    </row>
    <row r="56" spans="1:4" ht="13.5" thickBot="1" x14ac:dyDescent="0.25">
      <c r="A56" s="108" t="s">
        <v>220</v>
      </c>
      <c r="B56" s="109"/>
      <c r="C56" s="58">
        <v>31</v>
      </c>
      <c r="D56" s="58">
        <v>31</v>
      </c>
    </row>
    <row r="57" spans="1:4" ht="13.5" thickBot="1" x14ac:dyDescent="0.25">
      <c r="A57" s="108" t="s">
        <v>221</v>
      </c>
      <c r="B57" s="109"/>
      <c r="C57" s="58">
        <v>0</v>
      </c>
      <c r="D57" s="58">
        <v>0</v>
      </c>
    </row>
    <row r="58" spans="1:4" x14ac:dyDescent="0.2">
      <c r="A58" s="865" t="s">
        <v>790</v>
      </c>
      <c r="B58" s="865"/>
      <c r="C58" s="865"/>
      <c r="D58" s="865"/>
    </row>
  </sheetData>
  <mergeCells count="1">
    <mergeCell ref="A58:D58"/>
  </mergeCells>
  <phoneticPr fontId="25" type="noConversion"/>
  <pageMargins left="0.39370078740157483" right="0.19685039370078741" top="0.19685039370078741" bottom="0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D58"/>
  <sheetViews>
    <sheetView topLeftCell="A28" workbookViewId="0">
      <selection activeCell="A62" sqref="A62"/>
    </sheetView>
  </sheetViews>
  <sheetFormatPr defaultRowHeight="12.75" x14ac:dyDescent="0.2"/>
  <cols>
    <col min="1" max="1" width="18.83203125" customWidth="1"/>
    <col min="2" max="2" width="64.1640625" customWidth="1"/>
    <col min="3" max="3" width="12.83203125" customWidth="1"/>
    <col min="4" max="4" width="11.5" customWidth="1"/>
  </cols>
  <sheetData>
    <row r="1" spans="1:4" ht="16.5" thickBot="1" x14ac:dyDescent="0.25">
      <c r="A1" s="85"/>
      <c r="B1" s="87"/>
      <c r="C1" s="255" t="s">
        <v>773</v>
      </c>
    </row>
    <row r="2" spans="1:4" ht="24" x14ac:dyDescent="0.2">
      <c r="A2" s="207" t="s">
        <v>218</v>
      </c>
      <c r="B2" s="176" t="s">
        <v>492</v>
      </c>
      <c r="C2" s="191"/>
      <c r="D2" s="191" t="s">
        <v>489</v>
      </c>
    </row>
    <row r="3" spans="1:4" ht="24.75" thickBot="1" x14ac:dyDescent="0.25">
      <c r="A3" s="248" t="s">
        <v>217</v>
      </c>
      <c r="B3" s="177" t="s">
        <v>478</v>
      </c>
      <c r="C3" s="192"/>
      <c r="D3" s="192" t="s">
        <v>135</v>
      </c>
    </row>
    <row r="4" spans="1:4" ht="14.25" thickBot="1" x14ac:dyDescent="0.3">
      <c r="A4" s="89"/>
      <c r="B4" s="89"/>
      <c r="C4" s="90"/>
      <c r="D4" s="90" t="s">
        <v>127</v>
      </c>
    </row>
    <row r="5" spans="1:4" ht="13.5" thickBot="1" x14ac:dyDescent="0.25">
      <c r="A5" s="208" t="s">
        <v>219</v>
      </c>
      <c r="B5" s="91" t="s">
        <v>128</v>
      </c>
      <c r="C5" s="92" t="s">
        <v>129</v>
      </c>
      <c r="D5" s="92" t="s">
        <v>129</v>
      </c>
    </row>
    <row r="6" spans="1:4" ht="13.5" thickBot="1" x14ac:dyDescent="0.25">
      <c r="A6" s="81">
        <v>1</v>
      </c>
      <c r="B6" s="82">
        <v>2</v>
      </c>
      <c r="C6" s="83">
        <v>3</v>
      </c>
      <c r="D6" s="83">
        <v>4</v>
      </c>
    </row>
    <row r="7" spans="1:4" ht="13.5" thickBot="1" x14ac:dyDescent="0.25">
      <c r="A7" s="93"/>
      <c r="B7" s="94" t="s">
        <v>130</v>
      </c>
      <c r="C7" s="95"/>
      <c r="D7" s="95"/>
    </row>
    <row r="8" spans="1:4" ht="13.5" thickBot="1" x14ac:dyDescent="0.25">
      <c r="A8" s="81" t="s">
        <v>94</v>
      </c>
      <c r="B8" s="96" t="s">
        <v>456</v>
      </c>
      <c r="C8" s="139">
        <f>SUM(C9:C18)</f>
        <v>72432</v>
      </c>
      <c r="D8" s="139">
        <f>SUM(D9:D18)</f>
        <v>72432</v>
      </c>
    </row>
    <row r="9" spans="1:4" x14ac:dyDescent="0.2">
      <c r="A9" s="249" t="s">
        <v>157</v>
      </c>
      <c r="B9" s="8" t="s">
        <v>282</v>
      </c>
      <c r="C9" s="182"/>
      <c r="D9" s="182"/>
    </row>
    <row r="10" spans="1:4" x14ac:dyDescent="0.2">
      <c r="A10" s="250" t="s">
        <v>158</v>
      </c>
      <c r="B10" s="6" t="s">
        <v>283</v>
      </c>
      <c r="C10" s="137"/>
      <c r="D10" s="137"/>
    </row>
    <row r="11" spans="1:4" x14ac:dyDescent="0.2">
      <c r="A11" s="250" t="s">
        <v>159</v>
      </c>
      <c r="B11" s="6" t="s">
        <v>284</v>
      </c>
      <c r="C11" s="137"/>
      <c r="D11" s="137"/>
    </row>
    <row r="12" spans="1:4" x14ac:dyDescent="0.2">
      <c r="A12" s="250" t="s">
        <v>160</v>
      </c>
      <c r="B12" s="6" t="s">
        <v>285</v>
      </c>
      <c r="C12" s="137"/>
      <c r="D12" s="137"/>
    </row>
    <row r="13" spans="1:4" x14ac:dyDescent="0.2">
      <c r="A13" s="250" t="s">
        <v>177</v>
      </c>
      <c r="B13" s="6" t="s">
        <v>286</v>
      </c>
      <c r="C13" s="137">
        <v>72432</v>
      </c>
      <c r="D13" s="137">
        <v>72432</v>
      </c>
    </row>
    <row r="14" spans="1:4" x14ac:dyDescent="0.2">
      <c r="A14" s="250" t="s">
        <v>161</v>
      </c>
      <c r="B14" s="6" t="s">
        <v>457</v>
      </c>
      <c r="C14" s="137"/>
      <c r="D14" s="137"/>
    </row>
    <row r="15" spans="1:4" x14ac:dyDescent="0.2">
      <c r="A15" s="250" t="s">
        <v>162</v>
      </c>
      <c r="B15" s="5" t="s">
        <v>458</v>
      </c>
      <c r="C15" s="137"/>
      <c r="D15" s="137"/>
    </row>
    <row r="16" spans="1:4" x14ac:dyDescent="0.2">
      <c r="A16" s="250" t="s">
        <v>169</v>
      </c>
      <c r="B16" s="6" t="s">
        <v>289</v>
      </c>
      <c r="C16" s="183"/>
      <c r="D16" s="183"/>
    </row>
    <row r="17" spans="1:4" x14ac:dyDescent="0.2">
      <c r="A17" s="250" t="s">
        <v>170</v>
      </c>
      <c r="B17" s="6" t="s">
        <v>290</v>
      </c>
      <c r="C17" s="137"/>
      <c r="D17" s="137"/>
    </row>
    <row r="18" spans="1:4" ht="13.5" thickBot="1" x14ac:dyDescent="0.25">
      <c r="A18" s="250" t="s">
        <v>171</v>
      </c>
      <c r="B18" s="5" t="s">
        <v>291</v>
      </c>
      <c r="C18" s="138"/>
      <c r="D18" s="138"/>
    </row>
    <row r="19" spans="1:4" ht="13.5" thickBot="1" x14ac:dyDescent="0.25">
      <c r="A19" s="81" t="s">
        <v>95</v>
      </c>
      <c r="B19" s="96" t="s">
        <v>459</v>
      </c>
      <c r="C19" s="139">
        <f>SUM(C20:C22)</f>
        <v>0</v>
      </c>
      <c r="D19" s="139">
        <f>SUM(D20:D22)</f>
        <v>0</v>
      </c>
    </row>
    <row r="20" spans="1:4" x14ac:dyDescent="0.2">
      <c r="A20" s="250" t="s">
        <v>163</v>
      </c>
      <c r="B20" s="7" t="s">
        <v>257</v>
      </c>
      <c r="C20" s="137"/>
      <c r="D20" s="137"/>
    </row>
    <row r="21" spans="1:4" x14ac:dyDescent="0.2">
      <c r="A21" s="250" t="s">
        <v>164</v>
      </c>
      <c r="B21" s="6" t="s">
        <v>460</v>
      </c>
      <c r="C21" s="137"/>
      <c r="D21" s="137"/>
    </row>
    <row r="22" spans="1:4" x14ac:dyDescent="0.2">
      <c r="A22" s="250" t="s">
        <v>165</v>
      </c>
      <c r="B22" s="6" t="s">
        <v>461</v>
      </c>
      <c r="C22" s="137"/>
      <c r="D22" s="137"/>
    </row>
    <row r="23" spans="1:4" ht="13.5" thickBot="1" x14ac:dyDescent="0.25">
      <c r="A23" s="250" t="s">
        <v>166</v>
      </c>
      <c r="B23" s="6" t="s">
        <v>88</v>
      </c>
      <c r="C23" s="137"/>
      <c r="D23" s="137"/>
    </row>
    <row r="24" spans="1:4" ht="13.5" thickBot="1" x14ac:dyDescent="0.25">
      <c r="A24" s="84" t="s">
        <v>96</v>
      </c>
      <c r="B24" s="60" t="s">
        <v>194</v>
      </c>
      <c r="C24" s="166"/>
      <c r="D24" s="166"/>
    </row>
    <row r="25" spans="1:4" ht="13.5" thickBot="1" x14ac:dyDescent="0.25">
      <c r="A25" s="84" t="s">
        <v>97</v>
      </c>
      <c r="B25" s="60" t="s">
        <v>462</v>
      </c>
      <c r="C25" s="139">
        <f>+C26+C27</f>
        <v>0</v>
      </c>
      <c r="D25" s="139">
        <f>+D26+D27</f>
        <v>0</v>
      </c>
    </row>
    <row r="26" spans="1:4" x14ac:dyDescent="0.2">
      <c r="A26" s="251" t="s">
        <v>267</v>
      </c>
      <c r="B26" s="252" t="s">
        <v>460</v>
      </c>
      <c r="C26" s="48"/>
      <c r="D26" s="48"/>
    </row>
    <row r="27" spans="1:4" x14ac:dyDescent="0.2">
      <c r="A27" s="251" t="s">
        <v>270</v>
      </c>
      <c r="B27" s="253" t="s">
        <v>463</v>
      </c>
      <c r="C27" s="140"/>
      <c r="D27" s="140"/>
    </row>
    <row r="28" spans="1:4" ht="13.5" thickBot="1" x14ac:dyDescent="0.25">
      <c r="A28" s="250" t="s">
        <v>271</v>
      </c>
      <c r="B28" s="254" t="s">
        <v>464</v>
      </c>
      <c r="C28" s="51"/>
      <c r="D28" s="51"/>
    </row>
    <row r="29" spans="1:4" ht="13.5" thickBot="1" x14ac:dyDescent="0.25">
      <c r="A29" s="84" t="s">
        <v>98</v>
      </c>
      <c r="B29" s="60" t="s">
        <v>465</v>
      </c>
      <c r="C29" s="139">
        <f>+C30+C31+C32</f>
        <v>0</v>
      </c>
      <c r="D29" s="139">
        <f>+D30+D31+D32</f>
        <v>0</v>
      </c>
    </row>
    <row r="30" spans="1:4" x14ac:dyDescent="0.2">
      <c r="A30" s="251" t="s">
        <v>150</v>
      </c>
      <c r="B30" s="252" t="s">
        <v>296</v>
      </c>
      <c r="C30" s="48"/>
      <c r="D30" s="48"/>
    </row>
    <row r="31" spans="1:4" x14ac:dyDescent="0.2">
      <c r="A31" s="251" t="s">
        <v>151</v>
      </c>
      <c r="B31" s="253" t="s">
        <v>297</v>
      </c>
      <c r="C31" s="140"/>
      <c r="D31" s="140"/>
    </row>
    <row r="32" spans="1:4" ht="13.5" thickBot="1" x14ac:dyDescent="0.25">
      <c r="A32" s="250" t="s">
        <v>152</v>
      </c>
      <c r="B32" s="71" t="s">
        <v>298</v>
      </c>
      <c r="C32" s="51"/>
      <c r="D32" s="51"/>
    </row>
    <row r="33" spans="1:4" ht="13.5" thickBot="1" x14ac:dyDescent="0.25">
      <c r="A33" s="84" t="s">
        <v>99</v>
      </c>
      <c r="B33" s="60" t="s">
        <v>411</v>
      </c>
      <c r="C33" s="166"/>
      <c r="D33" s="166"/>
    </row>
    <row r="34" spans="1:4" ht="13.5" thickBot="1" x14ac:dyDescent="0.25">
      <c r="A34" s="84" t="s">
        <v>100</v>
      </c>
      <c r="B34" s="60" t="s">
        <v>466</v>
      </c>
      <c r="C34" s="184"/>
      <c r="D34" s="184"/>
    </row>
    <row r="35" spans="1:4" ht="13.5" thickBot="1" x14ac:dyDescent="0.25">
      <c r="A35" s="81" t="s">
        <v>101</v>
      </c>
      <c r="B35" s="60" t="s">
        <v>467</v>
      </c>
      <c r="C35" s="185">
        <f>+C8+C19+C24+C25+C29+C33+C34</f>
        <v>72432</v>
      </c>
      <c r="D35" s="185">
        <f>+D8+D19+D24+D25+D29+D33+D34</f>
        <v>72432</v>
      </c>
    </row>
    <row r="36" spans="1:4" ht="13.5" thickBot="1" x14ac:dyDescent="0.25">
      <c r="A36" s="97" t="s">
        <v>102</v>
      </c>
      <c r="B36" s="60" t="s">
        <v>468</v>
      </c>
      <c r="C36" s="185">
        <f>+C37+C38+C39</f>
        <v>65722</v>
      </c>
      <c r="D36" s="185">
        <f>+D37+D38+D39</f>
        <v>68302</v>
      </c>
    </row>
    <row r="37" spans="1:4" x14ac:dyDescent="0.2">
      <c r="A37" s="251" t="s">
        <v>469</v>
      </c>
      <c r="B37" s="252" t="s">
        <v>235</v>
      </c>
      <c r="C37" s="48"/>
      <c r="D37" s="48"/>
    </row>
    <row r="38" spans="1:4" x14ac:dyDescent="0.2">
      <c r="A38" s="251" t="s">
        <v>470</v>
      </c>
      <c r="B38" s="253" t="s">
        <v>89</v>
      </c>
      <c r="C38" s="140"/>
      <c r="D38" s="140"/>
    </row>
    <row r="39" spans="1:4" ht="13.5" thickBot="1" x14ac:dyDescent="0.25">
      <c r="A39" s="250" t="s">
        <v>471</v>
      </c>
      <c r="B39" s="71" t="s">
        <v>472</v>
      </c>
      <c r="C39" s="51">
        <v>65722</v>
      </c>
      <c r="D39" s="51">
        <v>68302</v>
      </c>
    </row>
    <row r="40" spans="1:4" ht="13.5" thickBot="1" x14ac:dyDescent="0.25">
      <c r="A40" s="97" t="s">
        <v>103</v>
      </c>
      <c r="B40" s="98" t="s">
        <v>473</v>
      </c>
      <c r="C40" s="188">
        <f>+C35+C36</f>
        <v>138154</v>
      </c>
      <c r="D40" s="188">
        <f>+D35+D36</f>
        <v>140734</v>
      </c>
    </row>
    <row r="41" spans="1:4" ht="13.5" thickBot="1" x14ac:dyDescent="0.25">
      <c r="A41" s="99"/>
      <c r="B41" s="100"/>
      <c r="C41" s="186"/>
      <c r="D41" s="186"/>
    </row>
    <row r="42" spans="1:4" ht="13.5" thickBot="1" x14ac:dyDescent="0.25">
      <c r="A42" s="103"/>
      <c r="B42" s="104" t="s">
        <v>131</v>
      </c>
      <c r="C42" s="188"/>
      <c r="D42" s="188"/>
    </row>
    <row r="43" spans="1:4" ht="13.5" thickBot="1" x14ac:dyDescent="0.25">
      <c r="A43" s="84" t="s">
        <v>94</v>
      </c>
      <c r="B43" s="60" t="s">
        <v>474</v>
      </c>
      <c r="C43" s="139">
        <f>SUM(C44:C48)</f>
        <v>136654</v>
      </c>
      <c r="D43" s="139">
        <f>SUM(D44:D48)</f>
        <v>139234</v>
      </c>
    </row>
    <row r="44" spans="1:4" x14ac:dyDescent="0.2">
      <c r="A44" s="250" t="s">
        <v>157</v>
      </c>
      <c r="B44" s="7" t="s">
        <v>124</v>
      </c>
      <c r="C44" s="48">
        <v>61992</v>
      </c>
      <c r="D44" s="48">
        <v>64023</v>
      </c>
    </row>
    <row r="45" spans="1:4" x14ac:dyDescent="0.2">
      <c r="A45" s="250" t="s">
        <v>158</v>
      </c>
      <c r="B45" s="6" t="s">
        <v>203</v>
      </c>
      <c r="C45" s="50">
        <v>18003</v>
      </c>
      <c r="D45" s="50">
        <v>18552</v>
      </c>
    </row>
    <row r="46" spans="1:4" x14ac:dyDescent="0.2">
      <c r="A46" s="250" t="s">
        <v>159</v>
      </c>
      <c r="B46" s="6" t="s">
        <v>176</v>
      </c>
      <c r="C46" s="50">
        <v>56659</v>
      </c>
      <c r="D46" s="50">
        <v>56659</v>
      </c>
    </row>
    <row r="47" spans="1:4" x14ac:dyDescent="0.2">
      <c r="A47" s="250" t="s">
        <v>160</v>
      </c>
      <c r="B47" s="6" t="s">
        <v>204</v>
      </c>
      <c r="C47" s="50"/>
      <c r="D47" s="50"/>
    </row>
    <row r="48" spans="1:4" ht="13.5" thickBot="1" x14ac:dyDescent="0.25">
      <c r="A48" s="250" t="s">
        <v>177</v>
      </c>
      <c r="B48" s="6" t="s">
        <v>205</v>
      </c>
      <c r="C48" s="50"/>
      <c r="D48" s="50"/>
    </row>
    <row r="49" spans="1:4" ht="13.5" thickBot="1" x14ac:dyDescent="0.25">
      <c r="A49" s="84" t="s">
        <v>95</v>
      </c>
      <c r="B49" s="60" t="s">
        <v>475</v>
      </c>
      <c r="C49" s="139">
        <f>SUM(C50:C52)</f>
        <v>1500</v>
      </c>
      <c r="D49" s="139">
        <f>SUM(D50:D52)</f>
        <v>1500</v>
      </c>
    </row>
    <row r="50" spans="1:4" x14ac:dyDescent="0.2">
      <c r="A50" s="250" t="s">
        <v>163</v>
      </c>
      <c r="B50" s="7" t="s">
        <v>225</v>
      </c>
      <c r="C50" s="48"/>
      <c r="D50" s="48"/>
    </row>
    <row r="51" spans="1:4" x14ac:dyDescent="0.2">
      <c r="A51" s="250" t="s">
        <v>164</v>
      </c>
      <c r="B51" s="6" t="s">
        <v>207</v>
      </c>
      <c r="C51" s="50">
        <v>1500</v>
      </c>
      <c r="D51" s="50">
        <v>1500</v>
      </c>
    </row>
    <row r="52" spans="1:4" x14ac:dyDescent="0.2">
      <c r="A52" s="250" t="s">
        <v>165</v>
      </c>
      <c r="B52" s="6" t="s">
        <v>132</v>
      </c>
      <c r="C52" s="50"/>
      <c r="D52" s="50"/>
    </row>
    <row r="53" spans="1:4" ht="13.5" thickBot="1" x14ac:dyDescent="0.25">
      <c r="A53" s="250" t="s">
        <v>166</v>
      </c>
      <c r="B53" s="6" t="s">
        <v>90</v>
      </c>
      <c r="C53" s="50"/>
      <c r="D53" s="50"/>
    </row>
    <row r="54" spans="1:4" ht="13.5" thickBot="1" x14ac:dyDescent="0.25">
      <c r="A54" s="84" t="s">
        <v>96</v>
      </c>
      <c r="B54" s="105" t="s">
        <v>476</v>
      </c>
      <c r="C54" s="189">
        <f>+C43+C49</f>
        <v>138154</v>
      </c>
      <c r="D54" s="189">
        <f>+D43+D49</f>
        <v>140734</v>
      </c>
    </row>
    <row r="55" spans="1:4" ht="13.5" thickBot="1" x14ac:dyDescent="0.25">
      <c r="A55" s="106"/>
      <c r="B55" s="107"/>
      <c r="C55" s="190"/>
      <c r="D55" s="190"/>
    </row>
    <row r="56" spans="1:4" ht="13.5" thickBot="1" x14ac:dyDescent="0.25">
      <c r="A56" s="108" t="s">
        <v>220</v>
      </c>
      <c r="B56" s="109"/>
      <c r="C56" s="58">
        <v>31</v>
      </c>
      <c r="D56" s="58">
        <v>31</v>
      </c>
    </row>
    <row r="57" spans="1:4" ht="13.5" thickBot="1" x14ac:dyDescent="0.25">
      <c r="A57" s="108" t="s">
        <v>221</v>
      </c>
      <c r="B57" s="109"/>
      <c r="C57" s="58">
        <v>0</v>
      </c>
      <c r="D57" s="58">
        <v>0</v>
      </c>
    </row>
    <row r="58" spans="1:4" x14ac:dyDescent="0.2">
      <c r="A58" s="865" t="s">
        <v>791</v>
      </c>
      <c r="B58" s="865"/>
      <c r="C58" s="865"/>
      <c r="D58" s="865"/>
    </row>
  </sheetData>
  <mergeCells count="1">
    <mergeCell ref="A58:D58"/>
  </mergeCells>
  <phoneticPr fontId="25" type="noConversion"/>
  <pageMargins left="0" right="0" top="0.39370078740157483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9"/>
  <sheetViews>
    <sheetView view="pageLayout" topLeftCell="A118" zoomScaleNormal="120" zoomScaleSheetLayoutView="100" workbookViewId="0">
      <selection activeCell="A151" sqref="A151:D151"/>
    </sheetView>
  </sheetViews>
  <sheetFormatPr defaultRowHeight="15.75" x14ac:dyDescent="0.25"/>
  <cols>
    <col min="1" max="1" width="9.5" style="195" customWidth="1"/>
    <col min="2" max="2" width="59.1640625" style="195" customWidth="1"/>
    <col min="3" max="3" width="12.83203125" style="195" customWidth="1"/>
    <col min="4" max="4" width="10.5" style="196" customWidth="1"/>
    <col min="5" max="16384" width="9.33203125" style="214"/>
  </cols>
  <sheetData>
    <row r="1" spans="1:4" ht="15.95" customHeight="1" x14ac:dyDescent="0.25">
      <c r="A1" s="867" t="s">
        <v>92</v>
      </c>
      <c r="B1" s="867"/>
      <c r="C1" s="867"/>
      <c r="D1" s="867"/>
    </row>
    <row r="2" spans="1:4" ht="15.95" customHeight="1" thickBot="1" x14ac:dyDescent="0.3">
      <c r="A2" s="866" t="s">
        <v>181</v>
      </c>
      <c r="B2" s="866"/>
      <c r="C2" s="870" t="s">
        <v>226</v>
      </c>
      <c r="D2" s="870"/>
    </row>
    <row r="3" spans="1:4" ht="38.1" customHeight="1" thickBot="1" x14ac:dyDescent="0.3">
      <c r="A3" s="21" t="s">
        <v>144</v>
      </c>
      <c r="B3" s="22" t="s">
        <v>93</v>
      </c>
      <c r="C3" s="29" t="s">
        <v>248</v>
      </c>
      <c r="D3" s="29" t="s">
        <v>572</v>
      </c>
    </row>
    <row r="4" spans="1:4" s="215" customFormat="1" ht="12" customHeight="1" thickBot="1" x14ac:dyDescent="0.25">
      <c r="A4" s="209">
        <v>1</v>
      </c>
      <c r="B4" s="210">
        <v>2</v>
      </c>
      <c r="C4" s="211">
        <v>3</v>
      </c>
      <c r="D4" s="211">
        <v>4</v>
      </c>
    </row>
    <row r="5" spans="1:4" s="216" customFormat="1" ht="12" customHeight="1" thickBot="1" x14ac:dyDescent="0.25">
      <c r="A5" s="18" t="s">
        <v>94</v>
      </c>
      <c r="B5" s="19" t="s">
        <v>249</v>
      </c>
      <c r="C5" s="119">
        <f>+C6+C7+C8+C9+C10+C11</f>
        <v>319414</v>
      </c>
      <c r="D5" s="119">
        <f>+D6+D7+D8+D9+D10+D11</f>
        <v>325596</v>
      </c>
    </row>
    <row r="6" spans="1:4" s="216" customFormat="1" ht="12" customHeight="1" x14ac:dyDescent="0.2">
      <c r="A6" s="13" t="s">
        <v>157</v>
      </c>
      <c r="B6" s="217" t="s">
        <v>250</v>
      </c>
      <c r="C6" s="122">
        <v>130696</v>
      </c>
      <c r="D6" s="122">
        <v>135462</v>
      </c>
    </row>
    <row r="7" spans="1:4" s="216" customFormat="1" ht="12" customHeight="1" x14ac:dyDescent="0.2">
      <c r="A7" s="12" t="s">
        <v>158</v>
      </c>
      <c r="B7" s="218" t="s">
        <v>251</v>
      </c>
      <c r="C7" s="121">
        <v>89894</v>
      </c>
      <c r="D7" s="121">
        <v>89894</v>
      </c>
    </row>
    <row r="8" spans="1:4" s="216" customFormat="1" ht="12" customHeight="1" x14ac:dyDescent="0.2">
      <c r="A8" s="12" t="s">
        <v>159</v>
      </c>
      <c r="B8" s="218" t="s">
        <v>252</v>
      </c>
      <c r="C8" s="121">
        <v>92546</v>
      </c>
      <c r="D8" s="121">
        <v>90171</v>
      </c>
    </row>
    <row r="9" spans="1:4" s="216" customFormat="1" ht="12" customHeight="1" x14ac:dyDescent="0.2">
      <c r="A9" s="12" t="s">
        <v>160</v>
      </c>
      <c r="B9" s="218" t="s">
        <v>253</v>
      </c>
      <c r="C9" s="121">
        <v>6278</v>
      </c>
      <c r="D9" s="121">
        <v>6278</v>
      </c>
    </row>
    <row r="10" spans="1:4" s="216" customFormat="1" ht="12" customHeight="1" x14ac:dyDescent="0.2">
      <c r="A10" s="12" t="s">
        <v>177</v>
      </c>
      <c r="B10" s="218" t="s">
        <v>254</v>
      </c>
      <c r="C10" s="121"/>
      <c r="D10" s="121">
        <v>3791</v>
      </c>
    </row>
    <row r="11" spans="1:4" s="216" customFormat="1" ht="12" customHeight="1" thickBot="1" x14ac:dyDescent="0.25">
      <c r="A11" s="14" t="s">
        <v>161</v>
      </c>
      <c r="B11" s="219" t="s">
        <v>255</v>
      </c>
      <c r="C11" s="121"/>
      <c r="D11" s="121"/>
    </row>
    <row r="12" spans="1:4" s="216" customFormat="1" ht="12" customHeight="1" thickBot="1" x14ac:dyDescent="0.25">
      <c r="A12" s="18" t="s">
        <v>95</v>
      </c>
      <c r="B12" s="114" t="s">
        <v>256</v>
      </c>
      <c r="C12" s="119">
        <f>+C13+C14+C15+C16+C17</f>
        <v>8592</v>
      </c>
      <c r="D12" s="119">
        <f>+D13+D14+D15+D16+D17+D18</f>
        <v>24784</v>
      </c>
    </row>
    <row r="13" spans="1:4" s="216" customFormat="1" ht="12" customHeight="1" x14ac:dyDescent="0.2">
      <c r="A13" s="13" t="s">
        <v>163</v>
      </c>
      <c r="B13" s="218" t="s">
        <v>617</v>
      </c>
      <c r="C13" s="122"/>
      <c r="D13" s="122">
        <v>2888</v>
      </c>
    </row>
    <row r="14" spans="1:4" s="216" customFormat="1" ht="12" customHeight="1" x14ac:dyDescent="0.2">
      <c r="A14" s="12" t="s">
        <v>164</v>
      </c>
      <c r="B14" s="218" t="s">
        <v>609</v>
      </c>
      <c r="C14" s="121"/>
      <c r="D14" s="121">
        <v>2398</v>
      </c>
    </row>
    <row r="15" spans="1:4" s="216" customFormat="1" ht="12" customHeight="1" x14ac:dyDescent="0.2">
      <c r="A15" s="12" t="s">
        <v>165</v>
      </c>
      <c r="B15" s="218" t="s">
        <v>618</v>
      </c>
      <c r="C15" s="121"/>
      <c r="D15" s="121">
        <v>333</v>
      </c>
    </row>
    <row r="16" spans="1:4" s="216" customFormat="1" ht="12" customHeight="1" x14ac:dyDescent="0.2">
      <c r="A16" s="12" t="s">
        <v>166</v>
      </c>
      <c r="B16" s="218" t="s">
        <v>619</v>
      </c>
      <c r="C16" s="121"/>
      <c r="D16" s="121">
        <v>8075</v>
      </c>
    </row>
    <row r="17" spans="1:4" s="216" customFormat="1" ht="12" customHeight="1" x14ac:dyDescent="0.2">
      <c r="A17" s="12" t="s">
        <v>167</v>
      </c>
      <c r="B17" s="218" t="s">
        <v>620</v>
      </c>
      <c r="C17" s="121">
        <v>8592</v>
      </c>
      <c r="D17" s="121">
        <v>8731</v>
      </c>
    </row>
    <row r="18" spans="1:4" s="216" customFormat="1" ht="12" customHeight="1" thickBot="1" x14ac:dyDescent="0.25">
      <c r="A18" s="14" t="s">
        <v>173</v>
      </c>
      <c r="B18" s="218" t="s">
        <v>621</v>
      </c>
      <c r="C18" s="123"/>
      <c r="D18" s="123">
        <v>2359</v>
      </c>
    </row>
    <row r="19" spans="1:4" s="216" customFormat="1" ht="12" customHeight="1" thickBot="1" x14ac:dyDescent="0.25">
      <c r="A19" s="18" t="s">
        <v>96</v>
      </c>
      <c r="B19" s="19" t="s">
        <v>261</v>
      </c>
      <c r="C19" s="119">
        <f>+C20+C21+C22+C23+C24</f>
        <v>4274</v>
      </c>
      <c r="D19" s="119">
        <f>+D20+D21+D22+D23+D24</f>
        <v>185274</v>
      </c>
    </row>
    <row r="20" spans="1:4" s="216" customFormat="1" ht="12" customHeight="1" x14ac:dyDescent="0.2">
      <c r="A20" s="13" t="s">
        <v>146</v>
      </c>
      <c r="B20" s="217" t="s">
        <v>85</v>
      </c>
      <c r="C20" s="122">
        <v>4274</v>
      </c>
      <c r="D20" s="122">
        <v>4274</v>
      </c>
    </row>
    <row r="21" spans="1:4" s="216" customFormat="1" ht="12" customHeight="1" x14ac:dyDescent="0.2">
      <c r="A21" s="12" t="s">
        <v>147</v>
      </c>
      <c r="B21" s="217" t="s">
        <v>622</v>
      </c>
      <c r="C21" s="121"/>
      <c r="D21" s="121">
        <v>181000</v>
      </c>
    </row>
    <row r="22" spans="1:4" s="216" customFormat="1" ht="12" customHeight="1" x14ac:dyDescent="0.2">
      <c r="A22" s="12" t="s">
        <v>148</v>
      </c>
      <c r="B22" s="218" t="s">
        <v>481</v>
      </c>
      <c r="C22" s="121"/>
      <c r="D22" s="121"/>
    </row>
    <row r="23" spans="1:4" s="216" customFormat="1" ht="12" customHeight="1" x14ac:dyDescent="0.2">
      <c r="A23" s="12" t="s">
        <v>149</v>
      </c>
      <c r="B23" s="218" t="s">
        <v>482</v>
      </c>
      <c r="C23" s="121"/>
      <c r="D23" s="121"/>
    </row>
    <row r="24" spans="1:4" s="216" customFormat="1" ht="12" customHeight="1" x14ac:dyDescent="0.2">
      <c r="A24" s="12" t="s">
        <v>191</v>
      </c>
      <c r="B24" s="218" t="s">
        <v>264</v>
      </c>
      <c r="C24" s="121"/>
      <c r="D24" s="121"/>
    </row>
    <row r="25" spans="1:4" s="216" customFormat="1" ht="12" customHeight="1" thickBot="1" x14ac:dyDescent="0.25">
      <c r="A25" s="14" t="s">
        <v>192</v>
      </c>
      <c r="B25" s="219" t="s">
        <v>265</v>
      </c>
      <c r="C25" s="123"/>
      <c r="D25" s="123"/>
    </row>
    <row r="26" spans="1:4" s="216" customFormat="1" ht="12" customHeight="1" thickBot="1" x14ac:dyDescent="0.25">
      <c r="A26" s="18" t="s">
        <v>193</v>
      </c>
      <c r="B26" s="19" t="s">
        <v>266</v>
      </c>
      <c r="C26" s="125">
        <f>+C27+C30+C31+C32</f>
        <v>105374</v>
      </c>
      <c r="D26" s="125">
        <f>+D27+D30+D31+D32</f>
        <v>105374</v>
      </c>
    </row>
    <row r="27" spans="1:4" s="216" customFormat="1" ht="12" customHeight="1" x14ac:dyDescent="0.2">
      <c r="A27" s="13" t="s">
        <v>267</v>
      </c>
      <c r="B27" s="217" t="s">
        <v>273</v>
      </c>
      <c r="C27" s="212">
        <f>+C28+C29</f>
        <v>87429</v>
      </c>
      <c r="D27" s="212">
        <f>+D28+D29</f>
        <v>87429</v>
      </c>
    </row>
    <row r="28" spans="1:4" s="216" customFormat="1" ht="12" customHeight="1" x14ac:dyDescent="0.2">
      <c r="A28" s="12" t="s">
        <v>268</v>
      </c>
      <c r="B28" s="218" t="s">
        <v>274</v>
      </c>
      <c r="C28" s="121">
        <v>5878</v>
      </c>
      <c r="D28" s="121">
        <v>5878</v>
      </c>
    </row>
    <row r="29" spans="1:4" s="216" customFormat="1" ht="12" customHeight="1" x14ac:dyDescent="0.2">
      <c r="A29" s="12" t="s">
        <v>269</v>
      </c>
      <c r="B29" s="218" t="s">
        <v>275</v>
      </c>
      <c r="C29" s="121">
        <v>81551</v>
      </c>
      <c r="D29" s="121">
        <v>81551</v>
      </c>
    </row>
    <row r="30" spans="1:4" s="216" customFormat="1" ht="12" customHeight="1" x14ac:dyDescent="0.2">
      <c r="A30" s="12" t="s">
        <v>270</v>
      </c>
      <c r="B30" s="218" t="s">
        <v>276</v>
      </c>
      <c r="C30" s="121">
        <v>15535</v>
      </c>
      <c r="D30" s="121">
        <v>15535</v>
      </c>
    </row>
    <row r="31" spans="1:4" s="216" customFormat="1" ht="12" customHeight="1" x14ac:dyDescent="0.2">
      <c r="A31" s="12" t="s">
        <v>271</v>
      </c>
      <c r="B31" s="218" t="s">
        <v>277</v>
      </c>
      <c r="C31" s="121">
        <v>254</v>
      </c>
      <c r="D31" s="121">
        <v>254</v>
      </c>
    </row>
    <row r="32" spans="1:4" s="216" customFormat="1" ht="12" customHeight="1" thickBot="1" x14ac:dyDescent="0.25">
      <c r="A32" s="14" t="s">
        <v>272</v>
      </c>
      <c r="B32" s="219" t="s">
        <v>278</v>
      </c>
      <c r="C32" s="123">
        <v>2156</v>
      </c>
      <c r="D32" s="123">
        <v>2156</v>
      </c>
    </row>
    <row r="33" spans="1:4" s="216" customFormat="1" ht="12" customHeight="1" thickBot="1" x14ac:dyDescent="0.25">
      <c r="A33" s="18" t="s">
        <v>98</v>
      </c>
      <c r="B33" s="19" t="s">
        <v>279</v>
      </c>
      <c r="C33" s="119">
        <f>SUM(C34:C43)</f>
        <v>99974</v>
      </c>
      <c r="D33" s="119">
        <f>SUM(D34:D43)</f>
        <v>101624</v>
      </c>
    </row>
    <row r="34" spans="1:4" s="216" customFormat="1" ht="12" customHeight="1" x14ac:dyDescent="0.2">
      <c r="A34" s="13" t="s">
        <v>150</v>
      </c>
      <c r="B34" s="217" t="s">
        <v>282</v>
      </c>
      <c r="C34" s="122"/>
      <c r="D34" s="122"/>
    </row>
    <row r="35" spans="1:4" s="216" customFormat="1" ht="12" customHeight="1" x14ac:dyDescent="0.2">
      <c r="A35" s="12" t="s">
        <v>151</v>
      </c>
      <c r="B35" s="218" t="s">
        <v>283</v>
      </c>
      <c r="C35" s="121">
        <v>4230</v>
      </c>
      <c r="D35" s="121">
        <v>5880</v>
      </c>
    </row>
    <row r="36" spans="1:4" s="216" customFormat="1" ht="12" customHeight="1" x14ac:dyDescent="0.2">
      <c r="A36" s="12" t="s">
        <v>152</v>
      </c>
      <c r="B36" s="218" t="s">
        <v>284</v>
      </c>
      <c r="C36" s="121">
        <v>300</v>
      </c>
      <c r="D36" s="121">
        <v>300</v>
      </c>
    </row>
    <row r="37" spans="1:4" s="216" customFormat="1" ht="12" customHeight="1" x14ac:dyDescent="0.2">
      <c r="A37" s="12" t="s">
        <v>195</v>
      </c>
      <c r="B37" s="218" t="s">
        <v>285</v>
      </c>
      <c r="C37" s="121">
        <v>6200</v>
      </c>
      <c r="D37" s="121">
        <v>6200</v>
      </c>
    </row>
    <row r="38" spans="1:4" s="216" customFormat="1" ht="12" customHeight="1" x14ac:dyDescent="0.2">
      <c r="A38" s="12" t="s">
        <v>196</v>
      </c>
      <c r="B38" s="218" t="s">
        <v>286</v>
      </c>
      <c r="C38" s="121">
        <v>87744</v>
      </c>
      <c r="D38" s="121">
        <v>87744</v>
      </c>
    </row>
    <row r="39" spans="1:4" s="216" customFormat="1" ht="12" customHeight="1" x14ac:dyDescent="0.2">
      <c r="A39" s="12" t="s">
        <v>197</v>
      </c>
      <c r="B39" s="218" t="s">
        <v>287</v>
      </c>
      <c r="C39" s="121"/>
      <c r="D39" s="121"/>
    </row>
    <row r="40" spans="1:4" s="216" customFormat="1" ht="12" customHeight="1" x14ac:dyDescent="0.2">
      <c r="A40" s="12" t="s">
        <v>198</v>
      </c>
      <c r="B40" s="218" t="s">
        <v>288</v>
      </c>
      <c r="C40" s="121"/>
      <c r="D40" s="121"/>
    </row>
    <row r="41" spans="1:4" s="216" customFormat="1" ht="12" customHeight="1" x14ac:dyDescent="0.2">
      <c r="A41" s="12" t="s">
        <v>199</v>
      </c>
      <c r="B41" s="218" t="s">
        <v>289</v>
      </c>
      <c r="C41" s="121">
        <v>1500</v>
      </c>
      <c r="D41" s="121">
        <v>1500</v>
      </c>
    </row>
    <row r="42" spans="1:4" s="216" customFormat="1" ht="12" customHeight="1" x14ac:dyDescent="0.2">
      <c r="A42" s="12" t="s">
        <v>280</v>
      </c>
      <c r="B42" s="218" t="s">
        <v>290</v>
      </c>
      <c r="C42" s="124"/>
      <c r="D42" s="124"/>
    </row>
    <row r="43" spans="1:4" s="216" customFormat="1" ht="12" customHeight="1" thickBot="1" x14ac:dyDescent="0.25">
      <c r="A43" s="14" t="s">
        <v>281</v>
      </c>
      <c r="B43" s="219" t="s">
        <v>291</v>
      </c>
      <c r="C43" s="206"/>
      <c r="D43" s="206"/>
    </row>
    <row r="44" spans="1:4" s="216" customFormat="1" ht="12" customHeight="1" thickBot="1" x14ac:dyDescent="0.25">
      <c r="A44" s="18" t="s">
        <v>99</v>
      </c>
      <c r="B44" s="19" t="s">
        <v>292</v>
      </c>
      <c r="C44" s="119">
        <f>SUM(C45:C49)</f>
        <v>0</v>
      </c>
      <c r="D44" s="119">
        <f>SUM(D45:D49)</f>
        <v>0</v>
      </c>
    </row>
    <row r="45" spans="1:4" s="216" customFormat="1" ht="12" customHeight="1" x14ac:dyDescent="0.2">
      <c r="A45" s="13" t="s">
        <v>153</v>
      </c>
      <c r="B45" s="217" t="s">
        <v>296</v>
      </c>
      <c r="C45" s="263"/>
      <c r="D45" s="263"/>
    </row>
    <row r="46" spans="1:4" s="216" customFormat="1" ht="12" customHeight="1" x14ac:dyDescent="0.2">
      <c r="A46" s="12" t="s">
        <v>154</v>
      </c>
      <c r="B46" s="218" t="s">
        <v>297</v>
      </c>
      <c r="C46" s="124"/>
      <c r="D46" s="124"/>
    </row>
    <row r="47" spans="1:4" s="216" customFormat="1" ht="12" customHeight="1" x14ac:dyDescent="0.2">
      <c r="A47" s="12" t="s">
        <v>293</v>
      </c>
      <c r="B47" s="218" t="s">
        <v>298</v>
      </c>
      <c r="C47" s="124"/>
      <c r="D47" s="124"/>
    </row>
    <row r="48" spans="1:4" s="216" customFormat="1" ht="12" customHeight="1" x14ac:dyDescent="0.2">
      <c r="A48" s="12" t="s">
        <v>294</v>
      </c>
      <c r="B48" s="218" t="s">
        <v>299</v>
      </c>
      <c r="C48" s="124"/>
      <c r="D48" s="124"/>
    </row>
    <row r="49" spans="1:4" s="216" customFormat="1" ht="12" customHeight="1" x14ac:dyDescent="0.2">
      <c r="A49" s="12" t="s">
        <v>295</v>
      </c>
      <c r="B49" s="218" t="s">
        <v>300</v>
      </c>
      <c r="C49" s="124"/>
      <c r="D49" s="124"/>
    </row>
    <row r="50" spans="1:4" s="216" customFormat="1" ht="12" customHeight="1" thickBot="1" x14ac:dyDescent="0.25">
      <c r="A50" s="11" t="s">
        <v>86</v>
      </c>
      <c r="B50" s="485" t="s">
        <v>493</v>
      </c>
      <c r="C50" s="486"/>
      <c r="D50" s="486"/>
    </row>
    <row r="51" spans="1:4" s="216" customFormat="1" ht="12" customHeight="1" thickBot="1" x14ac:dyDescent="0.25">
      <c r="A51" s="18" t="s">
        <v>200</v>
      </c>
      <c r="B51" s="19" t="s">
        <v>301</v>
      </c>
      <c r="C51" s="119">
        <f>SUM(C52:C54)</f>
        <v>0</v>
      </c>
      <c r="D51" s="119">
        <f>SUM(D52:D54)</f>
        <v>0</v>
      </c>
    </row>
    <row r="52" spans="1:4" s="216" customFormat="1" ht="12" customHeight="1" x14ac:dyDescent="0.2">
      <c r="A52" s="13" t="s">
        <v>155</v>
      </c>
      <c r="B52" s="217" t="s">
        <v>302</v>
      </c>
      <c r="C52" s="122"/>
      <c r="D52" s="122"/>
    </row>
    <row r="53" spans="1:4" s="216" customFormat="1" ht="12" customHeight="1" x14ac:dyDescent="0.2">
      <c r="A53" s="12" t="s">
        <v>156</v>
      </c>
      <c r="B53" s="218" t="s">
        <v>483</v>
      </c>
      <c r="C53" s="121"/>
      <c r="D53" s="121"/>
    </row>
    <row r="54" spans="1:4" s="216" customFormat="1" ht="12" customHeight="1" x14ac:dyDescent="0.2">
      <c r="A54" s="12" t="s">
        <v>306</v>
      </c>
      <c r="B54" s="218" t="s">
        <v>304</v>
      </c>
      <c r="C54" s="121"/>
      <c r="D54" s="121"/>
    </row>
    <row r="55" spans="1:4" s="216" customFormat="1" ht="12" customHeight="1" thickBot="1" x14ac:dyDescent="0.25">
      <c r="A55" s="14" t="s">
        <v>307</v>
      </c>
      <c r="B55" s="219" t="s">
        <v>305</v>
      </c>
      <c r="C55" s="123"/>
      <c r="D55" s="123"/>
    </row>
    <row r="56" spans="1:4" s="216" customFormat="1" ht="12" customHeight="1" thickBot="1" x14ac:dyDescent="0.25">
      <c r="A56" s="18" t="s">
        <v>101</v>
      </c>
      <c r="B56" s="114" t="s">
        <v>308</v>
      </c>
      <c r="C56" s="119">
        <f>SUM(C57:C59)</f>
        <v>0</v>
      </c>
      <c r="D56" s="119">
        <f>SUM(D57:D59)</f>
        <v>743</v>
      </c>
    </row>
    <row r="57" spans="1:4" s="216" customFormat="1" ht="12" customHeight="1" x14ac:dyDescent="0.2">
      <c r="A57" s="13" t="s">
        <v>201</v>
      </c>
      <c r="B57" s="217" t="s">
        <v>310</v>
      </c>
      <c r="C57" s="124"/>
      <c r="D57" s="124"/>
    </row>
    <row r="58" spans="1:4" s="216" customFormat="1" ht="12" customHeight="1" x14ac:dyDescent="0.2">
      <c r="A58" s="12" t="s">
        <v>202</v>
      </c>
      <c r="B58" s="218" t="s">
        <v>484</v>
      </c>
      <c r="C58" s="124"/>
      <c r="D58" s="124"/>
    </row>
    <row r="59" spans="1:4" s="216" customFormat="1" ht="12" customHeight="1" x14ac:dyDescent="0.2">
      <c r="A59" s="12" t="s">
        <v>227</v>
      </c>
      <c r="B59" s="218" t="s">
        <v>605</v>
      </c>
      <c r="C59" s="124"/>
      <c r="D59" s="124">
        <v>743</v>
      </c>
    </row>
    <row r="60" spans="1:4" s="216" customFormat="1" ht="12" customHeight="1" thickBot="1" x14ac:dyDescent="0.25">
      <c r="A60" s="14" t="s">
        <v>309</v>
      </c>
      <c r="B60" s="219" t="s">
        <v>312</v>
      </c>
      <c r="C60" s="124"/>
      <c r="D60" s="124"/>
    </row>
    <row r="61" spans="1:4" s="216" customFormat="1" ht="12" customHeight="1" thickBot="1" x14ac:dyDescent="0.25">
      <c r="A61" s="18" t="s">
        <v>102</v>
      </c>
      <c r="B61" s="19" t="s">
        <v>313</v>
      </c>
      <c r="C61" s="125">
        <f>+C5+C12+C19+C26+C33+C44+C51+C56</f>
        <v>537628</v>
      </c>
      <c r="D61" s="125">
        <f>+D5+D12+D19+D26+D33+D44+D51+D56</f>
        <v>743395</v>
      </c>
    </row>
    <row r="62" spans="1:4" s="216" customFormat="1" ht="12" customHeight="1" thickBot="1" x14ac:dyDescent="0.25">
      <c r="A62" s="220" t="s">
        <v>314</v>
      </c>
      <c r="B62" s="114" t="s">
        <v>315</v>
      </c>
      <c r="C62" s="119">
        <f>SUM(C63:C65)</f>
        <v>0</v>
      </c>
      <c r="D62" s="119">
        <f>SUM(D63:D65)</f>
        <v>0</v>
      </c>
    </row>
    <row r="63" spans="1:4" s="216" customFormat="1" ht="12" customHeight="1" x14ac:dyDescent="0.2">
      <c r="A63" s="13" t="s">
        <v>348</v>
      </c>
      <c r="B63" s="217" t="s">
        <v>316</v>
      </c>
      <c r="C63" s="124"/>
      <c r="D63" s="124"/>
    </row>
    <row r="64" spans="1:4" s="216" customFormat="1" ht="12" customHeight="1" x14ac:dyDescent="0.2">
      <c r="A64" s="12" t="s">
        <v>357</v>
      </c>
      <c r="B64" s="218" t="s">
        <v>317</v>
      </c>
      <c r="C64" s="124"/>
      <c r="D64" s="124"/>
    </row>
    <row r="65" spans="1:4" s="216" customFormat="1" ht="12" customHeight="1" thickBot="1" x14ac:dyDescent="0.25">
      <c r="A65" s="14" t="s">
        <v>358</v>
      </c>
      <c r="B65" s="221" t="s">
        <v>318</v>
      </c>
      <c r="C65" s="124"/>
      <c r="D65" s="124"/>
    </row>
    <row r="66" spans="1:4" s="216" customFormat="1" ht="12" customHeight="1" thickBot="1" x14ac:dyDescent="0.25">
      <c r="A66" s="220" t="s">
        <v>319</v>
      </c>
      <c r="B66" s="114" t="s">
        <v>320</v>
      </c>
      <c r="C66" s="119">
        <f>SUM(C67:C70)</f>
        <v>0</v>
      </c>
      <c r="D66" s="119">
        <f>SUM(D67:D70)</f>
        <v>0</v>
      </c>
    </row>
    <row r="67" spans="1:4" s="216" customFormat="1" ht="12" customHeight="1" x14ac:dyDescent="0.2">
      <c r="A67" s="13" t="s">
        <v>178</v>
      </c>
      <c r="B67" s="217" t="s">
        <v>321</v>
      </c>
      <c r="C67" s="124"/>
      <c r="D67" s="124"/>
    </row>
    <row r="68" spans="1:4" s="216" customFormat="1" ht="12" customHeight="1" x14ac:dyDescent="0.2">
      <c r="A68" s="12" t="s">
        <v>179</v>
      </c>
      <c r="B68" s="218" t="s">
        <v>322</v>
      </c>
      <c r="C68" s="124"/>
      <c r="D68" s="124"/>
    </row>
    <row r="69" spans="1:4" s="216" customFormat="1" ht="12" customHeight="1" x14ac:dyDescent="0.2">
      <c r="A69" s="12" t="s">
        <v>349</v>
      </c>
      <c r="B69" s="218" t="s">
        <v>323</v>
      </c>
      <c r="C69" s="124"/>
      <c r="D69" s="124"/>
    </row>
    <row r="70" spans="1:4" s="216" customFormat="1" ht="12" customHeight="1" thickBot="1" x14ac:dyDescent="0.25">
      <c r="A70" s="14" t="s">
        <v>350</v>
      </c>
      <c r="B70" s="219" t="s">
        <v>324</v>
      </c>
      <c r="C70" s="124"/>
      <c r="D70" s="124"/>
    </row>
    <row r="71" spans="1:4" s="216" customFormat="1" ht="12" customHeight="1" thickBot="1" x14ac:dyDescent="0.25">
      <c r="A71" s="220" t="s">
        <v>325</v>
      </c>
      <c r="B71" s="114" t="s">
        <v>326</v>
      </c>
      <c r="C71" s="119">
        <v>115000</v>
      </c>
      <c r="D71" s="119">
        <v>115000</v>
      </c>
    </row>
    <row r="72" spans="1:4" s="216" customFormat="1" ht="12" customHeight="1" x14ac:dyDescent="0.2">
      <c r="A72" s="13" t="s">
        <v>351</v>
      </c>
      <c r="B72" s="217" t="s">
        <v>327</v>
      </c>
      <c r="C72" s="124">
        <v>115000</v>
      </c>
      <c r="D72" s="124">
        <v>115000</v>
      </c>
    </row>
    <row r="73" spans="1:4" s="216" customFormat="1" ht="12" customHeight="1" thickBot="1" x14ac:dyDescent="0.25">
      <c r="A73" s="14" t="s">
        <v>352</v>
      </c>
      <c r="B73" s="219" t="s">
        <v>328</v>
      </c>
      <c r="C73" s="124"/>
      <c r="D73" s="124"/>
    </row>
    <row r="74" spans="1:4" s="216" customFormat="1" ht="12" customHeight="1" thickBot="1" x14ac:dyDescent="0.25">
      <c r="A74" s="220" t="s">
        <v>329</v>
      </c>
      <c r="B74" s="114" t="s">
        <v>330</v>
      </c>
      <c r="C74" s="119">
        <f>SUM(C75:C77)</f>
        <v>0</v>
      </c>
      <c r="D74" s="119">
        <f>SUM(D75:D77)</f>
        <v>0</v>
      </c>
    </row>
    <row r="75" spans="1:4" s="216" customFormat="1" ht="12" customHeight="1" x14ac:dyDescent="0.2">
      <c r="A75" s="13" t="s">
        <v>353</v>
      </c>
      <c r="B75" s="217" t="s">
        <v>331</v>
      </c>
      <c r="C75" s="124"/>
      <c r="D75" s="124"/>
    </row>
    <row r="76" spans="1:4" s="216" customFormat="1" ht="12" customHeight="1" x14ac:dyDescent="0.2">
      <c r="A76" s="12" t="s">
        <v>354</v>
      </c>
      <c r="B76" s="218" t="s">
        <v>332</v>
      </c>
      <c r="C76" s="124"/>
      <c r="D76" s="124"/>
    </row>
    <row r="77" spans="1:4" s="216" customFormat="1" ht="12" customHeight="1" thickBot="1" x14ac:dyDescent="0.25">
      <c r="A77" s="14" t="s">
        <v>355</v>
      </c>
      <c r="B77" s="219" t="s">
        <v>333</v>
      </c>
      <c r="C77" s="124"/>
      <c r="D77" s="124"/>
    </row>
    <row r="78" spans="1:4" s="216" customFormat="1" ht="12" customHeight="1" thickBot="1" x14ac:dyDescent="0.25">
      <c r="A78" s="220" t="s">
        <v>334</v>
      </c>
      <c r="B78" s="114" t="s">
        <v>356</v>
      </c>
      <c r="C78" s="119">
        <f>SUM(C79:C82)</f>
        <v>0</v>
      </c>
      <c r="D78" s="119">
        <f>SUM(D79:D82)</f>
        <v>0</v>
      </c>
    </row>
    <row r="79" spans="1:4" s="216" customFormat="1" ht="12" customHeight="1" x14ac:dyDescent="0.2">
      <c r="A79" s="222" t="s">
        <v>335</v>
      </c>
      <c r="B79" s="217" t="s">
        <v>336</v>
      </c>
      <c r="C79" s="124"/>
      <c r="D79" s="124"/>
    </row>
    <row r="80" spans="1:4" s="216" customFormat="1" ht="12" customHeight="1" x14ac:dyDescent="0.2">
      <c r="A80" s="223" t="s">
        <v>337</v>
      </c>
      <c r="B80" s="218" t="s">
        <v>338</v>
      </c>
      <c r="C80" s="124"/>
      <c r="D80" s="124"/>
    </row>
    <row r="81" spans="1:4" s="216" customFormat="1" ht="12" customHeight="1" x14ac:dyDescent="0.2">
      <c r="A81" s="223" t="s">
        <v>339</v>
      </c>
      <c r="B81" s="218" t="s">
        <v>340</v>
      </c>
      <c r="C81" s="124"/>
      <c r="D81" s="124"/>
    </row>
    <row r="82" spans="1:4" s="216" customFormat="1" ht="12" customHeight="1" thickBot="1" x14ac:dyDescent="0.25">
      <c r="A82" s="224" t="s">
        <v>341</v>
      </c>
      <c r="B82" s="219" t="s">
        <v>342</v>
      </c>
      <c r="C82" s="124"/>
      <c r="D82" s="124"/>
    </row>
    <row r="83" spans="1:4" s="216" customFormat="1" ht="13.5" customHeight="1" thickBot="1" x14ac:dyDescent="0.25">
      <c r="A83" s="220" t="s">
        <v>343</v>
      </c>
      <c r="B83" s="114" t="s">
        <v>344</v>
      </c>
      <c r="C83" s="264"/>
      <c r="D83" s="264"/>
    </row>
    <row r="84" spans="1:4" s="216" customFormat="1" ht="15.75" customHeight="1" thickBot="1" x14ac:dyDescent="0.25">
      <c r="A84" s="220" t="s">
        <v>345</v>
      </c>
      <c r="B84" s="225" t="s">
        <v>346</v>
      </c>
      <c r="C84" s="125">
        <f>+C62+C66+C71+C74+C78+C83</f>
        <v>115000</v>
      </c>
      <c r="D84" s="125">
        <f>+D62+D66+D71+D74+D78+D83</f>
        <v>115000</v>
      </c>
    </row>
    <row r="85" spans="1:4" s="216" customFormat="1" ht="16.5" customHeight="1" thickBot="1" x14ac:dyDescent="0.25">
      <c r="A85" s="226" t="s">
        <v>359</v>
      </c>
      <c r="B85" s="227" t="s">
        <v>347</v>
      </c>
      <c r="C85" s="507">
        <v>652628</v>
      </c>
      <c r="D85" s="125">
        <f>+D61+D84</f>
        <v>858395</v>
      </c>
    </row>
    <row r="86" spans="1:4" s="216" customFormat="1" ht="83.25" customHeight="1" x14ac:dyDescent="0.2">
      <c r="A86" s="865"/>
      <c r="B86" s="865"/>
      <c r="C86" s="865"/>
      <c r="D86" s="865"/>
    </row>
    <row r="87" spans="1:4" ht="16.5" customHeight="1" x14ac:dyDescent="0.25">
      <c r="A87" s="867" t="s">
        <v>122</v>
      </c>
      <c r="B87" s="867"/>
      <c r="C87" s="867"/>
      <c r="D87" s="867"/>
    </row>
    <row r="88" spans="1:4" s="228" customFormat="1" ht="16.5" customHeight="1" thickBot="1" x14ac:dyDescent="0.3">
      <c r="A88" s="868" t="s">
        <v>182</v>
      </c>
      <c r="B88" s="868"/>
      <c r="C88" s="489"/>
      <c r="D88" s="70" t="s">
        <v>226</v>
      </c>
    </row>
    <row r="89" spans="1:4" ht="38.1" customHeight="1" thickBot="1" x14ac:dyDescent="0.3">
      <c r="A89" s="21" t="s">
        <v>144</v>
      </c>
      <c r="B89" s="22" t="s">
        <v>123</v>
      </c>
      <c r="C89" s="29" t="s">
        <v>248</v>
      </c>
      <c r="D89" s="29" t="s">
        <v>573</v>
      </c>
    </row>
    <row r="90" spans="1:4" s="215" customFormat="1" ht="12" customHeight="1" thickBot="1" x14ac:dyDescent="0.25">
      <c r="A90" s="26">
        <v>1</v>
      </c>
      <c r="B90" s="27">
        <v>2</v>
      </c>
      <c r="C90" s="28">
        <v>3</v>
      </c>
      <c r="D90" s="28">
        <v>4</v>
      </c>
    </row>
    <row r="91" spans="1:4" ht="12" customHeight="1" thickBot="1" x14ac:dyDescent="0.3">
      <c r="A91" s="20" t="s">
        <v>94</v>
      </c>
      <c r="B91" s="25" t="s">
        <v>362</v>
      </c>
      <c r="C91" s="118">
        <f>SUM(C92:C96)</f>
        <v>517836</v>
      </c>
      <c r="D91" s="118">
        <f>SUM(D92:D96)</f>
        <v>552099</v>
      </c>
    </row>
    <row r="92" spans="1:4" ht="12" customHeight="1" x14ac:dyDescent="0.25">
      <c r="A92" s="15" t="s">
        <v>157</v>
      </c>
      <c r="B92" s="8" t="s">
        <v>124</v>
      </c>
      <c r="C92" s="120">
        <v>167319</v>
      </c>
      <c r="D92" s="120">
        <v>181317</v>
      </c>
    </row>
    <row r="93" spans="1:4" ht="12" customHeight="1" x14ac:dyDescent="0.25">
      <c r="A93" s="12" t="s">
        <v>158</v>
      </c>
      <c r="B93" s="6" t="s">
        <v>203</v>
      </c>
      <c r="C93" s="121">
        <v>45319</v>
      </c>
      <c r="D93" s="121">
        <v>49306</v>
      </c>
    </row>
    <row r="94" spans="1:4" ht="12" customHeight="1" x14ac:dyDescent="0.25">
      <c r="A94" s="12" t="s">
        <v>159</v>
      </c>
      <c r="B94" s="6" t="s">
        <v>176</v>
      </c>
      <c r="C94" s="123">
        <v>185409</v>
      </c>
      <c r="D94" s="123">
        <v>193809</v>
      </c>
    </row>
    <row r="95" spans="1:4" ht="12" customHeight="1" x14ac:dyDescent="0.25">
      <c r="A95" s="12" t="s">
        <v>160</v>
      </c>
      <c r="B95" s="9" t="s">
        <v>204</v>
      </c>
      <c r="C95" s="123">
        <v>8046</v>
      </c>
      <c r="D95" s="123">
        <v>10438</v>
      </c>
    </row>
    <row r="96" spans="1:4" ht="12" customHeight="1" x14ac:dyDescent="0.25">
      <c r="A96" s="12" t="s">
        <v>168</v>
      </c>
      <c r="B96" s="17" t="s">
        <v>624</v>
      </c>
      <c r="C96" s="123">
        <v>111743</v>
      </c>
      <c r="D96" s="123">
        <v>117229</v>
      </c>
    </row>
    <row r="97" spans="1:4" ht="12" customHeight="1" x14ac:dyDescent="0.25">
      <c r="A97" s="12" t="s">
        <v>161</v>
      </c>
      <c r="B97" s="6" t="s">
        <v>363</v>
      </c>
      <c r="C97" s="123"/>
      <c r="D97" s="123"/>
    </row>
    <row r="98" spans="1:4" ht="12" customHeight="1" x14ac:dyDescent="0.25">
      <c r="A98" s="12" t="s">
        <v>162</v>
      </c>
      <c r="B98" s="72" t="s">
        <v>364</v>
      </c>
      <c r="C98" s="123"/>
      <c r="D98" s="123"/>
    </row>
    <row r="99" spans="1:4" ht="12" customHeight="1" x14ac:dyDescent="0.25">
      <c r="A99" s="12" t="s">
        <v>169</v>
      </c>
      <c r="B99" s="73" t="s">
        <v>365</v>
      </c>
      <c r="C99" s="123"/>
      <c r="D99" s="123"/>
    </row>
    <row r="100" spans="1:4" ht="12" customHeight="1" x14ac:dyDescent="0.25">
      <c r="A100" s="12" t="s">
        <v>170</v>
      </c>
      <c r="B100" s="73" t="s">
        <v>366</v>
      </c>
      <c r="C100" s="123"/>
      <c r="D100" s="123"/>
    </row>
    <row r="101" spans="1:4" ht="12" customHeight="1" x14ac:dyDescent="0.25">
      <c r="A101" s="12" t="s">
        <v>171</v>
      </c>
      <c r="B101" s="72" t="s">
        <v>553</v>
      </c>
      <c r="C101" s="123">
        <v>106543</v>
      </c>
      <c r="D101" s="123">
        <v>112029</v>
      </c>
    </row>
    <row r="102" spans="1:4" ht="12" customHeight="1" x14ac:dyDescent="0.25">
      <c r="A102" s="12" t="s">
        <v>172</v>
      </c>
      <c r="B102" s="72" t="s">
        <v>625</v>
      </c>
      <c r="C102" s="123">
        <v>2000</v>
      </c>
      <c r="D102" s="123">
        <v>2000</v>
      </c>
    </row>
    <row r="103" spans="1:4" ht="12" customHeight="1" x14ac:dyDescent="0.25">
      <c r="A103" s="12" t="s">
        <v>174</v>
      </c>
      <c r="B103" s="73" t="s">
        <v>369</v>
      </c>
      <c r="C103" s="123"/>
      <c r="D103" s="123"/>
    </row>
    <row r="104" spans="1:4" ht="12" customHeight="1" x14ac:dyDescent="0.25">
      <c r="A104" s="11" t="s">
        <v>206</v>
      </c>
      <c r="B104" s="74" t="s">
        <v>370</v>
      </c>
      <c r="C104" s="123"/>
      <c r="D104" s="123"/>
    </row>
    <row r="105" spans="1:4" ht="12" customHeight="1" x14ac:dyDescent="0.25">
      <c r="A105" s="12" t="s">
        <v>360</v>
      </c>
      <c r="B105" s="74" t="s">
        <v>371</v>
      </c>
      <c r="C105" s="123"/>
      <c r="D105" s="123"/>
    </row>
    <row r="106" spans="1:4" ht="12" customHeight="1" thickBot="1" x14ac:dyDescent="0.3">
      <c r="A106" s="16" t="s">
        <v>361</v>
      </c>
      <c r="B106" s="75" t="s">
        <v>372</v>
      </c>
      <c r="C106" s="127">
        <v>3200</v>
      </c>
      <c r="D106" s="127">
        <v>3200</v>
      </c>
    </row>
    <row r="107" spans="1:4" ht="12" customHeight="1" thickBot="1" x14ac:dyDescent="0.3">
      <c r="A107" s="18" t="s">
        <v>95</v>
      </c>
      <c r="B107" s="24" t="s">
        <v>373</v>
      </c>
      <c r="C107" s="119">
        <f>+C108+C110+C112</f>
        <v>52200</v>
      </c>
      <c r="D107" s="119">
        <f>+D108+D110+D112</f>
        <v>65428</v>
      </c>
    </row>
    <row r="108" spans="1:4" ht="12" customHeight="1" x14ac:dyDescent="0.25">
      <c r="A108" s="13" t="s">
        <v>163</v>
      </c>
      <c r="B108" s="6" t="s">
        <v>225</v>
      </c>
      <c r="C108" s="122">
        <v>7588</v>
      </c>
      <c r="D108" s="122">
        <v>19269</v>
      </c>
    </row>
    <row r="109" spans="1:4" ht="12" customHeight="1" x14ac:dyDescent="0.25">
      <c r="A109" s="13" t="s">
        <v>164</v>
      </c>
      <c r="B109" s="10" t="s">
        <v>377</v>
      </c>
      <c r="C109" s="122"/>
      <c r="D109" s="122"/>
    </row>
    <row r="110" spans="1:4" ht="12" customHeight="1" x14ac:dyDescent="0.25">
      <c r="A110" s="13" t="s">
        <v>165</v>
      </c>
      <c r="B110" s="10" t="s">
        <v>207</v>
      </c>
      <c r="C110" s="121">
        <v>43412</v>
      </c>
      <c r="D110" s="121">
        <v>43412</v>
      </c>
    </row>
    <row r="111" spans="1:4" ht="12" customHeight="1" x14ac:dyDescent="0.25">
      <c r="A111" s="13" t="s">
        <v>166</v>
      </c>
      <c r="B111" s="10" t="s">
        <v>378</v>
      </c>
      <c r="C111" s="112">
        <v>17768</v>
      </c>
      <c r="D111" s="112">
        <v>17768</v>
      </c>
    </row>
    <row r="112" spans="1:4" ht="12" customHeight="1" x14ac:dyDescent="0.25">
      <c r="A112" s="13" t="s">
        <v>167</v>
      </c>
      <c r="B112" s="116" t="s">
        <v>228</v>
      </c>
      <c r="C112" s="112">
        <v>1200</v>
      </c>
      <c r="D112" s="112">
        <v>2747</v>
      </c>
    </row>
    <row r="113" spans="1:4" ht="12" customHeight="1" x14ac:dyDescent="0.25">
      <c r="A113" s="13" t="s">
        <v>173</v>
      </c>
      <c r="B113" s="115" t="s">
        <v>485</v>
      </c>
      <c r="C113" s="112"/>
      <c r="D113" s="112"/>
    </row>
    <row r="114" spans="1:4" ht="12" customHeight="1" x14ac:dyDescent="0.25">
      <c r="A114" s="13" t="s">
        <v>175</v>
      </c>
      <c r="B114" s="213" t="s">
        <v>383</v>
      </c>
      <c r="C114" s="112"/>
      <c r="D114" s="112"/>
    </row>
    <row r="115" spans="1:4" ht="22.5" x14ac:dyDescent="0.25">
      <c r="A115" s="13" t="s">
        <v>208</v>
      </c>
      <c r="B115" s="73" t="s">
        <v>366</v>
      </c>
      <c r="C115" s="112"/>
      <c r="D115" s="112"/>
    </row>
    <row r="116" spans="1:4" ht="12" customHeight="1" x14ac:dyDescent="0.25">
      <c r="A116" s="13" t="s">
        <v>209</v>
      </c>
      <c r="B116" s="73" t="s">
        <v>794</v>
      </c>
      <c r="C116" s="112"/>
      <c r="D116" s="112">
        <v>804</v>
      </c>
    </row>
    <row r="117" spans="1:4" ht="12" customHeight="1" x14ac:dyDescent="0.25">
      <c r="A117" s="13" t="s">
        <v>210</v>
      </c>
      <c r="B117" s="73" t="s">
        <v>381</v>
      </c>
      <c r="C117" s="112"/>
      <c r="D117" s="112"/>
    </row>
    <row r="118" spans="1:4" ht="12" customHeight="1" x14ac:dyDescent="0.25">
      <c r="A118" s="13" t="s">
        <v>374</v>
      </c>
      <c r="B118" s="73" t="s">
        <v>369</v>
      </c>
      <c r="C118" s="112"/>
      <c r="D118" s="112"/>
    </row>
    <row r="119" spans="1:4" ht="12" customHeight="1" x14ac:dyDescent="0.25">
      <c r="A119" s="13" t="s">
        <v>375</v>
      </c>
      <c r="B119" s="73" t="s">
        <v>380</v>
      </c>
      <c r="C119" s="112"/>
      <c r="D119" s="112"/>
    </row>
    <row r="120" spans="1:4" ht="23.25" thickBot="1" x14ac:dyDescent="0.3">
      <c r="A120" s="11" t="s">
        <v>376</v>
      </c>
      <c r="B120" s="73" t="s">
        <v>554</v>
      </c>
      <c r="C120" s="113">
        <v>1200</v>
      </c>
      <c r="D120" s="113">
        <v>1943</v>
      </c>
    </row>
    <row r="121" spans="1:4" ht="12" customHeight="1" thickBot="1" x14ac:dyDescent="0.3">
      <c r="A121" s="18" t="s">
        <v>96</v>
      </c>
      <c r="B121" s="60" t="s">
        <v>384</v>
      </c>
      <c r="C121" s="119">
        <f>+C122+C123</f>
        <v>82592</v>
      </c>
      <c r="D121" s="119">
        <f>+D122+D123</f>
        <v>240868</v>
      </c>
    </row>
    <row r="122" spans="1:4" ht="12" customHeight="1" x14ac:dyDescent="0.25">
      <c r="A122" s="13" t="s">
        <v>146</v>
      </c>
      <c r="B122" s="7" t="s">
        <v>133</v>
      </c>
      <c r="C122" s="122">
        <v>75185</v>
      </c>
      <c r="D122" s="122">
        <v>59642</v>
      </c>
    </row>
    <row r="123" spans="1:4" ht="12" customHeight="1" thickBot="1" x14ac:dyDescent="0.3">
      <c r="A123" s="14" t="s">
        <v>147</v>
      </c>
      <c r="B123" s="10" t="s">
        <v>134</v>
      </c>
      <c r="C123" s="123">
        <v>7407</v>
      </c>
      <c r="D123" s="123">
        <v>181226</v>
      </c>
    </row>
    <row r="124" spans="1:4" ht="12" customHeight="1" thickBot="1" x14ac:dyDescent="0.3">
      <c r="A124" s="18" t="s">
        <v>97</v>
      </c>
      <c r="B124" s="60" t="s">
        <v>385</v>
      </c>
      <c r="C124" s="119">
        <f>+C91+C107+C121</f>
        <v>652628</v>
      </c>
      <c r="D124" s="119">
        <f>+D91+D107+D121</f>
        <v>858395</v>
      </c>
    </row>
    <row r="125" spans="1:4" ht="12" customHeight="1" thickBot="1" x14ac:dyDescent="0.3">
      <c r="A125" s="18" t="s">
        <v>98</v>
      </c>
      <c r="B125" s="60" t="s">
        <v>386</v>
      </c>
      <c r="C125" s="119">
        <f>+C126+C127+C128</f>
        <v>0</v>
      </c>
      <c r="D125" s="119">
        <f>+D126+D127+D128</f>
        <v>0</v>
      </c>
    </row>
    <row r="126" spans="1:4" ht="12" customHeight="1" x14ac:dyDescent="0.25">
      <c r="A126" s="13" t="s">
        <v>150</v>
      </c>
      <c r="B126" s="7" t="s">
        <v>387</v>
      </c>
      <c r="C126" s="112"/>
      <c r="D126" s="112"/>
    </row>
    <row r="127" spans="1:4" ht="12" customHeight="1" x14ac:dyDescent="0.25">
      <c r="A127" s="13" t="s">
        <v>151</v>
      </c>
      <c r="B127" s="7" t="s">
        <v>388</v>
      </c>
      <c r="C127" s="112"/>
      <c r="D127" s="112"/>
    </row>
    <row r="128" spans="1:4" ht="12" customHeight="1" thickBot="1" x14ac:dyDescent="0.3">
      <c r="A128" s="11" t="s">
        <v>152</v>
      </c>
      <c r="B128" s="5" t="s">
        <v>389</v>
      </c>
      <c r="C128" s="112"/>
      <c r="D128" s="112"/>
    </row>
    <row r="129" spans="1:9" ht="12" customHeight="1" thickBot="1" x14ac:dyDescent="0.3">
      <c r="A129" s="18" t="s">
        <v>99</v>
      </c>
      <c r="B129" s="60" t="s">
        <v>449</v>
      </c>
      <c r="C129" s="119">
        <f>+C130+C131+C132+C133</f>
        <v>0</v>
      </c>
      <c r="D129" s="119">
        <f>+D130+D131+D132+D133</f>
        <v>0</v>
      </c>
    </row>
    <row r="130" spans="1:9" ht="12" customHeight="1" x14ac:dyDescent="0.25">
      <c r="A130" s="13" t="s">
        <v>153</v>
      </c>
      <c r="B130" s="7" t="s">
        <v>390</v>
      </c>
      <c r="C130" s="112"/>
      <c r="D130" s="112"/>
    </row>
    <row r="131" spans="1:9" ht="12" customHeight="1" x14ac:dyDescent="0.25">
      <c r="A131" s="13" t="s">
        <v>154</v>
      </c>
      <c r="B131" s="7" t="s">
        <v>391</v>
      </c>
      <c r="C131" s="112"/>
      <c r="D131" s="112"/>
    </row>
    <row r="132" spans="1:9" ht="12" customHeight="1" x14ac:dyDescent="0.25">
      <c r="A132" s="13" t="s">
        <v>293</v>
      </c>
      <c r="B132" s="7" t="s">
        <v>392</v>
      </c>
      <c r="C132" s="112"/>
      <c r="D132" s="112"/>
    </row>
    <row r="133" spans="1:9" ht="12" customHeight="1" thickBot="1" x14ac:dyDescent="0.3">
      <c r="A133" s="11" t="s">
        <v>294</v>
      </c>
      <c r="B133" s="5" t="s">
        <v>393</v>
      </c>
      <c r="C133" s="112"/>
      <c r="D133" s="112"/>
    </row>
    <row r="134" spans="1:9" ht="12" customHeight="1" thickBot="1" x14ac:dyDescent="0.3">
      <c r="A134" s="18" t="s">
        <v>100</v>
      </c>
      <c r="B134" s="60" t="s">
        <v>394</v>
      </c>
      <c r="C134" s="125">
        <f>+C135+C136+C137+C138</f>
        <v>0</v>
      </c>
      <c r="D134" s="125">
        <f>+D135+D136+D137+D138</f>
        <v>0</v>
      </c>
    </row>
    <row r="135" spans="1:9" ht="12" customHeight="1" x14ac:dyDescent="0.25">
      <c r="A135" s="13" t="s">
        <v>155</v>
      </c>
      <c r="B135" s="7" t="s">
        <v>395</v>
      </c>
      <c r="C135" s="112"/>
      <c r="D135" s="112"/>
    </row>
    <row r="136" spans="1:9" ht="12" customHeight="1" x14ac:dyDescent="0.25">
      <c r="A136" s="13" t="s">
        <v>156</v>
      </c>
      <c r="B136" s="7" t="s">
        <v>405</v>
      </c>
      <c r="C136" s="112"/>
      <c r="D136" s="112"/>
    </row>
    <row r="137" spans="1:9" ht="12" customHeight="1" x14ac:dyDescent="0.25">
      <c r="A137" s="13" t="s">
        <v>306</v>
      </c>
      <c r="B137" s="7" t="s">
        <v>396</v>
      </c>
      <c r="C137" s="112"/>
      <c r="D137" s="112"/>
    </row>
    <row r="138" spans="1:9" ht="12" customHeight="1" thickBot="1" x14ac:dyDescent="0.3">
      <c r="A138" s="11" t="s">
        <v>307</v>
      </c>
      <c r="B138" s="5" t="s">
        <v>397</v>
      </c>
      <c r="C138" s="112"/>
      <c r="D138" s="112"/>
    </row>
    <row r="139" spans="1:9" ht="12" customHeight="1" thickBot="1" x14ac:dyDescent="0.3">
      <c r="A139" s="18" t="s">
        <v>101</v>
      </c>
      <c r="B139" s="60" t="s">
        <v>398</v>
      </c>
      <c r="C139" s="128">
        <f>+C140+C141+C142+C143</f>
        <v>0</v>
      </c>
      <c r="D139" s="128">
        <f>+D140+D141+D142+D143</f>
        <v>0</v>
      </c>
    </row>
    <row r="140" spans="1:9" ht="12" customHeight="1" x14ac:dyDescent="0.25">
      <c r="A140" s="13" t="s">
        <v>201</v>
      </c>
      <c r="B140" s="7" t="s">
        <v>399</v>
      </c>
      <c r="C140" s="112"/>
      <c r="D140" s="112"/>
    </row>
    <row r="141" spans="1:9" ht="12" customHeight="1" x14ac:dyDescent="0.25">
      <c r="A141" s="13" t="s">
        <v>202</v>
      </c>
      <c r="B141" s="7" t="s">
        <v>400</v>
      </c>
      <c r="C141" s="112"/>
      <c r="D141" s="112"/>
    </row>
    <row r="142" spans="1:9" ht="12" customHeight="1" x14ac:dyDescent="0.25">
      <c r="A142" s="13" t="s">
        <v>227</v>
      </c>
      <c r="B142" s="7" t="s">
        <v>401</v>
      </c>
      <c r="C142" s="112"/>
      <c r="D142" s="112"/>
    </row>
    <row r="143" spans="1:9" ht="12" customHeight="1" thickBot="1" x14ac:dyDescent="0.3">
      <c r="A143" s="13" t="s">
        <v>309</v>
      </c>
      <c r="B143" s="7" t="s">
        <v>402</v>
      </c>
      <c r="C143" s="112"/>
      <c r="D143" s="112"/>
    </row>
    <row r="144" spans="1:9" ht="15" customHeight="1" thickBot="1" x14ac:dyDescent="0.3">
      <c r="A144" s="18" t="s">
        <v>102</v>
      </c>
      <c r="B144" s="60" t="s">
        <v>403</v>
      </c>
      <c r="C144" s="229">
        <f>+C125+C129+C134+C139</f>
        <v>0</v>
      </c>
      <c r="D144" s="229">
        <f>+D125+D129+D134+D139</f>
        <v>0</v>
      </c>
      <c r="F144" s="230"/>
      <c r="G144" s="231"/>
      <c r="H144" s="231"/>
      <c r="I144" s="231"/>
    </row>
    <row r="145" spans="1:4" s="216" customFormat="1" ht="12.95" customHeight="1" thickBot="1" x14ac:dyDescent="0.25">
      <c r="A145" s="117" t="s">
        <v>103</v>
      </c>
      <c r="B145" s="194" t="s">
        <v>404</v>
      </c>
      <c r="C145" s="229">
        <f>+C124+C144</f>
        <v>652628</v>
      </c>
      <c r="D145" s="229">
        <f>+D124+D144</f>
        <v>858395</v>
      </c>
    </row>
    <row r="146" spans="1:4" x14ac:dyDescent="0.25">
      <c r="A146" s="869" t="s">
        <v>406</v>
      </c>
      <c r="B146" s="869"/>
      <c r="C146" s="869"/>
      <c r="D146" s="869"/>
    </row>
    <row r="147" spans="1:4" ht="15" customHeight="1" thickBot="1" x14ac:dyDescent="0.3">
      <c r="A147" s="866" t="s">
        <v>183</v>
      </c>
      <c r="B147" s="866"/>
      <c r="C147" s="488"/>
      <c r="D147" s="129" t="s">
        <v>226</v>
      </c>
    </row>
    <row r="148" spans="1:4" ht="13.5" customHeight="1" thickBot="1" x14ac:dyDescent="0.3">
      <c r="A148" s="18">
        <v>1</v>
      </c>
      <c r="B148" s="24" t="s">
        <v>407</v>
      </c>
      <c r="C148" s="119">
        <f>+C61-C124</f>
        <v>-115000</v>
      </c>
      <c r="D148" s="119">
        <f>+D61-D124</f>
        <v>-115000</v>
      </c>
    </row>
    <row r="149" spans="1:4" ht="22.5" customHeight="1" thickBot="1" x14ac:dyDescent="0.3">
      <c r="A149" s="18" t="s">
        <v>95</v>
      </c>
      <c r="B149" s="24" t="s">
        <v>408</v>
      </c>
      <c r="C149" s="119">
        <f>+C84-C144</f>
        <v>115000</v>
      </c>
      <c r="D149" s="119">
        <f>+D84-D144</f>
        <v>115000</v>
      </c>
    </row>
    <row r="150" spans="1:4" ht="13.5" customHeight="1" x14ac:dyDescent="0.25">
      <c r="A150" s="859"/>
      <c r="B150" s="860"/>
      <c r="C150" s="861"/>
      <c r="D150" s="861"/>
    </row>
    <row r="151" spans="1:4" ht="13.5" customHeight="1" x14ac:dyDescent="0.25">
      <c r="A151" s="865" t="s">
        <v>776</v>
      </c>
      <c r="B151" s="865"/>
      <c r="C151" s="865"/>
      <c r="D151" s="865"/>
    </row>
    <row r="152" spans="1:4" ht="13.5" customHeight="1" x14ac:dyDescent="0.25">
      <c r="A152" s="214"/>
      <c r="B152" s="214"/>
      <c r="C152" s="214"/>
      <c r="D152" s="214"/>
    </row>
    <row r="153" spans="1:4" x14ac:dyDescent="0.25">
      <c r="A153" s="865"/>
      <c r="B153" s="865"/>
      <c r="C153" s="865"/>
      <c r="D153" s="865"/>
    </row>
    <row r="156" spans="1:4" x14ac:dyDescent="0.25">
      <c r="A156" s="865"/>
      <c r="B156" s="865"/>
      <c r="C156" s="865"/>
      <c r="D156" s="865"/>
    </row>
    <row r="157" spans="1:4" x14ac:dyDescent="0.25">
      <c r="A157" s="865"/>
      <c r="B157" s="865"/>
      <c r="C157" s="865"/>
      <c r="D157" s="865"/>
    </row>
    <row r="158" spans="1:4" x14ac:dyDescent="0.25">
      <c r="A158" s="865"/>
      <c r="B158" s="865"/>
      <c r="C158" s="865"/>
      <c r="D158" s="865"/>
    </row>
    <row r="159" spans="1:4" x14ac:dyDescent="0.25">
      <c r="A159" s="865"/>
      <c r="B159" s="865"/>
      <c r="C159" s="865"/>
      <c r="D159" s="865"/>
    </row>
  </sheetData>
  <mergeCells count="14">
    <mergeCell ref="A159:D159"/>
    <mergeCell ref="A147:B147"/>
    <mergeCell ref="A87:D87"/>
    <mergeCell ref="A1:D1"/>
    <mergeCell ref="A2:B2"/>
    <mergeCell ref="A88:B88"/>
    <mergeCell ref="A146:D146"/>
    <mergeCell ref="C2:D2"/>
    <mergeCell ref="A86:D86"/>
    <mergeCell ref="A151:D151"/>
    <mergeCell ref="A153:D153"/>
    <mergeCell ref="A156:D156"/>
    <mergeCell ref="A157:D157"/>
    <mergeCell ref="A158:D158"/>
  </mergeCells>
  <phoneticPr fontId="0" type="noConversion"/>
  <printOptions horizontalCentered="1"/>
  <pageMargins left="0.19685039370078741" right="0.19685039370078741" top="1.4566929133858268" bottom="0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KÖLTSÉGVETÉSÉNEK ÖSSZEVONT MÉRLEGE&amp;10
&amp;R&amp;"Times New Roman CE,Félkövér dőlt"&amp;11 1.1. melléklet a 1/2014. (I.28.) önkormányzati rendelethez*</oddHeader>
  </headerFooter>
  <rowBreaks count="1" manualBreakCount="1">
    <brk id="86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C59"/>
  <sheetViews>
    <sheetView workbookViewId="0">
      <selection activeCell="B5" sqref="B5"/>
    </sheetView>
  </sheetViews>
  <sheetFormatPr defaultRowHeight="12.75" x14ac:dyDescent="0.2"/>
  <cols>
    <col min="1" max="1" width="19.5" customWidth="1"/>
    <col min="2" max="2" width="47.1640625" customWidth="1"/>
    <col min="3" max="3" width="15" customWidth="1"/>
  </cols>
  <sheetData>
    <row r="1" spans="1:3" ht="16.5" thickBot="1" x14ac:dyDescent="0.25">
      <c r="A1" s="85"/>
      <c r="B1" s="87"/>
      <c r="C1" s="255" t="s">
        <v>801</v>
      </c>
    </row>
    <row r="2" spans="1:3" ht="28.5" customHeight="1" x14ac:dyDescent="0.2">
      <c r="A2" s="207" t="s">
        <v>218</v>
      </c>
      <c r="B2" s="176" t="s">
        <v>492</v>
      </c>
      <c r="C2" s="191" t="s">
        <v>489</v>
      </c>
    </row>
    <row r="3" spans="1:3" ht="19.5" customHeight="1" thickBot="1" x14ac:dyDescent="0.25">
      <c r="A3" s="248" t="s">
        <v>217</v>
      </c>
      <c r="B3" s="177" t="s">
        <v>761</v>
      </c>
      <c r="C3" s="192" t="s">
        <v>136</v>
      </c>
    </row>
    <row r="4" spans="1:3" ht="14.25" thickBot="1" x14ac:dyDescent="0.3">
      <c r="A4" s="89"/>
      <c r="B4" s="89"/>
      <c r="C4" s="90" t="s">
        <v>127</v>
      </c>
    </row>
    <row r="5" spans="1:3" ht="30.75" customHeight="1" thickBot="1" x14ac:dyDescent="0.25">
      <c r="A5" s="208" t="s">
        <v>219</v>
      </c>
      <c r="B5" s="91" t="s">
        <v>128</v>
      </c>
      <c r="C5" s="92" t="s">
        <v>129</v>
      </c>
    </row>
    <row r="6" spans="1:3" ht="13.5" thickBot="1" x14ac:dyDescent="0.25">
      <c r="A6" s="81">
        <v>1</v>
      </c>
      <c r="B6" s="82">
        <v>2</v>
      </c>
      <c r="C6" s="83">
        <v>3</v>
      </c>
    </row>
    <row r="7" spans="1:3" ht="12.75" customHeight="1" thickBot="1" x14ac:dyDescent="0.25">
      <c r="A7" s="93"/>
      <c r="B7" s="94" t="s">
        <v>130</v>
      </c>
      <c r="C7" s="95"/>
    </row>
    <row r="8" spans="1:3" ht="13.5" customHeight="1" thickBot="1" x14ac:dyDescent="0.25">
      <c r="A8" s="81" t="s">
        <v>94</v>
      </c>
      <c r="B8" s="96" t="s">
        <v>456</v>
      </c>
      <c r="C8" s="139">
        <f>SUM(C9:C18)</f>
        <v>0</v>
      </c>
    </row>
    <row r="9" spans="1:3" ht="14.25" customHeight="1" x14ac:dyDescent="0.2">
      <c r="A9" s="249" t="s">
        <v>157</v>
      </c>
      <c r="B9" s="8" t="s">
        <v>282</v>
      </c>
      <c r="C9" s="182"/>
    </row>
    <row r="10" spans="1:3" ht="12" customHeight="1" x14ac:dyDescent="0.2">
      <c r="A10" s="250" t="s">
        <v>158</v>
      </c>
      <c r="B10" s="6" t="s">
        <v>283</v>
      </c>
      <c r="C10" s="137"/>
    </row>
    <row r="11" spans="1:3" ht="12" customHeight="1" x14ac:dyDescent="0.2">
      <c r="A11" s="250" t="s">
        <v>159</v>
      </c>
      <c r="B11" s="6" t="s">
        <v>284</v>
      </c>
      <c r="C11" s="137"/>
    </row>
    <row r="12" spans="1:3" ht="11.25" customHeight="1" x14ac:dyDescent="0.2">
      <c r="A12" s="250" t="s">
        <v>160</v>
      </c>
      <c r="B12" s="6" t="s">
        <v>285</v>
      </c>
      <c r="C12" s="137"/>
    </row>
    <row r="13" spans="1:3" ht="10.5" customHeight="1" x14ac:dyDescent="0.2">
      <c r="A13" s="250" t="s">
        <v>177</v>
      </c>
      <c r="B13" s="6" t="s">
        <v>286</v>
      </c>
      <c r="C13" s="137"/>
    </row>
    <row r="14" spans="1:3" ht="11.25" customHeight="1" x14ac:dyDescent="0.2">
      <c r="A14" s="250" t="s">
        <v>161</v>
      </c>
      <c r="B14" s="6" t="s">
        <v>457</v>
      </c>
      <c r="C14" s="137"/>
    </row>
    <row r="15" spans="1:3" ht="11.25" customHeight="1" x14ac:dyDescent="0.2">
      <c r="A15" s="250" t="s">
        <v>162</v>
      </c>
      <c r="B15" s="5" t="s">
        <v>458</v>
      </c>
      <c r="C15" s="137"/>
    </row>
    <row r="16" spans="1:3" ht="10.5" customHeight="1" x14ac:dyDescent="0.2">
      <c r="A16" s="250" t="s">
        <v>169</v>
      </c>
      <c r="B16" s="6" t="s">
        <v>289</v>
      </c>
      <c r="C16" s="183"/>
    </row>
    <row r="17" spans="1:3" ht="10.5" customHeight="1" x14ac:dyDescent="0.2">
      <c r="A17" s="250" t="s">
        <v>170</v>
      </c>
      <c r="B17" s="6" t="s">
        <v>290</v>
      </c>
      <c r="C17" s="137"/>
    </row>
    <row r="18" spans="1:3" ht="10.5" customHeight="1" thickBot="1" x14ac:dyDescent="0.25">
      <c r="A18" s="250" t="s">
        <v>171</v>
      </c>
      <c r="B18" s="5" t="s">
        <v>291</v>
      </c>
      <c r="C18" s="138"/>
    </row>
    <row r="19" spans="1:3" ht="10.5" customHeight="1" thickBot="1" x14ac:dyDescent="0.25">
      <c r="A19" s="81" t="s">
        <v>95</v>
      </c>
      <c r="B19" s="96" t="s">
        <v>459</v>
      </c>
      <c r="C19" s="139">
        <f>SUM(C20:C22)</f>
        <v>0</v>
      </c>
    </row>
    <row r="20" spans="1:3" ht="12" customHeight="1" x14ac:dyDescent="0.2">
      <c r="A20" s="250" t="s">
        <v>163</v>
      </c>
      <c r="B20" s="7" t="s">
        <v>257</v>
      </c>
      <c r="C20" s="137"/>
    </row>
    <row r="21" spans="1:3" ht="9.75" customHeight="1" x14ac:dyDescent="0.2">
      <c r="A21" s="250" t="s">
        <v>164</v>
      </c>
      <c r="B21" s="6" t="s">
        <v>460</v>
      </c>
      <c r="C21" s="137"/>
    </row>
    <row r="22" spans="1:3" ht="12" customHeight="1" x14ac:dyDescent="0.2">
      <c r="A22" s="250" t="s">
        <v>165</v>
      </c>
      <c r="B22" s="6" t="s">
        <v>461</v>
      </c>
      <c r="C22" s="137"/>
    </row>
    <row r="23" spans="1:3" ht="12" customHeight="1" thickBot="1" x14ac:dyDescent="0.25">
      <c r="A23" s="250" t="s">
        <v>166</v>
      </c>
      <c r="B23" s="6" t="s">
        <v>88</v>
      </c>
      <c r="C23" s="137"/>
    </row>
    <row r="24" spans="1:3" ht="12" customHeight="1" thickBot="1" x14ac:dyDescent="0.25">
      <c r="A24" s="84" t="s">
        <v>96</v>
      </c>
      <c r="B24" s="60" t="s">
        <v>194</v>
      </c>
      <c r="C24" s="166"/>
    </row>
    <row r="25" spans="1:3" ht="12" customHeight="1" thickBot="1" x14ac:dyDescent="0.25">
      <c r="A25" s="84" t="s">
        <v>97</v>
      </c>
      <c r="B25" s="60" t="s">
        <v>462</v>
      </c>
      <c r="C25" s="139">
        <f>+C26+C27</f>
        <v>0</v>
      </c>
    </row>
    <row r="26" spans="1:3" ht="11.25" customHeight="1" x14ac:dyDescent="0.2">
      <c r="A26" s="251" t="s">
        <v>267</v>
      </c>
      <c r="B26" s="252" t="s">
        <v>460</v>
      </c>
      <c r="C26" s="48"/>
    </row>
    <row r="27" spans="1:3" ht="12" customHeight="1" x14ac:dyDescent="0.2">
      <c r="A27" s="251" t="s">
        <v>270</v>
      </c>
      <c r="B27" s="253" t="s">
        <v>463</v>
      </c>
      <c r="C27" s="140"/>
    </row>
    <row r="28" spans="1:3" ht="12.75" customHeight="1" thickBot="1" x14ac:dyDescent="0.25">
      <c r="A28" s="250" t="s">
        <v>271</v>
      </c>
      <c r="B28" s="254" t="s">
        <v>464</v>
      </c>
      <c r="C28" s="51"/>
    </row>
    <row r="29" spans="1:3" ht="10.5" customHeight="1" thickBot="1" x14ac:dyDescent="0.25">
      <c r="A29" s="84" t="s">
        <v>98</v>
      </c>
      <c r="B29" s="60" t="s">
        <v>465</v>
      </c>
      <c r="C29" s="139">
        <f>+C30+C31+C32</f>
        <v>0</v>
      </c>
    </row>
    <row r="30" spans="1:3" ht="10.5" customHeight="1" x14ac:dyDescent="0.2">
      <c r="A30" s="251" t="s">
        <v>150</v>
      </c>
      <c r="B30" s="252" t="s">
        <v>296</v>
      </c>
      <c r="C30" s="48"/>
    </row>
    <row r="31" spans="1:3" ht="11.25" customHeight="1" x14ac:dyDescent="0.2">
      <c r="A31" s="251" t="s">
        <v>151</v>
      </c>
      <c r="B31" s="253" t="s">
        <v>297</v>
      </c>
      <c r="C31" s="140"/>
    </row>
    <row r="32" spans="1:3" ht="12" customHeight="1" thickBot="1" x14ac:dyDescent="0.25">
      <c r="A32" s="250" t="s">
        <v>152</v>
      </c>
      <c r="B32" s="71" t="s">
        <v>298</v>
      </c>
      <c r="C32" s="51"/>
    </row>
    <row r="33" spans="1:3" ht="11.25" customHeight="1" thickBot="1" x14ac:dyDescent="0.25">
      <c r="A33" s="84" t="s">
        <v>99</v>
      </c>
      <c r="B33" s="60" t="s">
        <v>411</v>
      </c>
      <c r="C33" s="166"/>
    </row>
    <row r="34" spans="1:3" ht="12" customHeight="1" thickBot="1" x14ac:dyDescent="0.25">
      <c r="A34" s="84" t="s">
        <v>100</v>
      </c>
      <c r="B34" s="60" t="s">
        <v>466</v>
      </c>
      <c r="C34" s="184"/>
    </row>
    <row r="35" spans="1:3" ht="11.25" customHeight="1" thickBot="1" x14ac:dyDescent="0.25">
      <c r="A35" s="81" t="s">
        <v>101</v>
      </c>
      <c r="B35" s="60" t="s">
        <v>467</v>
      </c>
      <c r="C35" s="185">
        <f>+C8+C19+C24+C25+C29+C33+C34</f>
        <v>0</v>
      </c>
    </row>
    <row r="36" spans="1:3" ht="11.25" customHeight="1" thickBot="1" x14ac:dyDescent="0.25">
      <c r="A36" s="97" t="s">
        <v>102</v>
      </c>
      <c r="B36" s="60" t="s">
        <v>468</v>
      </c>
      <c r="C36" s="185">
        <f>+C37+C38+C39</f>
        <v>0</v>
      </c>
    </row>
    <row r="37" spans="1:3" ht="10.5" customHeight="1" x14ac:dyDescent="0.2">
      <c r="A37" s="251" t="s">
        <v>469</v>
      </c>
      <c r="B37" s="252" t="s">
        <v>235</v>
      </c>
      <c r="C37" s="48"/>
    </row>
    <row r="38" spans="1:3" ht="12" customHeight="1" x14ac:dyDescent="0.2">
      <c r="A38" s="251" t="s">
        <v>470</v>
      </c>
      <c r="B38" s="253" t="s">
        <v>89</v>
      </c>
      <c r="C38" s="140"/>
    </row>
    <row r="39" spans="1:3" ht="12.75" customHeight="1" thickBot="1" x14ac:dyDescent="0.25">
      <c r="A39" s="250" t="s">
        <v>471</v>
      </c>
      <c r="B39" s="71" t="s">
        <v>472</v>
      </c>
      <c r="C39" s="51"/>
    </row>
    <row r="40" spans="1:3" ht="16.5" customHeight="1" thickBot="1" x14ac:dyDescent="0.25">
      <c r="A40" s="97" t="s">
        <v>103</v>
      </c>
      <c r="B40" s="98" t="s">
        <v>473</v>
      </c>
      <c r="C40" s="188">
        <f>+C35+C36</f>
        <v>0</v>
      </c>
    </row>
    <row r="41" spans="1:3" ht="13.5" thickBot="1" x14ac:dyDescent="0.25">
      <c r="A41" s="99"/>
      <c r="B41" s="100"/>
      <c r="C41" s="186"/>
    </row>
    <row r="42" spans="1:3" ht="13.5" thickBot="1" x14ac:dyDescent="0.25">
      <c r="A42" s="103"/>
      <c r="B42" s="104" t="s">
        <v>131</v>
      </c>
      <c r="C42" s="188"/>
    </row>
    <row r="43" spans="1:3" ht="11.25" customHeight="1" thickBot="1" x14ac:dyDescent="0.25">
      <c r="A43" s="84" t="s">
        <v>94</v>
      </c>
      <c r="B43" s="60" t="s">
        <v>474</v>
      </c>
      <c r="C43" s="139">
        <f>SUM(C44:C48)</f>
        <v>0</v>
      </c>
    </row>
    <row r="44" spans="1:3" ht="11.25" customHeight="1" x14ac:dyDescent="0.2">
      <c r="A44" s="250" t="s">
        <v>157</v>
      </c>
      <c r="B44" s="7" t="s">
        <v>124</v>
      </c>
      <c r="C44" s="48"/>
    </row>
    <row r="45" spans="1:3" ht="11.25" customHeight="1" x14ac:dyDescent="0.2">
      <c r="A45" s="250" t="s">
        <v>158</v>
      </c>
      <c r="B45" s="6" t="s">
        <v>203</v>
      </c>
      <c r="C45" s="50"/>
    </row>
    <row r="46" spans="1:3" ht="10.5" customHeight="1" x14ac:dyDescent="0.2">
      <c r="A46" s="250" t="s">
        <v>159</v>
      </c>
      <c r="B46" s="6" t="s">
        <v>176</v>
      </c>
      <c r="C46" s="50"/>
    </row>
    <row r="47" spans="1:3" ht="10.5" customHeight="1" x14ac:dyDescent="0.2">
      <c r="A47" s="250" t="s">
        <v>160</v>
      </c>
      <c r="B47" s="6" t="s">
        <v>204</v>
      </c>
      <c r="C47" s="50"/>
    </row>
    <row r="48" spans="1:3" ht="12" customHeight="1" thickBot="1" x14ac:dyDescent="0.25">
      <c r="A48" s="250" t="s">
        <v>177</v>
      </c>
      <c r="B48" s="6" t="s">
        <v>205</v>
      </c>
      <c r="C48" s="50"/>
    </row>
    <row r="49" spans="1:3" ht="12.75" customHeight="1" thickBot="1" x14ac:dyDescent="0.25">
      <c r="A49" s="84" t="s">
        <v>95</v>
      </c>
      <c r="B49" s="60" t="s">
        <v>475</v>
      </c>
      <c r="C49" s="139">
        <f>SUM(C50:C52)</f>
        <v>0</v>
      </c>
    </row>
    <row r="50" spans="1:3" ht="13.5" customHeight="1" x14ac:dyDescent="0.2">
      <c r="A50" s="250" t="s">
        <v>163</v>
      </c>
      <c r="B50" s="7" t="s">
        <v>225</v>
      </c>
      <c r="C50" s="48"/>
    </row>
    <row r="51" spans="1:3" ht="11.25" customHeight="1" x14ac:dyDescent="0.2">
      <c r="A51" s="250" t="s">
        <v>164</v>
      </c>
      <c r="B51" s="6" t="s">
        <v>207</v>
      </c>
      <c r="C51" s="50"/>
    </row>
    <row r="52" spans="1:3" ht="11.25" customHeight="1" x14ac:dyDescent="0.2">
      <c r="A52" s="250" t="s">
        <v>165</v>
      </c>
      <c r="B52" s="6" t="s">
        <v>132</v>
      </c>
      <c r="C52" s="50"/>
    </row>
    <row r="53" spans="1:3" ht="11.25" customHeight="1" thickBot="1" x14ac:dyDescent="0.25">
      <c r="A53" s="250" t="s">
        <v>166</v>
      </c>
      <c r="B53" s="6" t="s">
        <v>90</v>
      </c>
      <c r="C53" s="50"/>
    </row>
    <row r="54" spans="1:3" ht="11.25" customHeight="1" thickBot="1" x14ac:dyDescent="0.25">
      <c r="A54" s="84" t="s">
        <v>96</v>
      </c>
      <c r="B54" s="105" t="s">
        <v>476</v>
      </c>
      <c r="C54" s="189">
        <f>+C43+C49</f>
        <v>0</v>
      </c>
    </row>
    <row r="55" spans="1:3" ht="13.5" thickBot="1" x14ac:dyDescent="0.25">
      <c r="A55" s="106"/>
      <c r="B55" s="107"/>
      <c r="C55" s="190"/>
    </row>
    <row r="56" spans="1:3" ht="13.5" thickBot="1" x14ac:dyDescent="0.25">
      <c r="A56" s="108" t="s">
        <v>220</v>
      </c>
      <c r="B56" s="109"/>
      <c r="C56" s="58"/>
    </row>
    <row r="57" spans="1:3" ht="13.5" thickBot="1" x14ac:dyDescent="0.25">
      <c r="A57" s="108" t="s">
        <v>221</v>
      </c>
      <c r="B57" s="109"/>
      <c r="C57" s="58"/>
    </row>
    <row r="58" spans="1:3" x14ac:dyDescent="0.2">
      <c r="A58" s="106"/>
      <c r="B58" s="107"/>
      <c r="C58" s="107"/>
    </row>
    <row r="59" spans="1:3" x14ac:dyDescent="0.2">
      <c r="A59" s="106"/>
      <c r="B59" s="107"/>
      <c r="C59" s="107"/>
    </row>
  </sheetData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C59"/>
  <sheetViews>
    <sheetView workbookViewId="0">
      <selection activeCell="B6" sqref="B6"/>
    </sheetView>
  </sheetViews>
  <sheetFormatPr defaultRowHeight="12.75" x14ac:dyDescent="0.2"/>
  <cols>
    <col min="1" max="1" width="37.83203125" customWidth="1"/>
    <col min="2" max="2" width="38.1640625" customWidth="1"/>
    <col min="3" max="3" width="12.6640625" customWidth="1"/>
  </cols>
  <sheetData>
    <row r="1" spans="1:3" ht="16.5" thickBot="1" x14ac:dyDescent="0.25">
      <c r="A1" s="85"/>
      <c r="B1" s="87"/>
      <c r="C1" s="255" t="s">
        <v>802</v>
      </c>
    </row>
    <row r="2" spans="1:3" ht="22.5" customHeight="1" x14ac:dyDescent="0.2">
      <c r="A2" s="207" t="s">
        <v>218</v>
      </c>
      <c r="B2" s="176" t="s">
        <v>492</v>
      </c>
      <c r="C2" s="191" t="s">
        <v>489</v>
      </c>
    </row>
    <row r="3" spans="1:3" ht="35.25" customHeight="1" thickBot="1" x14ac:dyDescent="0.25">
      <c r="A3" s="248" t="s">
        <v>217</v>
      </c>
      <c r="B3" s="729" t="s">
        <v>762</v>
      </c>
      <c r="C3" s="192" t="s">
        <v>489</v>
      </c>
    </row>
    <row r="4" spans="1:3" ht="14.25" thickBot="1" x14ac:dyDescent="0.3">
      <c r="A4" s="89"/>
      <c r="B4" s="89"/>
      <c r="C4" s="90" t="s">
        <v>127</v>
      </c>
    </row>
    <row r="5" spans="1:3" ht="27" customHeight="1" thickBot="1" x14ac:dyDescent="0.25">
      <c r="A5" s="208" t="s">
        <v>219</v>
      </c>
      <c r="B5" s="91" t="s">
        <v>128</v>
      </c>
      <c r="C5" s="92" t="s">
        <v>129</v>
      </c>
    </row>
    <row r="6" spans="1:3" ht="13.5" thickBot="1" x14ac:dyDescent="0.25">
      <c r="A6" s="81">
        <v>1</v>
      </c>
      <c r="B6" s="82">
        <v>2</v>
      </c>
      <c r="C6" s="83">
        <v>3</v>
      </c>
    </row>
    <row r="7" spans="1:3" ht="14.25" customHeight="1" thickBot="1" x14ac:dyDescent="0.25">
      <c r="A7" s="93"/>
      <c r="B7" s="94" t="s">
        <v>130</v>
      </c>
      <c r="C7" s="95"/>
    </row>
    <row r="8" spans="1:3" ht="12" customHeight="1" thickBot="1" x14ac:dyDescent="0.25">
      <c r="A8" s="81" t="s">
        <v>94</v>
      </c>
      <c r="B8" s="96" t="s">
        <v>456</v>
      </c>
      <c r="C8" s="139">
        <f>SUM(C9:C18)</f>
        <v>0</v>
      </c>
    </row>
    <row r="9" spans="1:3" ht="10.5" customHeight="1" x14ac:dyDescent="0.2">
      <c r="A9" s="249" t="s">
        <v>157</v>
      </c>
      <c r="B9" s="8" t="s">
        <v>282</v>
      </c>
      <c r="C9" s="182"/>
    </row>
    <row r="10" spans="1:3" ht="10.5" customHeight="1" x14ac:dyDescent="0.2">
      <c r="A10" s="250" t="s">
        <v>158</v>
      </c>
      <c r="B10" s="6" t="s">
        <v>283</v>
      </c>
      <c r="C10" s="137"/>
    </row>
    <row r="11" spans="1:3" ht="11.25" customHeight="1" x14ac:dyDescent="0.2">
      <c r="A11" s="250" t="s">
        <v>159</v>
      </c>
      <c r="B11" s="6" t="s">
        <v>284</v>
      </c>
      <c r="C11" s="137"/>
    </row>
    <row r="12" spans="1:3" ht="11.25" customHeight="1" x14ac:dyDescent="0.2">
      <c r="A12" s="250" t="s">
        <v>160</v>
      </c>
      <c r="B12" s="6" t="s">
        <v>285</v>
      </c>
      <c r="C12" s="137"/>
    </row>
    <row r="13" spans="1:3" ht="10.5" customHeight="1" x14ac:dyDescent="0.2">
      <c r="A13" s="250" t="s">
        <v>177</v>
      </c>
      <c r="B13" s="6" t="s">
        <v>286</v>
      </c>
      <c r="C13" s="137"/>
    </row>
    <row r="14" spans="1:3" ht="11.25" customHeight="1" x14ac:dyDescent="0.2">
      <c r="A14" s="250" t="s">
        <v>161</v>
      </c>
      <c r="B14" s="6" t="s">
        <v>457</v>
      </c>
      <c r="C14" s="137"/>
    </row>
    <row r="15" spans="1:3" ht="11.25" customHeight="1" x14ac:dyDescent="0.2">
      <c r="A15" s="250" t="s">
        <v>162</v>
      </c>
      <c r="B15" s="5" t="s">
        <v>458</v>
      </c>
      <c r="C15" s="137"/>
    </row>
    <row r="16" spans="1:3" ht="11.25" customHeight="1" x14ac:dyDescent="0.2">
      <c r="A16" s="250" t="s">
        <v>169</v>
      </c>
      <c r="B16" s="6" t="s">
        <v>289</v>
      </c>
      <c r="C16" s="183"/>
    </row>
    <row r="17" spans="1:3" ht="12" customHeight="1" x14ac:dyDescent="0.2">
      <c r="A17" s="250" t="s">
        <v>170</v>
      </c>
      <c r="B17" s="6" t="s">
        <v>290</v>
      </c>
      <c r="C17" s="137"/>
    </row>
    <row r="18" spans="1:3" ht="12" customHeight="1" thickBot="1" x14ac:dyDescent="0.25">
      <c r="A18" s="250" t="s">
        <v>171</v>
      </c>
      <c r="B18" s="5" t="s">
        <v>291</v>
      </c>
      <c r="C18" s="138"/>
    </row>
    <row r="19" spans="1:3" ht="12" customHeight="1" thickBot="1" x14ac:dyDescent="0.25">
      <c r="A19" s="81" t="s">
        <v>95</v>
      </c>
      <c r="B19" s="96" t="s">
        <v>459</v>
      </c>
      <c r="C19" s="139">
        <f>SUM(C20:C22)</f>
        <v>0</v>
      </c>
    </row>
    <row r="20" spans="1:3" ht="11.25" customHeight="1" x14ac:dyDescent="0.2">
      <c r="A20" s="250" t="s">
        <v>163</v>
      </c>
      <c r="B20" s="7" t="s">
        <v>257</v>
      </c>
      <c r="C20" s="137"/>
    </row>
    <row r="21" spans="1:3" ht="9.75" customHeight="1" x14ac:dyDescent="0.2">
      <c r="A21" s="250" t="s">
        <v>164</v>
      </c>
      <c r="B21" s="6" t="s">
        <v>460</v>
      </c>
      <c r="C21" s="137"/>
    </row>
    <row r="22" spans="1:3" ht="11.25" customHeight="1" x14ac:dyDescent="0.2">
      <c r="A22" s="250" t="s">
        <v>165</v>
      </c>
      <c r="B22" s="6" t="s">
        <v>461</v>
      </c>
      <c r="C22" s="137"/>
    </row>
    <row r="23" spans="1:3" ht="10.5" customHeight="1" thickBot="1" x14ac:dyDescent="0.25">
      <c r="A23" s="250" t="s">
        <v>166</v>
      </c>
      <c r="B23" s="6" t="s">
        <v>88</v>
      </c>
      <c r="C23" s="137"/>
    </row>
    <row r="24" spans="1:3" ht="11.25" customHeight="1" thickBot="1" x14ac:dyDescent="0.25">
      <c r="A24" s="84" t="s">
        <v>96</v>
      </c>
      <c r="B24" s="60" t="s">
        <v>194</v>
      </c>
      <c r="C24" s="166"/>
    </row>
    <row r="25" spans="1:3" ht="12.75" customHeight="1" thickBot="1" x14ac:dyDescent="0.25">
      <c r="A25" s="84" t="s">
        <v>97</v>
      </c>
      <c r="B25" s="60" t="s">
        <v>462</v>
      </c>
      <c r="C25" s="139">
        <f>+C26+C27</f>
        <v>0</v>
      </c>
    </row>
    <row r="26" spans="1:3" ht="12" customHeight="1" x14ac:dyDescent="0.2">
      <c r="A26" s="251" t="s">
        <v>267</v>
      </c>
      <c r="B26" s="252" t="s">
        <v>460</v>
      </c>
      <c r="C26" s="48"/>
    </row>
    <row r="27" spans="1:3" ht="12" customHeight="1" x14ac:dyDescent="0.2">
      <c r="A27" s="251" t="s">
        <v>270</v>
      </c>
      <c r="B27" s="253" t="s">
        <v>463</v>
      </c>
      <c r="C27" s="140"/>
    </row>
    <row r="28" spans="1:3" ht="12" customHeight="1" thickBot="1" x14ac:dyDescent="0.25">
      <c r="A28" s="250" t="s">
        <v>271</v>
      </c>
      <c r="B28" s="254" t="s">
        <v>464</v>
      </c>
      <c r="C28" s="51"/>
    </row>
    <row r="29" spans="1:3" ht="12.75" customHeight="1" thickBot="1" x14ac:dyDescent="0.25">
      <c r="A29" s="84" t="s">
        <v>98</v>
      </c>
      <c r="B29" s="60" t="s">
        <v>465</v>
      </c>
      <c r="C29" s="139">
        <f>+C30+C31+C32</f>
        <v>0</v>
      </c>
    </row>
    <row r="30" spans="1:3" ht="10.5" customHeight="1" x14ac:dyDescent="0.2">
      <c r="A30" s="251" t="s">
        <v>150</v>
      </c>
      <c r="B30" s="252" t="s">
        <v>296</v>
      </c>
      <c r="C30" s="48"/>
    </row>
    <row r="31" spans="1:3" ht="11.25" customHeight="1" x14ac:dyDescent="0.2">
      <c r="A31" s="251" t="s">
        <v>151</v>
      </c>
      <c r="B31" s="253" t="s">
        <v>297</v>
      </c>
      <c r="C31" s="140"/>
    </row>
    <row r="32" spans="1:3" ht="11.25" customHeight="1" thickBot="1" x14ac:dyDescent="0.25">
      <c r="A32" s="250" t="s">
        <v>152</v>
      </c>
      <c r="B32" s="71" t="s">
        <v>298</v>
      </c>
      <c r="C32" s="51"/>
    </row>
    <row r="33" spans="1:3" ht="11.25" customHeight="1" thickBot="1" x14ac:dyDescent="0.25">
      <c r="A33" s="84" t="s">
        <v>99</v>
      </c>
      <c r="B33" s="60" t="s">
        <v>411</v>
      </c>
      <c r="C33" s="166"/>
    </row>
    <row r="34" spans="1:3" ht="12" customHeight="1" thickBot="1" x14ac:dyDescent="0.25">
      <c r="A34" s="84" t="s">
        <v>100</v>
      </c>
      <c r="B34" s="60" t="s">
        <v>466</v>
      </c>
      <c r="C34" s="184"/>
    </row>
    <row r="35" spans="1:3" ht="12" customHeight="1" thickBot="1" x14ac:dyDescent="0.25">
      <c r="A35" s="81" t="s">
        <v>101</v>
      </c>
      <c r="B35" s="60" t="s">
        <v>467</v>
      </c>
      <c r="C35" s="185">
        <f>+C8+C19+C24+C25+C29+C33+C34</f>
        <v>0</v>
      </c>
    </row>
    <row r="36" spans="1:3" ht="12" customHeight="1" thickBot="1" x14ac:dyDescent="0.25">
      <c r="A36" s="97" t="s">
        <v>102</v>
      </c>
      <c r="B36" s="60" t="s">
        <v>468</v>
      </c>
      <c r="C36" s="185">
        <f>+C37+C38+C39</f>
        <v>0</v>
      </c>
    </row>
    <row r="37" spans="1:3" ht="12" customHeight="1" x14ac:dyDescent="0.2">
      <c r="A37" s="251" t="s">
        <v>469</v>
      </c>
      <c r="B37" s="252" t="s">
        <v>235</v>
      </c>
      <c r="C37" s="48"/>
    </row>
    <row r="38" spans="1:3" ht="13.5" customHeight="1" x14ac:dyDescent="0.2">
      <c r="A38" s="251" t="s">
        <v>470</v>
      </c>
      <c r="B38" s="253" t="s">
        <v>89</v>
      </c>
      <c r="C38" s="140"/>
    </row>
    <row r="39" spans="1:3" ht="12.75" customHeight="1" thickBot="1" x14ac:dyDescent="0.25">
      <c r="A39" s="250" t="s">
        <v>471</v>
      </c>
      <c r="B39" s="71" t="s">
        <v>472</v>
      </c>
      <c r="C39" s="51"/>
    </row>
    <row r="40" spans="1:3" ht="11.25" customHeight="1" thickBot="1" x14ac:dyDescent="0.25">
      <c r="A40" s="97" t="s">
        <v>103</v>
      </c>
      <c r="B40" s="98" t="s">
        <v>473</v>
      </c>
      <c r="C40" s="188">
        <f>+C35+C36</f>
        <v>0</v>
      </c>
    </row>
    <row r="41" spans="1:3" ht="13.5" thickBot="1" x14ac:dyDescent="0.25">
      <c r="A41" s="99"/>
      <c r="B41" s="100"/>
      <c r="C41" s="186"/>
    </row>
    <row r="42" spans="1:3" ht="13.5" thickBot="1" x14ac:dyDescent="0.25">
      <c r="A42" s="103"/>
      <c r="B42" s="104" t="s">
        <v>131</v>
      </c>
      <c r="C42" s="188"/>
    </row>
    <row r="43" spans="1:3" ht="12.75" customHeight="1" thickBot="1" x14ac:dyDescent="0.25">
      <c r="A43" s="84" t="s">
        <v>94</v>
      </c>
      <c r="B43" s="60" t="s">
        <v>474</v>
      </c>
      <c r="C43" s="139">
        <f>SUM(C44:C48)</f>
        <v>0</v>
      </c>
    </row>
    <row r="44" spans="1:3" ht="10.5" customHeight="1" x14ac:dyDescent="0.2">
      <c r="A44" s="250" t="s">
        <v>157</v>
      </c>
      <c r="B44" s="7" t="s">
        <v>124</v>
      </c>
      <c r="C44" s="48"/>
    </row>
    <row r="45" spans="1:3" ht="11.25" customHeight="1" x14ac:dyDescent="0.2">
      <c r="A45" s="250" t="s">
        <v>158</v>
      </c>
      <c r="B45" s="6" t="s">
        <v>203</v>
      </c>
      <c r="C45" s="50"/>
    </row>
    <row r="46" spans="1:3" ht="12" customHeight="1" x14ac:dyDescent="0.2">
      <c r="A46" s="250" t="s">
        <v>159</v>
      </c>
      <c r="B46" s="6" t="s">
        <v>176</v>
      </c>
      <c r="C46" s="50"/>
    </row>
    <row r="47" spans="1:3" ht="11.25" customHeight="1" x14ac:dyDescent="0.2">
      <c r="A47" s="250" t="s">
        <v>160</v>
      </c>
      <c r="B47" s="6" t="s">
        <v>204</v>
      </c>
      <c r="C47" s="50"/>
    </row>
    <row r="48" spans="1:3" ht="11.25" customHeight="1" thickBot="1" x14ac:dyDescent="0.25">
      <c r="A48" s="250" t="s">
        <v>177</v>
      </c>
      <c r="B48" s="6" t="s">
        <v>205</v>
      </c>
      <c r="C48" s="50"/>
    </row>
    <row r="49" spans="1:3" ht="10.5" customHeight="1" thickBot="1" x14ac:dyDescent="0.25">
      <c r="A49" s="84" t="s">
        <v>95</v>
      </c>
      <c r="B49" s="60" t="s">
        <v>475</v>
      </c>
      <c r="C49" s="139">
        <f>SUM(C50:C52)</f>
        <v>0</v>
      </c>
    </row>
    <row r="50" spans="1:3" ht="9.75" customHeight="1" x14ac:dyDescent="0.2">
      <c r="A50" s="250" t="s">
        <v>163</v>
      </c>
      <c r="B50" s="7" t="s">
        <v>225</v>
      </c>
      <c r="C50" s="48"/>
    </row>
    <row r="51" spans="1:3" ht="12" customHeight="1" x14ac:dyDescent="0.2">
      <c r="A51" s="250" t="s">
        <v>164</v>
      </c>
      <c r="B51" s="6" t="s">
        <v>207</v>
      </c>
      <c r="C51" s="50"/>
    </row>
    <row r="52" spans="1:3" ht="12" customHeight="1" x14ac:dyDescent="0.2">
      <c r="A52" s="250" t="s">
        <v>165</v>
      </c>
      <c r="B52" s="6" t="s">
        <v>132</v>
      </c>
      <c r="C52" s="50"/>
    </row>
    <row r="53" spans="1:3" ht="12" customHeight="1" thickBot="1" x14ac:dyDescent="0.25">
      <c r="A53" s="250" t="s">
        <v>166</v>
      </c>
      <c r="B53" s="6" t="s">
        <v>90</v>
      </c>
      <c r="C53" s="50"/>
    </row>
    <row r="54" spans="1:3" ht="12" customHeight="1" thickBot="1" x14ac:dyDescent="0.25">
      <c r="A54" s="84" t="s">
        <v>96</v>
      </c>
      <c r="B54" s="105" t="s">
        <v>476</v>
      </c>
      <c r="C54" s="189">
        <f>+C43+C49</f>
        <v>0</v>
      </c>
    </row>
    <row r="55" spans="1:3" ht="13.5" thickBot="1" x14ac:dyDescent="0.25">
      <c r="A55" s="106"/>
      <c r="B55" s="107"/>
      <c r="C55" s="190"/>
    </row>
    <row r="56" spans="1:3" ht="13.5" thickBot="1" x14ac:dyDescent="0.25">
      <c r="A56" s="108" t="s">
        <v>220</v>
      </c>
      <c r="B56" s="109"/>
      <c r="C56" s="58"/>
    </row>
    <row r="57" spans="1:3" ht="13.5" thickBot="1" x14ac:dyDescent="0.25">
      <c r="A57" s="108" t="s">
        <v>221</v>
      </c>
      <c r="B57" s="109"/>
      <c r="C57" s="58"/>
    </row>
    <row r="58" spans="1:3" x14ac:dyDescent="0.2">
      <c r="A58" s="106"/>
      <c r="B58" s="107"/>
      <c r="C58" s="107"/>
    </row>
    <row r="59" spans="1:3" x14ac:dyDescent="0.2">
      <c r="A59" s="106"/>
      <c r="B59" s="107"/>
      <c r="C59" s="107"/>
    </row>
  </sheetData>
  <pageMargins left="0.7" right="0.7" top="0.75" bottom="0.75" header="0.3" footer="0.3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opLeftCell="A4" workbookViewId="0">
      <selection activeCell="I5" sqref="I5"/>
    </sheetView>
  </sheetViews>
  <sheetFormatPr defaultRowHeight="12.75" x14ac:dyDescent="0.2"/>
  <cols>
    <col min="2" max="2" width="28.6640625" customWidth="1"/>
    <col min="4" max="4" width="11.6640625" customWidth="1"/>
    <col min="5" max="5" width="12.5" customWidth="1"/>
    <col min="6" max="6" width="12.6640625" customWidth="1"/>
  </cols>
  <sheetData>
    <row r="2" spans="1:9" ht="13.5" x14ac:dyDescent="0.25">
      <c r="C2" s="923" t="s">
        <v>774</v>
      </c>
      <c r="D2" s="923"/>
      <c r="E2" s="923"/>
      <c r="F2" s="923"/>
      <c r="G2" s="923"/>
    </row>
    <row r="3" spans="1:9" ht="15.75" customHeight="1" x14ac:dyDescent="0.2">
      <c r="A3" s="922" t="s">
        <v>742</v>
      </c>
      <c r="B3" s="922"/>
      <c r="C3" s="922"/>
      <c r="D3" s="922"/>
      <c r="E3" s="922"/>
      <c r="F3" s="922"/>
      <c r="G3" s="922"/>
      <c r="H3" s="34"/>
      <c r="I3" s="34"/>
    </row>
    <row r="4" spans="1:9" x14ac:dyDescent="0.2">
      <c r="A4" s="922"/>
      <c r="B4" s="922"/>
      <c r="C4" s="922"/>
      <c r="D4" s="922"/>
      <c r="E4" s="922"/>
      <c r="F4" s="922"/>
      <c r="G4" s="922"/>
      <c r="H4" s="34"/>
      <c r="I4" s="34"/>
    </row>
    <row r="5" spans="1:9" ht="15.75" x14ac:dyDescent="0.25">
      <c r="A5" s="828" t="s">
        <v>743</v>
      </c>
      <c r="B5" s="829"/>
      <c r="C5" s="921" t="s">
        <v>744</v>
      </c>
      <c r="D5" s="921"/>
      <c r="E5" s="921"/>
      <c r="F5" s="921"/>
      <c r="G5" s="921"/>
      <c r="H5" s="830"/>
      <c r="I5" s="830"/>
    </row>
    <row r="6" spans="1:9" ht="15.75" x14ac:dyDescent="0.25">
      <c r="A6" s="829"/>
      <c r="B6" s="829"/>
      <c r="C6" s="829"/>
      <c r="D6" s="829"/>
      <c r="E6" s="829"/>
      <c r="F6" s="829"/>
      <c r="G6" s="829"/>
      <c r="H6" s="830"/>
      <c r="I6" s="830"/>
    </row>
    <row r="7" spans="1:9" ht="15.75" x14ac:dyDescent="0.25">
      <c r="A7" s="828" t="s">
        <v>745</v>
      </c>
      <c r="B7" s="829"/>
      <c r="C7" s="921" t="s">
        <v>744</v>
      </c>
      <c r="D7" s="921"/>
      <c r="E7" s="921"/>
      <c r="F7" s="921"/>
      <c r="G7" s="829"/>
      <c r="H7" s="830"/>
      <c r="I7" s="830"/>
    </row>
    <row r="8" spans="1:9" x14ac:dyDescent="0.2">
      <c r="A8" s="611"/>
      <c r="B8" s="611"/>
      <c r="C8" s="611"/>
      <c r="D8" s="611"/>
      <c r="E8" s="611"/>
      <c r="F8" s="611"/>
      <c r="G8" s="611"/>
      <c r="H8" s="831"/>
      <c r="I8" s="831"/>
    </row>
    <row r="9" spans="1:9" ht="15" x14ac:dyDescent="0.25">
      <c r="A9" s="832" t="s">
        <v>746</v>
      </c>
      <c r="B9" s="833"/>
      <c r="C9" s="833"/>
      <c r="D9" s="834"/>
      <c r="E9" s="834"/>
      <c r="F9" s="834"/>
      <c r="G9" s="834"/>
      <c r="H9" s="835"/>
      <c r="I9" s="835"/>
    </row>
    <row r="10" spans="1:9" ht="15.75" thickBot="1" x14ac:dyDescent="0.3">
      <c r="A10" s="832" t="s">
        <v>747</v>
      </c>
      <c r="B10" s="834"/>
      <c r="C10" s="834"/>
      <c r="D10" s="834"/>
      <c r="E10" s="834"/>
      <c r="F10" s="834"/>
      <c r="G10" s="834"/>
      <c r="H10" s="835"/>
      <c r="I10" s="835"/>
    </row>
    <row r="11" spans="1:9" ht="36.75" thickBot="1" x14ac:dyDescent="0.25">
      <c r="A11" s="836" t="s">
        <v>627</v>
      </c>
      <c r="B11" s="678" t="s">
        <v>748</v>
      </c>
      <c r="C11" s="678" t="s">
        <v>749</v>
      </c>
      <c r="D11" s="678" t="s">
        <v>750</v>
      </c>
      <c r="E11" s="678" t="s">
        <v>751</v>
      </c>
      <c r="F11" s="678" t="s">
        <v>752</v>
      </c>
      <c r="G11" s="679" t="s">
        <v>594</v>
      </c>
      <c r="H11" s="680"/>
      <c r="I11" s="680"/>
    </row>
    <row r="12" spans="1:9" x14ac:dyDescent="0.2">
      <c r="A12" s="837" t="s">
        <v>94</v>
      </c>
      <c r="B12" s="838" t="s">
        <v>753</v>
      </c>
      <c r="C12" s="839"/>
      <c r="D12" s="839"/>
      <c r="E12" s="839"/>
      <c r="F12" s="839"/>
      <c r="G12" s="840">
        <f>SUM(C12:F12)</f>
        <v>0</v>
      </c>
      <c r="H12" s="34"/>
      <c r="I12" s="34"/>
    </row>
    <row r="13" spans="1:9" ht="22.5" x14ac:dyDescent="0.2">
      <c r="A13" s="841" t="s">
        <v>95</v>
      </c>
      <c r="B13" s="842" t="s">
        <v>754</v>
      </c>
      <c r="C13" s="843"/>
      <c r="D13" s="843"/>
      <c r="E13" s="843"/>
      <c r="F13" s="843"/>
      <c r="G13" s="844">
        <f t="shared" ref="G13:G18" si="0">SUM(C13:F13)</f>
        <v>0</v>
      </c>
      <c r="H13" s="34"/>
      <c r="I13" s="34"/>
    </row>
    <row r="14" spans="1:9" ht="22.5" x14ac:dyDescent="0.2">
      <c r="A14" s="841" t="s">
        <v>96</v>
      </c>
      <c r="B14" s="842" t="s">
        <v>755</v>
      </c>
      <c r="C14" s="843"/>
      <c r="D14" s="843"/>
      <c r="E14" s="843"/>
      <c r="F14" s="843"/>
      <c r="G14" s="844">
        <f t="shared" si="0"/>
        <v>0</v>
      </c>
      <c r="H14" s="34"/>
      <c r="I14" s="34"/>
    </row>
    <row r="15" spans="1:9" x14ac:dyDescent="0.2">
      <c r="A15" s="841" t="s">
        <v>97</v>
      </c>
      <c r="B15" s="842" t="s">
        <v>756</v>
      </c>
      <c r="C15" s="843"/>
      <c r="D15" s="843"/>
      <c r="E15" s="843"/>
      <c r="F15" s="843"/>
      <c r="G15" s="844">
        <f t="shared" si="0"/>
        <v>0</v>
      </c>
      <c r="H15" s="34"/>
      <c r="I15" s="34"/>
    </row>
    <row r="16" spans="1:9" ht="33.75" x14ac:dyDescent="0.2">
      <c r="A16" s="841" t="s">
        <v>98</v>
      </c>
      <c r="B16" s="842" t="s">
        <v>757</v>
      </c>
      <c r="C16" s="843"/>
      <c r="D16" s="843"/>
      <c r="E16" s="843"/>
      <c r="F16" s="843"/>
      <c r="G16" s="844">
        <f t="shared" si="0"/>
        <v>0</v>
      </c>
      <c r="H16" s="34"/>
      <c r="I16" s="34"/>
    </row>
    <row r="17" spans="1:9" ht="13.5" thickBot="1" x14ac:dyDescent="0.25">
      <c r="A17" s="845" t="s">
        <v>99</v>
      </c>
      <c r="B17" s="846" t="s">
        <v>758</v>
      </c>
      <c r="C17" s="847"/>
      <c r="D17" s="847"/>
      <c r="E17" s="847"/>
      <c r="F17" s="847"/>
      <c r="G17" s="848">
        <f t="shared" si="0"/>
        <v>0</v>
      </c>
      <c r="H17" s="34"/>
      <c r="I17" s="34"/>
    </row>
    <row r="18" spans="1:9" ht="13.5" thickBot="1" x14ac:dyDescent="0.25">
      <c r="A18" s="849" t="s">
        <v>100</v>
      </c>
      <c r="B18" s="850" t="s">
        <v>594</v>
      </c>
      <c r="C18" s="851">
        <f>SUM(C12:C17)</f>
        <v>0</v>
      </c>
      <c r="D18" s="851">
        <f>SUM(D12:D17)</f>
        <v>0</v>
      </c>
      <c r="E18" s="851">
        <f>SUM(E12:E17)</f>
        <v>0</v>
      </c>
      <c r="F18" s="851">
        <f>SUM(F12:F17)</f>
        <v>0</v>
      </c>
      <c r="G18" s="852">
        <f t="shared" si="0"/>
        <v>0</v>
      </c>
      <c r="H18" s="853"/>
      <c r="I18" s="853"/>
    </row>
    <row r="19" spans="1:9" x14ac:dyDescent="0.2">
      <c r="A19" s="611"/>
      <c r="B19" s="611"/>
      <c r="C19" s="611"/>
      <c r="D19" s="611"/>
      <c r="E19" s="611"/>
      <c r="F19" s="611"/>
      <c r="G19" s="611"/>
      <c r="H19" s="831"/>
      <c r="I19" s="831"/>
    </row>
    <row r="20" spans="1:9" x14ac:dyDescent="0.2">
      <c r="A20" s="611"/>
      <c r="B20" s="611"/>
      <c r="C20" s="611"/>
      <c r="D20" s="611"/>
      <c r="E20" s="611"/>
      <c r="F20" s="611"/>
      <c r="G20" s="611"/>
      <c r="H20" s="831"/>
      <c r="I20" s="831"/>
    </row>
    <row r="21" spans="1:9" x14ac:dyDescent="0.2">
      <c r="A21" s="611"/>
      <c r="B21" s="611"/>
      <c r="C21" s="611"/>
      <c r="D21" s="611"/>
      <c r="E21" s="611"/>
      <c r="F21" s="611"/>
      <c r="G21" s="611"/>
      <c r="H21" s="831"/>
      <c r="I21" s="831"/>
    </row>
    <row r="22" spans="1:9" ht="15.75" x14ac:dyDescent="0.25">
      <c r="A22" s="830" t="s">
        <v>759</v>
      </c>
      <c r="B22" s="611"/>
      <c r="C22" s="611"/>
      <c r="D22" s="611"/>
      <c r="E22" s="611"/>
      <c r="F22" s="611"/>
      <c r="G22" s="611"/>
      <c r="H22" s="831"/>
      <c r="I22" s="831"/>
    </row>
    <row r="23" spans="1:9" x14ac:dyDescent="0.2">
      <c r="A23" s="611"/>
      <c r="B23" s="611"/>
      <c r="C23" s="611"/>
      <c r="D23" s="611"/>
      <c r="E23" s="611"/>
      <c r="F23" s="611"/>
      <c r="G23" s="611"/>
      <c r="H23" s="831"/>
      <c r="I23" s="831"/>
    </row>
    <row r="24" spans="1:9" x14ac:dyDescent="0.2">
      <c r="A24" s="611"/>
      <c r="B24" s="611"/>
      <c r="C24" s="611"/>
      <c r="D24" s="611"/>
      <c r="E24" s="611"/>
      <c r="F24" s="611"/>
      <c r="G24" s="611"/>
      <c r="H24" s="34"/>
      <c r="I24" s="34"/>
    </row>
    <row r="25" spans="1:9" x14ac:dyDescent="0.2">
      <c r="A25" s="611"/>
      <c r="B25" s="611"/>
      <c r="C25" s="831"/>
      <c r="D25" s="831"/>
      <c r="E25" s="831"/>
      <c r="F25" s="831"/>
      <c r="G25" s="611"/>
      <c r="H25" s="34"/>
      <c r="I25" s="34"/>
    </row>
    <row r="26" spans="1:9" ht="13.5" x14ac:dyDescent="0.25">
      <c r="A26" s="611"/>
      <c r="B26" s="611"/>
      <c r="C26" s="854"/>
      <c r="D26" s="855" t="s">
        <v>760</v>
      </c>
      <c r="E26" s="855"/>
      <c r="F26" s="854"/>
      <c r="G26" s="611"/>
      <c r="H26" s="34"/>
      <c r="I26" s="34"/>
    </row>
    <row r="27" spans="1:9" ht="13.5" x14ac:dyDescent="0.25">
      <c r="A27" s="34"/>
      <c r="B27" s="34"/>
      <c r="C27" s="856"/>
      <c r="D27" s="857"/>
      <c r="E27" s="857"/>
      <c r="F27" s="856"/>
      <c r="G27" s="34"/>
      <c r="H27" s="34"/>
      <c r="I27" s="34"/>
    </row>
    <row r="28" spans="1:9" ht="13.5" x14ac:dyDescent="0.25">
      <c r="A28" s="34"/>
      <c r="B28" s="34"/>
      <c r="C28" s="856"/>
      <c r="D28" s="857"/>
      <c r="E28" s="857"/>
      <c r="F28" s="856"/>
      <c r="G28" s="34"/>
      <c r="H28" s="34"/>
      <c r="I28" s="34"/>
    </row>
    <row r="29" spans="1:9" x14ac:dyDescent="0.2">
      <c r="A29" s="34"/>
      <c r="B29" s="34"/>
      <c r="C29" s="34"/>
      <c r="D29" s="34"/>
      <c r="E29" s="34"/>
      <c r="F29" s="34"/>
      <c r="G29" s="34"/>
      <c r="H29" s="34"/>
      <c r="I29" s="34"/>
    </row>
  </sheetData>
  <mergeCells count="4">
    <mergeCell ref="C5:G5"/>
    <mergeCell ref="C7:F7"/>
    <mergeCell ref="A3:G4"/>
    <mergeCell ref="C2:G2"/>
  </mergeCells>
  <pageMargins left="0.7" right="0.7" top="0.75" bottom="0.75" header="0.3" footer="0.3"/>
  <pageSetup paperSize="9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7.33203125" customWidth="1"/>
    <col min="2" max="2" width="64.1640625" customWidth="1"/>
    <col min="3" max="3" width="10.5" customWidth="1"/>
    <col min="4" max="4" width="11.33203125" customWidth="1"/>
    <col min="5" max="5" width="12.33203125" customWidth="1"/>
  </cols>
  <sheetData>
    <row r="1" spans="1:6" x14ac:dyDescent="0.2">
      <c r="A1" s="924" t="s">
        <v>92</v>
      </c>
      <c r="B1" s="924"/>
      <c r="C1" s="924"/>
      <c r="D1" s="924"/>
      <c r="E1" s="924"/>
      <c r="F1" s="730"/>
    </row>
    <row r="2" spans="1:6" ht="13.5" thickBot="1" x14ac:dyDescent="0.25">
      <c r="A2" s="925"/>
      <c r="B2" s="925"/>
      <c r="C2" s="731"/>
      <c r="D2" s="732"/>
      <c r="E2" s="733" t="s">
        <v>226</v>
      </c>
      <c r="F2" s="730"/>
    </row>
    <row r="3" spans="1:6" ht="21.75" thickBot="1" x14ac:dyDescent="0.25">
      <c r="A3" s="734" t="s">
        <v>144</v>
      </c>
      <c r="B3" s="735" t="s">
        <v>93</v>
      </c>
      <c r="C3" s="735" t="s">
        <v>683</v>
      </c>
      <c r="D3" s="736" t="s">
        <v>684</v>
      </c>
      <c r="E3" s="737" t="s">
        <v>248</v>
      </c>
      <c r="F3" s="730"/>
    </row>
    <row r="4" spans="1:6" ht="13.5" thickBot="1" x14ac:dyDescent="0.25">
      <c r="A4" s="734">
        <v>1</v>
      </c>
      <c r="B4" s="735">
        <v>2</v>
      </c>
      <c r="C4" s="735">
        <v>3</v>
      </c>
      <c r="D4" s="735">
        <v>4</v>
      </c>
      <c r="E4" s="737">
        <v>5</v>
      </c>
      <c r="F4" s="730"/>
    </row>
    <row r="5" spans="1:6" ht="9.75" customHeight="1" thickBot="1" x14ac:dyDescent="0.25">
      <c r="A5" s="738" t="s">
        <v>94</v>
      </c>
      <c r="B5" s="739" t="s">
        <v>249</v>
      </c>
      <c r="C5" s="740">
        <f>+C6+C7+C8+C9+C10+C11</f>
        <v>250735</v>
      </c>
      <c r="D5" s="740">
        <f>+D6+D7+D8+D9+D10+D11</f>
        <v>306458</v>
      </c>
      <c r="E5" s="741">
        <f>+E6+E7+E8+E9+E10+E11</f>
        <v>319414</v>
      </c>
      <c r="F5" s="730"/>
    </row>
    <row r="6" spans="1:6" x14ac:dyDescent="0.2">
      <c r="A6" s="742" t="s">
        <v>157</v>
      </c>
      <c r="B6" s="743" t="s">
        <v>250</v>
      </c>
      <c r="C6" s="744">
        <v>81648</v>
      </c>
      <c r="D6" s="744">
        <v>80689</v>
      </c>
      <c r="E6" s="745">
        <v>130696</v>
      </c>
      <c r="F6" s="730"/>
    </row>
    <row r="7" spans="1:6" x14ac:dyDescent="0.2">
      <c r="A7" s="746" t="s">
        <v>158</v>
      </c>
      <c r="B7" s="747" t="s">
        <v>251</v>
      </c>
      <c r="C7" s="748">
        <v>84262</v>
      </c>
      <c r="D7" s="748">
        <v>88735</v>
      </c>
      <c r="E7" s="749">
        <v>89894</v>
      </c>
      <c r="F7" s="730"/>
    </row>
    <row r="8" spans="1:6" x14ac:dyDescent="0.2">
      <c r="A8" s="746" t="s">
        <v>159</v>
      </c>
      <c r="B8" s="747" t="s">
        <v>252</v>
      </c>
      <c r="C8" s="748">
        <v>78544</v>
      </c>
      <c r="D8" s="748">
        <v>81789</v>
      </c>
      <c r="E8" s="749">
        <v>92546</v>
      </c>
      <c r="F8" s="730"/>
    </row>
    <row r="9" spans="1:6" x14ac:dyDescent="0.2">
      <c r="A9" s="746" t="s">
        <v>160</v>
      </c>
      <c r="B9" s="747" t="s">
        <v>253</v>
      </c>
      <c r="C9" s="748">
        <v>6281</v>
      </c>
      <c r="D9" s="748">
        <v>6281</v>
      </c>
      <c r="E9" s="749">
        <v>6278</v>
      </c>
      <c r="F9" s="730"/>
    </row>
    <row r="10" spans="1:6" x14ac:dyDescent="0.2">
      <c r="A10" s="746" t="s">
        <v>177</v>
      </c>
      <c r="B10" s="747" t="s">
        <v>254</v>
      </c>
      <c r="C10" s="750"/>
      <c r="D10" s="750">
        <v>22939</v>
      </c>
      <c r="E10" s="749"/>
      <c r="F10" s="730"/>
    </row>
    <row r="11" spans="1:6" ht="13.5" thickBot="1" x14ac:dyDescent="0.25">
      <c r="A11" s="751" t="s">
        <v>161</v>
      </c>
      <c r="B11" s="752" t="s">
        <v>255</v>
      </c>
      <c r="C11" s="753"/>
      <c r="D11" s="753">
        <v>26025</v>
      </c>
      <c r="E11" s="749"/>
      <c r="F11" s="730"/>
    </row>
    <row r="12" spans="1:6" ht="10.5" customHeight="1" thickBot="1" x14ac:dyDescent="0.25">
      <c r="A12" s="738" t="s">
        <v>95</v>
      </c>
      <c r="B12" s="754" t="s">
        <v>256</v>
      </c>
      <c r="C12" s="740">
        <f>+C13+C14+C15+C16+C17</f>
        <v>8497</v>
      </c>
      <c r="D12" s="740">
        <f>+D13+D14+D15+D16+D17</f>
        <v>25872</v>
      </c>
      <c r="E12" s="741">
        <f>+E13+E14+E15+E16+E17</f>
        <v>8592</v>
      </c>
      <c r="F12" s="730"/>
    </row>
    <row r="13" spans="1:6" x14ac:dyDescent="0.2">
      <c r="A13" s="742" t="s">
        <v>163</v>
      </c>
      <c r="B13" s="743" t="s">
        <v>257</v>
      </c>
      <c r="C13" s="744"/>
      <c r="D13" s="744"/>
      <c r="E13" s="745"/>
      <c r="F13" s="730"/>
    </row>
    <row r="14" spans="1:6" x14ac:dyDescent="0.2">
      <c r="A14" s="746" t="s">
        <v>164</v>
      </c>
      <c r="B14" s="747" t="s">
        <v>258</v>
      </c>
      <c r="C14" s="748"/>
      <c r="D14" s="748"/>
      <c r="E14" s="749"/>
      <c r="F14" s="730"/>
    </row>
    <row r="15" spans="1:6" x14ac:dyDescent="0.2">
      <c r="A15" s="746" t="s">
        <v>165</v>
      </c>
      <c r="B15" s="747" t="s">
        <v>479</v>
      </c>
      <c r="C15" s="748"/>
      <c r="D15" s="748"/>
      <c r="E15" s="749"/>
      <c r="F15" s="730"/>
    </row>
    <row r="16" spans="1:6" x14ac:dyDescent="0.2">
      <c r="A16" s="746" t="s">
        <v>166</v>
      </c>
      <c r="B16" s="747" t="s">
        <v>480</v>
      </c>
      <c r="C16" s="748"/>
      <c r="D16" s="748"/>
      <c r="E16" s="749"/>
      <c r="F16" s="730"/>
    </row>
    <row r="17" spans="1:6" x14ac:dyDescent="0.2">
      <c r="A17" s="746" t="s">
        <v>167</v>
      </c>
      <c r="B17" s="747" t="s">
        <v>259</v>
      </c>
      <c r="C17" s="748">
        <v>8497</v>
      </c>
      <c r="D17" s="748">
        <v>25872</v>
      </c>
      <c r="E17" s="749">
        <v>8592</v>
      </c>
      <c r="F17" s="730"/>
    </row>
    <row r="18" spans="1:6" ht="13.5" thickBot="1" x14ac:dyDescent="0.25">
      <c r="A18" s="751" t="s">
        <v>173</v>
      </c>
      <c r="B18" s="752" t="s">
        <v>260</v>
      </c>
      <c r="C18" s="755"/>
      <c r="D18" s="755"/>
      <c r="E18" s="756"/>
      <c r="F18" s="730"/>
    </row>
    <row r="19" spans="1:6" ht="9.75" customHeight="1" thickBot="1" x14ac:dyDescent="0.25">
      <c r="A19" s="738" t="s">
        <v>96</v>
      </c>
      <c r="B19" s="739" t="s">
        <v>261</v>
      </c>
      <c r="C19" s="740">
        <f>+C20+C21+C22+C23+C24</f>
        <v>0</v>
      </c>
      <c r="D19" s="740">
        <f>+D20+D21+D22+D23+D24</f>
        <v>7827</v>
      </c>
      <c r="E19" s="741">
        <f>+E20+E21+E22+E23+E24</f>
        <v>4274</v>
      </c>
      <c r="F19" s="730"/>
    </row>
    <row r="20" spans="1:6" x14ac:dyDescent="0.2">
      <c r="A20" s="742" t="s">
        <v>146</v>
      </c>
      <c r="B20" s="743" t="s">
        <v>262</v>
      </c>
      <c r="C20" s="744"/>
      <c r="D20" s="744"/>
      <c r="E20" s="745">
        <v>4274</v>
      </c>
      <c r="F20" s="730"/>
    </row>
    <row r="21" spans="1:6" x14ac:dyDescent="0.2">
      <c r="A21" s="746" t="s">
        <v>147</v>
      </c>
      <c r="B21" s="747" t="s">
        <v>263</v>
      </c>
      <c r="C21" s="748"/>
      <c r="D21" s="748"/>
      <c r="E21" s="749"/>
      <c r="F21" s="730"/>
    </row>
    <row r="22" spans="1:6" x14ac:dyDescent="0.2">
      <c r="A22" s="746" t="s">
        <v>148</v>
      </c>
      <c r="B22" s="747" t="s">
        <v>481</v>
      </c>
      <c r="C22" s="748"/>
      <c r="D22" s="748"/>
      <c r="E22" s="749"/>
      <c r="F22" s="730"/>
    </row>
    <row r="23" spans="1:6" x14ac:dyDescent="0.2">
      <c r="A23" s="746" t="s">
        <v>149</v>
      </c>
      <c r="B23" s="747" t="s">
        <v>482</v>
      </c>
      <c r="C23" s="748"/>
      <c r="D23" s="748"/>
      <c r="E23" s="749"/>
      <c r="F23" s="730"/>
    </row>
    <row r="24" spans="1:6" x14ac:dyDescent="0.2">
      <c r="A24" s="746" t="s">
        <v>191</v>
      </c>
      <c r="B24" s="747" t="s">
        <v>264</v>
      </c>
      <c r="C24" s="748"/>
      <c r="D24" s="748">
        <v>7827</v>
      </c>
      <c r="E24" s="749"/>
      <c r="F24" s="730"/>
    </row>
    <row r="25" spans="1:6" ht="13.5" thickBot="1" x14ac:dyDescent="0.25">
      <c r="A25" s="751" t="s">
        <v>192</v>
      </c>
      <c r="B25" s="752" t="s">
        <v>265</v>
      </c>
      <c r="C25" s="755"/>
      <c r="D25" s="755">
        <v>7827</v>
      </c>
      <c r="E25" s="756"/>
      <c r="F25" s="730"/>
    </row>
    <row r="26" spans="1:6" ht="9" customHeight="1" thickBot="1" x14ac:dyDescent="0.25">
      <c r="A26" s="738" t="s">
        <v>193</v>
      </c>
      <c r="B26" s="739" t="s">
        <v>266</v>
      </c>
      <c r="C26" s="757">
        <f>+C27+C30+C31+C32</f>
        <v>97182</v>
      </c>
      <c r="D26" s="757">
        <f>+D27+D30+D31+D32</f>
        <v>76291</v>
      </c>
      <c r="E26" s="758">
        <f>+E27+E30+E31+E32</f>
        <v>105374</v>
      </c>
      <c r="F26" s="730"/>
    </row>
    <row r="27" spans="1:6" x14ac:dyDescent="0.2">
      <c r="A27" s="742" t="s">
        <v>267</v>
      </c>
      <c r="B27" s="743" t="s">
        <v>273</v>
      </c>
      <c r="C27" s="759">
        <f>+C28+C29</f>
        <v>61676</v>
      </c>
      <c r="D27" s="759">
        <f>+D28+D29</f>
        <v>61676</v>
      </c>
      <c r="E27" s="760">
        <f>+E28+E29</f>
        <v>87429</v>
      </c>
      <c r="F27" s="730"/>
    </row>
    <row r="28" spans="1:6" x14ac:dyDescent="0.2">
      <c r="A28" s="746" t="s">
        <v>268</v>
      </c>
      <c r="B28" s="747" t="s">
        <v>274</v>
      </c>
      <c r="C28" s="748"/>
      <c r="D28" s="748"/>
      <c r="E28" s="749">
        <v>5878</v>
      </c>
      <c r="F28" s="730"/>
    </row>
    <row r="29" spans="1:6" x14ac:dyDescent="0.2">
      <c r="A29" s="746" t="s">
        <v>269</v>
      </c>
      <c r="B29" s="747" t="s">
        <v>275</v>
      </c>
      <c r="C29" s="748">
        <v>61676</v>
      </c>
      <c r="D29" s="748">
        <v>61676</v>
      </c>
      <c r="E29" s="749">
        <v>81551</v>
      </c>
      <c r="F29" s="730"/>
    </row>
    <row r="30" spans="1:6" x14ac:dyDescent="0.2">
      <c r="A30" s="746" t="s">
        <v>270</v>
      </c>
      <c r="B30" s="747" t="s">
        <v>276</v>
      </c>
      <c r="C30" s="748">
        <v>34818</v>
      </c>
      <c r="D30" s="748">
        <v>13927</v>
      </c>
      <c r="E30" s="749">
        <v>15535</v>
      </c>
      <c r="F30" s="730"/>
    </row>
    <row r="31" spans="1:6" x14ac:dyDescent="0.2">
      <c r="A31" s="746" t="s">
        <v>271</v>
      </c>
      <c r="B31" s="747" t="s">
        <v>277</v>
      </c>
      <c r="C31" s="748">
        <v>188</v>
      </c>
      <c r="D31" s="748">
        <v>188</v>
      </c>
      <c r="E31" s="749">
        <v>254</v>
      </c>
      <c r="F31" s="730"/>
    </row>
    <row r="32" spans="1:6" ht="13.5" thickBot="1" x14ac:dyDescent="0.25">
      <c r="A32" s="751" t="s">
        <v>272</v>
      </c>
      <c r="B32" s="752" t="s">
        <v>278</v>
      </c>
      <c r="C32" s="755">
        <v>500</v>
      </c>
      <c r="D32" s="755">
        <v>500</v>
      </c>
      <c r="E32" s="756">
        <v>2156</v>
      </c>
      <c r="F32" s="730"/>
    </row>
    <row r="33" spans="1:6" ht="11.25" customHeight="1" thickBot="1" x14ac:dyDescent="0.25">
      <c r="A33" s="738" t="s">
        <v>98</v>
      </c>
      <c r="B33" s="739" t="s">
        <v>279</v>
      </c>
      <c r="C33" s="740">
        <f>SUM(C34:C43)</f>
        <v>97221</v>
      </c>
      <c r="D33" s="740">
        <f>SUM(D34:D43)</f>
        <v>91878</v>
      </c>
      <c r="E33" s="741">
        <f>SUM(E34:E43)</f>
        <v>99974</v>
      </c>
      <c r="F33" s="730"/>
    </row>
    <row r="34" spans="1:6" x14ac:dyDescent="0.2">
      <c r="A34" s="742" t="s">
        <v>150</v>
      </c>
      <c r="B34" s="743" t="s">
        <v>282</v>
      </c>
      <c r="C34" s="744"/>
      <c r="D34" s="744"/>
      <c r="E34" s="745"/>
      <c r="F34" s="730"/>
    </row>
    <row r="35" spans="1:6" x14ac:dyDescent="0.2">
      <c r="A35" s="746" t="s">
        <v>151</v>
      </c>
      <c r="B35" s="747" t="s">
        <v>283</v>
      </c>
      <c r="C35" s="748">
        <v>4735</v>
      </c>
      <c r="D35" s="748">
        <v>4735</v>
      </c>
      <c r="E35" s="749">
        <v>4230</v>
      </c>
      <c r="F35" s="730"/>
    </row>
    <row r="36" spans="1:6" x14ac:dyDescent="0.2">
      <c r="A36" s="746" t="s">
        <v>152</v>
      </c>
      <c r="B36" s="747" t="s">
        <v>284</v>
      </c>
      <c r="C36" s="748">
        <v>600</v>
      </c>
      <c r="D36" s="748">
        <v>600</v>
      </c>
      <c r="E36" s="749">
        <v>300</v>
      </c>
      <c r="F36" s="730"/>
    </row>
    <row r="37" spans="1:6" x14ac:dyDescent="0.2">
      <c r="A37" s="746" t="s">
        <v>195</v>
      </c>
      <c r="B37" s="747" t="s">
        <v>285</v>
      </c>
      <c r="C37" s="748">
        <v>5700</v>
      </c>
      <c r="D37" s="748">
        <v>5700</v>
      </c>
      <c r="E37" s="749">
        <v>6200</v>
      </c>
      <c r="F37" s="730"/>
    </row>
    <row r="38" spans="1:6" x14ac:dyDescent="0.2">
      <c r="A38" s="746" t="s">
        <v>196</v>
      </c>
      <c r="B38" s="747" t="s">
        <v>286</v>
      </c>
      <c r="C38" s="748">
        <v>83186</v>
      </c>
      <c r="D38" s="748">
        <v>76186</v>
      </c>
      <c r="E38" s="749">
        <v>87744</v>
      </c>
      <c r="F38" s="730"/>
    </row>
    <row r="39" spans="1:6" x14ac:dyDescent="0.2">
      <c r="A39" s="746" t="s">
        <v>197</v>
      </c>
      <c r="B39" s="747" t="s">
        <v>287</v>
      </c>
      <c r="C39" s="748"/>
      <c r="D39" s="748"/>
      <c r="E39" s="749"/>
      <c r="F39" s="730"/>
    </row>
    <row r="40" spans="1:6" x14ac:dyDescent="0.2">
      <c r="A40" s="746" t="s">
        <v>198</v>
      </c>
      <c r="B40" s="747" t="s">
        <v>288</v>
      </c>
      <c r="C40" s="748"/>
      <c r="D40" s="748">
        <v>1657</v>
      </c>
      <c r="E40" s="749"/>
      <c r="F40" s="730"/>
    </row>
    <row r="41" spans="1:6" x14ac:dyDescent="0.2">
      <c r="A41" s="746" t="s">
        <v>199</v>
      </c>
      <c r="B41" s="747" t="s">
        <v>289</v>
      </c>
      <c r="C41" s="748">
        <v>3000</v>
      </c>
      <c r="D41" s="748">
        <v>3000</v>
      </c>
      <c r="E41" s="749">
        <v>1500</v>
      </c>
      <c r="F41" s="730"/>
    </row>
    <row r="42" spans="1:6" x14ac:dyDescent="0.2">
      <c r="A42" s="746" t="s">
        <v>280</v>
      </c>
      <c r="B42" s="747" t="s">
        <v>290</v>
      </c>
      <c r="C42" s="761"/>
      <c r="D42" s="761"/>
      <c r="E42" s="762"/>
      <c r="F42" s="730"/>
    </row>
    <row r="43" spans="1:6" ht="13.5" thickBot="1" x14ac:dyDescent="0.25">
      <c r="A43" s="751" t="s">
        <v>281</v>
      </c>
      <c r="B43" s="752" t="s">
        <v>291</v>
      </c>
      <c r="C43" s="763"/>
      <c r="D43" s="763"/>
      <c r="E43" s="764"/>
      <c r="F43" s="730"/>
    </row>
    <row r="44" spans="1:6" ht="10.5" customHeight="1" thickBot="1" x14ac:dyDescent="0.25">
      <c r="A44" s="738" t="s">
        <v>99</v>
      </c>
      <c r="B44" s="739" t="s">
        <v>292</v>
      </c>
      <c r="C44" s="740">
        <f>SUM(C45:C49)</f>
        <v>6131</v>
      </c>
      <c r="D44" s="740">
        <f>SUM(D45:D49)</f>
        <v>10534</v>
      </c>
      <c r="E44" s="741">
        <f>SUM(E45:E49)</f>
        <v>0</v>
      </c>
      <c r="F44" s="730"/>
    </row>
    <row r="45" spans="1:6" x14ac:dyDescent="0.2">
      <c r="A45" s="742" t="s">
        <v>153</v>
      </c>
      <c r="B45" s="743" t="s">
        <v>296</v>
      </c>
      <c r="C45" s="765"/>
      <c r="D45" s="765"/>
      <c r="E45" s="766"/>
      <c r="F45" s="730"/>
    </row>
    <row r="46" spans="1:6" x14ac:dyDescent="0.2">
      <c r="A46" s="746" t="s">
        <v>154</v>
      </c>
      <c r="B46" s="747" t="s">
        <v>297</v>
      </c>
      <c r="C46" s="761"/>
      <c r="D46" s="761">
        <v>903</v>
      </c>
      <c r="E46" s="762"/>
      <c r="F46" s="730"/>
    </row>
    <row r="47" spans="1:6" x14ac:dyDescent="0.2">
      <c r="A47" s="746" t="s">
        <v>293</v>
      </c>
      <c r="B47" s="747" t="s">
        <v>298</v>
      </c>
      <c r="C47" s="761">
        <v>200</v>
      </c>
      <c r="D47" s="761">
        <v>3700</v>
      </c>
      <c r="E47" s="762"/>
      <c r="F47" s="730"/>
    </row>
    <row r="48" spans="1:6" x14ac:dyDescent="0.2">
      <c r="A48" s="746" t="s">
        <v>294</v>
      </c>
      <c r="B48" s="747" t="s">
        <v>493</v>
      </c>
      <c r="C48" s="761">
        <v>5931</v>
      </c>
      <c r="D48" s="761">
        <v>5931</v>
      </c>
      <c r="E48" s="762"/>
      <c r="F48" s="730"/>
    </row>
    <row r="49" spans="1:6" ht="13.5" thickBot="1" x14ac:dyDescent="0.25">
      <c r="A49" s="751" t="s">
        <v>295</v>
      </c>
      <c r="B49" s="752" t="s">
        <v>300</v>
      </c>
      <c r="C49" s="763"/>
      <c r="D49" s="763"/>
      <c r="E49" s="764"/>
      <c r="F49" s="730"/>
    </row>
    <row r="50" spans="1:6" ht="9" customHeight="1" thickBot="1" x14ac:dyDescent="0.25">
      <c r="A50" s="738" t="s">
        <v>200</v>
      </c>
      <c r="B50" s="739" t="s">
        <v>301</v>
      </c>
      <c r="C50" s="740">
        <f>SUM(C51:C53)</f>
        <v>0</v>
      </c>
      <c r="D50" s="740">
        <f>SUM(D51:D53)</f>
        <v>650</v>
      </c>
      <c r="E50" s="741">
        <f>SUM(E51:E53)</f>
        <v>0</v>
      </c>
      <c r="F50" s="730"/>
    </row>
    <row r="51" spans="1:6" x14ac:dyDescent="0.2">
      <c r="A51" s="742" t="s">
        <v>155</v>
      </c>
      <c r="B51" s="743" t="s">
        <v>302</v>
      </c>
      <c r="C51" s="744"/>
      <c r="D51" s="744"/>
      <c r="E51" s="745"/>
      <c r="F51" s="730"/>
    </row>
    <row r="52" spans="1:6" x14ac:dyDescent="0.2">
      <c r="A52" s="746" t="s">
        <v>156</v>
      </c>
      <c r="B52" s="747" t="s">
        <v>483</v>
      </c>
      <c r="C52" s="748"/>
      <c r="D52" s="748"/>
      <c r="E52" s="749"/>
      <c r="F52" s="730"/>
    </row>
    <row r="53" spans="1:6" x14ac:dyDescent="0.2">
      <c r="A53" s="746" t="s">
        <v>306</v>
      </c>
      <c r="B53" s="747" t="s">
        <v>304</v>
      </c>
      <c r="C53" s="748"/>
      <c r="D53" s="748">
        <v>650</v>
      </c>
      <c r="E53" s="749"/>
      <c r="F53" s="730"/>
    </row>
    <row r="54" spans="1:6" ht="13.5" thickBot="1" x14ac:dyDescent="0.25">
      <c r="A54" s="751" t="s">
        <v>307</v>
      </c>
      <c r="B54" s="752" t="s">
        <v>305</v>
      </c>
      <c r="C54" s="755"/>
      <c r="D54" s="755"/>
      <c r="E54" s="756"/>
      <c r="F54" s="730"/>
    </row>
    <row r="55" spans="1:6" ht="12" customHeight="1" thickBot="1" x14ac:dyDescent="0.25">
      <c r="A55" s="738" t="s">
        <v>101</v>
      </c>
      <c r="B55" s="754" t="s">
        <v>308</v>
      </c>
      <c r="C55" s="740">
        <f>SUM(C56:C58)</f>
        <v>0</v>
      </c>
      <c r="D55" s="740">
        <f>SUM(D56:D58)</f>
        <v>0</v>
      </c>
      <c r="E55" s="741">
        <f>SUM(E56:E58)</f>
        <v>0</v>
      </c>
      <c r="F55" s="730"/>
    </row>
    <row r="56" spans="1:6" x14ac:dyDescent="0.2">
      <c r="A56" s="746" t="s">
        <v>201</v>
      </c>
      <c r="B56" s="743" t="s">
        <v>310</v>
      </c>
      <c r="C56" s="761"/>
      <c r="D56" s="761"/>
      <c r="E56" s="762"/>
      <c r="F56" s="730"/>
    </row>
    <row r="57" spans="1:6" x14ac:dyDescent="0.2">
      <c r="A57" s="746" t="s">
        <v>202</v>
      </c>
      <c r="B57" s="747" t="s">
        <v>484</v>
      </c>
      <c r="C57" s="761"/>
      <c r="D57" s="761"/>
      <c r="E57" s="762"/>
      <c r="F57" s="730"/>
    </row>
    <row r="58" spans="1:6" x14ac:dyDescent="0.2">
      <c r="A58" s="746" t="s">
        <v>227</v>
      </c>
      <c r="B58" s="747" t="s">
        <v>311</v>
      </c>
      <c r="C58" s="761"/>
      <c r="D58" s="761"/>
      <c r="E58" s="762"/>
      <c r="F58" s="730"/>
    </row>
    <row r="59" spans="1:6" ht="13.5" thickBot="1" x14ac:dyDescent="0.25">
      <c r="A59" s="746" t="s">
        <v>309</v>
      </c>
      <c r="B59" s="752" t="s">
        <v>312</v>
      </c>
      <c r="C59" s="761"/>
      <c r="D59" s="761"/>
      <c r="E59" s="762"/>
      <c r="F59" s="730"/>
    </row>
    <row r="60" spans="1:6" ht="12" customHeight="1" thickBot="1" x14ac:dyDescent="0.25">
      <c r="A60" s="738" t="s">
        <v>102</v>
      </c>
      <c r="B60" s="739" t="s">
        <v>313</v>
      </c>
      <c r="C60" s="757">
        <f>+C5+C12+C19+C26+C33+C44+C50+C55</f>
        <v>459766</v>
      </c>
      <c r="D60" s="757">
        <f>+D5+D12+D19+D26+D33+D44+D50+D55</f>
        <v>519510</v>
      </c>
      <c r="E60" s="758">
        <f>+E5+E12+E19+E26+E33+E44+E50+E55</f>
        <v>537628</v>
      </c>
      <c r="F60" s="730"/>
    </row>
    <row r="61" spans="1:6" ht="11.25" customHeight="1" thickBot="1" x14ac:dyDescent="0.25">
      <c r="A61" s="767" t="s">
        <v>314</v>
      </c>
      <c r="B61" s="754" t="s">
        <v>315</v>
      </c>
      <c r="C61" s="740">
        <f>SUM(C62:C64)</f>
        <v>0</v>
      </c>
      <c r="D61" s="740">
        <f>SUM(D62:D64)</f>
        <v>0</v>
      </c>
      <c r="E61" s="741">
        <f>SUM(E62:E64)</f>
        <v>0</v>
      </c>
      <c r="F61" s="730"/>
    </row>
    <row r="62" spans="1:6" x14ac:dyDescent="0.2">
      <c r="A62" s="746" t="s">
        <v>348</v>
      </c>
      <c r="B62" s="743" t="s">
        <v>316</v>
      </c>
      <c r="C62" s="761"/>
      <c r="D62" s="761"/>
      <c r="E62" s="762"/>
      <c r="F62" s="730"/>
    </row>
    <row r="63" spans="1:6" x14ac:dyDescent="0.2">
      <c r="A63" s="746" t="s">
        <v>357</v>
      </c>
      <c r="B63" s="747" t="s">
        <v>317</v>
      </c>
      <c r="C63" s="761"/>
      <c r="D63" s="761"/>
      <c r="E63" s="762"/>
      <c r="F63" s="730"/>
    </row>
    <row r="64" spans="1:6" ht="13.5" thickBot="1" x14ac:dyDescent="0.25">
      <c r="A64" s="746" t="s">
        <v>358</v>
      </c>
      <c r="B64" s="768" t="s">
        <v>685</v>
      </c>
      <c r="C64" s="761"/>
      <c r="D64" s="761"/>
      <c r="E64" s="762"/>
      <c r="F64" s="730"/>
    </row>
    <row r="65" spans="1:6" ht="11.25" customHeight="1" thickBot="1" x14ac:dyDescent="0.25">
      <c r="A65" s="767" t="s">
        <v>319</v>
      </c>
      <c r="B65" s="754" t="s">
        <v>320</v>
      </c>
      <c r="C65" s="740">
        <f>SUM(C66:C69)</f>
        <v>0</v>
      </c>
      <c r="D65" s="740">
        <f>SUM(D66:D69)</f>
        <v>0</v>
      </c>
      <c r="E65" s="741">
        <f>SUM(E66:E69)</f>
        <v>0</v>
      </c>
      <c r="F65" s="730"/>
    </row>
    <row r="66" spans="1:6" x14ac:dyDescent="0.2">
      <c r="A66" s="746" t="s">
        <v>178</v>
      </c>
      <c r="B66" s="743" t="s">
        <v>321</v>
      </c>
      <c r="C66" s="761"/>
      <c r="D66" s="761"/>
      <c r="E66" s="762"/>
      <c r="F66" s="730"/>
    </row>
    <row r="67" spans="1:6" x14ac:dyDescent="0.2">
      <c r="A67" s="746" t="s">
        <v>179</v>
      </c>
      <c r="B67" s="747" t="s">
        <v>322</v>
      </c>
      <c r="C67" s="761"/>
      <c r="D67" s="761"/>
      <c r="E67" s="762"/>
      <c r="F67" s="730"/>
    </row>
    <row r="68" spans="1:6" x14ac:dyDescent="0.2">
      <c r="A68" s="746" t="s">
        <v>349</v>
      </c>
      <c r="B68" s="747" t="s">
        <v>323</v>
      </c>
      <c r="C68" s="761"/>
      <c r="D68" s="761"/>
      <c r="E68" s="762"/>
      <c r="F68" s="730"/>
    </row>
    <row r="69" spans="1:6" ht="13.5" thickBot="1" x14ac:dyDescent="0.25">
      <c r="A69" s="746" t="s">
        <v>350</v>
      </c>
      <c r="B69" s="752" t="s">
        <v>324</v>
      </c>
      <c r="C69" s="761"/>
      <c r="D69" s="761"/>
      <c r="E69" s="762"/>
      <c r="F69" s="730"/>
    </row>
    <row r="70" spans="1:6" ht="11.25" customHeight="1" thickBot="1" x14ac:dyDescent="0.25">
      <c r="A70" s="767" t="s">
        <v>325</v>
      </c>
      <c r="B70" s="754" t="s">
        <v>326</v>
      </c>
      <c r="C70" s="740">
        <f>SUM(C71:C72)</f>
        <v>101350</v>
      </c>
      <c r="D70" s="740">
        <f>SUM(D71:D72)</f>
        <v>125117</v>
      </c>
      <c r="E70" s="741">
        <f>SUM(E71:E72)</f>
        <v>115000</v>
      </c>
      <c r="F70" s="730"/>
    </row>
    <row r="71" spans="1:6" x14ac:dyDescent="0.2">
      <c r="A71" s="746" t="s">
        <v>351</v>
      </c>
      <c r="B71" s="743" t="s">
        <v>327</v>
      </c>
      <c r="C71" s="761">
        <v>101350</v>
      </c>
      <c r="D71" s="761">
        <v>125117</v>
      </c>
      <c r="E71" s="762">
        <v>115000</v>
      </c>
      <c r="F71" s="730"/>
    </row>
    <row r="72" spans="1:6" ht="13.5" thickBot="1" x14ac:dyDescent="0.25">
      <c r="A72" s="746" t="s">
        <v>352</v>
      </c>
      <c r="B72" s="752" t="s">
        <v>328</v>
      </c>
      <c r="C72" s="761"/>
      <c r="D72" s="761"/>
      <c r="E72" s="762"/>
      <c r="F72" s="730"/>
    </row>
    <row r="73" spans="1:6" ht="11.25" customHeight="1" thickBot="1" x14ac:dyDescent="0.25">
      <c r="A73" s="767" t="s">
        <v>329</v>
      </c>
      <c r="B73" s="754" t="s">
        <v>330</v>
      </c>
      <c r="C73" s="740">
        <f>SUM(C74:C76)</f>
        <v>0</v>
      </c>
      <c r="D73" s="740">
        <f>SUM(D74:D76)</f>
        <v>0</v>
      </c>
      <c r="E73" s="741">
        <f>SUM(E74:E76)</f>
        <v>0</v>
      </c>
      <c r="F73" s="730"/>
    </row>
    <row r="74" spans="1:6" x14ac:dyDescent="0.2">
      <c r="A74" s="746" t="s">
        <v>353</v>
      </c>
      <c r="B74" s="743" t="s">
        <v>331</v>
      </c>
      <c r="C74" s="761"/>
      <c r="D74" s="761"/>
      <c r="E74" s="762"/>
      <c r="F74" s="730"/>
    </row>
    <row r="75" spans="1:6" x14ac:dyDescent="0.2">
      <c r="A75" s="746" t="s">
        <v>354</v>
      </c>
      <c r="B75" s="747" t="s">
        <v>332</v>
      </c>
      <c r="C75" s="761"/>
      <c r="D75" s="761"/>
      <c r="E75" s="762"/>
      <c r="F75" s="730"/>
    </row>
    <row r="76" spans="1:6" ht="13.5" thickBot="1" x14ac:dyDescent="0.25">
      <c r="A76" s="746" t="s">
        <v>355</v>
      </c>
      <c r="B76" s="752" t="s">
        <v>333</v>
      </c>
      <c r="C76" s="761"/>
      <c r="D76" s="761"/>
      <c r="E76" s="762"/>
      <c r="F76" s="730"/>
    </row>
    <row r="77" spans="1:6" ht="13.5" thickBot="1" x14ac:dyDescent="0.25">
      <c r="A77" s="767" t="s">
        <v>334</v>
      </c>
      <c r="B77" s="754" t="s">
        <v>356</v>
      </c>
      <c r="C77" s="740">
        <f>SUM(C78:C81)</f>
        <v>0</v>
      </c>
      <c r="D77" s="740">
        <f>SUM(D78:D81)</f>
        <v>0</v>
      </c>
      <c r="E77" s="741">
        <f>SUM(E78:E81)</f>
        <v>0</v>
      </c>
      <c r="F77" s="730"/>
    </row>
    <row r="78" spans="1:6" x14ac:dyDescent="0.2">
      <c r="A78" s="769" t="s">
        <v>335</v>
      </c>
      <c r="B78" s="743" t="s">
        <v>336</v>
      </c>
      <c r="C78" s="761"/>
      <c r="D78" s="761"/>
      <c r="E78" s="762"/>
      <c r="F78" s="730"/>
    </row>
    <row r="79" spans="1:6" x14ac:dyDescent="0.2">
      <c r="A79" s="770" t="s">
        <v>337</v>
      </c>
      <c r="B79" s="747" t="s">
        <v>338</v>
      </c>
      <c r="C79" s="761"/>
      <c r="D79" s="761"/>
      <c r="E79" s="762"/>
      <c r="F79" s="730"/>
    </row>
    <row r="80" spans="1:6" x14ac:dyDescent="0.2">
      <c r="A80" s="770" t="s">
        <v>339</v>
      </c>
      <c r="B80" s="747" t="s">
        <v>340</v>
      </c>
      <c r="C80" s="761"/>
      <c r="D80" s="761"/>
      <c r="E80" s="762"/>
      <c r="F80" s="730"/>
    </row>
    <row r="81" spans="1:6" ht="13.5" thickBot="1" x14ac:dyDescent="0.25">
      <c r="A81" s="771" t="s">
        <v>341</v>
      </c>
      <c r="B81" s="752" t="s">
        <v>342</v>
      </c>
      <c r="C81" s="761"/>
      <c r="D81" s="761"/>
      <c r="E81" s="762"/>
      <c r="F81" s="730"/>
    </row>
    <row r="82" spans="1:6" ht="13.5" thickBot="1" x14ac:dyDescent="0.25">
      <c r="A82" s="767" t="s">
        <v>343</v>
      </c>
      <c r="B82" s="754" t="s">
        <v>344</v>
      </c>
      <c r="C82" s="772"/>
      <c r="D82" s="772"/>
      <c r="E82" s="773"/>
      <c r="F82" s="730"/>
    </row>
    <row r="83" spans="1:6" ht="13.5" thickBot="1" x14ac:dyDescent="0.25">
      <c r="A83" s="767" t="s">
        <v>345</v>
      </c>
      <c r="B83" s="774" t="s">
        <v>346</v>
      </c>
      <c r="C83" s="757">
        <f>+C61+C65+C70+C73+C77+C82</f>
        <v>101350</v>
      </c>
      <c r="D83" s="757">
        <f>+D61+D65+D70+D73+D77+D82</f>
        <v>125117</v>
      </c>
      <c r="E83" s="758">
        <f>+E61+E65+E70+E73+E77+E82</f>
        <v>115000</v>
      </c>
      <c r="F83" s="730"/>
    </row>
    <row r="84" spans="1:6" ht="13.5" thickBot="1" x14ac:dyDescent="0.25">
      <c r="A84" s="775" t="s">
        <v>359</v>
      </c>
      <c r="B84" s="776" t="s">
        <v>347</v>
      </c>
      <c r="C84" s="757">
        <f>+C60+C83</f>
        <v>561116</v>
      </c>
      <c r="D84" s="757">
        <f>+D60+D83</f>
        <v>644627</v>
      </c>
      <c r="E84" s="758">
        <f>+E60+E83</f>
        <v>652628</v>
      </c>
      <c r="F84" s="730"/>
    </row>
    <row r="85" spans="1:6" x14ac:dyDescent="0.2">
      <c r="A85" s="777"/>
      <c r="B85" s="778"/>
      <c r="C85" s="779"/>
      <c r="D85" s="780"/>
      <c r="E85" s="781"/>
      <c r="F85" s="730"/>
    </row>
    <row r="86" spans="1:6" x14ac:dyDescent="0.2">
      <c r="A86" s="924" t="s">
        <v>122</v>
      </c>
      <c r="B86" s="924"/>
      <c r="C86" s="924"/>
      <c r="D86" s="924"/>
      <c r="E86" s="924"/>
      <c r="F86" s="730"/>
    </row>
    <row r="87" spans="1:6" ht="13.5" thickBot="1" x14ac:dyDescent="0.25">
      <c r="A87" s="926"/>
      <c r="B87" s="926"/>
      <c r="C87" s="731"/>
      <c r="D87" s="732"/>
      <c r="E87" s="733" t="s">
        <v>226</v>
      </c>
      <c r="F87" s="730"/>
    </row>
    <row r="88" spans="1:6" ht="21.75" thickBot="1" x14ac:dyDescent="0.25">
      <c r="A88" s="734" t="s">
        <v>627</v>
      </c>
      <c r="B88" s="735" t="s">
        <v>123</v>
      </c>
      <c r="C88" s="735" t="s">
        <v>683</v>
      </c>
      <c r="D88" s="736" t="s">
        <v>684</v>
      </c>
      <c r="E88" s="737" t="s">
        <v>248</v>
      </c>
      <c r="F88" s="730"/>
    </row>
    <row r="89" spans="1:6" ht="13.5" thickBot="1" x14ac:dyDescent="0.25">
      <c r="A89" s="734">
        <v>1</v>
      </c>
      <c r="B89" s="735">
        <v>2</v>
      </c>
      <c r="C89" s="735">
        <v>3</v>
      </c>
      <c r="D89" s="735">
        <v>4</v>
      </c>
      <c r="E89" s="782">
        <v>5</v>
      </c>
      <c r="F89" s="730"/>
    </row>
    <row r="90" spans="1:6" ht="13.5" thickBot="1" x14ac:dyDescent="0.25">
      <c r="A90" s="783" t="s">
        <v>94</v>
      </c>
      <c r="B90" s="784" t="s">
        <v>763</v>
      </c>
      <c r="C90" s="785">
        <f>SUM(C91:C95)</f>
        <v>478450</v>
      </c>
      <c r="D90" s="786">
        <f>+D91+D92+D93+D94+D95</f>
        <v>529222</v>
      </c>
      <c r="E90" s="787">
        <f>+E91+E92+E93+E94+E95</f>
        <v>517836</v>
      </c>
      <c r="F90" s="730"/>
    </row>
    <row r="91" spans="1:6" x14ac:dyDescent="0.2">
      <c r="A91" s="788" t="s">
        <v>157</v>
      </c>
      <c r="B91" s="789" t="s">
        <v>124</v>
      </c>
      <c r="C91" s="790">
        <v>202752</v>
      </c>
      <c r="D91" s="791">
        <v>163245</v>
      </c>
      <c r="E91" s="792">
        <v>167319</v>
      </c>
      <c r="F91" s="730"/>
    </row>
    <row r="92" spans="1:6" x14ac:dyDescent="0.2">
      <c r="A92" s="746" t="s">
        <v>158</v>
      </c>
      <c r="B92" s="793" t="s">
        <v>203</v>
      </c>
      <c r="C92" s="794">
        <v>53871</v>
      </c>
      <c r="D92" s="748">
        <v>42681</v>
      </c>
      <c r="E92" s="749">
        <v>45319</v>
      </c>
      <c r="F92" s="730"/>
    </row>
    <row r="93" spans="1:6" x14ac:dyDescent="0.2">
      <c r="A93" s="746" t="s">
        <v>159</v>
      </c>
      <c r="B93" s="793" t="s">
        <v>176</v>
      </c>
      <c r="C93" s="795">
        <v>184311</v>
      </c>
      <c r="D93" s="755">
        <v>181350</v>
      </c>
      <c r="E93" s="756">
        <v>185409</v>
      </c>
      <c r="F93" s="730"/>
    </row>
    <row r="94" spans="1:6" x14ac:dyDescent="0.2">
      <c r="A94" s="746" t="s">
        <v>160</v>
      </c>
      <c r="B94" s="796" t="s">
        <v>204</v>
      </c>
      <c r="C94" s="795">
        <v>11425</v>
      </c>
      <c r="D94" s="755">
        <v>20016</v>
      </c>
      <c r="E94" s="756">
        <v>8046</v>
      </c>
      <c r="F94" s="730"/>
    </row>
    <row r="95" spans="1:6" x14ac:dyDescent="0.2">
      <c r="A95" s="746" t="s">
        <v>168</v>
      </c>
      <c r="B95" s="797" t="s">
        <v>205</v>
      </c>
      <c r="C95" s="795">
        <v>26091</v>
      </c>
      <c r="D95" s="755">
        <v>121930</v>
      </c>
      <c r="E95" s="756">
        <v>111743</v>
      </c>
      <c r="F95" s="730"/>
    </row>
    <row r="96" spans="1:6" x14ac:dyDescent="0.2">
      <c r="A96" s="746" t="s">
        <v>161</v>
      </c>
      <c r="B96" s="793" t="s">
        <v>363</v>
      </c>
      <c r="C96" s="795"/>
      <c r="D96" s="755">
        <v>966</v>
      </c>
      <c r="E96" s="756"/>
      <c r="F96" s="730"/>
    </row>
    <row r="97" spans="1:6" x14ac:dyDescent="0.2">
      <c r="A97" s="746" t="s">
        <v>162</v>
      </c>
      <c r="B97" s="798" t="s">
        <v>364</v>
      </c>
      <c r="C97" s="795"/>
      <c r="D97" s="755"/>
      <c r="E97" s="756"/>
      <c r="F97" s="730"/>
    </row>
    <row r="98" spans="1:6" x14ac:dyDescent="0.2">
      <c r="A98" s="746" t="s">
        <v>169</v>
      </c>
      <c r="B98" s="799" t="s">
        <v>365</v>
      </c>
      <c r="C98" s="795"/>
      <c r="D98" s="755"/>
      <c r="E98" s="756"/>
      <c r="F98" s="730"/>
    </row>
    <row r="99" spans="1:6" x14ac:dyDescent="0.2">
      <c r="A99" s="746" t="s">
        <v>170</v>
      </c>
      <c r="B99" s="799" t="s">
        <v>366</v>
      </c>
      <c r="C99" s="795"/>
      <c r="D99" s="755"/>
      <c r="E99" s="756"/>
      <c r="F99" s="730"/>
    </row>
    <row r="100" spans="1:6" x14ac:dyDescent="0.2">
      <c r="A100" s="746" t="s">
        <v>171</v>
      </c>
      <c r="B100" s="798" t="s">
        <v>367</v>
      </c>
      <c r="C100" s="795">
        <v>22891</v>
      </c>
      <c r="D100" s="755">
        <v>112964</v>
      </c>
      <c r="E100" s="756">
        <v>108543</v>
      </c>
      <c r="F100" s="730"/>
    </row>
    <row r="101" spans="1:6" x14ac:dyDescent="0.2">
      <c r="A101" s="746" t="s">
        <v>172</v>
      </c>
      <c r="B101" s="798" t="s">
        <v>368</v>
      </c>
      <c r="C101" s="795"/>
      <c r="D101" s="755"/>
      <c r="E101" s="756"/>
      <c r="F101" s="730"/>
    </row>
    <row r="102" spans="1:6" x14ac:dyDescent="0.2">
      <c r="A102" s="746" t="s">
        <v>174</v>
      </c>
      <c r="B102" s="799" t="s">
        <v>369</v>
      </c>
      <c r="C102" s="795"/>
      <c r="D102" s="755"/>
      <c r="E102" s="756"/>
      <c r="F102" s="730"/>
    </row>
    <row r="103" spans="1:6" x14ac:dyDescent="0.2">
      <c r="A103" s="800" t="s">
        <v>206</v>
      </c>
      <c r="B103" s="801" t="s">
        <v>370</v>
      </c>
      <c r="C103" s="795"/>
      <c r="D103" s="755"/>
      <c r="E103" s="756"/>
      <c r="F103" s="730"/>
    </row>
    <row r="104" spans="1:6" x14ac:dyDescent="0.2">
      <c r="A104" s="746" t="s">
        <v>360</v>
      </c>
      <c r="B104" s="801" t="s">
        <v>371</v>
      </c>
      <c r="C104" s="795"/>
      <c r="D104" s="755"/>
      <c r="E104" s="756"/>
      <c r="F104" s="730"/>
    </row>
    <row r="105" spans="1:6" ht="13.5" thickBot="1" x14ac:dyDescent="0.25">
      <c r="A105" s="802" t="s">
        <v>361</v>
      </c>
      <c r="B105" s="803" t="s">
        <v>372</v>
      </c>
      <c r="C105" s="804">
        <v>3200</v>
      </c>
      <c r="D105" s="805">
        <v>8000</v>
      </c>
      <c r="E105" s="806">
        <v>3200</v>
      </c>
      <c r="F105" s="730"/>
    </row>
    <row r="106" spans="1:6" ht="13.5" thickBot="1" x14ac:dyDescent="0.25">
      <c r="A106" s="738" t="s">
        <v>95</v>
      </c>
      <c r="B106" s="807" t="s">
        <v>764</v>
      </c>
      <c r="C106" s="808">
        <f>+C107+C109+C111</f>
        <v>46189</v>
      </c>
      <c r="D106" s="740">
        <f>+D107+D109+D111</f>
        <v>84379</v>
      </c>
      <c r="E106" s="741">
        <f>+E107+E109+E111</f>
        <v>52200</v>
      </c>
      <c r="F106" s="730"/>
    </row>
    <row r="107" spans="1:6" x14ac:dyDescent="0.2">
      <c r="A107" s="742" t="s">
        <v>163</v>
      </c>
      <c r="B107" s="793" t="s">
        <v>225</v>
      </c>
      <c r="C107" s="809">
        <v>4254</v>
      </c>
      <c r="D107" s="744">
        <v>31889</v>
      </c>
      <c r="E107" s="745">
        <v>7588</v>
      </c>
      <c r="F107" s="730"/>
    </row>
    <row r="108" spans="1:6" x14ac:dyDescent="0.2">
      <c r="A108" s="742" t="s">
        <v>164</v>
      </c>
      <c r="B108" s="810" t="s">
        <v>377</v>
      </c>
      <c r="C108" s="809"/>
      <c r="D108" s="744"/>
      <c r="E108" s="745"/>
      <c r="F108" s="730"/>
    </row>
    <row r="109" spans="1:6" x14ac:dyDescent="0.2">
      <c r="A109" s="742" t="s">
        <v>165</v>
      </c>
      <c r="B109" s="810" t="s">
        <v>207</v>
      </c>
      <c r="C109" s="794">
        <v>40735</v>
      </c>
      <c r="D109" s="748">
        <v>51290</v>
      </c>
      <c r="E109" s="749">
        <v>43412</v>
      </c>
      <c r="F109" s="730"/>
    </row>
    <row r="110" spans="1:6" x14ac:dyDescent="0.2">
      <c r="A110" s="742" t="s">
        <v>166</v>
      </c>
      <c r="B110" s="810" t="s">
        <v>378</v>
      </c>
      <c r="C110" s="811"/>
      <c r="D110" s="748"/>
      <c r="E110" s="749">
        <v>17768</v>
      </c>
      <c r="F110" s="730"/>
    </row>
    <row r="111" spans="1:6" x14ac:dyDescent="0.2">
      <c r="A111" s="742" t="s">
        <v>167</v>
      </c>
      <c r="B111" s="752" t="s">
        <v>228</v>
      </c>
      <c r="C111" s="811">
        <v>1200</v>
      </c>
      <c r="D111" s="748">
        <v>1200</v>
      </c>
      <c r="E111" s="749">
        <v>1200</v>
      </c>
      <c r="F111" s="730"/>
    </row>
    <row r="112" spans="1:6" x14ac:dyDescent="0.2">
      <c r="A112" s="742" t="s">
        <v>173</v>
      </c>
      <c r="B112" s="812" t="s">
        <v>485</v>
      </c>
      <c r="C112" s="811"/>
      <c r="D112" s="748"/>
      <c r="E112" s="749"/>
      <c r="F112" s="730"/>
    </row>
    <row r="113" spans="1:6" x14ac:dyDescent="0.2">
      <c r="A113" s="742" t="s">
        <v>175</v>
      </c>
      <c r="B113" s="813" t="s">
        <v>383</v>
      </c>
      <c r="C113" s="811"/>
      <c r="D113" s="748"/>
      <c r="E113" s="749"/>
      <c r="F113" s="730"/>
    </row>
    <row r="114" spans="1:6" x14ac:dyDescent="0.2">
      <c r="A114" s="742" t="s">
        <v>208</v>
      </c>
      <c r="B114" s="799" t="s">
        <v>366</v>
      </c>
      <c r="C114" s="811"/>
      <c r="D114" s="748"/>
      <c r="E114" s="749"/>
      <c r="F114" s="730"/>
    </row>
    <row r="115" spans="1:6" x14ac:dyDescent="0.2">
      <c r="A115" s="742" t="s">
        <v>209</v>
      </c>
      <c r="B115" s="799" t="s">
        <v>382</v>
      </c>
      <c r="C115" s="811"/>
      <c r="D115" s="748"/>
      <c r="E115" s="749"/>
      <c r="F115" s="730"/>
    </row>
    <row r="116" spans="1:6" x14ac:dyDescent="0.2">
      <c r="A116" s="742" t="s">
        <v>210</v>
      </c>
      <c r="B116" s="799" t="s">
        <v>381</v>
      </c>
      <c r="C116" s="811"/>
      <c r="D116" s="748"/>
      <c r="E116" s="749"/>
      <c r="F116" s="730"/>
    </row>
    <row r="117" spans="1:6" x14ac:dyDescent="0.2">
      <c r="A117" s="742" t="s">
        <v>374</v>
      </c>
      <c r="B117" s="799" t="s">
        <v>369</v>
      </c>
      <c r="C117" s="811"/>
      <c r="D117" s="748"/>
      <c r="E117" s="749"/>
      <c r="F117" s="730"/>
    </row>
    <row r="118" spans="1:6" x14ac:dyDescent="0.2">
      <c r="A118" s="742" t="s">
        <v>375</v>
      </c>
      <c r="B118" s="799" t="s">
        <v>380</v>
      </c>
      <c r="C118" s="811"/>
      <c r="D118" s="748"/>
      <c r="E118" s="749"/>
      <c r="F118" s="730"/>
    </row>
    <row r="119" spans="1:6" ht="13.5" thickBot="1" x14ac:dyDescent="0.25">
      <c r="A119" s="800" t="s">
        <v>376</v>
      </c>
      <c r="B119" s="799" t="s">
        <v>379</v>
      </c>
      <c r="C119" s="814">
        <v>1200</v>
      </c>
      <c r="D119" s="755">
        <v>1200</v>
      </c>
      <c r="E119" s="756">
        <v>1200</v>
      </c>
      <c r="F119" s="730"/>
    </row>
    <row r="120" spans="1:6" ht="13.5" thickBot="1" x14ac:dyDescent="0.25">
      <c r="A120" s="738" t="s">
        <v>96</v>
      </c>
      <c r="B120" s="815" t="s">
        <v>384</v>
      </c>
      <c r="C120" s="808">
        <f>+C121+C122</f>
        <v>36477</v>
      </c>
      <c r="D120" s="740">
        <f>+D121+D122</f>
        <v>31026</v>
      </c>
      <c r="E120" s="741">
        <f>+E121+E122</f>
        <v>82592</v>
      </c>
      <c r="F120" s="730"/>
    </row>
    <row r="121" spans="1:6" x14ac:dyDescent="0.2">
      <c r="A121" s="742" t="s">
        <v>146</v>
      </c>
      <c r="B121" s="816" t="s">
        <v>133</v>
      </c>
      <c r="C121" s="809">
        <v>26535</v>
      </c>
      <c r="D121" s="744">
        <v>23619</v>
      </c>
      <c r="E121" s="745">
        <v>75185</v>
      </c>
      <c r="F121" s="730"/>
    </row>
    <row r="122" spans="1:6" ht="13.5" thickBot="1" x14ac:dyDescent="0.25">
      <c r="A122" s="751" t="s">
        <v>147</v>
      </c>
      <c r="B122" s="810" t="s">
        <v>134</v>
      </c>
      <c r="C122" s="795">
        <v>9942</v>
      </c>
      <c r="D122" s="755">
        <v>7407</v>
      </c>
      <c r="E122" s="756">
        <v>7407</v>
      </c>
      <c r="F122" s="730"/>
    </row>
    <row r="123" spans="1:6" ht="13.5" thickBot="1" x14ac:dyDescent="0.25">
      <c r="A123" s="738" t="s">
        <v>97</v>
      </c>
      <c r="B123" s="815" t="s">
        <v>385</v>
      </c>
      <c r="C123" s="808">
        <f>+C90+C106+C120</f>
        <v>561116</v>
      </c>
      <c r="D123" s="740">
        <f>+D90+D106+D120</f>
        <v>644627</v>
      </c>
      <c r="E123" s="741">
        <f>+E90+E106+E120</f>
        <v>652628</v>
      </c>
      <c r="F123" s="730"/>
    </row>
    <row r="124" spans="1:6" ht="13.5" thickBot="1" x14ac:dyDescent="0.25">
      <c r="A124" s="738" t="s">
        <v>98</v>
      </c>
      <c r="B124" s="815" t="s">
        <v>386</v>
      </c>
      <c r="C124" s="808">
        <f>+C125+C126+C127</f>
        <v>0</v>
      </c>
      <c r="D124" s="740">
        <f>+D125+D126+D127</f>
        <v>0</v>
      </c>
      <c r="E124" s="741">
        <f>+E125+E126+E127</f>
        <v>0</v>
      </c>
      <c r="F124" s="730"/>
    </row>
    <row r="125" spans="1:6" x14ac:dyDescent="0.2">
      <c r="A125" s="742" t="s">
        <v>150</v>
      </c>
      <c r="B125" s="816" t="s">
        <v>387</v>
      </c>
      <c r="C125" s="811"/>
      <c r="D125" s="748"/>
      <c r="E125" s="749"/>
      <c r="F125" s="730"/>
    </row>
    <row r="126" spans="1:6" x14ac:dyDescent="0.2">
      <c r="A126" s="742" t="s">
        <v>151</v>
      </c>
      <c r="B126" s="816" t="s">
        <v>388</v>
      </c>
      <c r="C126" s="811"/>
      <c r="D126" s="748"/>
      <c r="E126" s="749"/>
      <c r="F126" s="730"/>
    </row>
    <row r="127" spans="1:6" ht="13.5" thickBot="1" x14ac:dyDescent="0.25">
      <c r="A127" s="800" t="s">
        <v>152</v>
      </c>
      <c r="B127" s="817" t="s">
        <v>389</v>
      </c>
      <c r="C127" s="811"/>
      <c r="D127" s="748"/>
      <c r="E127" s="749"/>
      <c r="F127" s="730"/>
    </row>
    <row r="128" spans="1:6" ht="13.5" thickBot="1" x14ac:dyDescent="0.25">
      <c r="A128" s="738" t="s">
        <v>99</v>
      </c>
      <c r="B128" s="815" t="s">
        <v>449</v>
      </c>
      <c r="C128" s="808">
        <f>+C129+C130+C131+C132</f>
        <v>0</v>
      </c>
      <c r="D128" s="740">
        <f>+D129+D130+D131+D132</f>
        <v>0</v>
      </c>
      <c r="E128" s="741">
        <f>+E129+E130+E131+E132</f>
        <v>0</v>
      </c>
      <c r="F128" s="730"/>
    </row>
    <row r="129" spans="1:6" x14ac:dyDescent="0.2">
      <c r="A129" s="742" t="s">
        <v>153</v>
      </c>
      <c r="B129" s="816" t="s">
        <v>390</v>
      </c>
      <c r="C129" s="811"/>
      <c r="D129" s="748"/>
      <c r="E129" s="749"/>
      <c r="F129" s="730"/>
    </row>
    <row r="130" spans="1:6" x14ac:dyDescent="0.2">
      <c r="A130" s="742" t="s">
        <v>154</v>
      </c>
      <c r="B130" s="816" t="s">
        <v>391</v>
      </c>
      <c r="C130" s="811"/>
      <c r="D130" s="748"/>
      <c r="E130" s="749"/>
      <c r="F130" s="730"/>
    </row>
    <row r="131" spans="1:6" x14ac:dyDescent="0.2">
      <c r="A131" s="742" t="s">
        <v>293</v>
      </c>
      <c r="B131" s="816" t="s">
        <v>392</v>
      </c>
      <c r="C131" s="811"/>
      <c r="D131" s="748"/>
      <c r="E131" s="749"/>
      <c r="F131" s="730"/>
    </row>
    <row r="132" spans="1:6" ht="13.5" thickBot="1" x14ac:dyDescent="0.25">
      <c r="A132" s="800" t="s">
        <v>294</v>
      </c>
      <c r="B132" s="817" t="s">
        <v>393</v>
      </c>
      <c r="C132" s="811"/>
      <c r="D132" s="748"/>
      <c r="E132" s="749"/>
      <c r="F132" s="730"/>
    </row>
    <row r="133" spans="1:6" ht="13.5" thickBot="1" x14ac:dyDescent="0.25">
      <c r="A133" s="738" t="s">
        <v>100</v>
      </c>
      <c r="B133" s="815" t="s">
        <v>394</v>
      </c>
      <c r="C133" s="818">
        <f>+C134+C135+C136+C137</f>
        <v>0</v>
      </c>
      <c r="D133" s="757">
        <f>+D134+D135+D136+D137</f>
        <v>0</v>
      </c>
      <c r="E133" s="758">
        <f>+E134+E135+E136+E137</f>
        <v>0</v>
      </c>
      <c r="F133" s="730"/>
    </row>
    <row r="134" spans="1:6" x14ac:dyDescent="0.2">
      <c r="A134" s="742" t="s">
        <v>155</v>
      </c>
      <c r="B134" s="816" t="s">
        <v>395</v>
      </c>
      <c r="C134" s="811"/>
      <c r="D134" s="748"/>
      <c r="E134" s="749"/>
      <c r="F134" s="730"/>
    </row>
    <row r="135" spans="1:6" x14ac:dyDescent="0.2">
      <c r="A135" s="742" t="s">
        <v>156</v>
      </c>
      <c r="B135" s="816" t="s">
        <v>405</v>
      </c>
      <c r="C135" s="811"/>
      <c r="D135" s="748"/>
      <c r="E135" s="749"/>
      <c r="F135" s="730"/>
    </row>
    <row r="136" spans="1:6" x14ac:dyDescent="0.2">
      <c r="A136" s="742" t="s">
        <v>306</v>
      </c>
      <c r="B136" s="816" t="s">
        <v>396</v>
      </c>
      <c r="C136" s="811"/>
      <c r="D136" s="748"/>
      <c r="E136" s="749"/>
      <c r="F136" s="730"/>
    </row>
    <row r="137" spans="1:6" ht="13.5" thickBot="1" x14ac:dyDescent="0.25">
      <c r="A137" s="800" t="s">
        <v>307</v>
      </c>
      <c r="B137" s="817" t="s">
        <v>397</v>
      </c>
      <c r="C137" s="811"/>
      <c r="D137" s="748"/>
      <c r="E137" s="749"/>
      <c r="F137" s="730"/>
    </row>
    <row r="138" spans="1:6" ht="13.5" thickBot="1" x14ac:dyDescent="0.25">
      <c r="A138" s="738" t="s">
        <v>101</v>
      </c>
      <c r="B138" s="815" t="s">
        <v>398</v>
      </c>
      <c r="C138" s="819">
        <f>+C139+C140+C141+C142</f>
        <v>0</v>
      </c>
      <c r="D138" s="820">
        <f>+D139+D140+D141+D142</f>
        <v>0</v>
      </c>
      <c r="E138" s="821">
        <f>+E139+E140+E141+E142</f>
        <v>0</v>
      </c>
      <c r="F138" s="730"/>
    </row>
    <row r="139" spans="1:6" x14ac:dyDescent="0.2">
      <c r="A139" s="742" t="s">
        <v>201</v>
      </c>
      <c r="B139" s="816" t="s">
        <v>399</v>
      </c>
      <c r="C139" s="811"/>
      <c r="D139" s="748"/>
      <c r="E139" s="749"/>
      <c r="F139" s="730"/>
    </row>
    <row r="140" spans="1:6" x14ac:dyDescent="0.2">
      <c r="A140" s="742" t="s">
        <v>202</v>
      </c>
      <c r="B140" s="816" t="s">
        <v>400</v>
      </c>
      <c r="C140" s="811"/>
      <c r="D140" s="748"/>
      <c r="E140" s="749"/>
      <c r="F140" s="730"/>
    </row>
    <row r="141" spans="1:6" x14ac:dyDescent="0.2">
      <c r="A141" s="742" t="s">
        <v>227</v>
      </c>
      <c r="B141" s="816" t="s">
        <v>401</v>
      </c>
      <c r="C141" s="811"/>
      <c r="D141" s="748"/>
      <c r="E141" s="749"/>
      <c r="F141" s="730"/>
    </row>
    <row r="142" spans="1:6" ht="13.5" thickBot="1" x14ac:dyDescent="0.25">
      <c r="A142" s="742" t="s">
        <v>309</v>
      </c>
      <c r="B142" s="816" t="s">
        <v>402</v>
      </c>
      <c r="C142" s="811"/>
      <c r="D142" s="748"/>
      <c r="E142" s="749"/>
      <c r="F142" s="730"/>
    </row>
    <row r="143" spans="1:6" ht="13.5" thickBot="1" x14ac:dyDescent="0.25">
      <c r="A143" s="738" t="s">
        <v>102</v>
      </c>
      <c r="B143" s="815" t="s">
        <v>403</v>
      </c>
      <c r="C143" s="822">
        <f>+C124+C128+C133+C138</f>
        <v>0</v>
      </c>
      <c r="D143" s="823">
        <f>+D124+D128+D133+D138</f>
        <v>0</v>
      </c>
      <c r="E143" s="824">
        <f>+E124+E128+E133+E138</f>
        <v>0</v>
      </c>
      <c r="F143" s="730"/>
    </row>
    <row r="144" spans="1:6" ht="13.5" thickBot="1" x14ac:dyDescent="0.25">
      <c r="A144" s="825" t="s">
        <v>103</v>
      </c>
      <c r="B144" s="826" t="s">
        <v>404</v>
      </c>
      <c r="C144" s="822">
        <f>+C123+C143</f>
        <v>561116</v>
      </c>
      <c r="D144" s="823">
        <f>+D123+D143</f>
        <v>644627</v>
      </c>
      <c r="E144" s="824">
        <f>+E123+E143</f>
        <v>652628</v>
      </c>
      <c r="F144" s="730"/>
    </row>
    <row r="145" spans="1:6" x14ac:dyDescent="0.2">
      <c r="A145" s="827"/>
      <c r="B145" s="827"/>
      <c r="C145" s="827"/>
      <c r="D145" s="827"/>
      <c r="E145" s="827"/>
      <c r="F145" s="730"/>
    </row>
    <row r="146" spans="1:6" x14ac:dyDescent="0.2">
      <c r="A146" s="827"/>
      <c r="B146" s="827"/>
      <c r="C146" s="827"/>
      <c r="D146" s="827"/>
      <c r="E146" s="827"/>
      <c r="F146" s="730"/>
    </row>
  </sheetData>
  <mergeCells count="4">
    <mergeCell ref="A1:E1"/>
    <mergeCell ref="A2:B2"/>
    <mergeCell ref="A86:E86"/>
    <mergeCell ref="A87:B87"/>
  </mergeCells>
  <pageMargins left="0" right="0" top="0.74803149606299213" bottom="0.74803149606299213" header="0.31496062992125984" footer="0.31496062992125984"/>
  <pageSetup paperSize="9" orientation="portrait" horizontalDpi="0" verticalDpi="0" r:id="rId1"/>
  <headerFooter>
    <oddHeader>&amp;R&amp;"Times New Roman CE,Félkövér dőlt"1. számú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Layout" topLeftCell="C1" zoomScaleNormal="100" workbookViewId="0">
      <selection activeCell="N13" sqref="N13"/>
    </sheetView>
  </sheetViews>
  <sheetFormatPr defaultRowHeight="12.75" x14ac:dyDescent="0.2"/>
  <cols>
    <col min="2" max="2" width="65" customWidth="1"/>
  </cols>
  <sheetData>
    <row r="1" spans="1:10" ht="15.75" x14ac:dyDescent="0.2">
      <c r="A1" s="929" t="s">
        <v>686</v>
      </c>
      <c r="B1" s="929"/>
      <c r="C1" s="929"/>
      <c r="D1" s="929"/>
      <c r="E1" s="929"/>
      <c r="F1" s="929"/>
      <c r="G1" s="929"/>
      <c r="H1" s="929"/>
      <c r="I1" s="929"/>
      <c r="J1" s="43"/>
    </row>
    <row r="2" spans="1:10" ht="14.25" thickBot="1" x14ac:dyDescent="0.3">
      <c r="A2" s="78"/>
      <c r="B2" s="43"/>
      <c r="C2" s="43"/>
      <c r="D2" s="43"/>
      <c r="E2" s="43"/>
      <c r="F2" s="43"/>
      <c r="G2" s="43"/>
      <c r="H2" s="43"/>
      <c r="I2" s="631" t="s">
        <v>137</v>
      </c>
      <c r="J2" s="43"/>
    </row>
    <row r="3" spans="1:10" ht="14.25" x14ac:dyDescent="0.2">
      <c r="A3" s="930" t="s">
        <v>144</v>
      </c>
      <c r="B3" s="932" t="s">
        <v>687</v>
      </c>
      <c r="C3" s="930" t="s">
        <v>688</v>
      </c>
      <c r="D3" s="930" t="s">
        <v>689</v>
      </c>
      <c r="E3" s="934" t="s">
        <v>690</v>
      </c>
      <c r="F3" s="935"/>
      <c r="G3" s="935"/>
      <c r="H3" s="936"/>
      <c r="I3" s="932" t="s">
        <v>664</v>
      </c>
      <c r="J3" s="632"/>
    </row>
    <row r="4" spans="1:10" ht="24.75" thickBot="1" x14ac:dyDescent="0.25">
      <c r="A4" s="931"/>
      <c r="B4" s="933"/>
      <c r="C4" s="933"/>
      <c r="D4" s="931"/>
      <c r="E4" s="633" t="s">
        <v>216</v>
      </c>
      <c r="F4" s="633" t="s">
        <v>631</v>
      </c>
      <c r="G4" s="633" t="s">
        <v>632</v>
      </c>
      <c r="H4" s="634" t="s">
        <v>691</v>
      </c>
      <c r="I4" s="933"/>
      <c r="J4" s="635"/>
    </row>
    <row r="5" spans="1:10" ht="21.75" thickBot="1" x14ac:dyDescent="0.25">
      <c r="A5" s="636">
        <v>1</v>
      </c>
      <c r="B5" s="637">
        <v>2</v>
      </c>
      <c r="C5" s="638">
        <v>3</v>
      </c>
      <c r="D5" s="637">
        <v>4</v>
      </c>
      <c r="E5" s="636">
        <v>5</v>
      </c>
      <c r="F5" s="638">
        <v>6</v>
      </c>
      <c r="G5" s="638">
        <v>7</v>
      </c>
      <c r="H5" s="639">
        <v>8</v>
      </c>
      <c r="I5" s="640" t="s">
        <v>692</v>
      </c>
      <c r="J5" s="641"/>
    </row>
    <row r="6" spans="1:10" ht="21.75" thickBot="1" x14ac:dyDescent="0.25">
      <c r="A6" s="642" t="s">
        <v>94</v>
      </c>
      <c r="B6" s="643" t="s">
        <v>693</v>
      </c>
      <c r="C6" s="644"/>
      <c r="D6" s="645">
        <f>+D7+D8</f>
        <v>0</v>
      </c>
      <c r="E6" s="646">
        <f>+E7+E8</f>
        <v>0</v>
      </c>
      <c r="F6" s="647">
        <f>+F7+F8</f>
        <v>0</v>
      </c>
      <c r="G6" s="647">
        <f>+G7+G8</f>
        <v>0</v>
      </c>
      <c r="H6" s="648">
        <f>+H7+H8</f>
        <v>0</v>
      </c>
      <c r="I6" s="645">
        <f t="shared" ref="I6:I17" si="0">SUM(D6:H6)</f>
        <v>0</v>
      </c>
      <c r="J6" s="43"/>
    </row>
    <row r="7" spans="1:10" x14ac:dyDescent="0.2">
      <c r="A7" s="649" t="s">
        <v>95</v>
      </c>
      <c r="B7" s="650" t="s">
        <v>694</v>
      </c>
      <c r="C7" s="651"/>
      <c r="D7" s="652"/>
      <c r="E7" s="653"/>
      <c r="F7" s="23"/>
      <c r="G7" s="23"/>
      <c r="H7" s="654"/>
      <c r="I7" s="655">
        <f t="shared" si="0"/>
        <v>0</v>
      </c>
      <c r="J7" s="43"/>
    </row>
    <row r="8" spans="1:10" ht="13.5" thickBot="1" x14ac:dyDescent="0.25">
      <c r="A8" s="649" t="s">
        <v>96</v>
      </c>
      <c r="B8" s="650" t="s">
        <v>694</v>
      </c>
      <c r="C8" s="651"/>
      <c r="D8" s="652"/>
      <c r="E8" s="653"/>
      <c r="F8" s="23"/>
      <c r="G8" s="23"/>
      <c r="H8" s="654"/>
      <c r="I8" s="655">
        <f t="shared" si="0"/>
        <v>0</v>
      </c>
      <c r="J8" s="43"/>
    </row>
    <row r="9" spans="1:10" ht="21.75" thickBot="1" x14ac:dyDescent="0.25">
      <c r="A9" s="642" t="s">
        <v>97</v>
      </c>
      <c r="B9" s="643" t="s">
        <v>695</v>
      </c>
      <c r="C9" s="656"/>
      <c r="D9" s="645">
        <f>+D10+D11</f>
        <v>0</v>
      </c>
      <c r="E9" s="646">
        <f>+E10+E11</f>
        <v>0</v>
      </c>
      <c r="F9" s="647">
        <f>+F10+F11</f>
        <v>0</v>
      </c>
      <c r="G9" s="647">
        <f>+G10+G11</f>
        <v>0</v>
      </c>
      <c r="H9" s="648">
        <f>+H10+H11</f>
        <v>0</v>
      </c>
      <c r="I9" s="645">
        <f t="shared" si="0"/>
        <v>0</v>
      </c>
      <c r="J9" s="43"/>
    </row>
    <row r="10" spans="1:10" x14ac:dyDescent="0.2">
      <c r="A10" s="649" t="s">
        <v>98</v>
      </c>
      <c r="B10" s="650" t="s">
        <v>694</v>
      </c>
      <c r="C10" s="651"/>
      <c r="D10" s="652"/>
      <c r="E10" s="653"/>
      <c r="F10" s="23"/>
      <c r="G10" s="23"/>
      <c r="H10" s="654"/>
      <c r="I10" s="655">
        <f t="shared" si="0"/>
        <v>0</v>
      </c>
      <c r="J10" s="43"/>
    </row>
    <row r="11" spans="1:10" ht="13.5" thickBot="1" x14ac:dyDescent="0.25">
      <c r="A11" s="649" t="s">
        <v>99</v>
      </c>
      <c r="B11" s="650" t="s">
        <v>694</v>
      </c>
      <c r="C11" s="651"/>
      <c r="D11" s="652"/>
      <c r="E11" s="653"/>
      <c r="F11" s="23"/>
      <c r="G11" s="23"/>
      <c r="H11" s="654"/>
      <c r="I11" s="655">
        <f t="shared" si="0"/>
        <v>0</v>
      </c>
      <c r="J11" s="43"/>
    </row>
    <row r="12" spans="1:10" ht="13.5" thickBot="1" x14ac:dyDescent="0.25">
      <c r="A12" s="642" t="s">
        <v>100</v>
      </c>
      <c r="B12" s="643" t="s">
        <v>696</v>
      </c>
      <c r="C12" s="656"/>
      <c r="D12" s="645">
        <f>+D13</f>
        <v>0</v>
      </c>
      <c r="E12" s="646">
        <f>+E13</f>
        <v>0</v>
      </c>
      <c r="F12" s="647">
        <f>+F13</f>
        <v>0</v>
      </c>
      <c r="G12" s="647">
        <f>+G13</f>
        <v>0</v>
      </c>
      <c r="H12" s="648">
        <f>+H13</f>
        <v>0</v>
      </c>
      <c r="I12" s="645">
        <f t="shared" si="0"/>
        <v>0</v>
      </c>
      <c r="J12" s="43"/>
    </row>
    <row r="13" spans="1:10" ht="13.5" thickBot="1" x14ac:dyDescent="0.25">
      <c r="A13" s="649" t="s">
        <v>101</v>
      </c>
      <c r="B13" s="650" t="s">
        <v>694</v>
      </c>
      <c r="C13" s="651"/>
      <c r="D13" s="652"/>
      <c r="E13" s="653"/>
      <c r="F13" s="23"/>
      <c r="G13" s="23"/>
      <c r="H13" s="654"/>
      <c r="I13" s="655">
        <f t="shared" si="0"/>
        <v>0</v>
      </c>
      <c r="J13" s="43"/>
    </row>
    <row r="14" spans="1:10" ht="13.5" thickBot="1" x14ac:dyDescent="0.25">
      <c r="A14" s="642" t="s">
        <v>102</v>
      </c>
      <c r="B14" s="643" t="s">
        <v>697</v>
      </c>
      <c r="C14" s="656"/>
      <c r="D14" s="645">
        <f>+D15</f>
        <v>0</v>
      </c>
      <c r="E14" s="646">
        <f>+E15</f>
        <v>0</v>
      </c>
      <c r="F14" s="647">
        <f>+F15</f>
        <v>0</v>
      </c>
      <c r="G14" s="647">
        <f>+G15</f>
        <v>0</v>
      </c>
      <c r="H14" s="648">
        <f>+H15</f>
        <v>0</v>
      </c>
      <c r="I14" s="645">
        <f t="shared" si="0"/>
        <v>0</v>
      </c>
      <c r="J14" s="43"/>
    </row>
    <row r="15" spans="1:10" ht="13.5" thickBot="1" x14ac:dyDescent="0.25">
      <c r="A15" s="657" t="s">
        <v>103</v>
      </c>
      <c r="B15" s="658" t="s">
        <v>694</v>
      </c>
      <c r="C15" s="659"/>
      <c r="D15" s="660"/>
      <c r="E15" s="661"/>
      <c r="F15" s="662"/>
      <c r="G15" s="662"/>
      <c r="H15" s="663"/>
      <c r="I15" s="664">
        <f t="shared" si="0"/>
        <v>0</v>
      </c>
      <c r="J15" s="43"/>
    </row>
    <row r="16" spans="1:10" ht="13.5" thickBot="1" x14ac:dyDescent="0.25">
      <c r="A16" s="642" t="s">
        <v>104</v>
      </c>
      <c r="B16" s="665" t="s">
        <v>698</v>
      </c>
      <c r="C16" s="656"/>
      <c r="D16" s="645">
        <f>+D17</f>
        <v>0</v>
      </c>
      <c r="E16" s="646">
        <f>+E17</f>
        <v>5200</v>
      </c>
      <c r="F16" s="647">
        <f>+F17</f>
        <v>5200</v>
      </c>
      <c r="G16" s="647">
        <f>+G17</f>
        <v>5200</v>
      </c>
      <c r="H16" s="648">
        <f>+H17</f>
        <v>5200</v>
      </c>
      <c r="I16" s="645">
        <f t="shared" si="0"/>
        <v>20800</v>
      </c>
      <c r="J16" s="43"/>
    </row>
    <row r="17" spans="1:10" ht="13.5" thickBot="1" x14ac:dyDescent="0.25">
      <c r="A17" s="666" t="s">
        <v>105</v>
      </c>
      <c r="B17" s="667" t="s">
        <v>699</v>
      </c>
      <c r="C17" s="668"/>
      <c r="D17" s="669"/>
      <c r="E17" s="670">
        <v>5200</v>
      </c>
      <c r="F17" s="671">
        <v>5200</v>
      </c>
      <c r="G17" s="671">
        <v>5200</v>
      </c>
      <c r="H17" s="672">
        <v>5200</v>
      </c>
      <c r="I17" s="673">
        <f t="shared" si="0"/>
        <v>20800</v>
      </c>
      <c r="J17" s="43"/>
    </row>
    <row r="18" spans="1:10" ht="13.5" thickBot="1" x14ac:dyDescent="0.25">
      <c r="A18" s="927" t="s">
        <v>700</v>
      </c>
      <c r="B18" s="928"/>
      <c r="C18" s="674"/>
      <c r="D18" s="645">
        <f t="shared" ref="D18:I18" si="1">+D6+D9+D12+D14+D16</f>
        <v>0</v>
      </c>
      <c r="E18" s="646">
        <f t="shared" si="1"/>
        <v>5200</v>
      </c>
      <c r="F18" s="647">
        <f t="shared" si="1"/>
        <v>5200</v>
      </c>
      <c r="G18" s="647">
        <f t="shared" si="1"/>
        <v>5200</v>
      </c>
      <c r="H18" s="648">
        <f t="shared" si="1"/>
        <v>5200</v>
      </c>
      <c r="I18" s="645">
        <f t="shared" si="1"/>
        <v>20800</v>
      </c>
      <c r="J18" s="43"/>
    </row>
    <row r="19" spans="1:10" x14ac:dyDescent="0.2">
      <c r="A19" s="78"/>
      <c r="B19" s="43"/>
      <c r="C19" s="43"/>
      <c r="D19" s="43"/>
      <c r="E19" s="43"/>
      <c r="F19" s="43"/>
      <c r="G19" s="43"/>
      <c r="H19" s="43"/>
      <c r="I19" s="43"/>
      <c r="J19" s="43"/>
    </row>
    <row r="20" spans="1:10" x14ac:dyDescent="0.2">
      <c r="A20" s="78"/>
      <c r="B20" s="43"/>
      <c r="C20" s="43"/>
      <c r="D20" s="43"/>
      <c r="E20" s="43"/>
      <c r="F20" s="43"/>
      <c r="G20" s="43"/>
      <c r="H20" s="43"/>
      <c r="I20" s="43"/>
      <c r="J20" s="43"/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orientation="landscape" horizontalDpi="0" verticalDpi="0" r:id="rId1"/>
  <headerFooter>
    <oddHeader>&amp;R&amp;"Times New Roman CE,Félkövér dőlt"2.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Layout" topLeftCell="B1" zoomScaleNormal="100" workbookViewId="0">
      <selection activeCell="E3" sqref="E3"/>
    </sheetView>
  </sheetViews>
  <sheetFormatPr defaultRowHeight="12.75" x14ac:dyDescent="0.2"/>
  <cols>
    <col min="1" max="1" width="56.1640625" customWidth="1"/>
    <col min="2" max="2" width="12.1640625" customWidth="1"/>
  </cols>
  <sheetData>
    <row r="1" spans="1:4" ht="15.75" x14ac:dyDescent="0.25">
      <c r="A1" s="937" t="s">
        <v>701</v>
      </c>
      <c r="B1" s="937"/>
      <c r="C1" s="937"/>
      <c r="D1" s="2"/>
    </row>
    <row r="2" spans="1:4" ht="16.5" thickBot="1" x14ac:dyDescent="0.3">
      <c r="A2" s="675"/>
      <c r="B2" s="676"/>
      <c r="C2" s="677" t="s">
        <v>137</v>
      </c>
      <c r="D2" s="676"/>
    </row>
    <row r="3" spans="1:4" ht="48.75" thickBot="1" x14ac:dyDescent="0.25">
      <c r="A3" s="678" t="s">
        <v>93</v>
      </c>
      <c r="B3" s="678" t="s">
        <v>702</v>
      </c>
      <c r="C3" s="679" t="s">
        <v>703</v>
      </c>
      <c r="D3" s="680"/>
    </row>
    <row r="4" spans="1:4" ht="13.5" thickBot="1" x14ac:dyDescent="0.25">
      <c r="A4" s="82">
        <v>2</v>
      </c>
      <c r="B4" s="82">
        <v>3</v>
      </c>
      <c r="C4" s="83">
        <v>4</v>
      </c>
      <c r="D4" s="680"/>
    </row>
    <row r="5" spans="1:4" x14ac:dyDescent="0.2">
      <c r="A5" s="681" t="s">
        <v>704</v>
      </c>
      <c r="B5" s="682">
        <v>87744</v>
      </c>
      <c r="C5" s="48">
        <v>446</v>
      </c>
      <c r="D5" s="2"/>
    </row>
    <row r="6" spans="1:4" x14ac:dyDescent="0.2">
      <c r="A6" s="683" t="s">
        <v>705</v>
      </c>
      <c r="B6" s="684"/>
      <c r="C6" s="50"/>
      <c r="D6" s="2"/>
    </row>
    <row r="7" spans="1:4" x14ac:dyDescent="0.2">
      <c r="A7" s="683" t="s">
        <v>706</v>
      </c>
      <c r="B7" s="684"/>
      <c r="C7" s="50"/>
      <c r="D7" s="2"/>
    </row>
    <row r="8" spans="1:4" x14ac:dyDescent="0.2">
      <c r="A8" s="683" t="s">
        <v>707</v>
      </c>
      <c r="B8" s="684"/>
      <c r="C8" s="50"/>
      <c r="D8" s="2"/>
    </row>
    <row r="9" spans="1:4" x14ac:dyDescent="0.2">
      <c r="A9" s="683" t="s">
        <v>708</v>
      </c>
      <c r="B9" s="684"/>
      <c r="C9" s="50"/>
      <c r="D9" s="2"/>
    </row>
    <row r="10" spans="1:4" x14ac:dyDescent="0.2">
      <c r="A10" s="683" t="s">
        <v>709</v>
      </c>
      <c r="B10" s="684"/>
      <c r="C10" s="50"/>
      <c r="D10" s="2"/>
    </row>
    <row r="11" spans="1:4" x14ac:dyDescent="0.2">
      <c r="A11" s="685" t="s">
        <v>710</v>
      </c>
      <c r="B11" s="684"/>
      <c r="C11" s="50"/>
      <c r="D11" s="2"/>
    </row>
    <row r="12" spans="1:4" x14ac:dyDescent="0.2">
      <c r="A12" s="685" t="s">
        <v>711</v>
      </c>
      <c r="B12" s="684">
        <v>5878</v>
      </c>
      <c r="C12" s="50"/>
      <c r="D12" s="2"/>
    </row>
    <row r="13" spans="1:4" x14ac:dyDescent="0.2">
      <c r="A13" s="685" t="s">
        <v>712</v>
      </c>
      <c r="B13" s="684">
        <v>254</v>
      </c>
      <c r="C13" s="50"/>
      <c r="D13" s="2"/>
    </row>
    <row r="14" spans="1:4" x14ac:dyDescent="0.2">
      <c r="A14" s="685" t="s">
        <v>713</v>
      </c>
      <c r="B14" s="684"/>
      <c r="C14" s="50"/>
      <c r="D14" s="2"/>
    </row>
    <row r="15" spans="1:4" ht="22.5" x14ac:dyDescent="0.2">
      <c r="A15" s="685" t="s">
        <v>714</v>
      </c>
      <c r="B15" s="684">
        <v>81551</v>
      </c>
      <c r="C15" s="50"/>
      <c r="D15" s="2"/>
    </row>
    <row r="16" spans="1:4" x14ac:dyDescent="0.2">
      <c r="A16" s="683" t="s">
        <v>715</v>
      </c>
      <c r="B16" s="684">
        <v>15535</v>
      </c>
      <c r="C16" s="50"/>
      <c r="D16" s="2"/>
    </row>
    <row r="17" spans="1:4" x14ac:dyDescent="0.2">
      <c r="A17" s="683" t="s">
        <v>716</v>
      </c>
      <c r="B17" s="684">
        <v>6200</v>
      </c>
      <c r="C17" s="50"/>
      <c r="D17" s="2"/>
    </row>
    <row r="18" spans="1:4" x14ac:dyDescent="0.2">
      <c r="A18" s="683" t="s">
        <v>717</v>
      </c>
      <c r="B18" s="684"/>
      <c r="C18" s="50"/>
      <c r="D18" s="2"/>
    </row>
    <row r="19" spans="1:4" x14ac:dyDescent="0.2">
      <c r="A19" s="683" t="s">
        <v>718</v>
      </c>
      <c r="B19" s="684"/>
      <c r="C19" s="50"/>
      <c r="D19" s="2"/>
    </row>
    <row r="20" spans="1:4" x14ac:dyDescent="0.2">
      <c r="A20" s="683" t="s">
        <v>719</v>
      </c>
      <c r="B20" s="684"/>
      <c r="C20" s="50"/>
      <c r="D20" s="2"/>
    </row>
    <row r="21" spans="1:4" x14ac:dyDescent="0.2">
      <c r="A21" s="686"/>
      <c r="B21" s="49"/>
      <c r="C21" s="50"/>
      <c r="D21" s="2"/>
    </row>
    <row r="22" spans="1:4" x14ac:dyDescent="0.2">
      <c r="A22" s="687"/>
      <c r="B22" s="49"/>
      <c r="C22" s="50"/>
      <c r="D22" s="2"/>
    </row>
    <row r="23" spans="1:4" x14ac:dyDescent="0.2">
      <c r="A23" s="687"/>
      <c r="B23" s="49"/>
      <c r="C23" s="50"/>
      <c r="D23" s="2"/>
    </row>
    <row r="24" spans="1:4" x14ac:dyDescent="0.2">
      <c r="A24" s="687"/>
      <c r="B24" s="49"/>
      <c r="C24" s="50"/>
      <c r="D24" s="2"/>
    </row>
    <row r="25" spans="1:4" x14ac:dyDescent="0.2">
      <c r="A25" s="687"/>
      <c r="B25" s="49"/>
      <c r="C25" s="50"/>
      <c r="D25" s="2"/>
    </row>
    <row r="26" spans="1:4" x14ac:dyDescent="0.2">
      <c r="A26" s="687"/>
      <c r="B26" s="49"/>
      <c r="C26" s="50"/>
      <c r="D26" s="2"/>
    </row>
    <row r="27" spans="1:4" x14ac:dyDescent="0.2">
      <c r="A27" s="687"/>
      <c r="B27" s="49"/>
      <c r="C27" s="50"/>
      <c r="D27" s="2"/>
    </row>
    <row r="28" spans="1:4" x14ac:dyDescent="0.2">
      <c r="A28" s="687"/>
      <c r="B28" s="49"/>
      <c r="C28" s="50"/>
      <c r="D28" s="2"/>
    </row>
    <row r="29" spans="1:4" ht="13.5" thickBot="1" x14ac:dyDescent="0.25">
      <c r="A29" s="688"/>
      <c r="B29" s="689"/>
      <c r="C29" s="51"/>
      <c r="D29" s="2"/>
    </row>
    <row r="30" spans="1:4" ht="13.5" thickBot="1" x14ac:dyDescent="0.25">
      <c r="A30" s="690" t="s">
        <v>594</v>
      </c>
      <c r="B30" s="691">
        <f>+B5+B6+B7+B8+B9+B16+B17+B18+B19+B20+B21+B22+B23+B24+B25+B26+B27+B28+B29</f>
        <v>109479</v>
      </c>
      <c r="C30" s="692">
        <f>+C5+C6+C7+C8+C9+C16+C17+C18+C19+C20+C21+C22+C23+C24+C25+C26+C27+C28+C29</f>
        <v>446</v>
      </c>
      <c r="D30" s="2"/>
    </row>
    <row r="31" spans="1:4" x14ac:dyDescent="0.2">
      <c r="A31" s="938"/>
      <c r="B31" s="938"/>
      <c r="C31" s="938"/>
      <c r="D31" s="2"/>
    </row>
    <row r="32" spans="1:4" x14ac:dyDescent="0.2">
      <c r="A32" s="2"/>
      <c r="B32" s="2"/>
      <c r="C32" s="2"/>
      <c r="D32" s="2"/>
    </row>
  </sheetData>
  <mergeCells count="2">
    <mergeCell ref="A1:C1"/>
    <mergeCell ref="A31:C31"/>
  </mergeCells>
  <pageMargins left="0.7" right="0.7" top="0.75" bottom="0.75" header="0.3" footer="0.3"/>
  <pageSetup paperSize="9" orientation="portrait" horizontalDpi="0" verticalDpi="0" r:id="rId1"/>
  <headerFooter>
    <oddHeader>&amp;R&amp;"Times New Roman CE,Félkövér dőlt"3. számú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view="pageLayout" zoomScaleNormal="100" workbookViewId="0">
      <selection activeCell="G6" sqref="G6"/>
    </sheetView>
  </sheetViews>
  <sheetFormatPr defaultRowHeight="12.75" x14ac:dyDescent="0.2"/>
  <cols>
    <col min="1" max="1" width="4.6640625" customWidth="1"/>
    <col min="2" max="2" width="28.1640625" customWidth="1"/>
  </cols>
  <sheetData>
    <row r="1" spans="1:16" ht="15.75" x14ac:dyDescent="0.25">
      <c r="A1" s="939" t="s">
        <v>720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693"/>
    </row>
    <row r="2" spans="1:16" ht="16.5" thickBot="1" x14ac:dyDescent="0.3">
      <c r="A2" s="694"/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5" t="s">
        <v>127</v>
      </c>
      <c r="P2" s="693"/>
    </row>
    <row r="3" spans="1:16" ht="36.75" thickBot="1" x14ac:dyDescent="0.3">
      <c r="A3" s="696" t="s">
        <v>627</v>
      </c>
      <c r="B3" s="697" t="s">
        <v>138</v>
      </c>
      <c r="C3" s="697" t="s">
        <v>721</v>
      </c>
      <c r="D3" s="697" t="s">
        <v>722</v>
      </c>
      <c r="E3" s="697" t="s">
        <v>723</v>
      </c>
      <c r="F3" s="697" t="s">
        <v>724</v>
      </c>
      <c r="G3" s="697" t="s">
        <v>725</v>
      </c>
      <c r="H3" s="697" t="s">
        <v>726</v>
      </c>
      <c r="I3" s="697" t="s">
        <v>727</v>
      </c>
      <c r="J3" s="697" t="s">
        <v>728</v>
      </c>
      <c r="K3" s="697" t="s">
        <v>729</v>
      </c>
      <c r="L3" s="697" t="s">
        <v>730</v>
      </c>
      <c r="M3" s="697" t="s">
        <v>731</v>
      </c>
      <c r="N3" s="697" t="s">
        <v>732</v>
      </c>
      <c r="O3" s="698" t="s">
        <v>594</v>
      </c>
      <c r="P3" s="694"/>
    </row>
    <row r="4" spans="1:16" ht="16.5" thickBot="1" x14ac:dyDescent="0.25">
      <c r="A4" s="699" t="s">
        <v>94</v>
      </c>
      <c r="B4" s="941" t="s">
        <v>130</v>
      </c>
      <c r="C4" s="942"/>
      <c r="D4" s="942"/>
      <c r="E4" s="942"/>
      <c r="F4" s="942"/>
      <c r="G4" s="942"/>
      <c r="H4" s="942"/>
      <c r="I4" s="942"/>
      <c r="J4" s="942"/>
      <c r="K4" s="942"/>
      <c r="L4" s="942"/>
      <c r="M4" s="942"/>
      <c r="N4" s="942"/>
      <c r="O4" s="943"/>
      <c r="P4" s="700"/>
    </row>
    <row r="5" spans="1:16" ht="22.5" x14ac:dyDescent="0.2">
      <c r="A5" s="701" t="s">
        <v>95</v>
      </c>
      <c r="B5" s="702" t="s">
        <v>409</v>
      </c>
      <c r="C5" s="703">
        <v>40566</v>
      </c>
      <c r="D5" s="703">
        <v>26192</v>
      </c>
      <c r="E5" s="703">
        <v>24276</v>
      </c>
      <c r="F5" s="703">
        <v>25872</v>
      </c>
      <c r="G5" s="703">
        <v>25872</v>
      </c>
      <c r="H5" s="703">
        <v>24275</v>
      </c>
      <c r="I5" s="703">
        <v>24275</v>
      </c>
      <c r="J5" s="703">
        <v>26193</v>
      </c>
      <c r="K5" s="703">
        <v>24276</v>
      </c>
      <c r="L5" s="703">
        <v>25872</v>
      </c>
      <c r="M5" s="703">
        <v>27789</v>
      </c>
      <c r="N5" s="703">
        <v>23956</v>
      </c>
      <c r="O5" s="704">
        <v>319414</v>
      </c>
      <c r="P5" s="700"/>
    </row>
    <row r="6" spans="1:16" ht="22.5" x14ac:dyDescent="0.2">
      <c r="A6" s="705" t="s">
        <v>96</v>
      </c>
      <c r="B6" s="706" t="s">
        <v>733</v>
      </c>
      <c r="C6" s="707">
        <v>716</v>
      </c>
      <c r="D6" s="707">
        <v>716</v>
      </c>
      <c r="E6" s="707">
        <v>716</v>
      </c>
      <c r="F6" s="707">
        <v>716</v>
      </c>
      <c r="G6" s="707">
        <v>716</v>
      </c>
      <c r="H6" s="707">
        <v>716</v>
      </c>
      <c r="I6" s="707">
        <v>716</v>
      </c>
      <c r="J6" s="707">
        <v>716</v>
      </c>
      <c r="K6" s="707">
        <v>716</v>
      </c>
      <c r="L6" s="707">
        <v>716</v>
      </c>
      <c r="M6" s="707">
        <v>716</v>
      </c>
      <c r="N6" s="707">
        <v>716</v>
      </c>
      <c r="O6" s="708">
        <v>8592</v>
      </c>
      <c r="P6" s="709"/>
    </row>
    <row r="7" spans="1:16" ht="22.5" x14ac:dyDescent="0.2">
      <c r="A7" s="705" t="s">
        <v>97</v>
      </c>
      <c r="B7" s="710" t="s">
        <v>734</v>
      </c>
      <c r="C7" s="711"/>
      <c r="D7" s="711"/>
      <c r="E7" s="711"/>
      <c r="F7" s="711"/>
      <c r="G7" s="711"/>
      <c r="H7" s="711"/>
      <c r="I7" s="711"/>
      <c r="J7" s="711"/>
      <c r="K7" s="711">
        <v>4274</v>
      </c>
      <c r="L7" s="711"/>
      <c r="M7" s="711"/>
      <c r="N7" s="711"/>
      <c r="O7" s="712">
        <v>4274</v>
      </c>
      <c r="P7" s="709"/>
    </row>
    <row r="8" spans="1:16" ht="15.75" x14ac:dyDescent="0.2">
      <c r="A8" s="705" t="s">
        <v>98</v>
      </c>
      <c r="B8" s="713" t="s">
        <v>194</v>
      </c>
      <c r="C8" s="707">
        <v>423</v>
      </c>
      <c r="D8" s="707">
        <v>1895</v>
      </c>
      <c r="E8" s="707">
        <v>35300</v>
      </c>
      <c r="F8" s="707"/>
      <c r="G8" s="707"/>
      <c r="H8" s="707">
        <v>14226</v>
      </c>
      <c r="I8" s="707"/>
      <c r="J8" s="707"/>
      <c r="K8" s="707">
        <v>35300</v>
      </c>
      <c r="L8" s="707"/>
      <c r="M8" s="707"/>
      <c r="N8" s="707">
        <v>18230</v>
      </c>
      <c r="O8" s="708">
        <v>105374</v>
      </c>
      <c r="P8" s="709"/>
    </row>
    <row r="9" spans="1:16" ht="15.75" x14ac:dyDescent="0.2">
      <c r="A9" s="705" t="s">
        <v>99</v>
      </c>
      <c r="B9" s="713" t="s">
        <v>735</v>
      </c>
      <c r="C9" s="707">
        <v>8670</v>
      </c>
      <c r="D9" s="707">
        <v>8670</v>
      </c>
      <c r="E9" s="707">
        <v>8670</v>
      </c>
      <c r="F9" s="707">
        <v>8670</v>
      </c>
      <c r="G9" s="707">
        <v>8670</v>
      </c>
      <c r="H9" s="707">
        <v>8014</v>
      </c>
      <c r="I9" s="707">
        <v>7319</v>
      </c>
      <c r="J9" s="707">
        <v>7319</v>
      </c>
      <c r="K9" s="707">
        <v>8670</v>
      </c>
      <c r="L9" s="707">
        <v>8670</v>
      </c>
      <c r="M9" s="707">
        <v>8670</v>
      </c>
      <c r="N9" s="707">
        <v>7962</v>
      </c>
      <c r="O9" s="708">
        <v>99974</v>
      </c>
      <c r="P9" s="709"/>
    </row>
    <row r="10" spans="1:16" ht="15.75" x14ac:dyDescent="0.2">
      <c r="A10" s="705" t="s">
        <v>100</v>
      </c>
      <c r="B10" s="713" t="s">
        <v>91</v>
      </c>
      <c r="C10" s="707"/>
      <c r="D10" s="707"/>
      <c r="E10" s="707"/>
      <c r="F10" s="707"/>
      <c r="G10" s="707"/>
      <c r="H10" s="707"/>
      <c r="I10" s="707"/>
      <c r="J10" s="707"/>
      <c r="K10" s="707"/>
      <c r="L10" s="707"/>
      <c r="M10" s="707"/>
      <c r="N10" s="707"/>
      <c r="O10" s="708">
        <v>0</v>
      </c>
      <c r="P10" s="709"/>
    </row>
    <row r="11" spans="1:16" ht="15.75" x14ac:dyDescent="0.2">
      <c r="A11" s="705" t="s">
        <v>101</v>
      </c>
      <c r="B11" s="713" t="s">
        <v>411</v>
      </c>
      <c r="C11" s="707"/>
      <c r="D11" s="707"/>
      <c r="E11" s="707"/>
      <c r="F11" s="707"/>
      <c r="G11" s="707"/>
      <c r="H11" s="707"/>
      <c r="I11" s="707"/>
      <c r="J11" s="707"/>
      <c r="K11" s="707"/>
      <c r="L11" s="707"/>
      <c r="M11" s="707"/>
      <c r="N11" s="707"/>
      <c r="O11" s="708">
        <v>0</v>
      </c>
      <c r="P11" s="709"/>
    </row>
    <row r="12" spans="1:16" ht="22.5" x14ac:dyDescent="0.2">
      <c r="A12" s="705" t="s">
        <v>102</v>
      </c>
      <c r="B12" s="706" t="s">
        <v>466</v>
      </c>
      <c r="C12" s="707"/>
      <c r="D12" s="707"/>
      <c r="E12" s="707"/>
      <c r="F12" s="707"/>
      <c r="G12" s="707"/>
      <c r="H12" s="707"/>
      <c r="I12" s="707"/>
      <c r="J12" s="707"/>
      <c r="K12" s="707"/>
      <c r="L12" s="707"/>
      <c r="M12" s="707"/>
      <c r="N12" s="707"/>
      <c r="O12" s="708">
        <v>0</v>
      </c>
      <c r="P12" s="709"/>
    </row>
    <row r="13" spans="1:16" ht="16.5" thickBot="1" x14ac:dyDescent="0.25">
      <c r="A13" s="705" t="s">
        <v>103</v>
      </c>
      <c r="B13" s="713" t="s">
        <v>736</v>
      </c>
      <c r="C13" s="707">
        <v>237</v>
      </c>
      <c r="D13" s="707">
        <v>13139</v>
      </c>
      <c r="E13" s="707"/>
      <c r="F13" s="707"/>
      <c r="G13" s="707">
        <v>1504</v>
      </c>
      <c r="H13" s="707">
        <v>5051</v>
      </c>
      <c r="I13" s="707">
        <v>13158</v>
      </c>
      <c r="J13" s="707">
        <v>41918</v>
      </c>
      <c r="K13" s="707">
        <v>10000</v>
      </c>
      <c r="L13" s="707">
        <v>15355</v>
      </c>
      <c r="M13" s="707">
        <v>14638</v>
      </c>
      <c r="N13" s="707"/>
      <c r="O13" s="708">
        <v>115000</v>
      </c>
      <c r="P13" s="709"/>
    </row>
    <row r="14" spans="1:16" ht="16.5" thickBot="1" x14ac:dyDescent="0.25">
      <c r="A14" s="699" t="s">
        <v>104</v>
      </c>
      <c r="B14" s="714" t="s">
        <v>737</v>
      </c>
      <c r="C14" s="715">
        <v>50612</v>
      </c>
      <c r="D14" s="715">
        <v>50612</v>
      </c>
      <c r="E14" s="715">
        <v>68962</v>
      </c>
      <c r="F14" s="715">
        <v>35258</v>
      </c>
      <c r="G14" s="715">
        <v>36762</v>
      </c>
      <c r="H14" s="715">
        <v>52282</v>
      </c>
      <c r="I14" s="715">
        <v>45468</v>
      </c>
      <c r="J14" s="715">
        <v>76146</v>
      </c>
      <c r="K14" s="715">
        <v>83236</v>
      </c>
      <c r="L14" s="715">
        <v>50613</v>
      </c>
      <c r="M14" s="715">
        <v>51813</v>
      </c>
      <c r="N14" s="715">
        <v>50864</v>
      </c>
      <c r="O14" s="716">
        <v>652628</v>
      </c>
      <c r="P14" s="700"/>
    </row>
    <row r="15" spans="1:16" ht="16.5" thickBot="1" x14ac:dyDescent="0.25">
      <c r="A15" s="699" t="s">
        <v>105</v>
      </c>
      <c r="B15" s="941" t="s">
        <v>131</v>
      </c>
      <c r="C15" s="942"/>
      <c r="D15" s="942"/>
      <c r="E15" s="942"/>
      <c r="F15" s="942"/>
      <c r="G15" s="942"/>
      <c r="H15" s="942"/>
      <c r="I15" s="942"/>
      <c r="J15" s="942"/>
      <c r="K15" s="942"/>
      <c r="L15" s="942"/>
      <c r="M15" s="942"/>
      <c r="N15" s="942"/>
      <c r="O15" s="943"/>
      <c r="P15" s="700"/>
    </row>
    <row r="16" spans="1:16" ht="15.75" x14ac:dyDescent="0.2">
      <c r="A16" s="717" t="s">
        <v>106</v>
      </c>
      <c r="B16" s="718" t="s">
        <v>139</v>
      </c>
      <c r="C16" s="711">
        <v>13943</v>
      </c>
      <c r="D16" s="711">
        <v>13943</v>
      </c>
      <c r="E16" s="711">
        <v>13943</v>
      </c>
      <c r="F16" s="711">
        <v>13943</v>
      </c>
      <c r="G16" s="711">
        <v>13943</v>
      </c>
      <c r="H16" s="711">
        <v>13943</v>
      </c>
      <c r="I16" s="711">
        <v>13943</v>
      </c>
      <c r="J16" s="711">
        <v>13943</v>
      </c>
      <c r="K16" s="711">
        <v>13943</v>
      </c>
      <c r="L16" s="711">
        <v>13944</v>
      </c>
      <c r="M16" s="711">
        <v>13944</v>
      </c>
      <c r="N16" s="711">
        <v>13944</v>
      </c>
      <c r="O16" s="712">
        <v>167319</v>
      </c>
      <c r="P16" s="709"/>
    </row>
    <row r="17" spans="1:16" ht="22.5" x14ac:dyDescent="0.2">
      <c r="A17" s="705" t="s">
        <v>107</v>
      </c>
      <c r="B17" s="706" t="s">
        <v>203</v>
      </c>
      <c r="C17" s="707">
        <v>3777</v>
      </c>
      <c r="D17" s="707">
        <v>3777</v>
      </c>
      <c r="E17" s="707">
        <v>3777</v>
      </c>
      <c r="F17" s="707">
        <v>3777</v>
      </c>
      <c r="G17" s="707">
        <v>3777</v>
      </c>
      <c r="H17" s="707">
        <v>3777</v>
      </c>
      <c r="I17" s="707">
        <v>3777</v>
      </c>
      <c r="J17" s="707">
        <v>3776</v>
      </c>
      <c r="K17" s="707">
        <v>3776</v>
      </c>
      <c r="L17" s="707">
        <v>3776</v>
      </c>
      <c r="M17" s="707">
        <v>3776</v>
      </c>
      <c r="N17" s="707">
        <v>3776</v>
      </c>
      <c r="O17" s="708">
        <v>45319</v>
      </c>
      <c r="P17" s="709"/>
    </row>
    <row r="18" spans="1:16" ht="15.75" x14ac:dyDescent="0.2">
      <c r="A18" s="705" t="s">
        <v>108</v>
      </c>
      <c r="B18" s="713" t="s">
        <v>176</v>
      </c>
      <c r="C18" s="707">
        <v>23176</v>
      </c>
      <c r="D18" s="707">
        <v>23176</v>
      </c>
      <c r="E18" s="707">
        <v>23176</v>
      </c>
      <c r="F18" s="707">
        <v>7725</v>
      </c>
      <c r="G18" s="707">
        <v>7726</v>
      </c>
      <c r="H18" s="707">
        <v>7725</v>
      </c>
      <c r="I18" s="707">
        <v>7726</v>
      </c>
      <c r="J18" s="707">
        <v>7725</v>
      </c>
      <c r="K18" s="707">
        <v>7726</v>
      </c>
      <c r="L18" s="707">
        <v>23176</v>
      </c>
      <c r="M18" s="707">
        <v>23176</v>
      </c>
      <c r="N18" s="707">
        <v>23176</v>
      </c>
      <c r="O18" s="708">
        <v>185409</v>
      </c>
      <c r="P18" s="709"/>
    </row>
    <row r="19" spans="1:16" ht="15.75" x14ac:dyDescent="0.2">
      <c r="A19" s="705" t="s">
        <v>109</v>
      </c>
      <c r="B19" s="713" t="s">
        <v>204</v>
      </c>
      <c r="C19" s="707">
        <v>671</v>
      </c>
      <c r="D19" s="707">
        <v>671</v>
      </c>
      <c r="E19" s="707">
        <v>671</v>
      </c>
      <c r="F19" s="707">
        <v>671</v>
      </c>
      <c r="G19" s="707">
        <v>671</v>
      </c>
      <c r="H19" s="707">
        <v>671</v>
      </c>
      <c r="I19" s="707">
        <v>667</v>
      </c>
      <c r="J19" s="707">
        <v>669</v>
      </c>
      <c r="K19" s="707">
        <v>671</v>
      </c>
      <c r="L19" s="707">
        <v>671</v>
      </c>
      <c r="M19" s="707">
        <v>671</v>
      </c>
      <c r="N19" s="707">
        <v>671</v>
      </c>
      <c r="O19" s="708">
        <v>8046</v>
      </c>
      <c r="P19" s="709"/>
    </row>
    <row r="20" spans="1:16" ht="15.75" x14ac:dyDescent="0.2">
      <c r="A20" s="705" t="s">
        <v>110</v>
      </c>
      <c r="B20" s="713" t="s">
        <v>738</v>
      </c>
      <c r="C20" s="707">
        <v>9045</v>
      </c>
      <c r="D20" s="707">
        <v>9045</v>
      </c>
      <c r="E20" s="707">
        <v>9045</v>
      </c>
      <c r="F20" s="707">
        <v>9045</v>
      </c>
      <c r="G20" s="707">
        <v>10645</v>
      </c>
      <c r="H20" s="707">
        <v>9045</v>
      </c>
      <c r="I20" s="707">
        <v>9045</v>
      </c>
      <c r="J20" s="707">
        <v>10645</v>
      </c>
      <c r="K20" s="707">
        <v>9045</v>
      </c>
      <c r="L20" s="707">
        <v>9046</v>
      </c>
      <c r="M20" s="707">
        <v>9046</v>
      </c>
      <c r="N20" s="707">
        <v>9046</v>
      </c>
      <c r="O20" s="708">
        <v>111743</v>
      </c>
      <c r="P20" s="709"/>
    </row>
    <row r="21" spans="1:16" ht="15.75" x14ac:dyDescent="0.2">
      <c r="A21" s="705" t="s">
        <v>111</v>
      </c>
      <c r="B21" s="713" t="s">
        <v>225</v>
      </c>
      <c r="C21" s="707"/>
      <c r="D21" s="707"/>
      <c r="E21" s="707"/>
      <c r="F21" s="707"/>
      <c r="G21" s="707"/>
      <c r="H21" s="707"/>
      <c r="I21" s="707"/>
      <c r="J21" s="707">
        <v>7588</v>
      </c>
      <c r="K21" s="707"/>
      <c r="L21" s="707"/>
      <c r="M21" s="707"/>
      <c r="N21" s="707"/>
      <c r="O21" s="708">
        <v>7588</v>
      </c>
      <c r="P21" s="709"/>
    </row>
    <row r="22" spans="1:16" ht="15.75" x14ac:dyDescent="0.2">
      <c r="A22" s="705" t="s">
        <v>112</v>
      </c>
      <c r="B22" s="706" t="s">
        <v>207</v>
      </c>
      <c r="C22" s="707"/>
      <c r="D22" s="707"/>
      <c r="E22" s="707"/>
      <c r="F22" s="707"/>
      <c r="G22" s="707"/>
      <c r="H22" s="707">
        <v>5051</v>
      </c>
      <c r="I22" s="707">
        <v>10310</v>
      </c>
      <c r="J22" s="707">
        <v>16861</v>
      </c>
      <c r="K22" s="707">
        <v>10000</v>
      </c>
      <c r="L22" s="707"/>
      <c r="M22" s="707">
        <v>1200</v>
      </c>
      <c r="N22" s="707"/>
      <c r="O22" s="708">
        <v>43422</v>
      </c>
      <c r="P22" s="709"/>
    </row>
    <row r="23" spans="1:16" ht="15.75" x14ac:dyDescent="0.2">
      <c r="A23" s="705" t="s">
        <v>113</v>
      </c>
      <c r="B23" s="713" t="s">
        <v>228</v>
      </c>
      <c r="C23" s="707"/>
      <c r="D23" s="707"/>
      <c r="E23" s="707"/>
      <c r="F23" s="707"/>
      <c r="G23" s="707"/>
      <c r="H23" s="707"/>
      <c r="I23" s="707"/>
      <c r="J23" s="707"/>
      <c r="K23" s="707"/>
      <c r="L23" s="707"/>
      <c r="M23" s="707"/>
      <c r="N23" s="707"/>
      <c r="O23" s="708">
        <v>0</v>
      </c>
      <c r="P23" s="709"/>
    </row>
    <row r="24" spans="1:16" ht="15.75" x14ac:dyDescent="0.2">
      <c r="A24" s="705" t="s">
        <v>114</v>
      </c>
      <c r="B24" s="713" t="s">
        <v>125</v>
      </c>
      <c r="C24" s="707"/>
      <c r="D24" s="707"/>
      <c r="E24" s="707">
        <v>18350</v>
      </c>
      <c r="F24" s="707">
        <v>97</v>
      </c>
      <c r="G24" s="707"/>
      <c r="H24" s="707">
        <v>12070</v>
      </c>
      <c r="I24" s="707"/>
      <c r="J24" s="707">
        <v>14939</v>
      </c>
      <c r="K24" s="707">
        <v>38075</v>
      </c>
      <c r="L24" s="707"/>
      <c r="M24" s="707"/>
      <c r="N24" s="707">
        <v>251</v>
      </c>
      <c r="O24" s="708">
        <v>83782</v>
      </c>
      <c r="P24" s="709"/>
    </row>
    <row r="25" spans="1:16" ht="16.5" thickBot="1" x14ac:dyDescent="0.25">
      <c r="A25" s="719" t="s">
        <v>115</v>
      </c>
      <c r="B25" s="720" t="s">
        <v>739</v>
      </c>
      <c r="C25" s="707"/>
      <c r="D25" s="707"/>
      <c r="E25" s="707"/>
      <c r="F25" s="707"/>
      <c r="G25" s="707"/>
      <c r="H25" s="707"/>
      <c r="I25" s="707"/>
      <c r="J25" s="707"/>
      <c r="K25" s="707"/>
      <c r="L25" s="707"/>
      <c r="M25" s="707"/>
      <c r="N25" s="707"/>
      <c r="O25" s="708">
        <v>0</v>
      </c>
      <c r="P25" s="700"/>
    </row>
    <row r="26" spans="1:16" ht="16.5" thickBot="1" x14ac:dyDescent="0.3">
      <c r="A26" s="721" t="s">
        <v>116</v>
      </c>
      <c r="B26" s="722" t="s">
        <v>740</v>
      </c>
      <c r="C26" s="723">
        <v>50612</v>
      </c>
      <c r="D26" s="715">
        <v>50612</v>
      </c>
      <c r="E26" s="715">
        <v>68962</v>
      </c>
      <c r="F26" s="715">
        <v>35258</v>
      </c>
      <c r="G26" s="715">
        <v>36762</v>
      </c>
      <c r="H26" s="715">
        <v>52282</v>
      </c>
      <c r="I26" s="715">
        <v>45468</v>
      </c>
      <c r="J26" s="715">
        <v>76146</v>
      </c>
      <c r="K26" s="715">
        <v>83236</v>
      </c>
      <c r="L26" s="715">
        <v>50613</v>
      </c>
      <c r="M26" s="715">
        <v>51813</v>
      </c>
      <c r="N26" s="715">
        <v>50864</v>
      </c>
      <c r="O26" s="716">
        <v>652628</v>
      </c>
      <c r="P26" s="693"/>
    </row>
    <row r="27" spans="1:16" ht="16.5" thickBot="1" x14ac:dyDescent="0.3">
      <c r="A27" s="721" t="s">
        <v>117</v>
      </c>
      <c r="B27" s="724" t="s">
        <v>741</v>
      </c>
      <c r="C27" s="725">
        <v>0</v>
      </c>
      <c r="D27" s="726">
        <v>0</v>
      </c>
      <c r="E27" s="726">
        <v>0</v>
      </c>
      <c r="F27" s="726">
        <v>0</v>
      </c>
      <c r="G27" s="726">
        <v>0</v>
      </c>
      <c r="H27" s="726">
        <v>0</v>
      </c>
      <c r="I27" s="726">
        <v>0</v>
      </c>
      <c r="J27" s="726">
        <v>0</v>
      </c>
      <c r="K27" s="726">
        <v>0</v>
      </c>
      <c r="L27" s="726">
        <v>0</v>
      </c>
      <c r="M27" s="726">
        <v>0</v>
      </c>
      <c r="N27" s="726">
        <v>0</v>
      </c>
      <c r="O27" s="727">
        <v>0</v>
      </c>
      <c r="P27" s="693"/>
    </row>
    <row r="28" spans="1:16" ht="15.75" x14ac:dyDescent="0.25">
      <c r="A28" s="728"/>
      <c r="B28" s="693"/>
      <c r="C28" s="693"/>
      <c r="D28" s="693"/>
      <c r="E28" s="693"/>
      <c r="F28" s="693"/>
      <c r="G28" s="693"/>
      <c r="H28" s="693"/>
      <c r="I28" s="693"/>
      <c r="J28" s="693"/>
      <c r="K28" s="693"/>
      <c r="L28" s="693"/>
      <c r="M28" s="693"/>
      <c r="N28" s="693"/>
      <c r="O28" s="694"/>
      <c r="P28" s="693"/>
    </row>
  </sheetData>
  <mergeCells count="3">
    <mergeCell ref="A1:O1"/>
    <mergeCell ref="B4:O4"/>
    <mergeCell ref="B15:O15"/>
  </mergeCells>
  <pageMargins left="0.51181102362204722" right="0.31496062992125984" top="0.74803149606299213" bottom="0.74803149606299213" header="0.31496062992125984" footer="0.31496062992125984"/>
  <pageSetup paperSize="9" orientation="landscape" horizontalDpi="0" verticalDpi="0" r:id="rId1"/>
  <headerFooter>
    <oddHeader>&amp;R&amp;"Times New Roman CE,Félkövér dőlt"4. számú tájékoztató tábla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K41"/>
  <sheetViews>
    <sheetView topLeftCell="A10" zoomScaleNormal="100" workbookViewId="0">
      <selection activeCell="C44" sqref="C44"/>
    </sheetView>
  </sheetViews>
  <sheetFormatPr defaultRowHeight="12.75" x14ac:dyDescent="0.2"/>
  <cols>
    <col min="1" max="1" width="8.5" style="34" customWidth="1"/>
    <col min="2" max="2" width="9.33203125" style="34"/>
    <col min="3" max="3" width="19.83203125" style="34" customWidth="1"/>
    <col min="4" max="4" width="9.33203125" style="34"/>
    <col min="5" max="6" width="11" style="34" customWidth="1"/>
    <col min="7" max="7" width="12.33203125" style="34" customWidth="1"/>
    <col min="8" max="8" width="9.33203125" style="34"/>
    <col min="9" max="9" width="11.83203125" style="34" customWidth="1"/>
    <col min="10" max="10" width="13.33203125" style="34" customWidth="1"/>
    <col min="11" max="11" width="10.5" style="34" customWidth="1"/>
    <col min="12" max="16384" width="9.33203125" style="34"/>
  </cols>
  <sheetData>
    <row r="1" spans="1:11" ht="15.75" x14ac:dyDescent="0.25">
      <c r="A1" s="922" t="s">
        <v>81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</row>
    <row r="2" spans="1:11" ht="15.75" x14ac:dyDescent="0.25">
      <c r="A2" s="473"/>
      <c r="B2" s="473"/>
      <c r="C2" s="473"/>
      <c r="D2" s="473"/>
      <c r="E2" s="473"/>
      <c r="F2" s="492"/>
      <c r="G2" s="473"/>
      <c r="H2" s="473"/>
      <c r="I2" s="951" t="s">
        <v>792</v>
      </c>
      <c r="J2" s="952"/>
      <c r="K2" s="952"/>
    </row>
    <row r="3" spans="1:11" ht="18.75" customHeight="1" x14ac:dyDescent="0.2">
      <c r="A3" s="434" t="s">
        <v>42</v>
      </c>
      <c r="B3" s="435"/>
      <c r="C3" s="436"/>
      <c r="D3" s="438" t="s">
        <v>43</v>
      </c>
      <c r="E3" s="437"/>
      <c r="F3" s="439" t="s">
        <v>45</v>
      </c>
      <c r="G3" s="435"/>
      <c r="H3" s="438" t="s">
        <v>44</v>
      </c>
      <c r="I3" s="437"/>
      <c r="J3" s="439" t="s">
        <v>45</v>
      </c>
      <c r="K3" s="435"/>
    </row>
    <row r="4" spans="1:11" s="35" customFormat="1" ht="24" customHeight="1" x14ac:dyDescent="0.2">
      <c r="A4" s="435"/>
      <c r="B4" s="435"/>
      <c r="C4" s="436"/>
      <c r="D4" s="438" t="s">
        <v>216</v>
      </c>
      <c r="E4" s="437" t="s">
        <v>216</v>
      </c>
      <c r="F4" s="437" t="s">
        <v>216</v>
      </c>
      <c r="G4" s="435"/>
      <c r="H4" s="438" t="s">
        <v>216</v>
      </c>
      <c r="I4" s="437" t="s">
        <v>216</v>
      </c>
      <c r="J4" s="437" t="s">
        <v>216</v>
      </c>
      <c r="K4" s="435"/>
    </row>
    <row r="5" spans="1:11" s="36" customFormat="1" ht="13.5" thickBot="1" x14ac:dyDescent="0.25">
      <c r="A5" s="435"/>
      <c r="B5" s="435"/>
      <c r="C5" s="436"/>
      <c r="D5" s="440" t="s">
        <v>46</v>
      </c>
      <c r="E5" s="441" t="s">
        <v>47</v>
      </c>
      <c r="F5" s="441" t="s">
        <v>48</v>
      </c>
      <c r="G5" s="442" t="s">
        <v>49</v>
      </c>
      <c r="H5" s="440" t="s">
        <v>46</v>
      </c>
      <c r="I5" s="441" t="s">
        <v>47</v>
      </c>
      <c r="J5" s="441" t="s">
        <v>48</v>
      </c>
      <c r="K5" s="442" t="s">
        <v>49</v>
      </c>
    </row>
    <row r="6" spans="1:11" x14ac:dyDescent="0.2">
      <c r="A6" s="443" t="s">
        <v>50</v>
      </c>
      <c r="B6" s="444"/>
      <c r="C6" s="445"/>
      <c r="D6" s="446">
        <v>21.78</v>
      </c>
      <c r="E6" s="447">
        <v>4580000</v>
      </c>
      <c r="F6" s="447">
        <v>99752</v>
      </c>
      <c r="G6" s="435"/>
      <c r="H6" s="446">
        <v>21.78</v>
      </c>
      <c r="I6" s="447">
        <v>4580000</v>
      </c>
      <c r="J6" s="447">
        <v>99752</v>
      </c>
      <c r="K6" s="435"/>
    </row>
    <row r="7" spans="1:11" ht="12.75" customHeight="1" x14ac:dyDescent="0.2">
      <c r="A7" s="448" t="s">
        <v>51</v>
      </c>
      <c r="B7" s="435"/>
      <c r="C7" s="436"/>
      <c r="D7" s="447"/>
      <c r="E7" s="446"/>
      <c r="F7" s="447">
        <v>5959</v>
      </c>
      <c r="G7" s="435"/>
      <c r="H7" s="447"/>
      <c r="I7" s="446"/>
      <c r="J7" s="447">
        <v>5959</v>
      </c>
      <c r="K7" s="435"/>
    </row>
    <row r="8" spans="1:11" x14ac:dyDescent="0.2">
      <c r="A8" s="448" t="s">
        <v>52</v>
      </c>
      <c r="B8" s="435"/>
      <c r="C8" s="436"/>
      <c r="D8" s="447"/>
      <c r="E8" s="446" t="s">
        <v>53</v>
      </c>
      <c r="F8" s="447">
        <v>9091</v>
      </c>
      <c r="G8" s="435"/>
      <c r="H8" s="447"/>
      <c r="I8" s="446" t="s">
        <v>53</v>
      </c>
      <c r="J8" s="447">
        <v>9091</v>
      </c>
      <c r="K8" s="435"/>
    </row>
    <row r="9" spans="1:11" x14ac:dyDescent="0.2">
      <c r="A9" s="448" t="s">
        <v>54</v>
      </c>
      <c r="B9" s="435"/>
      <c r="C9" s="436"/>
      <c r="D9" s="447"/>
      <c r="E9" s="446" t="s">
        <v>55</v>
      </c>
      <c r="F9" s="447">
        <v>100</v>
      </c>
      <c r="G9" s="435"/>
      <c r="H9" s="447"/>
      <c r="I9" s="446" t="s">
        <v>55</v>
      </c>
      <c r="J9" s="447">
        <v>100</v>
      </c>
      <c r="K9" s="435"/>
    </row>
    <row r="10" spans="1:11" x14ac:dyDescent="0.2">
      <c r="A10" s="448" t="s">
        <v>56</v>
      </c>
      <c r="B10" s="435"/>
      <c r="C10" s="436"/>
      <c r="D10" s="447"/>
      <c r="E10" s="446" t="s">
        <v>57</v>
      </c>
      <c r="F10" s="447">
        <v>5398</v>
      </c>
      <c r="G10" s="435"/>
      <c r="H10" s="447"/>
      <c r="I10" s="446" t="s">
        <v>57</v>
      </c>
      <c r="J10" s="447">
        <v>5398</v>
      </c>
      <c r="K10" s="435"/>
    </row>
    <row r="11" spans="1:11" ht="13.5" thickBot="1" x14ac:dyDescent="0.25">
      <c r="A11" s="449" t="s">
        <v>58</v>
      </c>
      <c r="B11" s="450"/>
      <c r="C11" s="451"/>
      <c r="D11" s="447"/>
      <c r="E11" s="446"/>
      <c r="F11" s="452">
        <v>-9239</v>
      </c>
      <c r="G11" s="435"/>
      <c r="H11" s="447"/>
      <c r="I11" s="446"/>
      <c r="J11" s="452">
        <v>-9239</v>
      </c>
      <c r="K11" s="435"/>
    </row>
    <row r="12" spans="1:11" ht="13.5" thickBot="1" x14ac:dyDescent="0.25">
      <c r="A12" s="435" t="s">
        <v>59</v>
      </c>
      <c r="B12" s="435"/>
      <c r="C12" s="436"/>
      <c r="D12" s="453">
        <v>5507</v>
      </c>
      <c r="E12" s="454">
        <v>2700</v>
      </c>
      <c r="F12" s="454">
        <v>14867</v>
      </c>
      <c r="G12" s="455" t="s">
        <v>95</v>
      </c>
      <c r="H12" s="453">
        <v>5507</v>
      </c>
      <c r="I12" s="454">
        <v>2700</v>
      </c>
      <c r="J12" s="454">
        <v>14867</v>
      </c>
      <c r="K12" s="455" t="s">
        <v>95</v>
      </c>
    </row>
    <row r="13" spans="1:11" x14ac:dyDescent="0.2">
      <c r="A13" s="435" t="s">
        <v>60</v>
      </c>
      <c r="B13" s="435"/>
      <c r="C13" s="436"/>
      <c r="D13" s="457"/>
      <c r="E13" s="456"/>
      <c r="F13" s="493"/>
      <c r="G13" s="435"/>
      <c r="H13" s="457"/>
      <c r="I13" s="456"/>
      <c r="J13" s="493">
        <v>472</v>
      </c>
      <c r="K13" s="435"/>
    </row>
    <row r="14" spans="1:11" ht="13.5" thickBot="1" x14ac:dyDescent="0.25">
      <c r="A14" s="435" t="s">
        <v>61</v>
      </c>
      <c r="B14" s="435"/>
      <c r="C14" s="436"/>
      <c r="D14" s="457"/>
      <c r="E14" s="458"/>
      <c r="F14" s="493"/>
      <c r="G14" s="435"/>
      <c r="H14" s="457"/>
      <c r="I14" s="458"/>
      <c r="J14" s="493">
        <v>221</v>
      </c>
      <c r="K14" s="435"/>
    </row>
    <row r="15" spans="1:11" ht="13.5" thickBot="1" x14ac:dyDescent="0.25">
      <c r="A15" s="435" t="s">
        <v>62</v>
      </c>
      <c r="B15" s="435"/>
      <c r="C15" s="436"/>
      <c r="D15" s="453">
        <v>5507</v>
      </c>
      <c r="E15" s="460">
        <v>1.56</v>
      </c>
      <c r="F15" s="454">
        <v>9534</v>
      </c>
      <c r="G15" s="455" t="s">
        <v>94</v>
      </c>
      <c r="H15" s="453">
        <v>5507</v>
      </c>
      <c r="I15" s="460">
        <v>1.56</v>
      </c>
      <c r="J15" s="454">
        <v>9534</v>
      </c>
      <c r="K15" s="455" t="s">
        <v>94</v>
      </c>
    </row>
    <row r="16" spans="1:11" x14ac:dyDescent="0.2">
      <c r="A16" s="435" t="s">
        <v>520</v>
      </c>
      <c r="B16" s="435"/>
      <c r="C16" s="436"/>
      <c r="D16" s="457">
        <v>6385</v>
      </c>
      <c r="E16" s="447">
        <v>395</v>
      </c>
      <c r="F16" s="447">
        <v>2522</v>
      </c>
      <c r="G16" s="435"/>
      <c r="H16" s="457">
        <v>6385</v>
      </c>
      <c r="I16" s="447">
        <v>395</v>
      </c>
      <c r="J16" s="447">
        <v>2522</v>
      </c>
      <c r="K16" s="435"/>
    </row>
    <row r="17" spans="1:11" x14ac:dyDescent="0.2">
      <c r="A17" s="435" t="s">
        <v>63</v>
      </c>
      <c r="B17" s="435"/>
      <c r="C17" s="436"/>
      <c r="D17" s="457">
        <v>6385</v>
      </c>
      <c r="E17" s="447">
        <v>300</v>
      </c>
      <c r="F17" s="447">
        <v>1916</v>
      </c>
      <c r="G17" s="435"/>
      <c r="H17" s="457">
        <v>6385</v>
      </c>
      <c r="I17" s="447">
        <v>300</v>
      </c>
      <c r="J17" s="447">
        <v>1916</v>
      </c>
      <c r="K17" s="435"/>
    </row>
    <row r="18" spans="1:11" x14ac:dyDescent="0.2">
      <c r="A18" s="435" t="s">
        <v>519</v>
      </c>
      <c r="B18" s="435"/>
      <c r="C18" s="436"/>
      <c r="D18" s="457">
        <v>6385</v>
      </c>
      <c r="E18" s="447">
        <v>395</v>
      </c>
      <c r="F18" s="447">
        <v>2522</v>
      </c>
      <c r="G18" s="435"/>
      <c r="H18" s="457">
        <v>6385</v>
      </c>
      <c r="I18" s="447">
        <v>395</v>
      </c>
      <c r="J18" s="447">
        <v>2522</v>
      </c>
      <c r="K18" s="435"/>
    </row>
    <row r="19" spans="1:11" x14ac:dyDescent="0.2">
      <c r="A19" s="435" t="s">
        <v>64</v>
      </c>
      <c r="B19" s="435"/>
      <c r="C19" s="436"/>
      <c r="D19" s="457">
        <v>6385</v>
      </c>
      <c r="E19" s="447">
        <v>300</v>
      </c>
      <c r="F19" s="447">
        <v>1326</v>
      </c>
      <c r="G19" s="435"/>
      <c r="H19" s="457">
        <v>6385</v>
      </c>
      <c r="I19" s="447">
        <v>300</v>
      </c>
      <c r="J19" s="447">
        <v>1326</v>
      </c>
      <c r="K19" s="435"/>
    </row>
    <row r="20" spans="1:11" x14ac:dyDescent="0.2">
      <c r="A20" s="944" t="s">
        <v>65</v>
      </c>
      <c r="B20" s="898"/>
      <c r="C20" s="945"/>
      <c r="D20" s="457"/>
      <c r="E20" s="447"/>
      <c r="F20" s="447"/>
      <c r="G20" s="435"/>
      <c r="H20" s="457"/>
      <c r="I20" s="447"/>
      <c r="J20" s="447"/>
      <c r="K20" s="435"/>
    </row>
    <row r="21" spans="1:11" x14ac:dyDescent="0.2">
      <c r="A21" s="944" t="s">
        <v>66</v>
      </c>
      <c r="B21" s="944"/>
      <c r="C21" s="945"/>
      <c r="D21" s="465">
        <v>12</v>
      </c>
      <c r="E21" s="490">
        <v>55360</v>
      </c>
      <c r="F21" s="491">
        <v>664</v>
      </c>
      <c r="G21" s="435"/>
      <c r="H21" s="465">
        <v>12</v>
      </c>
      <c r="I21" s="464">
        <v>55360</v>
      </c>
      <c r="J21" s="463">
        <v>664</v>
      </c>
      <c r="K21" s="435"/>
    </row>
    <row r="22" spans="1:11" x14ac:dyDescent="0.2">
      <c r="A22" s="461" t="s">
        <v>494</v>
      </c>
      <c r="B22" s="461"/>
      <c r="C22" s="462"/>
      <c r="D22" s="465">
        <v>1</v>
      </c>
      <c r="E22" s="490">
        <v>145000</v>
      </c>
      <c r="F22" s="491">
        <v>145</v>
      </c>
      <c r="G22" s="435"/>
      <c r="H22" s="465">
        <v>1</v>
      </c>
      <c r="I22" s="464">
        <v>145000</v>
      </c>
      <c r="J22" s="463">
        <v>145</v>
      </c>
      <c r="K22" s="435"/>
    </row>
    <row r="23" spans="1:11" x14ac:dyDescent="0.2">
      <c r="A23" s="435" t="s">
        <v>67</v>
      </c>
      <c r="B23" s="435"/>
      <c r="C23" s="436"/>
      <c r="D23" s="457">
        <v>25</v>
      </c>
      <c r="E23" s="447">
        <v>109000</v>
      </c>
      <c r="F23" s="447">
        <v>2725</v>
      </c>
      <c r="G23" s="435"/>
      <c r="H23" s="457">
        <v>25</v>
      </c>
      <c r="I23" s="447">
        <v>109000</v>
      </c>
      <c r="J23" s="447">
        <v>2725</v>
      </c>
      <c r="K23" s="435"/>
    </row>
    <row r="24" spans="1:11" x14ac:dyDescent="0.2">
      <c r="A24" s="435" t="s">
        <v>68</v>
      </c>
      <c r="B24" s="435"/>
      <c r="C24" s="436"/>
      <c r="D24" s="457">
        <v>19</v>
      </c>
      <c r="E24" s="447">
        <v>2606040</v>
      </c>
      <c r="F24" s="447">
        <v>49515</v>
      </c>
      <c r="G24" s="435"/>
      <c r="H24" s="457">
        <v>19</v>
      </c>
      <c r="I24" s="447">
        <v>2606040</v>
      </c>
      <c r="J24" s="447">
        <v>49515</v>
      </c>
      <c r="K24" s="435"/>
    </row>
    <row r="25" spans="1:11" x14ac:dyDescent="0.2">
      <c r="A25" s="435" t="s">
        <v>69</v>
      </c>
      <c r="B25" s="435"/>
      <c r="C25" s="436"/>
      <c r="D25" s="457"/>
      <c r="E25" s="447"/>
      <c r="F25" s="466">
        <v>8529</v>
      </c>
      <c r="G25" s="435"/>
      <c r="H25" s="457"/>
      <c r="I25" s="447"/>
      <c r="J25" s="466">
        <v>8529</v>
      </c>
      <c r="K25" s="435"/>
    </row>
    <row r="26" spans="1:11" s="37" customFormat="1" ht="19.5" customHeight="1" x14ac:dyDescent="0.2">
      <c r="A26" s="435" t="s">
        <v>518</v>
      </c>
      <c r="B26" s="435"/>
      <c r="C26" s="436"/>
      <c r="D26" s="457">
        <v>10</v>
      </c>
      <c r="E26" s="447">
        <v>494100</v>
      </c>
      <c r="F26" s="447">
        <v>4941</v>
      </c>
      <c r="G26" s="435"/>
      <c r="H26" s="457">
        <v>10</v>
      </c>
      <c r="I26" s="447">
        <v>494100</v>
      </c>
      <c r="J26" s="447">
        <v>4941</v>
      </c>
      <c r="K26" s="435"/>
    </row>
    <row r="27" spans="1:11" x14ac:dyDescent="0.2">
      <c r="A27" s="435" t="s">
        <v>70</v>
      </c>
      <c r="B27" s="435"/>
      <c r="C27" s="436"/>
      <c r="D27" s="457"/>
      <c r="E27" s="447">
        <v>600</v>
      </c>
      <c r="F27" s="447">
        <v>0</v>
      </c>
      <c r="G27" s="435"/>
      <c r="H27" s="457"/>
      <c r="I27" s="447">
        <v>600</v>
      </c>
      <c r="J27" s="447">
        <v>0</v>
      </c>
      <c r="K27" s="435"/>
    </row>
    <row r="28" spans="1:11" x14ac:dyDescent="0.2">
      <c r="A28" s="461" t="s">
        <v>71</v>
      </c>
      <c r="B28" s="461"/>
      <c r="C28" s="462"/>
      <c r="D28" s="467">
        <v>15.7</v>
      </c>
      <c r="E28" s="447">
        <v>4012000</v>
      </c>
      <c r="F28" s="447">
        <v>41993</v>
      </c>
      <c r="G28" s="435"/>
      <c r="H28" s="467">
        <v>15.7</v>
      </c>
      <c r="I28" s="447">
        <v>4012000</v>
      </c>
      <c r="J28" s="447">
        <v>41993</v>
      </c>
      <c r="K28" s="435"/>
    </row>
    <row r="29" spans="1:11" x14ac:dyDescent="0.2">
      <c r="A29" s="435" t="s">
        <v>72</v>
      </c>
      <c r="B29" s="435"/>
      <c r="C29" s="436"/>
      <c r="D29" s="467">
        <v>15.3</v>
      </c>
      <c r="E29" s="447">
        <v>4012000</v>
      </c>
      <c r="F29" s="447">
        <v>20461</v>
      </c>
      <c r="G29" s="435"/>
      <c r="H29" s="467">
        <v>15.3</v>
      </c>
      <c r="I29" s="447">
        <v>4012000</v>
      </c>
      <c r="J29" s="447">
        <v>20461</v>
      </c>
      <c r="K29" s="435"/>
    </row>
    <row r="30" spans="1:11" x14ac:dyDescent="0.2">
      <c r="A30" s="435" t="s">
        <v>73</v>
      </c>
      <c r="B30" s="435"/>
      <c r="C30" s="436"/>
      <c r="D30" s="467">
        <v>15.3</v>
      </c>
      <c r="E30" s="447">
        <v>34400</v>
      </c>
      <c r="F30" s="447">
        <v>526</v>
      </c>
      <c r="G30" s="435"/>
      <c r="H30" s="467">
        <v>15.3</v>
      </c>
      <c r="I30" s="447">
        <v>34400</v>
      </c>
      <c r="J30" s="447">
        <v>526</v>
      </c>
      <c r="K30" s="435"/>
    </row>
    <row r="31" spans="1:11" x14ac:dyDescent="0.2">
      <c r="A31" s="435" t="s">
        <v>74</v>
      </c>
      <c r="B31" s="435"/>
      <c r="C31" s="436"/>
      <c r="D31" s="457">
        <v>9</v>
      </c>
      <c r="E31" s="447">
        <v>1800000</v>
      </c>
      <c r="F31" s="447">
        <v>10800</v>
      </c>
      <c r="G31" s="435"/>
      <c r="H31" s="457">
        <v>9</v>
      </c>
      <c r="I31" s="447">
        <v>1800000</v>
      </c>
      <c r="J31" s="447">
        <v>10800</v>
      </c>
      <c r="K31" s="435"/>
    </row>
    <row r="32" spans="1:11" x14ac:dyDescent="0.2">
      <c r="A32" s="435" t="s">
        <v>75</v>
      </c>
      <c r="B32" s="435"/>
      <c r="C32" s="436"/>
      <c r="D32" s="457">
        <v>9</v>
      </c>
      <c r="E32" s="447">
        <v>1800000</v>
      </c>
      <c r="F32" s="447">
        <v>5400</v>
      </c>
      <c r="G32" s="435"/>
      <c r="H32" s="457">
        <v>9</v>
      </c>
      <c r="I32" s="447">
        <v>1800000</v>
      </c>
      <c r="J32" s="447">
        <v>5400</v>
      </c>
      <c r="K32" s="435"/>
    </row>
    <row r="33" spans="1:11" x14ac:dyDescent="0.2">
      <c r="A33" s="435" t="s">
        <v>76</v>
      </c>
      <c r="B33" s="435"/>
      <c r="C33" s="436"/>
      <c r="D33" s="457">
        <v>192</v>
      </c>
      <c r="E33" s="447">
        <v>56000</v>
      </c>
      <c r="F33" s="447">
        <v>7168</v>
      </c>
      <c r="G33" s="435"/>
      <c r="H33" s="457">
        <v>192</v>
      </c>
      <c r="I33" s="447">
        <v>56000</v>
      </c>
      <c r="J33" s="447">
        <v>7168</v>
      </c>
      <c r="K33" s="435"/>
    </row>
    <row r="34" spans="1:11" x14ac:dyDescent="0.2">
      <c r="A34" s="435" t="s">
        <v>76</v>
      </c>
      <c r="B34" s="435"/>
      <c r="C34" s="436"/>
      <c r="D34" s="457">
        <v>190</v>
      </c>
      <c r="E34" s="447">
        <v>56000</v>
      </c>
      <c r="F34" s="447">
        <v>3547</v>
      </c>
      <c r="G34" s="435"/>
      <c r="H34" s="457">
        <v>190</v>
      </c>
      <c r="I34" s="447">
        <v>56000</v>
      </c>
      <c r="J34" s="447">
        <v>3547</v>
      </c>
      <c r="K34" s="435"/>
    </row>
    <row r="35" spans="1:11" x14ac:dyDescent="0.2">
      <c r="A35" s="944" t="s">
        <v>77</v>
      </c>
      <c r="B35" s="944"/>
      <c r="C35" s="945"/>
      <c r="D35" s="953">
        <v>7.95</v>
      </c>
      <c r="E35" s="447"/>
      <c r="F35" s="954">
        <v>12974</v>
      </c>
      <c r="G35" s="435"/>
      <c r="H35" s="953">
        <v>7.95</v>
      </c>
      <c r="I35" s="447"/>
      <c r="J35" s="954">
        <v>12974</v>
      </c>
      <c r="K35" s="435"/>
    </row>
    <row r="36" spans="1:11" x14ac:dyDescent="0.2">
      <c r="A36" s="944" t="s">
        <v>78</v>
      </c>
      <c r="B36" s="944"/>
      <c r="C36" s="945"/>
      <c r="D36" s="953"/>
      <c r="E36" s="447"/>
      <c r="F36" s="955"/>
      <c r="G36" s="435"/>
      <c r="H36" s="953"/>
      <c r="I36" s="447"/>
      <c r="J36" s="955"/>
      <c r="K36" s="435"/>
    </row>
    <row r="37" spans="1:11" x14ac:dyDescent="0.2">
      <c r="A37" s="433" t="s">
        <v>79</v>
      </c>
      <c r="B37" s="461"/>
      <c r="C37" s="462"/>
      <c r="D37" s="468"/>
      <c r="E37" s="447"/>
      <c r="F37" s="494"/>
      <c r="G37" s="435"/>
      <c r="H37" s="468"/>
      <c r="I37" s="447"/>
      <c r="J37" s="494">
        <v>2240</v>
      </c>
      <c r="K37" s="435"/>
    </row>
    <row r="38" spans="1:11" ht="13.5" thickBot="1" x14ac:dyDescent="0.25">
      <c r="A38" s="946" t="s">
        <v>80</v>
      </c>
      <c r="B38" s="947"/>
      <c r="C38" s="948"/>
      <c r="D38" s="469">
        <v>5507</v>
      </c>
      <c r="E38" s="459">
        <v>1140</v>
      </c>
      <c r="F38" s="459">
        <v>6278</v>
      </c>
      <c r="G38" s="435"/>
      <c r="H38" s="469">
        <v>5507</v>
      </c>
      <c r="I38" s="459">
        <v>1140</v>
      </c>
      <c r="J38" s="459">
        <v>6278</v>
      </c>
      <c r="K38" s="435"/>
    </row>
    <row r="39" spans="1:11" ht="13.5" thickBot="1" x14ac:dyDescent="0.25">
      <c r="A39" s="949" t="s">
        <v>551</v>
      </c>
      <c r="B39" s="950"/>
      <c r="C39" s="470"/>
      <c r="D39" s="471"/>
      <c r="E39" s="471"/>
      <c r="F39" s="471">
        <f>SUM(F6:F38)</f>
        <v>319414</v>
      </c>
      <c r="G39" s="472"/>
      <c r="H39" s="471"/>
      <c r="I39" s="471"/>
      <c r="J39" s="471">
        <f>SUM(J6:J38)</f>
        <v>322347</v>
      </c>
      <c r="K39" s="472"/>
    </row>
    <row r="40" spans="1:11" x14ac:dyDescent="0.2">
      <c r="A40"/>
      <c r="B40"/>
      <c r="C40"/>
      <c r="D40"/>
      <c r="E40"/>
      <c r="F40"/>
      <c r="G40"/>
      <c r="H40"/>
      <c r="I40"/>
      <c r="J40"/>
      <c r="K40"/>
    </row>
    <row r="41" spans="1:11" x14ac:dyDescent="0.2">
      <c r="A41" s="34" t="s">
        <v>793</v>
      </c>
    </row>
  </sheetData>
  <mergeCells count="12">
    <mergeCell ref="A1:K1"/>
    <mergeCell ref="A20:C20"/>
    <mergeCell ref="A21:C21"/>
    <mergeCell ref="A38:C38"/>
    <mergeCell ref="A39:B39"/>
    <mergeCell ref="I2:K2"/>
    <mergeCell ref="A35:C35"/>
    <mergeCell ref="H35:H36"/>
    <mergeCell ref="J35:J36"/>
    <mergeCell ref="A36:C36"/>
    <mergeCell ref="D35:D36"/>
    <mergeCell ref="F35:F3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5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view="pageLayout" zoomScaleNormal="100" workbookViewId="0">
      <selection activeCell="A2" sqref="A2:D2"/>
    </sheetView>
  </sheetViews>
  <sheetFormatPr defaultRowHeight="12.75" x14ac:dyDescent="0.2"/>
  <cols>
    <col min="2" max="2" width="38.5" customWidth="1"/>
    <col min="3" max="3" width="33.33203125" customWidth="1"/>
    <col min="4" max="4" width="15.33203125" customWidth="1"/>
  </cols>
  <sheetData>
    <row r="1" spans="1:4" ht="15.75" customHeight="1" x14ac:dyDescent="0.25">
      <c r="A1" s="956" t="s">
        <v>595</v>
      </c>
      <c r="B1" s="957"/>
      <c r="C1" s="957"/>
      <c r="D1" s="957"/>
    </row>
    <row r="2" spans="1:4" ht="15.75" x14ac:dyDescent="0.25">
      <c r="A2" s="956" t="s">
        <v>796</v>
      </c>
      <c r="B2" s="957"/>
      <c r="C2" s="957"/>
      <c r="D2" s="957"/>
    </row>
    <row r="3" spans="1:4" ht="13.5" thickBot="1" x14ac:dyDescent="0.25">
      <c r="A3" s="528"/>
      <c r="B3" s="528"/>
      <c r="C3" s="958" t="s">
        <v>127</v>
      </c>
      <c r="D3" s="958"/>
    </row>
    <row r="4" spans="1:4" ht="26.25" thickBot="1" x14ac:dyDescent="0.25">
      <c r="A4" s="529" t="s">
        <v>144</v>
      </c>
      <c r="B4" s="530" t="s">
        <v>577</v>
      </c>
      <c r="C4" s="530" t="s">
        <v>578</v>
      </c>
      <c r="D4" s="531" t="s">
        <v>579</v>
      </c>
    </row>
    <row r="5" spans="1:4" x14ac:dyDescent="0.2">
      <c r="A5" s="532" t="s">
        <v>94</v>
      </c>
      <c r="B5" s="533" t="s">
        <v>580</v>
      </c>
      <c r="C5" s="533" t="s">
        <v>581</v>
      </c>
      <c r="D5" s="534">
        <v>125</v>
      </c>
    </row>
    <row r="6" spans="1:4" x14ac:dyDescent="0.2">
      <c r="A6" s="535" t="s">
        <v>95</v>
      </c>
      <c r="B6" s="536" t="s">
        <v>582</v>
      </c>
      <c r="C6" s="536" t="s">
        <v>581</v>
      </c>
      <c r="D6" s="537">
        <v>125</v>
      </c>
    </row>
    <row r="7" spans="1:4" x14ac:dyDescent="0.2">
      <c r="A7" s="535" t="s">
        <v>96</v>
      </c>
      <c r="B7" s="536" t="s">
        <v>583</v>
      </c>
      <c r="C7" s="538" t="s">
        <v>581</v>
      </c>
      <c r="D7" s="537">
        <v>125</v>
      </c>
    </row>
    <row r="8" spans="1:4" x14ac:dyDescent="0.2">
      <c r="A8" s="535" t="s">
        <v>97</v>
      </c>
      <c r="B8" s="536" t="s">
        <v>584</v>
      </c>
      <c r="C8" s="538" t="s">
        <v>581</v>
      </c>
      <c r="D8" s="537">
        <v>400</v>
      </c>
    </row>
    <row r="9" spans="1:4" x14ac:dyDescent="0.2">
      <c r="A9" s="535" t="s">
        <v>98</v>
      </c>
      <c r="B9" s="536" t="s">
        <v>585</v>
      </c>
      <c r="C9" s="538" t="s">
        <v>581</v>
      </c>
      <c r="D9" s="537">
        <v>1350</v>
      </c>
    </row>
    <row r="10" spans="1:4" x14ac:dyDescent="0.2">
      <c r="A10" s="535" t="s">
        <v>99</v>
      </c>
      <c r="B10" s="536" t="s">
        <v>586</v>
      </c>
      <c r="C10" s="538" t="s">
        <v>581</v>
      </c>
      <c r="D10" s="537">
        <v>300</v>
      </c>
    </row>
    <row r="11" spans="1:4" x14ac:dyDescent="0.2">
      <c r="A11" s="535" t="s">
        <v>100</v>
      </c>
      <c r="B11" s="536" t="s">
        <v>587</v>
      </c>
      <c r="C11" s="538" t="s">
        <v>581</v>
      </c>
      <c r="D11" s="537">
        <v>100</v>
      </c>
    </row>
    <row r="12" spans="1:4" x14ac:dyDescent="0.2">
      <c r="A12" s="535" t="s">
        <v>101</v>
      </c>
      <c r="B12" s="536" t="s">
        <v>588</v>
      </c>
      <c r="C12" s="538" t="s">
        <v>581</v>
      </c>
      <c r="D12" s="537">
        <v>675</v>
      </c>
    </row>
    <row r="13" spans="1:4" x14ac:dyDescent="0.2">
      <c r="A13" s="535" t="s">
        <v>102</v>
      </c>
      <c r="B13" s="536" t="s">
        <v>596</v>
      </c>
      <c r="C13" s="536" t="s">
        <v>597</v>
      </c>
      <c r="D13" s="537">
        <v>743</v>
      </c>
    </row>
    <row r="14" spans="1:4" x14ac:dyDescent="0.2">
      <c r="A14" s="535" t="s">
        <v>103</v>
      </c>
      <c r="B14" s="536"/>
      <c r="C14" s="536"/>
      <c r="D14" s="537"/>
    </row>
    <row r="15" spans="1:4" x14ac:dyDescent="0.2">
      <c r="A15" s="535" t="s">
        <v>104</v>
      </c>
      <c r="B15" s="536"/>
      <c r="C15" s="536"/>
      <c r="D15" s="537"/>
    </row>
    <row r="16" spans="1:4" x14ac:dyDescent="0.2">
      <c r="A16" s="535" t="s">
        <v>105</v>
      </c>
      <c r="B16" s="536"/>
      <c r="C16" s="536"/>
      <c r="D16" s="537"/>
    </row>
    <row r="17" spans="1:4" x14ac:dyDescent="0.2">
      <c r="A17" s="535" t="s">
        <v>106</v>
      </c>
      <c r="B17" s="536"/>
      <c r="C17" s="536"/>
      <c r="D17" s="537"/>
    </row>
    <row r="18" spans="1:4" x14ac:dyDescent="0.2">
      <c r="A18" s="535" t="s">
        <v>107</v>
      </c>
      <c r="B18" s="536"/>
      <c r="C18" s="536"/>
      <c r="D18" s="537"/>
    </row>
    <row r="19" spans="1:4" x14ac:dyDescent="0.2">
      <c r="A19" s="535" t="s">
        <v>108</v>
      </c>
      <c r="B19" s="536"/>
      <c r="C19" s="536"/>
      <c r="D19" s="537"/>
    </row>
    <row r="20" spans="1:4" x14ac:dyDescent="0.2">
      <c r="A20" s="535" t="s">
        <v>109</v>
      </c>
      <c r="B20" s="536"/>
      <c r="C20" s="536"/>
      <c r="D20" s="537"/>
    </row>
    <row r="21" spans="1:4" x14ac:dyDescent="0.2">
      <c r="A21" s="535" t="s">
        <v>110</v>
      </c>
      <c r="B21" s="536"/>
      <c r="C21" s="536"/>
      <c r="D21" s="537"/>
    </row>
    <row r="22" spans="1:4" x14ac:dyDescent="0.2">
      <c r="A22" s="535" t="s">
        <v>111</v>
      </c>
      <c r="B22" s="536"/>
      <c r="C22" s="536"/>
      <c r="D22" s="537"/>
    </row>
    <row r="23" spans="1:4" x14ac:dyDescent="0.2">
      <c r="A23" s="535" t="s">
        <v>112</v>
      </c>
      <c r="B23" s="536"/>
      <c r="C23" s="536"/>
      <c r="D23" s="537"/>
    </row>
    <row r="24" spans="1:4" x14ac:dyDescent="0.2">
      <c r="A24" s="535" t="s">
        <v>113</v>
      </c>
      <c r="B24" s="536"/>
      <c r="C24" s="536"/>
      <c r="D24" s="537"/>
    </row>
    <row r="25" spans="1:4" x14ac:dyDescent="0.2">
      <c r="A25" s="535" t="s">
        <v>114</v>
      </c>
      <c r="B25" s="536"/>
      <c r="C25" s="536"/>
      <c r="D25" s="537"/>
    </row>
    <row r="26" spans="1:4" x14ac:dyDescent="0.2">
      <c r="A26" s="535" t="s">
        <v>115</v>
      </c>
      <c r="B26" s="536"/>
      <c r="C26" s="536"/>
      <c r="D26" s="537"/>
    </row>
    <row r="27" spans="1:4" x14ac:dyDescent="0.2">
      <c r="A27" s="535" t="s">
        <v>116</v>
      </c>
      <c r="B27" s="536"/>
      <c r="C27" s="536"/>
      <c r="D27" s="537"/>
    </row>
    <row r="28" spans="1:4" x14ac:dyDescent="0.2">
      <c r="A28" s="535" t="s">
        <v>117</v>
      </c>
      <c r="B28" s="536"/>
      <c r="C28" s="536"/>
      <c r="D28" s="537"/>
    </row>
    <row r="29" spans="1:4" x14ac:dyDescent="0.2">
      <c r="A29" s="535" t="s">
        <v>118</v>
      </c>
      <c r="B29" s="536"/>
      <c r="C29" s="536"/>
      <c r="D29" s="537"/>
    </row>
    <row r="30" spans="1:4" x14ac:dyDescent="0.2">
      <c r="A30" s="535" t="s">
        <v>119</v>
      </c>
      <c r="B30" s="536"/>
      <c r="C30" s="536"/>
      <c r="D30" s="537"/>
    </row>
    <row r="31" spans="1:4" x14ac:dyDescent="0.2">
      <c r="A31" s="535" t="s">
        <v>120</v>
      </c>
      <c r="B31" s="536"/>
      <c r="C31" s="536"/>
      <c r="D31" s="537"/>
    </row>
    <row r="32" spans="1:4" x14ac:dyDescent="0.2">
      <c r="A32" s="535" t="s">
        <v>121</v>
      </c>
      <c r="B32" s="536"/>
      <c r="C32" s="536"/>
      <c r="D32" s="537"/>
    </row>
    <row r="33" spans="1:4" x14ac:dyDescent="0.2">
      <c r="A33" s="535" t="s">
        <v>589</v>
      </c>
      <c r="B33" s="536"/>
      <c r="C33" s="536"/>
      <c r="D33" s="537"/>
    </row>
    <row r="34" spans="1:4" x14ac:dyDescent="0.2">
      <c r="A34" s="535" t="s">
        <v>590</v>
      </c>
      <c r="B34" s="536"/>
      <c r="C34" s="536"/>
      <c r="D34" s="539"/>
    </row>
    <row r="35" spans="1:4" x14ac:dyDescent="0.2">
      <c r="A35" s="535" t="s">
        <v>591</v>
      </c>
      <c r="B35" s="536"/>
      <c r="C35" s="536"/>
      <c r="D35" s="539"/>
    </row>
    <row r="36" spans="1:4" x14ac:dyDescent="0.2">
      <c r="A36" s="535" t="s">
        <v>592</v>
      </c>
      <c r="B36" s="536"/>
      <c r="C36" s="536"/>
      <c r="D36" s="539"/>
    </row>
    <row r="37" spans="1:4" ht="13.5" thickBot="1" x14ac:dyDescent="0.25">
      <c r="A37" s="540" t="s">
        <v>593</v>
      </c>
      <c r="B37" s="541"/>
      <c r="C37" s="541"/>
      <c r="D37" s="542"/>
    </row>
    <row r="38" spans="1:4" ht="13.5" thickBot="1" x14ac:dyDescent="0.25">
      <c r="A38" s="959" t="s">
        <v>594</v>
      </c>
      <c r="B38" s="960"/>
      <c r="C38" s="543"/>
      <c r="D38" s="544">
        <f>SUM(D5:D37)</f>
        <v>3943</v>
      </c>
    </row>
    <row r="40" spans="1:4" x14ac:dyDescent="0.2">
      <c r="A40" s="858" t="s">
        <v>793</v>
      </c>
    </row>
  </sheetData>
  <mergeCells count="4">
    <mergeCell ref="A1:D1"/>
    <mergeCell ref="C3:D3"/>
    <mergeCell ref="A38:B38"/>
    <mergeCell ref="A2:D2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headerFooter>
    <oddHeader>&amp;R6. számú tájékoztató tábla*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9"/>
  <sheetViews>
    <sheetView topLeftCell="A43" workbookViewId="0">
      <selection activeCell="A79" sqref="A79"/>
    </sheetView>
  </sheetViews>
  <sheetFormatPr defaultRowHeight="12.75" x14ac:dyDescent="0.2"/>
  <cols>
    <col min="2" max="2" width="6" customWidth="1"/>
    <col min="3" max="3" width="32.83203125" customWidth="1"/>
    <col min="4" max="4" width="17.1640625" customWidth="1"/>
    <col min="5" max="5" width="13" customWidth="1"/>
    <col min="6" max="6" width="11.33203125" customWidth="1"/>
  </cols>
  <sheetData>
    <row r="2" spans="1:7" ht="13.5" thickBot="1" x14ac:dyDescent="0.25">
      <c r="A2" s="269"/>
      <c r="B2" s="282"/>
      <c r="C2" s="283"/>
      <c r="D2" s="284"/>
      <c r="E2" s="285"/>
      <c r="F2" s="285"/>
      <c r="G2" s="269"/>
    </row>
    <row r="3" spans="1:7" ht="12.75" customHeight="1" x14ac:dyDescent="0.2">
      <c r="A3" s="269"/>
      <c r="B3" s="966" t="s">
        <v>94</v>
      </c>
      <c r="C3" s="1001" t="s">
        <v>491</v>
      </c>
      <c r="D3" s="1002"/>
      <c r="E3" s="995" t="s">
        <v>561</v>
      </c>
      <c r="F3" s="995" t="s">
        <v>562</v>
      </c>
      <c r="G3" s="269"/>
    </row>
    <row r="4" spans="1:7" ht="12.75" customHeight="1" x14ac:dyDescent="0.2">
      <c r="A4" s="269"/>
      <c r="B4" s="978"/>
      <c r="C4" s="1003"/>
      <c r="D4" s="1004"/>
      <c r="E4" s="996"/>
      <c r="F4" s="996"/>
      <c r="G4" s="269"/>
    </row>
    <row r="5" spans="1:7" x14ac:dyDescent="0.2">
      <c r="A5" s="269"/>
      <c r="B5" s="967"/>
      <c r="C5" s="1005"/>
      <c r="D5" s="1006"/>
      <c r="E5" s="997"/>
      <c r="F5" s="997"/>
      <c r="G5" s="269"/>
    </row>
    <row r="6" spans="1:7" x14ac:dyDescent="0.2">
      <c r="A6" s="269"/>
      <c r="B6" s="270"/>
      <c r="C6" s="1007" t="s">
        <v>521</v>
      </c>
      <c r="D6" s="271" t="s">
        <v>515</v>
      </c>
      <c r="E6" s="272">
        <v>6316</v>
      </c>
      <c r="F6" s="286">
        <v>7504</v>
      </c>
      <c r="G6" s="269"/>
    </row>
    <row r="7" spans="1:7" x14ac:dyDescent="0.2">
      <c r="A7" s="269"/>
      <c r="B7" s="273"/>
      <c r="C7" s="1008"/>
      <c r="D7" s="274" t="s">
        <v>3</v>
      </c>
      <c r="E7" s="279">
        <v>1690</v>
      </c>
      <c r="F7" s="287">
        <v>1995</v>
      </c>
      <c r="G7" s="269"/>
    </row>
    <row r="8" spans="1:7" x14ac:dyDescent="0.2">
      <c r="A8" s="269"/>
      <c r="B8" s="275"/>
      <c r="C8" s="1008"/>
      <c r="D8" s="276" t="s">
        <v>516</v>
      </c>
      <c r="E8" s="279">
        <v>6100</v>
      </c>
      <c r="F8" s="287">
        <v>11400</v>
      </c>
      <c r="G8" s="269"/>
    </row>
    <row r="9" spans="1:7" x14ac:dyDescent="0.2">
      <c r="A9" s="269"/>
      <c r="B9" s="277"/>
      <c r="C9" s="1009" t="s">
        <v>7</v>
      </c>
      <c r="D9" s="1010"/>
      <c r="E9" s="278">
        <f>SUM(E6:E8)</f>
        <v>14106</v>
      </c>
      <c r="F9" s="278">
        <f>SUM(F6:F8)</f>
        <v>20899</v>
      </c>
      <c r="G9" s="269"/>
    </row>
    <row r="10" spans="1:7" x14ac:dyDescent="0.2">
      <c r="A10" s="269"/>
      <c r="B10" s="270"/>
      <c r="C10" s="1007" t="s">
        <v>522</v>
      </c>
      <c r="D10" s="271" t="s">
        <v>515</v>
      </c>
      <c r="E10" s="279">
        <v>1766</v>
      </c>
      <c r="F10" s="287">
        <v>2218</v>
      </c>
      <c r="G10" s="269"/>
    </row>
    <row r="11" spans="1:7" x14ac:dyDescent="0.2">
      <c r="A11" s="269"/>
      <c r="B11" s="273"/>
      <c r="C11" s="1007"/>
      <c r="D11" s="274" t="s">
        <v>3</v>
      </c>
      <c r="E11" s="279">
        <v>477</v>
      </c>
      <c r="F11" s="287">
        <v>632</v>
      </c>
      <c r="G11" s="269"/>
    </row>
    <row r="12" spans="1:7" x14ac:dyDescent="0.2">
      <c r="A12" s="269"/>
      <c r="B12" s="275"/>
      <c r="C12" s="1007"/>
      <c r="D12" s="276" t="s">
        <v>516</v>
      </c>
      <c r="E12" s="279">
        <v>730</v>
      </c>
      <c r="F12" s="287">
        <v>934</v>
      </c>
      <c r="G12" s="269"/>
    </row>
    <row r="13" spans="1:7" x14ac:dyDescent="0.2">
      <c r="A13" s="269"/>
      <c r="B13" s="288"/>
      <c r="C13" s="1011" t="s">
        <v>8</v>
      </c>
      <c r="D13" s="1012"/>
      <c r="E13" s="278">
        <f>SUM(E10:E12)</f>
        <v>2973</v>
      </c>
      <c r="F13" s="278">
        <f>SUM(F10:F12)</f>
        <v>3784</v>
      </c>
      <c r="G13" s="269"/>
    </row>
    <row r="14" spans="1:7" x14ac:dyDescent="0.2">
      <c r="A14" s="269"/>
      <c r="B14" s="289"/>
      <c r="C14" s="290" t="s">
        <v>523</v>
      </c>
      <c r="D14" s="280" t="s">
        <v>516</v>
      </c>
      <c r="E14" s="291">
        <v>675</v>
      </c>
      <c r="F14" s="292">
        <v>675</v>
      </c>
      <c r="G14" s="269"/>
    </row>
    <row r="15" spans="1:7" x14ac:dyDescent="0.2">
      <c r="A15" s="269"/>
      <c r="B15" s="289"/>
      <c r="C15" s="293" t="s">
        <v>0</v>
      </c>
      <c r="D15" s="280" t="s">
        <v>516</v>
      </c>
      <c r="E15" s="291">
        <v>1400</v>
      </c>
      <c r="F15" s="292">
        <v>1400</v>
      </c>
      <c r="G15" s="294"/>
    </row>
    <row r="16" spans="1:7" x14ac:dyDescent="0.2">
      <c r="A16" s="269"/>
      <c r="B16" s="277"/>
      <c r="C16" s="295" t="s">
        <v>524</v>
      </c>
      <c r="D16" s="296" t="s">
        <v>516</v>
      </c>
      <c r="E16" s="291">
        <v>440</v>
      </c>
      <c r="F16" s="292">
        <v>781</v>
      </c>
      <c r="G16" s="269"/>
    </row>
    <row r="17" spans="1:7" x14ac:dyDescent="0.2">
      <c r="A17" s="269"/>
      <c r="B17" s="270"/>
      <c r="C17" s="1013" t="s">
        <v>525</v>
      </c>
      <c r="D17" s="271" t="s">
        <v>515</v>
      </c>
      <c r="E17" s="279">
        <f>SUM(E6+E10)</f>
        <v>8082</v>
      </c>
      <c r="F17" s="279">
        <f>SUM(F6+F10)</f>
        <v>9722</v>
      </c>
      <c r="G17" s="269"/>
    </row>
    <row r="18" spans="1:7" x14ac:dyDescent="0.2">
      <c r="A18" s="269"/>
      <c r="B18" s="273"/>
      <c r="C18" s="1014"/>
      <c r="D18" s="274" t="s">
        <v>3</v>
      </c>
      <c r="E18" s="279">
        <f>SUM(E7+E11)</f>
        <v>2167</v>
      </c>
      <c r="F18" s="279">
        <f>SUM(F7+F11)</f>
        <v>2627</v>
      </c>
      <c r="G18" s="269"/>
    </row>
    <row r="19" spans="1:7" ht="13.5" thickBot="1" x14ac:dyDescent="0.25">
      <c r="A19" s="269"/>
      <c r="B19" s="275"/>
      <c r="C19" s="1015"/>
      <c r="D19" s="276" t="s">
        <v>516</v>
      </c>
      <c r="E19" s="279">
        <f>SUM(E8+E12+E14+E15+E16)</f>
        <v>9345</v>
      </c>
      <c r="F19" s="279">
        <f>SUM(F8+F12+F14+F15+F16)</f>
        <v>15190</v>
      </c>
      <c r="G19" s="269"/>
    </row>
    <row r="20" spans="1:7" ht="13.5" thickBot="1" x14ac:dyDescent="0.25">
      <c r="A20" s="269"/>
      <c r="B20" s="281" t="s">
        <v>94</v>
      </c>
      <c r="C20" s="1016" t="s">
        <v>1</v>
      </c>
      <c r="D20" s="1017"/>
      <c r="E20" s="297">
        <f>SUM(E17:E19)</f>
        <v>19594</v>
      </c>
      <c r="F20" s="297">
        <f>SUM(F17:F19)</f>
        <v>27539</v>
      </c>
      <c r="G20" s="269"/>
    </row>
    <row r="21" spans="1:7" x14ac:dyDescent="0.2">
      <c r="A21" s="269"/>
      <c r="B21" s="282"/>
      <c r="C21" s="298"/>
      <c r="D21" s="298"/>
      <c r="E21" s="495"/>
      <c r="F21" s="495"/>
      <c r="G21" s="269"/>
    </row>
    <row r="22" spans="1:7" ht="12.75" customHeight="1" thickBot="1" x14ac:dyDescent="0.25">
      <c r="A22" s="269"/>
      <c r="B22" s="282"/>
      <c r="C22" s="298"/>
      <c r="D22" s="298"/>
      <c r="E22" s="269"/>
      <c r="F22" s="269"/>
      <c r="G22" s="269"/>
    </row>
    <row r="23" spans="1:7" ht="12.75" customHeight="1" x14ac:dyDescent="0.2">
      <c r="A23" s="269"/>
      <c r="B23" s="966" t="s">
        <v>95</v>
      </c>
      <c r="C23" s="1001" t="s">
        <v>492</v>
      </c>
      <c r="D23" s="1001"/>
      <c r="E23" s="995" t="s">
        <v>32</v>
      </c>
      <c r="F23" s="995" t="s">
        <v>562</v>
      </c>
      <c r="G23" s="269"/>
    </row>
    <row r="24" spans="1:7" ht="23.25" customHeight="1" x14ac:dyDescent="0.2">
      <c r="A24" s="269"/>
      <c r="B24" s="967"/>
      <c r="C24" s="1005"/>
      <c r="D24" s="1005"/>
      <c r="E24" s="997"/>
      <c r="F24" s="997"/>
      <c r="G24" s="269"/>
    </row>
    <row r="25" spans="1:7" x14ac:dyDescent="0.2">
      <c r="A25" s="269"/>
      <c r="B25" s="299"/>
      <c r="C25" s="973" t="s">
        <v>560</v>
      </c>
      <c r="D25" s="271" t="s">
        <v>515</v>
      </c>
      <c r="E25" s="272">
        <v>56198</v>
      </c>
      <c r="F25" s="272">
        <v>58007</v>
      </c>
      <c r="G25" s="269"/>
    </row>
    <row r="26" spans="1:7" x14ac:dyDescent="0.2">
      <c r="A26" s="269"/>
      <c r="B26" s="300"/>
      <c r="C26" s="974"/>
      <c r="D26" s="274" t="s">
        <v>3</v>
      </c>
      <c r="E26" s="279">
        <v>16419</v>
      </c>
      <c r="F26" s="279">
        <v>16908</v>
      </c>
      <c r="G26" s="269"/>
    </row>
    <row r="27" spans="1:7" x14ac:dyDescent="0.2">
      <c r="A27" s="269"/>
      <c r="B27" s="301"/>
      <c r="C27" s="975"/>
      <c r="D27" s="276" t="s">
        <v>516</v>
      </c>
      <c r="E27" s="302">
        <v>56359</v>
      </c>
      <c r="F27" s="302">
        <v>56359</v>
      </c>
      <c r="G27" s="269"/>
    </row>
    <row r="28" spans="1:7" x14ac:dyDescent="0.2">
      <c r="A28" s="269"/>
      <c r="B28" s="303"/>
      <c r="C28" s="962" t="s">
        <v>526</v>
      </c>
      <c r="D28" s="962"/>
      <c r="E28" s="278">
        <f>SUM(E25:E27)</f>
        <v>128976</v>
      </c>
      <c r="F28" s="278">
        <f>SUM(F25:F27)</f>
        <v>131274</v>
      </c>
      <c r="G28" s="269"/>
    </row>
    <row r="29" spans="1:7" x14ac:dyDescent="0.2">
      <c r="A29" s="269"/>
      <c r="B29" s="299"/>
      <c r="C29" s="963" t="s">
        <v>41</v>
      </c>
      <c r="D29" s="271" t="s">
        <v>515</v>
      </c>
      <c r="E29" s="272">
        <v>3998</v>
      </c>
      <c r="F29" s="272">
        <v>4172</v>
      </c>
      <c r="G29" s="269"/>
    </row>
    <row r="30" spans="1:7" x14ac:dyDescent="0.2">
      <c r="A30" s="269"/>
      <c r="B30" s="300"/>
      <c r="C30" s="964"/>
      <c r="D30" s="274" t="s">
        <v>3</v>
      </c>
      <c r="E30" s="279">
        <v>1090</v>
      </c>
      <c r="F30" s="279">
        <v>1137</v>
      </c>
      <c r="G30" s="269"/>
    </row>
    <row r="31" spans="1:7" x14ac:dyDescent="0.2">
      <c r="A31" s="269"/>
      <c r="B31" s="301"/>
      <c r="C31" s="965"/>
      <c r="D31" s="276" t="s">
        <v>516</v>
      </c>
      <c r="E31" s="302">
        <v>170</v>
      </c>
      <c r="F31" s="302">
        <v>170</v>
      </c>
      <c r="G31" s="269"/>
    </row>
    <row r="32" spans="1:7" x14ac:dyDescent="0.2">
      <c r="A32" s="269"/>
      <c r="B32" s="303"/>
      <c r="C32" s="962" t="s">
        <v>527</v>
      </c>
      <c r="D32" s="962"/>
      <c r="E32" s="278">
        <f>SUM(E29:E31)</f>
        <v>5258</v>
      </c>
      <c r="F32" s="278">
        <f>SUM(F29:F31)</f>
        <v>5479</v>
      </c>
      <c r="G32" s="269"/>
    </row>
    <row r="33" spans="1:7" x14ac:dyDescent="0.2">
      <c r="A33" s="269"/>
      <c r="B33" s="299"/>
      <c r="C33" s="963" t="s">
        <v>9</v>
      </c>
      <c r="D33" s="271" t="s">
        <v>515</v>
      </c>
      <c r="E33" s="272">
        <v>898</v>
      </c>
      <c r="F33" s="272">
        <v>946</v>
      </c>
      <c r="G33" s="269"/>
    </row>
    <row r="34" spans="1:7" x14ac:dyDescent="0.2">
      <c r="A34" s="269"/>
      <c r="B34" s="300"/>
      <c r="C34" s="964"/>
      <c r="D34" s="274" t="s">
        <v>3</v>
      </c>
      <c r="E34" s="279">
        <v>247</v>
      </c>
      <c r="F34" s="279">
        <v>260</v>
      </c>
      <c r="G34" s="269"/>
    </row>
    <row r="35" spans="1:7" x14ac:dyDescent="0.2">
      <c r="A35" s="269"/>
      <c r="B35" s="301"/>
      <c r="C35" s="965"/>
      <c r="D35" s="276" t="s">
        <v>516</v>
      </c>
      <c r="E35" s="302">
        <v>130</v>
      </c>
      <c r="F35" s="302">
        <v>130</v>
      </c>
      <c r="G35" s="269"/>
    </row>
    <row r="36" spans="1:7" x14ac:dyDescent="0.2">
      <c r="A36" s="269"/>
      <c r="B36" s="303"/>
      <c r="C36" s="962" t="s">
        <v>528</v>
      </c>
      <c r="D36" s="962"/>
      <c r="E36" s="278">
        <f>SUM(E33:E35)</f>
        <v>1275</v>
      </c>
      <c r="F36" s="278">
        <f>SUM(F33:F35)</f>
        <v>1336</v>
      </c>
      <c r="G36" s="269"/>
    </row>
    <row r="37" spans="1:7" x14ac:dyDescent="0.2">
      <c r="A37" s="269"/>
      <c r="B37" s="305"/>
      <c r="C37" s="970" t="s">
        <v>494</v>
      </c>
      <c r="D37" s="271" t="s">
        <v>515</v>
      </c>
      <c r="E37" s="306">
        <v>898</v>
      </c>
      <c r="F37" s="306">
        <v>898</v>
      </c>
      <c r="G37" s="269"/>
    </row>
    <row r="38" spans="1:7" x14ac:dyDescent="0.2">
      <c r="A38" s="269"/>
      <c r="B38" s="305"/>
      <c r="C38" s="971"/>
      <c r="D38" s="274" t="s">
        <v>3</v>
      </c>
      <c r="E38" s="306">
        <v>247</v>
      </c>
      <c r="F38" s="306">
        <v>247</v>
      </c>
      <c r="G38" s="269"/>
    </row>
    <row r="39" spans="1:7" x14ac:dyDescent="0.2">
      <c r="A39" s="269"/>
      <c r="B39" s="305"/>
      <c r="C39" s="972"/>
      <c r="D39" s="276" t="s">
        <v>516</v>
      </c>
      <c r="E39" s="307">
        <v>0</v>
      </c>
      <c r="F39" s="307">
        <v>0</v>
      </c>
      <c r="G39" s="269"/>
    </row>
    <row r="40" spans="1:7" x14ac:dyDescent="0.2">
      <c r="A40" s="269"/>
      <c r="B40" s="303"/>
      <c r="C40" s="304" t="s">
        <v>498</v>
      </c>
      <c r="D40" s="304"/>
      <c r="E40" s="278">
        <f>SUM(E37:E39)</f>
        <v>1145</v>
      </c>
      <c r="F40" s="278">
        <f>SUM(F37:F39)</f>
        <v>1145</v>
      </c>
      <c r="G40" s="269"/>
    </row>
    <row r="41" spans="1:7" x14ac:dyDescent="0.2">
      <c r="A41" s="269"/>
      <c r="B41" s="299"/>
      <c r="C41" s="968" t="s">
        <v>529</v>
      </c>
      <c r="D41" s="271" t="s">
        <v>515</v>
      </c>
      <c r="E41" s="272">
        <f t="shared" ref="E41:F43" si="0">SUM(E25+E29+E33+E37)</f>
        <v>61992</v>
      </c>
      <c r="F41" s="272">
        <f t="shared" si="0"/>
        <v>64023</v>
      </c>
      <c r="G41" s="269"/>
    </row>
    <row r="42" spans="1:7" x14ac:dyDescent="0.2">
      <c r="A42" s="269"/>
      <c r="B42" s="300"/>
      <c r="C42" s="968"/>
      <c r="D42" s="274" t="s">
        <v>3</v>
      </c>
      <c r="E42" s="272">
        <f t="shared" si="0"/>
        <v>18003</v>
      </c>
      <c r="F42" s="272">
        <f t="shared" si="0"/>
        <v>18552</v>
      </c>
      <c r="G42" s="269"/>
    </row>
    <row r="43" spans="1:7" ht="13.5" thickBot="1" x14ac:dyDescent="0.25">
      <c r="A43" s="269"/>
      <c r="B43" s="308"/>
      <c r="C43" s="969"/>
      <c r="D43" s="276" t="s">
        <v>516</v>
      </c>
      <c r="E43" s="272">
        <f t="shared" si="0"/>
        <v>56659</v>
      </c>
      <c r="F43" s="272">
        <f t="shared" si="0"/>
        <v>56659</v>
      </c>
      <c r="G43" s="269"/>
    </row>
    <row r="44" spans="1:7" ht="13.5" thickBot="1" x14ac:dyDescent="0.25">
      <c r="A44" s="269"/>
      <c r="B44" s="281" t="s">
        <v>95</v>
      </c>
      <c r="C44" s="961" t="s">
        <v>530</v>
      </c>
      <c r="D44" s="961"/>
      <c r="E44" s="297">
        <f>SUM(E41:E43)</f>
        <v>136654</v>
      </c>
      <c r="F44" s="297">
        <f>SUM(F41:F43)</f>
        <v>139234</v>
      </c>
      <c r="G44" s="269"/>
    </row>
    <row r="45" spans="1:7" ht="13.5" thickBot="1" x14ac:dyDescent="0.25">
      <c r="A45" s="269"/>
      <c r="B45" s="282"/>
      <c r="C45" s="298"/>
      <c r="D45" s="298"/>
      <c r="E45" s="269"/>
      <c r="F45" s="269"/>
      <c r="G45" s="269"/>
    </row>
    <row r="46" spans="1:7" ht="36.75" thickBot="1" x14ac:dyDescent="0.25">
      <c r="A46" s="269"/>
      <c r="B46" s="281" t="s">
        <v>96</v>
      </c>
      <c r="C46" s="999" t="s">
        <v>510</v>
      </c>
      <c r="D46" s="1000"/>
      <c r="E46" s="343" t="s">
        <v>33</v>
      </c>
      <c r="F46" s="343" t="s">
        <v>565</v>
      </c>
      <c r="G46" s="269"/>
    </row>
    <row r="47" spans="1:7" x14ac:dyDescent="0.2">
      <c r="A47" s="269"/>
      <c r="B47" s="309"/>
      <c r="C47" s="985" t="s">
        <v>34</v>
      </c>
      <c r="D47" s="310" t="s">
        <v>537</v>
      </c>
      <c r="E47" s="344">
        <v>60085</v>
      </c>
      <c r="F47" s="344">
        <v>60380</v>
      </c>
      <c r="G47" s="269"/>
    </row>
    <row r="48" spans="1:7" x14ac:dyDescent="0.2">
      <c r="A48" s="269"/>
      <c r="B48" s="311"/>
      <c r="C48" s="986"/>
      <c r="D48" s="312" t="s">
        <v>3</v>
      </c>
      <c r="E48" s="313">
        <v>16245</v>
      </c>
      <c r="F48" s="313">
        <v>16324</v>
      </c>
      <c r="G48" s="269"/>
    </row>
    <row r="49" spans="1:7" x14ac:dyDescent="0.2">
      <c r="A49" s="269"/>
      <c r="B49" s="311"/>
      <c r="C49" s="987"/>
      <c r="D49" s="312" t="s">
        <v>516</v>
      </c>
      <c r="E49" s="313">
        <v>14580</v>
      </c>
      <c r="F49" s="313">
        <v>14580</v>
      </c>
      <c r="G49" s="269"/>
    </row>
    <row r="50" spans="1:7" ht="13.5" thickBot="1" x14ac:dyDescent="0.25">
      <c r="A50" s="269"/>
      <c r="B50" s="314"/>
      <c r="C50" s="315" t="s">
        <v>505</v>
      </c>
      <c r="D50" s="316"/>
      <c r="E50" s="317">
        <f>SUM(E47:E49)</f>
        <v>90910</v>
      </c>
      <c r="F50" s="317">
        <f>SUM(F47:F49)</f>
        <v>91284</v>
      </c>
      <c r="G50" s="269"/>
    </row>
    <row r="51" spans="1:7" x14ac:dyDescent="0.2">
      <c r="A51" s="269"/>
      <c r="B51" s="318"/>
      <c r="C51" s="988" t="s">
        <v>558</v>
      </c>
      <c r="D51" s="310" t="s">
        <v>537</v>
      </c>
      <c r="E51" s="320">
        <v>1844</v>
      </c>
      <c r="F51" s="320">
        <v>1844</v>
      </c>
      <c r="G51" s="269"/>
    </row>
    <row r="52" spans="1:7" x14ac:dyDescent="0.2">
      <c r="A52" s="269"/>
      <c r="B52" s="318"/>
      <c r="C52" s="989"/>
      <c r="D52" s="312" t="s">
        <v>3</v>
      </c>
      <c r="E52" s="321">
        <v>498</v>
      </c>
      <c r="F52" s="321">
        <v>498</v>
      </c>
      <c r="G52" s="269"/>
    </row>
    <row r="53" spans="1:7" x14ac:dyDescent="0.2">
      <c r="A53" s="269"/>
      <c r="B53" s="322"/>
      <c r="C53" s="323" t="s">
        <v>559</v>
      </c>
      <c r="D53" s="324"/>
      <c r="E53" s="325">
        <v>2342</v>
      </c>
      <c r="F53" s="325">
        <v>2342</v>
      </c>
      <c r="G53" s="269"/>
    </row>
    <row r="54" spans="1:7" x14ac:dyDescent="0.2">
      <c r="A54" s="269"/>
      <c r="B54" s="545"/>
      <c r="C54" s="546"/>
      <c r="D54" s="342"/>
      <c r="E54" s="547"/>
      <c r="F54" s="547"/>
      <c r="G54" s="269"/>
    </row>
    <row r="55" spans="1:7" x14ac:dyDescent="0.2">
      <c r="A55" s="269"/>
      <c r="B55" s="326"/>
      <c r="C55" s="991" t="s">
        <v>568</v>
      </c>
      <c r="D55" s="327" t="s">
        <v>537</v>
      </c>
      <c r="E55" s="328">
        <v>0</v>
      </c>
      <c r="F55" s="328">
        <v>986</v>
      </c>
      <c r="G55" s="269"/>
    </row>
    <row r="56" spans="1:7" ht="14.25" customHeight="1" x14ac:dyDescent="0.2">
      <c r="A56" s="269"/>
      <c r="B56" s="329"/>
      <c r="C56" s="992"/>
      <c r="D56" s="330" t="s">
        <v>3</v>
      </c>
      <c r="E56" s="331">
        <v>0</v>
      </c>
      <c r="F56" s="331">
        <v>310</v>
      </c>
      <c r="G56" s="269"/>
    </row>
    <row r="57" spans="1:7" x14ac:dyDescent="0.2">
      <c r="A57" s="269"/>
      <c r="B57" s="332"/>
      <c r="C57" s="993"/>
      <c r="D57" s="333" t="s">
        <v>516</v>
      </c>
      <c r="E57" s="321">
        <v>0</v>
      </c>
      <c r="F57" s="321">
        <v>110</v>
      </c>
      <c r="G57" s="269"/>
    </row>
    <row r="58" spans="1:7" x14ac:dyDescent="0.2">
      <c r="A58" s="269"/>
      <c r="B58" s="332"/>
      <c r="C58" s="334" t="s">
        <v>569</v>
      </c>
      <c r="D58" s="335"/>
      <c r="E58" s="336">
        <v>0</v>
      </c>
      <c r="F58" s="336">
        <f>SUM(F55:F57)</f>
        <v>1406</v>
      </c>
      <c r="G58" s="269"/>
    </row>
    <row r="59" spans="1:7" x14ac:dyDescent="0.2">
      <c r="A59" s="269"/>
      <c r="B59" s="326"/>
      <c r="C59" s="991" t="s">
        <v>571</v>
      </c>
      <c r="D59" s="327" t="s">
        <v>537</v>
      </c>
      <c r="E59" s="328">
        <v>0</v>
      </c>
      <c r="F59" s="328">
        <v>880</v>
      </c>
      <c r="G59" s="269"/>
    </row>
    <row r="60" spans="1:7" x14ac:dyDescent="0.2">
      <c r="A60" s="269"/>
      <c r="B60" s="329"/>
      <c r="C60" s="992"/>
      <c r="D60" s="330" t="s">
        <v>3</v>
      </c>
      <c r="E60" s="331">
        <v>0</v>
      </c>
      <c r="F60" s="331">
        <v>269</v>
      </c>
      <c r="G60" s="269"/>
    </row>
    <row r="61" spans="1:7" x14ac:dyDescent="0.2">
      <c r="A61" s="269"/>
      <c r="B61" s="332"/>
      <c r="C61" s="993"/>
      <c r="D61" s="333" t="s">
        <v>516</v>
      </c>
      <c r="E61" s="321">
        <v>0</v>
      </c>
      <c r="F61" s="321">
        <v>110</v>
      </c>
      <c r="G61" s="269"/>
    </row>
    <row r="62" spans="1:7" x14ac:dyDescent="0.2">
      <c r="A62" s="269"/>
      <c r="B62" s="332"/>
      <c r="C62" s="334" t="s">
        <v>570</v>
      </c>
      <c r="D62" s="335"/>
      <c r="E62" s="336">
        <v>0</v>
      </c>
      <c r="F62" s="336">
        <f>SUM(F59:F61)</f>
        <v>1259</v>
      </c>
      <c r="G62" s="269"/>
    </row>
    <row r="63" spans="1:7" x14ac:dyDescent="0.2">
      <c r="A63" s="269"/>
      <c r="B63" s="337"/>
      <c r="C63" s="998" t="s">
        <v>507</v>
      </c>
      <c r="D63" s="319" t="s">
        <v>537</v>
      </c>
      <c r="E63" s="338">
        <f>(E47+E51)</f>
        <v>61929</v>
      </c>
      <c r="F63" s="338">
        <f>(F47+F51+F55+F59)</f>
        <v>64090</v>
      </c>
      <c r="G63" s="269"/>
    </row>
    <row r="64" spans="1:7" x14ac:dyDescent="0.2">
      <c r="A64" s="269"/>
      <c r="B64" s="311"/>
      <c r="C64" s="998"/>
      <c r="D64" s="312" t="s">
        <v>3</v>
      </c>
      <c r="E64" s="338">
        <f>(E48+E52)</f>
        <v>16743</v>
      </c>
      <c r="F64" s="338">
        <f>(F48+F52+F56+F60)</f>
        <v>17401</v>
      </c>
      <c r="G64" s="269"/>
    </row>
    <row r="65" spans="1:7" ht="13.5" thickBot="1" x14ac:dyDescent="0.25">
      <c r="A65" s="269"/>
      <c r="B65" s="311"/>
      <c r="C65" s="998"/>
      <c r="D65" s="312" t="s">
        <v>516</v>
      </c>
      <c r="E65" s="338">
        <f>(E49)</f>
        <v>14580</v>
      </c>
      <c r="F65" s="338">
        <f>(F49+F57+F61)</f>
        <v>14800</v>
      </c>
      <c r="G65" s="269"/>
    </row>
    <row r="66" spans="1:7" ht="13.5" thickBot="1" x14ac:dyDescent="0.25">
      <c r="A66" s="269"/>
      <c r="B66" s="339" t="s">
        <v>96</v>
      </c>
      <c r="C66" s="990" t="s">
        <v>511</v>
      </c>
      <c r="D66" s="990"/>
      <c r="E66" s="340">
        <f>SUM(E63:E65)</f>
        <v>93252</v>
      </c>
      <c r="F66" s="340">
        <f>SUM(F63:F65)</f>
        <v>96291</v>
      </c>
      <c r="G66" s="269"/>
    </row>
    <row r="67" spans="1:7" x14ac:dyDescent="0.2">
      <c r="A67" s="269"/>
      <c r="B67" s="341"/>
      <c r="C67" s="342"/>
      <c r="D67" s="342"/>
      <c r="E67" s="269"/>
      <c r="F67" s="269"/>
      <c r="G67" s="269"/>
    </row>
    <row r="68" spans="1:7" ht="12.75" customHeight="1" x14ac:dyDescent="0.2">
      <c r="A68" s="269"/>
      <c r="B68" s="341"/>
      <c r="C68" s="342"/>
      <c r="D68" s="342"/>
      <c r="E68" s="269"/>
      <c r="F68" s="269"/>
      <c r="G68" s="269"/>
    </row>
    <row r="69" spans="1:7" x14ac:dyDescent="0.2">
      <c r="A69" s="269"/>
      <c r="B69" s="341"/>
      <c r="C69" s="342"/>
      <c r="D69" s="342"/>
      <c r="E69" s="269"/>
      <c r="F69" s="269"/>
      <c r="G69" s="269"/>
    </row>
    <row r="70" spans="1:7" ht="13.5" thickBot="1" x14ac:dyDescent="0.25">
      <c r="A70" s="269"/>
      <c r="B70" s="341"/>
      <c r="C70" s="342"/>
      <c r="D70" s="342"/>
      <c r="E70" s="269"/>
      <c r="F70" s="269"/>
      <c r="G70" s="269"/>
    </row>
    <row r="71" spans="1:7" ht="12.75" customHeight="1" x14ac:dyDescent="0.2">
      <c r="A71" s="269"/>
      <c r="B71" s="976"/>
      <c r="C71" s="979" t="s">
        <v>551</v>
      </c>
      <c r="D71" s="980"/>
      <c r="E71" s="995" t="s">
        <v>563</v>
      </c>
      <c r="F71" s="995" t="s">
        <v>564</v>
      </c>
      <c r="G71" s="269"/>
    </row>
    <row r="72" spans="1:7" x14ac:dyDescent="0.2">
      <c r="A72" s="269"/>
      <c r="B72" s="977"/>
      <c r="C72" s="981"/>
      <c r="D72" s="982"/>
      <c r="E72" s="996"/>
      <c r="F72" s="996"/>
      <c r="G72" s="269"/>
    </row>
    <row r="73" spans="1:7" x14ac:dyDescent="0.2">
      <c r="A73" s="269"/>
      <c r="B73" s="978"/>
      <c r="C73" s="983"/>
      <c r="D73" s="984"/>
      <c r="E73" s="997"/>
      <c r="F73" s="997"/>
      <c r="G73" s="269"/>
    </row>
    <row r="74" spans="1:7" x14ac:dyDescent="0.2">
      <c r="A74" s="269"/>
      <c r="B74" s="305"/>
      <c r="C74" s="973" t="s">
        <v>5</v>
      </c>
      <c r="D74" s="271" t="s">
        <v>515</v>
      </c>
      <c r="E74" s="345">
        <f>SUM(E6+E10+E25+E29+E33+E37+E47+E51)</f>
        <v>132003</v>
      </c>
      <c r="F74" s="345">
        <f>SUM(F6+F10+F25+F29+F33+F37+F47+F51+F55+F59)</f>
        <v>137835</v>
      </c>
      <c r="G74" s="269"/>
    </row>
    <row r="75" spans="1:7" x14ac:dyDescent="0.2">
      <c r="A75" s="269"/>
      <c r="B75" s="305"/>
      <c r="C75" s="974"/>
      <c r="D75" s="274" t="s">
        <v>3</v>
      </c>
      <c r="E75" s="346">
        <f>SUM(E7+E11+E26+E30+E34+E38+E48+E52)</f>
        <v>36913</v>
      </c>
      <c r="F75" s="345">
        <f t="shared" ref="F75" si="1">SUM(F7+F11+F26+F30+F34+F38+F48+F52+F56+F60)</f>
        <v>38580</v>
      </c>
      <c r="G75" s="269"/>
    </row>
    <row r="76" spans="1:7" ht="13.5" thickBot="1" x14ac:dyDescent="0.25">
      <c r="A76" s="269"/>
      <c r="B76" s="305"/>
      <c r="C76" s="974"/>
      <c r="D76" s="274" t="s">
        <v>516</v>
      </c>
      <c r="E76" s="346">
        <f>SUM(E8+E12+E14+E15+E16+E27+E31+E35+E39+E49)</f>
        <v>80584</v>
      </c>
      <c r="F76" s="345">
        <f>SUM(F8+F12+F27+F31+F35+F39+F49+F14+F15+F16+F57+F61)</f>
        <v>86649</v>
      </c>
      <c r="G76" s="269"/>
    </row>
    <row r="77" spans="1:7" ht="13.5" thickBot="1" x14ac:dyDescent="0.25">
      <c r="A77" s="269"/>
      <c r="B77" s="281" t="s">
        <v>513</v>
      </c>
      <c r="C77" s="994" t="s">
        <v>531</v>
      </c>
      <c r="D77" s="994"/>
      <c r="E77" s="347">
        <f>SUM(E74:E76)</f>
        <v>249500</v>
      </c>
      <c r="F77" s="347">
        <f>SUM(F74:F76)</f>
        <v>263064</v>
      </c>
      <c r="G77" s="269"/>
    </row>
    <row r="78" spans="1:7" ht="14.25" x14ac:dyDescent="0.2">
      <c r="A78" s="269"/>
      <c r="B78" s="348"/>
      <c r="C78" s="348"/>
      <c r="D78" s="348"/>
      <c r="E78" s="269"/>
      <c r="F78" s="269"/>
      <c r="G78" s="269"/>
    </row>
    <row r="79" spans="1:7" ht="14.25" x14ac:dyDescent="0.2">
      <c r="A79" s="269" t="s">
        <v>793</v>
      </c>
      <c r="B79" s="348"/>
      <c r="C79" s="348"/>
      <c r="D79" s="348"/>
      <c r="E79" s="269"/>
      <c r="F79" s="269"/>
      <c r="G79" s="269"/>
    </row>
  </sheetData>
  <mergeCells count="36">
    <mergeCell ref="B3:B5"/>
    <mergeCell ref="C3:D5"/>
    <mergeCell ref="E3:E5"/>
    <mergeCell ref="F3:F5"/>
    <mergeCell ref="F23:F24"/>
    <mergeCell ref="C6:C8"/>
    <mergeCell ref="E23:E24"/>
    <mergeCell ref="C23:D24"/>
    <mergeCell ref="C9:D9"/>
    <mergeCell ref="C10:C12"/>
    <mergeCell ref="C13:D13"/>
    <mergeCell ref="C17:C19"/>
    <mergeCell ref="C20:D20"/>
    <mergeCell ref="C77:D77"/>
    <mergeCell ref="F71:F73"/>
    <mergeCell ref="E71:E73"/>
    <mergeCell ref="C63:C65"/>
    <mergeCell ref="C46:D46"/>
    <mergeCell ref="B71:B73"/>
    <mergeCell ref="C71:D73"/>
    <mergeCell ref="C47:C49"/>
    <mergeCell ref="C51:C52"/>
    <mergeCell ref="C74:C76"/>
    <mergeCell ref="C66:D66"/>
    <mergeCell ref="C55:C57"/>
    <mergeCell ref="C59:C61"/>
    <mergeCell ref="C44:D44"/>
    <mergeCell ref="C32:D32"/>
    <mergeCell ref="C33:C35"/>
    <mergeCell ref="B23:B24"/>
    <mergeCell ref="C28:D28"/>
    <mergeCell ref="C41:C43"/>
    <mergeCell ref="C37:C39"/>
    <mergeCell ref="C29:C31"/>
    <mergeCell ref="C36:D36"/>
    <mergeCell ref="C25:C27"/>
  </mergeCells>
  <phoneticPr fontId="25" type="noConversion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&amp;C&amp;"Times New Roman CE,Félkövér"&amp;12Költségvetési szervek működési kiadásai kormányzati funkciónként&amp;R
7.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3"/>
  <sheetViews>
    <sheetView view="pageLayout" topLeftCell="A114" zoomScaleNormal="120" zoomScaleSheetLayoutView="100" workbookViewId="0">
      <selection activeCell="F142" sqref="F142"/>
    </sheetView>
  </sheetViews>
  <sheetFormatPr defaultRowHeight="15.75" x14ac:dyDescent="0.25"/>
  <cols>
    <col min="1" max="1" width="9.5" style="195" customWidth="1"/>
    <col min="2" max="2" width="61.6640625" style="195" customWidth="1"/>
    <col min="3" max="3" width="12.33203125" style="195" customWidth="1"/>
    <col min="4" max="4" width="11.83203125" style="196" customWidth="1"/>
    <col min="5" max="5" width="9" style="214" customWidth="1"/>
    <col min="6" max="16384" width="9.33203125" style="214"/>
  </cols>
  <sheetData>
    <row r="1" spans="1:4" ht="15.95" customHeight="1" x14ac:dyDescent="0.25">
      <c r="A1" s="867" t="s">
        <v>92</v>
      </c>
      <c r="B1" s="867"/>
      <c r="C1" s="867"/>
      <c r="D1" s="867"/>
    </row>
    <row r="2" spans="1:4" ht="15.95" customHeight="1" thickBot="1" x14ac:dyDescent="0.3">
      <c r="A2" s="866" t="s">
        <v>181</v>
      </c>
      <c r="B2" s="866"/>
      <c r="C2" s="488"/>
      <c r="D2" s="129" t="s">
        <v>226</v>
      </c>
    </row>
    <row r="3" spans="1:4" ht="38.1" customHeight="1" thickBot="1" x14ac:dyDescent="0.3">
      <c r="A3" s="21" t="s">
        <v>144</v>
      </c>
      <c r="B3" s="22" t="s">
        <v>93</v>
      </c>
      <c r="C3" s="29" t="s">
        <v>248</v>
      </c>
      <c r="D3" s="29" t="s">
        <v>573</v>
      </c>
    </row>
    <row r="4" spans="1:4" s="215" customFormat="1" ht="12" customHeight="1" thickBot="1" x14ac:dyDescent="0.25">
      <c r="A4" s="209">
        <v>1</v>
      </c>
      <c r="B4" s="210">
        <v>2</v>
      </c>
      <c r="C4" s="211">
        <v>3</v>
      </c>
      <c r="D4" s="211">
        <v>4</v>
      </c>
    </row>
    <row r="5" spans="1:4" s="216" customFormat="1" ht="12" customHeight="1" thickBot="1" x14ac:dyDescent="0.25">
      <c r="A5" s="18" t="s">
        <v>94</v>
      </c>
      <c r="B5" s="19" t="s">
        <v>249</v>
      </c>
      <c r="C5" s="119">
        <f>+C6+C7+C8+C9+C10+C11</f>
        <v>226162</v>
      </c>
      <c r="D5" s="119">
        <f>+D6+D7+D8+D9+D10+D11</f>
        <v>234686</v>
      </c>
    </row>
    <row r="6" spans="1:4" s="216" customFormat="1" ht="12" customHeight="1" x14ac:dyDescent="0.2">
      <c r="A6" s="13" t="s">
        <v>157</v>
      </c>
      <c r="B6" s="217" t="s">
        <v>250</v>
      </c>
      <c r="C6" s="122">
        <v>37444</v>
      </c>
      <c r="D6" s="122">
        <v>44552</v>
      </c>
    </row>
    <row r="7" spans="1:4" s="216" customFormat="1" ht="12" customHeight="1" x14ac:dyDescent="0.2">
      <c r="A7" s="12" t="s">
        <v>158</v>
      </c>
      <c r="B7" s="218" t="s">
        <v>251</v>
      </c>
      <c r="C7" s="121">
        <v>89894</v>
      </c>
      <c r="D7" s="121">
        <v>89894</v>
      </c>
    </row>
    <row r="8" spans="1:4" s="216" customFormat="1" ht="12" customHeight="1" x14ac:dyDescent="0.2">
      <c r="A8" s="12" t="s">
        <v>159</v>
      </c>
      <c r="B8" s="218" t="s">
        <v>252</v>
      </c>
      <c r="C8" s="121">
        <v>92546</v>
      </c>
      <c r="D8" s="121">
        <v>90171</v>
      </c>
    </row>
    <row r="9" spans="1:4" s="216" customFormat="1" ht="12" customHeight="1" x14ac:dyDescent="0.2">
      <c r="A9" s="12" t="s">
        <v>160</v>
      </c>
      <c r="B9" s="218" t="s">
        <v>253</v>
      </c>
      <c r="C9" s="121">
        <v>6278</v>
      </c>
      <c r="D9" s="121">
        <v>6278</v>
      </c>
    </row>
    <row r="10" spans="1:4" s="216" customFormat="1" ht="12" customHeight="1" x14ac:dyDescent="0.2">
      <c r="A10" s="12" t="s">
        <v>177</v>
      </c>
      <c r="B10" s="218" t="s">
        <v>254</v>
      </c>
      <c r="C10" s="121"/>
      <c r="D10" s="121">
        <v>3791</v>
      </c>
    </row>
    <row r="11" spans="1:4" s="216" customFormat="1" ht="12" customHeight="1" thickBot="1" x14ac:dyDescent="0.25">
      <c r="A11" s="14" t="s">
        <v>161</v>
      </c>
      <c r="B11" s="219" t="s">
        <v>255</v>
      </c>
      <c r="C11" s="121"/>
      <c r="D11" s="121"/>
    </row>
    <row r="12" spans="1:4" s="216" customFormat="1" ht="12" customHeight="1" thickBot="1" x14ac:dyDescent="0.25">
      <c r="A12" s="18" t="s">
        <v>95</v>
      </c>
      <c r="B12" s="114" t="s">
        <v>256</v>
      </c>
      <c r="C12" s="119">
        <f>+C13+C14+C15+C16+C17</f>
        <v>8592</v>
      </c>
      <c r="D12" s="119">
        <f>+D13+D14+D15+D16+D17+D18</f>
        <v>22386</v>
      </c>
    </row>
    <row r="13" spans="1:4" s="216" customFormat="1" ht="12" customHeight="1" x14ac:dyDescent="0.2">
      <c r="A13" s="13" t="s">
        <v>163</v>
      </c>
      <c r="B13" s="218" t="s">
        <v>617</v>
      </c>
      <c r="C13" s="122"/>
      <c r="D13" s="122">
        <v>2888</v>
      </c>
    </row>
    <row r="14" spans="1:4" s="216" customFormat="1" ht="12" customHeight="1" x14ac:dyDescent="0.2">
      <c r="A14" s="12" t="s">
        <v>164</v>
      </c>
      <c r="B14" s="218" t="s">
        <v>609</v>
      </c>
      <c r="C14" s="121"/>
      <c r="D14" s="121"/>
    </row>
    <row r="15" spans="1:4" s="216" customFormat="1" ht="12" customHeight="1" x14ac:dyDescent="0.2">
      <c r="A15" s="12" t="s">
        <v>165</v>
      </c>
      <c r="B15" s="218" t="s">
        <v>618</v>
      </c>
      <c r="C15" s="121"/>
      <c r="D15" s="121">
        <v>333</v>
      </c>
    </row>
    <row r="16" spans="1:4" s="216" customFormat="1" ht="12" customHeight="1" x14ac:dyDescent="0.2">
      <c r="A16" s="12" t="s">
        <v>166</v>
      </c>
      <c r="B16" s="218" t="s">
        <v>619</v>
      </c>
      <c r="C16" s="121"/>
      <c r="D16" s="121">
        <v>8075</v>
      </c>
    </row>
    <row r="17" spans="1:4" s="216" customFormat="1" ht="12" customHeight="1" x14ac:dyDescent="0.2">
      <c r="A17" s="12" t="s">
        <v>167</v>
      </c>
      <c r="B17" s="218" t="s">
        <v>620</v>
      </c>
      <c r="C17" s="121">
        <v>8592</v>
      </c>
      <c r="D17" s="121">
        <v>8731</v>
      </c>
    </row>
    <row r="18" spans="1:4" s="216" customFormat="1" ht="12" customHeight="1" thickBot="1" x14ac:dyDescent="0.25">
      <c r="A18" s="14" t="s">
        <v>173</v>
      </c>
      <c r="B18" s="218" t="s">
        <v>621</v>
      </c>
      <c r="C18" s="123"/>
      <c r="D18" s="123">
        <v>2359</v>
      </c>
    </row>
    <row r="19" spans="1:4" s="216" customFormat="1" ht="12" customHeight="1" thickBot="1" x14ac:dyDescent="0.25">
      <c r="A19" s="18" t="s">
        <v>96</v>
      </c>
      <c r="B19" s="19" t="s">
        <v>261</v>
      </c>
      <c r="C19" s="119">
        <f>+C20+C21+C22+C23+C24</f>
        <v>4274</v>
      </c>
      <c r="D19" s="119">
        <f>+D20+D21+D22+D23+D24</f>
        <v>185274</v>
      </c>
    </row>
    <row r="20" spans="1:4" s="216" customFormat="1" ht="12" customHeight="1" x14ac:dyDescent="0.2">
      <c r="A20" s="13" t="s">
        <v>146</v>
      </c>
      <c r="B20" s="217" t="s">
        <v>85</v>
      </c>
      <c r="C20" s="122">
        <v>4274</v>
      </c>
      <c r="D20" s="122">
        <v>4274</v>
      </c>
    </row>
    <row r="21" spans="1:4" s="216" customFormat="1" ht="12" customHeight="1" x14ac:dyDescent="0.2">
      <c r="A21" s="12" t="s">
        <v>147</v>
      </c>
      <c r="B21" s="217" t="s">
        <v>622</v>
      </c>
      <c r="C21" s="121"/>
      <c r="D21" s="121">
        <v>181000</v>
      </c>
    </row>
    <row r="22" spans="1:4" s="216" customFormat="1" ht="12" customHeight="1" x14ac:dyDescent="0.2">
      <c r="A22" s="12" t="s">
        <v>148</v>
      </c>
      <c r="B22" s="218" t="s">
        <v>481</v>
      </c>
      <c r="C22" s="121"/>
      <c r="D22" s="121"/>
    </row>
    <row r="23" spans="1:4" s="216" customFormat="1" ht="12" customHeight="1" x14ac:dyDescent="0.2">
      <c r="A23" s="12" t="s">
        <v>149</v>
      </c>
      <c r="B23" s="218" t="s">
        <v>482</v>
      </c>
      <c r="C23" s="121"/>
      <c r="D23" s="121"/>
    </row>
    <row r="24" spans="1:4" s="216" customFormat="1" ht="12" customHeight="1" x14ac:dyDescent="0.2">
      <c r="A24" s="12" t="s">
        <v>191</v>
      </c>
      <c r="B24" s="218" t="s">
        <v>264</v>
      </c>
      <c r="C24" s="121"/>
      <c r="D24" s="121"/>
    </row>
    <row r="25" spans="1:4" s="216" customFormat="1" ht="12" customHeight="1" thickBot="1" x14ac:dyDescent="0.25">
      <c r="A25" s="14" t="s">
        <v>192</v>
      </c>
      <c r="B25" s="219" t="s">
        <v>265</v>
      </c>
      <c r="C25" s="123"/>
      <c r="D25" s="123"/>
    </row>
    <row r="26" spans="1:4" s="216" customFormat="1" ht="12" customHeight="1" thickBot="1" x14ac:dyDescent="0.25">
      <c r="A26" s="18" t="s">
        <v>193</v>
      </c>
      <c r="B26" s="19" t="s">
        <v>266</v>
      </c>
      <c r="C26" s="125">
        <f>+C27+C30+C31+C32</f>
        <v>105374</v>
      </c>
      <c r="D26" s="125">
        <f>+D27+D30+D31+D32</f>
        <v>105374</v>
      </c>
    </row>
    <row r="27" spans="1:4" s="216" customFormat="1" ht="12" customHeight="1" x14ac:dyDescent="0.2">
      <c r="A27" s="13" t="s">
        <v>267</v>
      </c>
      <c r="B27" s="217" t="s">
        <v>273</v>
      </c>
      <c r="C27" s="212">
        <f>+C28+C29</f>
        <v>87429</v>
      </c>
      <c r="D27" s="212">
        <f>+D28+D29</f>
        <v>87429</v>
      </c>
    </row>
    <row r="28" spans="1:4" s="216" customFormat="1" ht="12" customHeight="1" x14ac:dyDescent="0.2">
      <c r="A28" s="12" t="s">
        <v>268</v>
      </c>
      <c r="B28" s="218" t="s">
        <v>274</v>
      </c>
      <c r="C28" s="121">
        <v>5878</v>
      </c>
      <c r="D28" s="121">
        <v>5878</v>
      </c>
    </row>
    <row r="29" spans="1:4" s="216" customFormat="1" ht="12" customHeight="1" x14ac:dyDescent="0.2">
      <c r="A29" s="12" t="s">
        <v>269</v>
      </c>
      <c r="B29" s="218" t="s">
        <v>275</v>
      </c>
      <c r="C29" s="121">
        <v>81551</v>
      </c>
      <c r="D29" s="121">
        <v>81551</v>
      </c>
    </row>
    <row r="30" spans="1:4" s="216" customFormat="1" ht="12" customHeight="1" x14ac:dyDescent="0.2">
      <c r="A30" s="12" t="s">
        <v>270</v>
      </c>
      <c r="B30" s="218" t="s">
        <v>276</v>
      </c>
      <c r="C30" s="121">
        <v>15535</v>
      </c>
      <c r="D30" s="121">
        <v>15535</v>
      </c>
    </row>
    <row r="31" spans="1:4" s="216" customFormat="1" ht="12" customHeight="1" x14ac:dyDescent="0.2">
      <c r="A31" s="12" t="s">
        <v>271</v>
      </c>
      <c r="B31" s="218" t="s">
        <v>277</v>
      </c>
      <c r="C31" s="121">
        <v>254</v>
      </c>
      <c r="D31" s="121">
        <v>254</v>
      </c>
    </row>
    <row r="32" spans="1:4" s="216" customFormat="1" ht="12" customHeight="1" thickBot="1" x14ac:dyDescent="0.25">
      <c r="A32" s="14" t="s">
        <v>272</v>
      </c>
      <c r="B32" s="219" t="s">
        <v>278</v>
      </c>
      <c r="C32" s="123">
        <v>2156</v>
      </c>
      <c r="D32" s="123">
        <v>2156</v>
      </c>
    </row>
    <row r="33" spans="1:4" s="216" customFormat="1" ht="12" customHeight="1" thickBot="1" x14ac:dyDescent="0.25">
      <c r="A33" s="18" t="s">
        <v>98</v>
      </c>
      <c r="B33" s="19" t="s">
        <v>279</v>
      </c>
      <c r="C33" s="119">
        <f>SUM(C34:C43)</f>
        <v>99974</v>
      </c>
      <c r="D33" s="119">
        <f>SUM(D34:D43)</f>
        <v>101624</v>
      </c>
    </row>
    <row r="34" spans="1:4" s="216" customFormat="1" ht="12" customHeight="1" x14ac:dyDescent="0.2">
      <c r="A34" s="13" t="s">
        <v>150</v>
      </c>
      <c r="B34" s="217" t="s">
        <v>282</v>
      </c>
      <c r="C34" s="122"/>
      <c r="D34" s="122"/>
    </row>
    <row r="35" spans="1:4" s="216" customFormat="1" ht="12" customHeight="1" x14ac:dyDescent="0.2">
      <c r="A35" s="12" t="s">
        <v>151</v>
      </c>
      <c r="B35" s="218" t="s">
        <v>283</v>
      </c>
      <c r="C35" s="121">
        <v>4230</v>
      </c>
      <c r="D35" s="121">
        <v>5880</v>
      </c>
    </row>
    <row r="36" spans="1:4" s="216" customFormat="1" ht="12" customHeight="1" x14ac:dyDescent="0.2">
      <c r="A36" s="12" t="s">
        <v>152</v>
      </c>
      <c r="B36" s="218" t="s">
        <v>284</v>
      </c>
      <c r="C36" s="121">
        <v>300</v>
      </c>
      <c r="D36" s="121">
        <v>300</v>
      </c>
    </row>
    <row r="37" spans="1:4" s="216" customFormat="1" ht="12" customHeight="1" x14ac:dyDescent="0.2">
      <c r="A37" s="12" t="s">
        <v>195</v>
      </c>
      <c r="B37" s="218" t="s">
        <v>285</v>
      </c>
      <c r="C37" s="121">
        <v>6200</v>
      </c>
      <c r="D37" s="121">
        <v>6200</v>
      </c>
    </row>
    <row r="38" spans="1:4" s="216" customFormat="1" ht="12" customHeight="1" x14ac:dyDescent="0.2">
      <c r="A38" s="12" t="s">
        <v>196</v>
      </c>
      <c r="B38" s="218" t="s">
        <v>286</v>
      </c>
      <c r="C38" s="121">
        <v>87744</v>
      </c>
      <c r="D38" s="121">
        <v>87744</v>
      </c>
    </row>
    <row r="39" spans="1:4" s="216" customFormat="1" ht="12" customHeight="1" x14ac:dyDescent="0.2">
      <c r="A39" s="12" t="s">
        <v>197</v>
      </c>
      <c r="B39" s="218" t="s">
        <v>287</v>
      </c>
      <c r="C39" s="121"/>
      <c r="D39" s="121"/>
    </row>
    <row r="40" spans="1:4" s="216" customFormat="1" ht="12" customHeight="1" x14ac:dyDescent="0.2">
      <c r="A40" s="12" t="s">
        <v>198</v>
      </c>
      <c r="B40" s="218" t="s">
        <v>288</v>
      </c>
      <c r="C40" s="121"/>
      <c r="D40" s="121"/>
    </row>
    <row r="41" spans="1:4" s="216" customFormat="1" ht="12" customHeight="1" x14ac:dyDescent="0.2">
      <c r="A41" s="12" t="s">
        <v>199</v>
      </c>
      <c r="B41" s="218" t="s">
        <v>289</v>
      </c>
      <c r="C41" s="121">
        <v>1500</v>
      </c>
      <c r="D41" s="121">
        <v>1500</v>
      </c>
    </row>
    <row r="42" spans="1:4" s="216" customFormat="1" ht="12" customHeight="1" x14ac:dyDescent="0.2">
      <c r="A42" s="12" t="s">
        <v>280</v>
      </c>
      <c r="B42" s="218" t="s">
        <v>290</v>
      </c>
      <c r="C42" s="124"/>
      <c r="D42" s="124"/>
    </row>
    <row r="43" spans="1:4" s="216" customFormat="1" ht="12" customHeight="1" thickBot="1" x14ac:dyDescent="0.25">
      <c r="A43" s="14" t="s">
        <v>281</v>
      </c>
      <c r="B43" s="219" t="s">
        <v>291</v>
      </c>
      <c r="C43" s="206"/>
      <c r="D43" s="206"/>
    </row>
    <row r="44" spans="1:4" s="216" customFormat="1" ht="12" customHeight="1" thickBot="1" x14ac:dyDescent="0.25">
      <c r="A44" s="18" t="s">
        <v>99</v>
      </c>
      <c r="B44" s="19" t="s">
        <v>292</v>
      </c>
      <c r="C44" s="119">
        <f>SUM(C45:C49)</f>
        <v>0</v>
      </c>
      <c r="D44" s="119">
        <f>SUM(D45:D49)</f>
        <v>0</v>
      </c>
    </row>
    <row r="45" spans="1:4" s="216" customFormat="1" ht="12" customHeight="1" x14ac:dyDescent="0.2">
      <c r="A45" s="13" t="s">
        <v>153</v>
      </c>
      <c r="B45" s="217" t="s">
        <v>296</v>
      </c>
      <c r="C45" s="263"/>
      <c r="D45" s="263"/>
    </row>
    <row r="46" spans="1:4" s="216" customFormat="1" ht="12" customHeight="1" x14ac:dyDescent="0.2">
      <c r="A46" s="12" t="s">
        <v>154</v>
      </c>
      <c r="B46" s="218" t="s">
        <v>297</v>
      </c>
      <c r="C46" s="124"/>
      <c r="D46" s="124"/>
    </row>
    <row r="47" spans="1:4" s="216" customFormat="1" ht="12" customHeight="1" x14ac:dyDescent="0.2">
      <c r="A47" s="12" t="s">
        <v>293</v>
      </c>
      <c r="B47" s="218" t="s">
        <v>298</v>
      </c>
      <c r="C47" s="124"/>
      <c r="D47" s="124"/>
    </row>
    <row r="48" spans="1:4" s="216" customFormat="1" ht="12" customHeight="1" x14ac:dyDescent="0.2">
      <c r="A48" s="12" t="s">
        <v>294</v>
      </c>
      <c r="B48" s="218" t="s">
        <v>299</v>
      </c>
      <c r="C48" s="124"/>
      <c r="D48" s="124"/>
    </row>
    <row r="49" spans="1:4" s="216" customFormat="1" ht="12" customHeight="1" thickBot="1" x14ac:dyDescent="0.25">
      <c r="A49" s="14" t="s">
        <v>295</v>
      </c>
      <c r="B49" s="219" t="s">
        <v>300</v>
      </c>
      <c r="C49" s="206"/>
      <c r="D49" s="206"/>
    </row>
    <row r="50" spans="1:4" s="216" customFormat="1" ht="12" customHeight="1" thickBot="1" x14ac:dyDescent="0.25">
      <c r="A50" s="18" t="s">
        <v>200</v>
      </c>
      <c r="B50" s="19" t="s">
        <v>301</v>
      </c>
      <c r="C50" s="119">
        <f>SUM(C51:C53)</f>
        <v>0</v>
      </c>
      <c r="D50" s="119">
        <f>SUM(D51:D53)</f>
        <v>0</v>
      </c>
    </row>
    <row r="51" spans="1:4" s="216" customFormat="1" ht="12" customHeight="1" x14ac:dyDescent="0.2">
      <c r="A51" s="13" t="s">
        <v>155</v>
      </c>
      <c r="B51" s="217" t="s">
        <v>302</v>
      </c>
      <c r="C51" s="122"/>
      <c r="D51" s="122"/>
    </row>
    <row r="52" spans="1:4" s="216" customFormat="1" ht="12" customHeight="1" x14ac:dyDescent="0.2">
      <c r="A52" s="12" t="s">
        <v>156</v>
      </c>
      <c r="B52" s="218" t="s">
        <v>303</v>
      </c>
      <c r="C52" s="121"/>
      <c r="D52" s="121"/>
    </row>
    <row r="53" spans="1:4" s="216" customFormat="1" ht="12" customHeight="1" x14ac:dyDescent="0.2">
      <c r="A53" s="12" t="s">
        <v>306</v>
      </c>
      <c r="B53" s="218" t="s">
        <v>304</v>
      </c>
      <c r="C53" s="121"/>
      <c r="D53" s="121"/>
    </row>
    <row r="54" spans="1:4" s="216" customFormat="1" ht="12" customHeight="1" thickBot="1" x14ac:dyDescent="0.25">
      <c r="A54" s="14" t="s">
        <v>307</v>
      </c>
      <c r="B54" s="219" t="s">
        <v>305</v>
      </c>
      <c r="C54" s="123"/>
      <c r="D54" s="123"/>
    </row>
    <row r="55" spans="1:4" s="216" customFormat="1" ht="12" customHeight="1" thickBot="1" x14ac:dyDescent="0.25">
      <c r="A55" s="18" t="s">
        <v>101</v>
      </c>
      <c r="B55" s="114" t="s">
        <v>308</v>
      </c>
      <c r="C55" s="119">
        <f>SUM(C56:C58)</f>
        <v>0</v>
      </c>
      <c r="D55" s="119">
        <f>SUM(D56:D58)</f>
        <v>0</v>
      </c>
    </row>
    <row r="56" spans="1:4" s="216" customFormat="1" ht="12" customHeight="1" x14ac:dyDescent="0.2">
      <c r="A56" s="13" t="s">
        <v>201</v>
      </c>
      <c r="B56" s="217" t="s">
        <v>310</v>
      </c>
      <c r="C56" s="124"/>
      <c r="D56" s="124"/>
    </row>
    <row r="57" spans="1:4" s="216" customFormat="1" ht="12" customHeight="1" x14ac:dyDescent="0.2">
      <c r="A57" s="12" t="s">
        <v>202</v>
      </c>
      <c r="B57" s="218" t="s">
        <v>484</v>
      </c>
      <c r="C57" s="124"/>
      <c r="D57" s="124"/>
    </row>
    <row r="58" spans="1:4" s="216" customFormat="1" ht="12" customHeight="1" x14ac:dyDescent="0.2">
      <c r="A58" s="12" t="s">
        <v>227</v>
      </c>
      <c r="B58" s="218" t="s">
        <v>311</v>
      </c>
      <c r="C58" s="124"/>
      <c r="D58" s="124"/>
    </row>
    <row r="59" spans="1:4" s="216" customFormat="1" ht="12" customHeight="1" thickBot="1" x14ac:dyDescent="0.25">
      <c r="A59" s="14" t="s">
        <v>309</v>
      </c>
      <c r="B59" s="219" t="s">
        <v>312</v>
      </c>
      <c r="C59" s="124"/>
      <c r="D59" s="124"/>
    </row>
    <row r="60" spans="1:4" s="216" customFormat="1" ht="12" customHeight="1" thickBot="1" x14ac:dyDescent="0.25">
      <c r="A60" s="18" t="s">
        <v>102</v>
      </c>
      <c r="B60" s="19" t="s">
        <v>313</v>
      </c>
      <c r="C60" s="125">
        <f>+C5+C12+C19+C26+C33+C44+C50+C55</f>
        <v>444376</v>
      </c>
      <c r="D60" s="125">
        <f>+D5+D12+D19+D26+D33+D44+D50+D55</f>
        <v>649344</v>
      </c>
    </row>
    <row r="61" spans="1:4" s="216" customFormat="1" ht="12" customHeight="1" thickBot="1" x14ac:dyDescent="0.25">
      <c r="A61" s="220" t="s">
        <v>314</v>
      </c>
      <c r="B61" s="114" t="s">
        <v>315</v>
      </c>
      <c r="C61" s="119">
        <f>SUM(C62:C64)</f>
        <v>0</v>
      </c>
      <c r="D61" s="119">
        <f>SUM(D62:D64)</f>
        <v>0</v>
      </c>
    </row>
    <row r="62" spans="1:4" s="216" customFormat="1" ht="12" customHeight="1" x14ac:dyDescent="0.2">
      <c r="A62" s="13" t="s">
        <v>348</v>
      </c>
      <c r="B62" s="217" t="s">
        <v>316</v>
      </c>
      <c r="C62" s="124"/>
      <c r="D62" s="124"/>
    </row>
    <row r="63" spans="1:4" s="216" customFormat="1" ht="12" customHeight="1" x14ac:dyDescent="0.2">
      <c r="A63" s="12" t="s">
        <v>357</v>
      </c>
      <c r="B63" s="218" t="s">
        <v>317</v>
      </c>
      <c r="C63" s="124"/>
      <c r="D63" s="124"/>
    </row>
    <row r="64" spans="1:4" s="216" customFormat="1" ht="12" customHeight="1" thickBot="1" x14ac:dyDescent="0.25">
      <c r="A64" s="14" t="s">
        <v>358</v>
      </c>
      <c r="B64" s="221" t="s">
        <v>318</v>
      </c>
      <c r="C64" s="124"/>
      <c r="D64" s="124"/>
    </row>
    <row r="65" spans="1:4" s="216" customFormat="1" ht="12" customHeight="1" thickBot="1" x14ac:dyDescent="0.25">
      <c r="A65" s="220" t="s">
        <v>319</v>
      </c>
      <c r="B65" s="114" t="s">
        <v>320</v>
      </c>
      <c r="C65" s="119">
        <f>SUM(C66:C69)</f>
        <v>0</v>
      </c>
      <c r="D65" s="119">
        <f>SUM(D66:D69)</f>
        <v>0</v>
      </c>
    </row>
    <row r="66" spans="1:4" s="216" customFormat="1" ht="12" customHeight="1" x14ac:dyDescent="0.2">
      <c r="A66" s="13" t="s">
        <v>178</v>
      </c>
      <c r="B66" s="217" t="s">
        <v>321</v>
      </c>
      <c r="C66" s="124"/>
      <c r="D66" s="124"/>
    </row>
    <row r="67" spans="1:4" s="216" customFormat="1" ht="12" customHeight="1" x14ac:dyDescent="0.2">
      <c r="A67" s="12" t="s">
        <v>179</v>
      </c>
      <c r="B67" s="218" t="s">
        <v>322</v>
      </c>
      <c r="C67" s="124"/>
      <c r="D67" s="124"/>
    </row>
    <row r="68" spans="1:4" s="216" customFormat="1" ht="12" customHeight="1" x14ac:dyDescent="0.2">
      <c r="A68" s="12" t="s">
        <v>349</v>
      </c>
      <c r="B68" s="218" t="s">
        <v>323</v>
      </c>
      <c r="C68" s="124"/>
      <c r="D68" s="124"/>
    </row>
    <row r="69" spans="1:4" s="216" customFormat="1" ht="12" customHeight="1" thickBot="1" x14ac:dyDescent="0.25">
      <c r="A69" s="14" t="s">
        <v>350</v>
      </c>
      <c r="B69" s="219" t="s">
        <v>324</v>
      </c>
      <c r="C69" s="124"/>
      <c r="D69" s="124"/>
    </row>
    <row r="70" spans="1:4" s="216" customFormat="1" ht="12" customHeight="1" thickBot="1" x14ac:dyDescent="0.25">
      <c r="A70" s="220" t="s">
        <v>325</v>
      </c>
      <c r="B70" s="114" t="s">
        <v>326</v>
      </c>
      <c r="C70" s="119">
        <f>SUM(C71:C72)</f>
        <v>110942</v>
      </c>
      <c r="D70" s="119">
        <f>SUM(D71:D72)</f>
        <v>108600</v>
      </c>
    </row>
    <row r="71" spans="1:4" s="216" customFormat="1" ht="12" customHeight="1" x14ac:dyDescent="0.2">
      <c r="A71" s="13" t="s">
        <v>351</v>
      </c>
      <c r="B71" s="217" t="s">
        <v>327</v>
      </c>
      <c r="C71" s="124">
        <v>110942</v>
      </c>
      <c r="D71" s="124">
        <v>108600</v>
      </c>
    </row>
    <row r="72" spans="1:4" s="216" customFormat="1" ht="12" customHeight="1" thickBot="1" x14ac:dyDescent="0.25">
      <c r="A72" s="14" t="s">
        <v>352</v>
      </c>
      <c r="B72" s="219" t="s">
        <v>328</v>
      </c>
      <c r="C72" s="124"/>
      <c r="D72" s="124"/>
    </row>
    <row r="73" spans="1:4" s="216" customFormat="1" ht="12" customHeight="1" thickBot="1" x14ac:dyDescent="0.25">
      <c r="A73" s="220" t="s">
        <v>329</v>
      </c>
      <c r="B73" s="114" t="s">
        <v>330</v>
      </c>
      <c r="C73" s="119">
        <f>SUM(C74:C76)</f>
        <v>0</v>
      </c>
      <c r="D73" s="119">
        <f>SUM(D74:D76)</f>
        <v>0</v>
      </c>
    </row>
    <row r="74" spans="1:4" s="216" customFormat="1" ht="12" customHeight="1" x14ac:dyDescent="0.2">
      <c r="A74" s="13" t="s">
        <v>353</v>
      </c>
      <c r="B74" s="217" t="s">
        <v>331</v>
      </c>
      <c r="C74" s="124"/>
      <c r="D74" s="124"/>
    </row>
    <row r="75" spans="1:4" s="216" customFormat="1" ht="12" customHeight="1" x14ac:dyDescent="0.2">
      <c r="A75" s="12" t="s">
        <v>354</v>
      </c>
      <c r="B75" s="218" t="s">
        <v>332</v>
      </c>
      <c r="C75" s="124"/>
      <c r="D75" s="124"/>
    </row>
    <row r="76" spans="1:4" s="216" customFormat="1" ht="12" customHeight="1" thickBot="1" x14ac:dyDescent="0.25">
      <c r="A76" s="14" t="s">
        <v>355</v>
      </c>
      <c r="B76" s="219" t="s">
        <v>333</v>
      </c>
      <c r="C76" s="124"/>
      <c r="D76" s="124"/>
    </row>
    <row r="77" spans="1:4" s="216" customFormat="1" ht="12" customHeight="1" thickBot="1" x14ac:dyDescent="0.25">
      <c r="A77" s="220" t="s">
        <v>334</v>
      </c>
      <c r="B77" s="114" t="s">
        <v>356</v>
      </c>
      <c r="C77" s="119">
        <f>SUM(C78:C81)</f>
        <v>0</v>
      </c>
      <c r="D77" s="119">
        <f>SUM(D78:D81)</f>
        <v>0</v>
      </c>
    </row>
    <row r="78" spans="1:4" s="216" customFormat="1" ht="12" customHeight="1" x14ac:dyDescent="0.2">
      <c r="A78" s="222" t="s">
        <v>335</v>
      </c>
      <c r="B78" s="217" t="s">
        <v>336</v>
      </c>
      <c r="C78" s="124"/>
      <c r="D78" s="124"/>
    </row>
    <row r="79" spans="1:4" s="216" customFormat="1" ht="12" customHeight="1" x14ac:dyDescent="0.2">
      <c r="A79" s="223" t="s">
        <v>337</v>
      </c>
      <c r="B79" s="218" t="s">
        <v>338</v>
      </c>
      <c r="C79" s="124"/>
      <c r="D79" s="124"/>
    </row>
    <row r="80" spans="1:4" s="216" customFormat="1" ht="12" customHeight="1" x14ac:dyDescent="0.2">
      <c r="A80" s="223" t="s">
        <v>339</v>
      </c>
      <c r="B80" s="218" t="s">
        <v>340</v>
      </c>
      <c r="C80" s="124"/>
      <c r="D80" s="124"/>
    </row>
    <row r="81" spans="1:4" s="216" customFormat="1" ht="12" customHeight="1" thickBot="1" x14ac:dyDescent="0.25">
      <c r="A81" s="224" t="s">
        <v>341</v>
      </c>
      <c r="B81" s="219" t="s">
        <v>342</v>
      </c>
      <c r="C81" s="124"/>
      <c r="D81" s="124"/>
    </row>
    <row r="82" spans="1:4" s="216" customFormat="1" ht="13.5" customHeight="1" thickBot="1" x14ac:dyDescent="0.25">
      <c r="A82" s="220" t="s">
        <v>343</v>
      </c>
      <c r="B82" s="114" t="s">
        <v>344</v>
      </c>
      <c r="C82" s="264"/>
      <c r="D82" s="264"/>
    </row>
    <row r="83" spans="1:4" s="216" customFormat="1" ht="15.75" customHeight="1" thickBot="1" x14ac:dyDescent="0.25">
      <c r="A83" s="220" t="s">
        <v>345</v>
      </c>
      <c r="B83" s="225" t="s">
        <v>346</v>
      </c>
      <c r="C83" s="125">
        <f>+C61+C65+C70+C73+C77+C82</f>
        <v>110942</v>
      </c>
      <c r="D83" s="125">
        <f>+D61+D65+D70+D73+D77+D82</f>
        <v>108600</v>
      </c>
    </row>
    <row r="84" spans="1:4" s="216" customFormat="1" ht="33" customHeight="1" thickBot="1" x14ac:dyDescent="0.25">
      <c r="A84" s="226" t="s">
        <v>359</v>
      </c>
      <c r="B84" s="227" t="s">
        <v>347</v>
      </c>
      <c r="C84" s="125">
        <f>+C60+C83</f>
        <v>555318</v>
      </c>
      <c r="D84" s="125">
        <f>+D60+D83</f>
        <v>757944</v>
      </c>
    </row>
    <row r="85" spans="1:4" s="216" customFormat="1" ht="83.25" customHeight="1" x14ac:dyDescent="0.2">
      <c r="A85" s="865"/>
      <c r="B85" s="865"/>
      <c r="C85" s="865"/>
      <c r="D85" s="865"/>
    </row>
    <row r="86" spans="1:4" ht="16.5" customHeight="1" x14ac:dyDescent="0.25">
      <c r="A86" s="867" t="s">
        <v>122</v>
      </c>
      <c r="B86" s="867"/>
      <c r="C86" s="867"/>
      <c r="D86" s="867"/>
    </row>
    <row r="87" spans="1:4" s="228" customFormat="1" ht="16.5" customHeight="1" thickBot="1" x14ac:dyDescent="0.3">
      <c r="A87" s="868" t="s">
        <v>182</v>
      </c>
      <c r="B87" s="868"/>
      <c r="C87" s="489"/>
      <c r="D87" s="70" t="s">
        <v>226</v>
      </c>
    </row>
    <row r="88" spans="1:4" ht="38.1" customHeight="1" thickBot="1" x14ac:dyDescent="0.3">
      <c r="A88" s="21" t="s">
        <v>144</v>
      </c>
      <c r="B88" s="22" t="s">
        <v>123</v>
      </c>
      <c r="C88" s="29" t="s">
        <v>248</v>
      </c>
      <c r="D88" s="29" t="s">
        <v>573</v>
      </c>
    </row>
    <row r="89" spans="1:4" s="215" customFormat="1" ht="12" customHeight="1" thickBot="1" x14ac:dyDescent="0.25">
      <c r="A89" s="26">
        <v>1</v>
      </c>
      <c r="B89" s="27">
        <v>2</v>
      </c>
      <c r="C89" s="28">
        <v>3</v>
      </c>
      <c r="D89" s="28">
        <v>3</v>
      </c>
    </row>
    <row r="90" spans="1:4" ht="12" customHeight="1" thickBot="1" x14ac:dyDescent="0.3">
      <c r="A90" s="20" t="s">
        <v>94</v>
      </c>
      <c r="B90" s="25" t="s">
        <v>362</v>
      </c>
      <c r="C90" s="118">
        <f>SUM(C91:C95)</f>
        <v>421726</v>
      </c>
      <c r="D90" s="118">
        <f>SUM(D91:D95)</f>
        <v>452950</v>
      </c>
    </row>
    <row r="91" spans="1:4" ht="12" customHeight="1" x14ac:dyDescent="0.25">
      <c r="A91" s="15" t="s">
        <v>157</v>
      </c>
      <c r="B91" s="8" t="s">
        <v>124</v>
      </c>
      <c r="C91" s="120">
        <v>107234</v>
      </c>
      <c r="D91" s="120">
        <v>119071</v>
      </c>
    </row>
    <row r="92" spans="1:4" ht="12" customHeight="1" x14ac:dyDescent="0.25">
      <c r="A92" s="12" t="s">
        <v>158</v>
      </c>
      <c r="B92" s="6" t="s">
        <v>203</v>
      </c>
      <c r="C92" s="121">
        <v>29074</v>
      </c>
      <c r="D92" s="121">
        <v>32403</v>
      </c>
    </row>
    <row r="93" spans="1:4" ht="12" customHeight="1" x14ac:dyDescent="0.25">
      <c r="A93" s="12" t="s">
        <v>159</v>
      </c>
      <c r="B93" s="6" t="s">
        <v>176</v>
      </c>
      <c r="C93" s="123">
        <v>170829</v>
      </c>
      <c r="D93" s="123">
        <v>179009</v>
      </c>
    </row>
    <row r="94" spans="1:4" ht="12" customHeight="1" x14ac:dyDescent="0.25">
      <c r="A94" s="12" t="s">
        <v>160</v>
      </c>
      <c r="B94" s="9" t="s">
        <v>204</v>
      </c>
      <c r="C94" s="123">
        <v>8046</v>
      </c>
      <c r="D94" s="123">
        <v>10438</v>
      </c>
    </row>
    <row r="95" spans="1:4" ht="12" customHeight="1" x14ac:dyDescent="0.25">
      <c r="A95" s="12" t="s">
        <v>168</v>
      </c>
      <c r="B95" s="17" t="s">
        <v>623</v>
      </c>
      <c r="C95" s="123">
        <v>106543</v>
      </c>
      <c r="D95" s="123">
        <v>112029</v>
      </c>
    </row>
    <row r="96" spans="1:4" ht="12" customHeight="1" x14ac:dyDescent="0.25">
      <c r="A96" s="12" t="s">
        <v>161</v>
      </c>
      <c r="B96" s="6" t="s">
        <v>363</v>
      </c>
      <c r="C96" s="123"/>
      <c r="D96" s="123"/>
    </row>
    <row r="97" spans="1:4" ht="12" customHeight="1" x14ac:dyDescent="0.25">
      <c r="A97" s="12" t="s">
        <v>162</v>
      </c>
      <c r="B97" s="72" t="s">
        <v>364</v>
      </c>
      <c r="C97" s="123"/>
      <c r="D97" s="123"/>
    </row>
    <row r="98" spans="1:4" ht="12" customHeight="1" x14ac:dyDescent="0.25">
      <c r="A98" s="12" t="s">
        <v>169</v>
      </c>
      <c r="B98" s="73" t="s">
        <v>365</v>
      </c>
      <c r="C98" s="123"/>
      <c r="D98" s="123"/>
    </row>
    <row r="99" spans="1:4" ht="12" customHeight="1" x14ac:dyDescent="0.25">
      <c r="A99" s="12" t="s">
        <v>170</v>
      </c>
      <c r="B99" s="73" t="s">
        <v>366</v>
      </c>
      <c r="C99" s="123"/>
      <c r="D99" s="123"/>
    </row>
    <row r="100" spans="1:4" ht="12" customHeight="1" x14ac:dyDescent="0.25">
      <c r="A100" s="12" t="s">
        <v>171</v>
      </c>
      <c r="B100" s="72" t="s">
        <v>367</v>
      </c>
      <c r="C100" s="123"/>
      <c r="D100" s="123"/>
    </row>
    <row r="101" spans="1:4" ht="12" customHeight="1" x14ac:dyDescent="0.25">
      <c r="A101" s="12" t="s">
        <v>172</v>
      </c>
      <c r="B101" s="72" t="s">
        <v>368</v>
      </c>
      <c r="C101" s="123"/>
      <c r="D101" s="123"/>
    </row>
    <row r="102" spans="1:4" ht="12" customHeight="1" x14ac:dyDescent="0.25">
      <c r="A102" s="12" t="s">
        <v>174</v>
      </c>
      <c r="B102" s="73" t="s">
        <v>369</v>
      </c>
      <c r="C102" s="123"/>
      <c r="D102" s="123"/>
    </row>
    <row r="103" spans="1:4" ht="12" customHeight="1" x14ac:dyDescent="0.25">
      <c r="A103" s="11" t="s">
        <v>206</v>
      </c>
      <c r="B103" s="74" t="s">
        <v>370</v>
      </c>
      <c r="C103" s="123"/>
      <c r="D103" s="123"/>
    </row>
    <row r="104" spans="1:4" ht="12" customHeight="1" x14ac:dyDescent="0.25">
      <c r="A104" s="12" t="s">
        <v>360</v>
      </c>
      <c r="B104" s="74" t="s">
        <v>371</v>
      </c>
      <c r="C104" s="123"/>
      <c r="D104" s="123"/>
    </row>
    <row r="105" spans="1:4" ht="12" customHeight="1" thickBot="1" x14ac:dyDescent="0.3">
      <c r="A105" s="16" t="s">
        <v>361</v>
      </c>
      <c r="B105" s="75" t="s">
        <v>372</v>
      </c>
      <c r="C105" s="127"/>
      <c r="D105" s="127"/>
    </row>
    <row r="106" spans="1:4" ht="12" customHeight="1" thickBot="1" x14ac:dyDescent="0.3">
      <c r="A106" s="18" t="s">
        <v>95</v>
      </c>
      <c r="B106" s="24" t="s">
        <v>373</v>
      </c>
      <c r="C106" s="119">
        <f>+C107+C109+C111</f>
        <v>51000</v>
      </c>
      <c r="D106" s="119">
        <f>+D107+D109+D111</f>
        <v>63485</v>
      </c>
    </row>
    <row r="107" spans="1:4" ht="12" customHeight="1" x14ac:dyDescent="0.25">
      <c r="A107" s="13" t="s">
        <v>163</v>
      </c>
      <c r="B107" s="6" t="s">
        <v>225</v>
      </c>
      <c r="C107" s="122">
        <v>7588</v>
      </c>
      <c r="D107" s="122">
        <v>19269</v>
      </c>
    </row>
    <row r="108" spans="1:4" ht="12" customHeight="1" x14ac:dyDescent="0.25">
      <c r="A108" s="13" t="s">
        <v>164</v>
      </c>
      <c r="B108" s="10" t="s">
        <v>377</v>
      </c>
      <c r="C108" s="122"/>
      <c r="D108" s="122"/>
    </row>
    <row r="109" spans="1:4" ht="12" customHeight="1" x14ac:dyDescent="0.25">
      <c r="A109" s="13" t="s">
        <v>165</v>
      </c>
      <c r="B109" s="10" t="s">
        <v>207</v>
      </c>
      <c r="C109" s="121">
        <v>43412</v>
      </c>
      <c r="D109" s="121">
        <v>43412</v>
      </c>
    </row>
    <row r="110" spans="1:4" ht="12" customHeight="1" x14ac:dyDescent="0.25">
      <c r="A110" s="13" t="s">
        <v>166</v>
      </c>
      <c r="B110" s="10" t="s">
        <v>378</v>
      </c>
      <c r="C110" s="112">
        <v>17768</v>
      </c>
      <c r="D110" s="112">
        <v>17768</v>
      </c>
    </row>
    <row r="111" spans="1:4" ht="12" customHeight="1" x14ac:dyDescent="0.25">
      <c r="A111" s="13" t="s">
        <v>167</v>
      </c>
      <c r="B111" s="116" t="s">
        <v>228</v>
      </c>
      <c r="C111" s="112"/>
      <c r="D111" s="112">
        <v>804</v>
      </c>
    </row>
    <row r="112" spans="1:4" ht="12" customHeight="1" x14ac:dyDescent="0.25">
      <c r="A112" s="13" t="s">
        <v>173</v>
      </c>
      <c r="B112" s="115" t="s">
        <v>485</v>
      </c>
      <c r="C112" s="112"/>
      <c r="D112" s="112"/>
    </row>
    <row r="113" spans="1:4" ht="12" customHeight="1" x14ac:dyDescent="0.25">
      <c r="A113" s="13" t="s">
        <v>175</v>
      </c>
      <c r="B113" s="213" t="s">
        <v>383</v>
      </c>
      <c r="C113" s="112"/>
      <c r="D113" s="112"/>
    </row>
    <row r="114" spans="1:4" ht="22.5" x14ac:dyDescent="0.25">
      <c r="A114" s="13" t="s">
        <v>208</v>
      </c>
      <c r="B114" s="73" t="s">
        <v>366</v>
      </c>
      <c r="C114" s="112"/>
      <c r="D114" s="112"/>
    </row>
    <row r="115" spans="1:4" ht="12" customHeight="1" x14ac:dyDescent="0.25">
      <c r="A115" s="13" t="s">
        <v>209</v>
      </c>
      <c r="B115" s="73" t="s">
        <v>795</v>
      </c>
      <c r="C115" s="112"/>
      <c r="D115" s="112">
        <v>804</v>
      </c>
    </row>
    <row r="116" spans="1:4" ht="12" customHeight="1" x14ac:dyDescent="0.25">
      <c r="A116" s="13" t="s">
        <v>210</v>
      </c>
      <c r="B116" s="73" t="s">
        <v>381</v>
      </c>
      <c r="C116" s="112"/>
      <c r="D116" s="112"/>
    </row>
    <row r="117" spans="1:4" ht="12" customHeight="1" x14ac:dyDescent="0.25">
      <c r="A117" s="13" t="s">
        <v>374</v>
      </c>
      <c r="B117" s="73" t="s">
        <v>369</v>
      </c>
      <c r="C117" s="112"/>
      <c r="D117" s="112"/>
    </row>
    <row r="118" spans="1:4" ht="12" customHeight="1" x14ac:dyDescent="0.25">
      <c r="A118" s="13" t="s">
        <v>375</v>
      </c>
      <c r="B118" s="73" t="s">
        <v>380</v>
      </c>
      <c r="C118" s="112"/>
      <c r="D118" s="112"/>
    </row>
    <row r="119" spans="1:4" ht="23.25" thickBot="1" x14ac:dyDescent="0.3">
      <c r="A119" s="11" t="s">
        <v>376</v>
      </c>
      <c r="B119" s="73" t="s">
        <v>379</v>
      </c>
      <c r="C119" s="113"/>
      <c r="D119" s="113"/>
    </row>
    <row r="120" spans="1:4" ht="12" customHeight="1" thickBot="1" x14ac:dyDescent="0.3">
      <c r="A120" s="18" t="s">
        <v>96</v>
      </c>
      <c r="B120" s="60" t="s">
        <v>384</v>
      </c>
      <c r="C120" s="119">
        <f>+C121+C122</f>
        <v>82592</v>
      </c>
      <c r="D120" s="119">
        <f>+D121+D122</f>
        <v>240868</v>
      </c>
    </row>
    <row r="121" spans="1:4" ht="12" customHeight="1" x14ac:dyDescent="0.25">
      <c r="A121" s="13" t="s">
        <v>146</v>
      </c>
      <c r="B121" s="7" t="s">
        <v>133</v>
      </c>
      <c r="C121" s="122">
        <v>75185</v>
      </c>
      <c r="D121" s="122">
        <v>59642</v>
      </c>
    </row>
    <row r="122" spans="1:4" ht="12" customHeight="1" thickBot="1" x14ac:dyDescent="0.3">
      <c r="A122" s="14" t="s">
        <v>147</v>
      </c>
      <c r="B122" s="10" t="s">
        <v>134</v>
      </c>
      <c r="C122" s="123">
        <v>7407</v>
      </c>
      <c r="D122" s="123">
        <v>181226</v>
      </c>
    </row>
    <row r="123" spans="1:4" ht="12" customHeight="1" thickBot="1" x14ac:dyDescent="0.3">
      <c r="A123" s="18" t="s">
        <v>97</v>
      </c>
      <c r="B123" s="60" t="s">
        <v>385</v>
      </c>
      <c r="C123" s="119">
        <f>+C90+C106+C120</f>
        <v>555318</v>
      </c>
      <c r="D123" s="119">
        <f>+D90+D106+D120</f>
        <v>757303</v>
      </c>
    </row>
    <row r="124" spans="1:4" ht="12" customHeight="1" thickBot="1" x14ac:dyDescent="0.3">
      <c r="A124" s="18" t="s">
        <v>98</v>
      </c>
      <c r="B124" s="60" t="s">
        <v>386</v>
      </c>
      <c r="C124" s="119">
        <f>+C125+C126+C127</f>
        <v>0</v>
      </c>
      <c r="D124" s="119">
        <f>+D125+D126+D127</f>
        <v>0</v>
      </c>
    </row>
    <row r="125" spans="1:4" ht="12" customHeight="1" x14ac:dyDescent="0.25">
      <c r="A125" s="13" t="s">
        <v>150</v>
      </c>
      <c r="B125" s="7" t="s">
        <v>387</v>
      </c>
      <c r="C125" s="112"/>
      <c r="D125" s="112"/>
    </row>
    <row r="126" spans="1:4" ht="12" customHeight="1" x14ac:dyDescent="0.25">
      <c r="A126" s="13" t="s">
        <v>151</v>
      </c>
      <c r="B126" s="7" t="s">
        <v>388</v>
      </c>
      <c r="C126" s="112"/>
      <c r="D126" s="112"/>
    </row>
    <row r="127" spans="1:4" ht="12" customHeight="1" thickBot="1" x14ac:dyDescent="0.3">
      <c r="A127" s="11" t="s">
        <v>152</v>
      </c>
      <c r="B127" s="5" t="s">
        <v>389</v>
      </c>
      <c r="C127" s="112"/>
      <c r="D127" s="112"/>
    </row>
    <row r="128" spans="1:4" ht="12" customHeight="1" thickBot="1" x14ac:dyDescent="0.3">
      <c r="A128" s="18" t="s">
        <v>99</v>
      </c>
      <c r="B128" s="60" t="s">
        <v>449</v>
      </c>
      <c r="C128" s="119">
        <f>+C129+C130+C131+C132</f>
        <v>0</v>
      </c>
      <c r="D128" s="119">
        <f>+D129+D130+D131+D132</f>
        <v>0</v>
      </c>
    </row>
    <row r="129" spans="1:10" ht="12" customHeight="1" x14ac:dyDescent="0.25">
      <c r="A129" s="13" t="s">
        <v>153</v>
      </c>
      <c r="B129" s="7" t="s">
        <v>390</v>
      </c>
      <c r="C129" s="112"/>
      <c r="D129" s="112"/>
    </row>
    <row r="130" spans="1:10" ht="12" customHeight="1" x14ac:dyDescent="0.25">
      <c r="A130" s="13" t="s">
        <v>154</v>
      </c>
      <c r="B130" s="7" t="s">
        <v>391</v>
      </c>
      <c r="C130" s="112"/>
      <c r="D130" s="112"/>
    </row>
    <row r="131" spans="1:10" ht="12" customHeight="1" x14ac:dyDescent="0.25">
      <c r="A131" s="13" t="s">
        <v>293</v>
      </c>
      <c r="B131" s="7" t="s">
        <v>392</v>
      </c>
      <c r="C131" s="112"/>
      <c r="D131" s="112"/>
    </row>
    <row r="132" spans="1:10" ht="12" customHeight="1" thickBot="1" x14ac:dyDescent="0.3">
      <c r="A132" s="11" t="s">
        <v>294</v>
      </c>
      <c r="B132" s="5" t="s">
        <v>393</v>
      </c>
      <c r="C132" s="112"/>
      <c r="D132" s="112"/>
    </row>
    <row r="133" spans="1:10" ht="12" customHeight="1" thickBot="1" x14ac:dyDescent="0.3">
      <c r="A133" s="18" t="s">
        <v>100</v>
      </c>
      <c r="B133" s="60" t="s">
        <v>394</v>
      </c>
      <c r="C133" s="125">
        <f>+C134+C135+C136+C137</f>
        <v>0</v>
      </c>
      <c r="D133" s="125">
        <f>+D134+D135+D136+D137</f>
        <v>0</v>
      </c>
    </row>
    <row r="134" spans="1:10" ht="12" customHeight="1" x14ac:dyDescent="0.25">
      <c r="A134" s="13" t="s">
        <v>155</v>
      </c>
      <c r="B134" s="7" t="s">
        <v>395</v>
      </c>
      <c r="C134" s="112"/>
      <c r="D134" s="112"/>
    </row>
    <row r="135" spans="1:10" ht="12" customHeight="1" x14ac:dyDescent="0.25">
      <c r="A135" s="13" t="s">
        <v>156</v>
      </c>
      <c r="B135" s="7" t="s">
        <v>405</v>
      </c>
      <c r="C135" s="112"/>
      <c r="D135" s="112"/>
    </row>
    <row r="136" spans="1:10" ht="12" customHeight="1" x14ac:dyDescent="0.25">
      <c r="A136" s="13" t="s">
        <v>306</v>
      </c>
      <c r="B136" s="7" t="s">
        <v>396</v>
      </c>
      <c r="C136" s="112"/>
      <c r="D136" s="112"/>
    </row>
    <row r="137" spans="1:10" ht="12" customHeight="1" thickBot="1" x14ac:dyDescent="0.3">
      <c r="A137" s="11" t="s">
        <v>307</v>
      </c>
      <c r="B137" s="5" t="s">
        <v>397</v>
      </c>
      <c r="C137" s="112"/>
      <c r="D137" s="112"/>
    </row>
    <row r="138" spans="1:10" ht="12" customHeight="1" thickBot="1" x14ac:dyDescent="0.3">
      <c r="A138" s="18" t="s">
        <v>101</v>
      </c>
      <c r="B138" s="60" t="s">
        <v>398</v>
      </c>
      <c r="C138" s="128">
        <f>+C139+C140+C141+C142</f>
        <v>0</v>
      </c>
      <c r="D138" s="128">
        <f>+D139+D140+D141+D142</f>
        <v>0</v>
      </c>
    </row>
    <row r="139" spans="1:10" ht="12" customHeight="1" x14ac:dyDescent="0.25">
      <c r="A139" s="13" t="s">
        <v>201</v>
      </c>
      <c r="B139" s="7" t="s">
        <v>399</v>
      </c>
      <c r="C139" s="112"/>
      <c r="D139" s="112"/>
    </row>
    <row r="140" spans="1:10" ht="12" customHeight="1" x14ac:dyDescent="0.25">
      <c r="A140" s="13" t="s">
        <v>202</v>
      </c>
      <c r="B140" s="7" t="s">
        <v>400</v>
      </c>
      <c r="C140" s="112"/>
      <c r="D140" s="112"/>
    </row>
    <row r="141" spans="1:10" ht="12" customHeight="1" x14ac:dyDescent="0.25">
      <c r="A141" s="13" t="s">
        <v>227</v>
      </c>
      <c r="B141" s="7" t="s">
        <v>401</v>
      </c>
      <c r="C141" s="112"/>
      <c r="D141" s="112"/>
    </row>
    <row r="142" spans="1:10" ht="12" customHeight="1" thickBot="1" x14ac:dyDescent="0.3">
      <c r="A142" s="13" t="s">
        <v>309</v>
      </c>
      <c r="B142" s="7" t="s">
        <v>402</v>
      </c>
      <c r="C142" s="112"/>
      <c r="D142" s="112"/>
    </row>
    <row r="143" spans="1:10" ht="15" customHeight="1" thickBot="1" x14ac:dyDescent="0.3">
      <c r="A143" s="18" t="s">
        <v>102</v>
      </c>
      <c r="B143" s="60" t="s">
        <v>403</v>
      </c>
      <c r="C143" s="229">
        <f>+C124+C128+C133+C138</f>
        <v>0</v>
      </c>
      <c r="D143" s="229">
        <f>+D124+D128+D133+D138</f>
        <v>0</v>
      </c>
      <c r="G143" s="230"/>
      <c r="H143" s="231"/>
      <c r="I143" s="231"/>
      <c r="J143" s="231"/>
    </row>
    <row r="144" spans="1:10" s="216" customFormat="1" ht="12.95" customHeight="1" thickBot="1" x14ac:dyDescent="0.25">
      <c r="A144" s="117" t="s">
        <v>103</v>
      </c>
      <c r="B144" s="194" t="s">
        <v>404</v>
      </c>
      <c r="C144" s="229">
        <f>+C123+C143</f>
        <v>555318</v>
      </c>
      <c r="D144" s="229">
        <f>+D123+D143</f>
        <v>757303</v>
      </c>
    </row>
    <row r="145" spans="1:5" s="216" customFormat="1" ht="12.95" customHeight="1" x14ac:dyDescent="0.2">
      <c r="A145" s="862"/>
      <c r="B145" s="863"/>
      <c r="C145" s="864"/>
      <c r="D145" s="864"/>
    </row>
    <row r="146" spans="1:5" ht="7.5" customHeight="1" x14ac:dyDescent="0.25"/>
    <row r="147" spans="1:5" x14ac:dyDescent="0.25">
      <c r="A147" s="871" t="s">
        <v>406</v>
      </c>
      <c r="B147" s="871"/>
      <c r="C147" s="871"/>
      <c r="D147" s="871"/>
    </row>
    <row r="148" spans="1:5" ht="15" customHeight="1" thickBot="1" x14ac:dyDescent="0.3">
      <c r="A148" s="866" t="s">
        <v>183</v>
      </c>
      <c r="B148" s="866"/>
      <c r="C148" s="488"/>
      <c r="D148" s="129" t="s">
        <v>226</v>
      </c>
    </row>
    <row r="149" spans="1:5" ht="22.5" customHeight="1" thickBot="1" x14ac:dyDescent="0.3">
      <c r="A149" s="18">
        <v>1</v>
      </c>
      <c r="B149" s="24" t="s">
        <v>407</v>
      </c>
      <c r="C149" s="119">
        <f>+C60-C123</f>
        <v>-110942</v>
      </c>
      <c r="D149" s="119">
        <f>+D60-D123</f>
        <v>-107959</v>
      </c>
      <c r="E149" s="232"/>
    </row>
    <row r="150" spans="1:5" ht="22.5" customHeight="1" thickBot="1" x14ac:dyDescent="0.3">
      <c r="A150" s="18" t="s">
        <v>95</v>
      </c>
      <c r="B150" s="24" t="s">
        <v>408</v>
      </c>
      <c r="C150" s="119">
        <v>110942</v>
      </c>
      <c r="D150" s="119">
        <v>108600</v>
      </c>
      <c r="E150" s="232"/>
    </row>
    <row r="151" spans="1:5" ht="27.75" customHeight="1" x14ac:dyDescent="0.25">
      <c r="A151" s="37" t="s">
        <v>777</v>
      </c>
      <c r="B151" s="37"/>
      <c r="C151" s="37"/>
      <c r="D151" s="37"/>
      <c r="E151" s="37"/>
    </row>
    <row r="153" spans="1:5" x14ac:dyDescent="0.25">
      <c r="A153" s="214"/>
      <c r="B153" s="214"/>
      <c r="C153" s="214"/>
      <c r="D153" s="214"/>
    </row>
  </sheetData>
  <mergeCells count="7">
    <mergeCell ref="A147:D147"/>
    <mergeCell ref="A148:B148"/>
    <mergeCell ref="A1:D1"/>
    <mergeCell ref="A2:B2"/>
    <mergeCell ref="A86:D86"/>
    <mergeCell ref="A87:B87"/>
    <mergeCell ref="A85:D85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KÖTELEZŐ FELADATAINAK MÉRLEGE &amp;R&amp;"Times New Roman CE,Félkövér dőlt"&amp;11 1.2. melléklet a 1/2014. (I.28.) önkormányzati rendelethez*</oddHeader>
  </headerFooter>
  <rowBreaks count="1" manualBreakCount="1">
    <brk id="85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43" workbookViewId="0">
      <selection activeCell="E69" sqref="E69"/>
    </sheetView>
  </sheetViews>
  <sheetFormatPr defaultRowHeight="12.75" x14ac:dyDescent="0.2"/>
  <cols>
    <col min="1" max="1" width="7.33203125" customWidth="1"/>
    <col min="2" max="2" width="42" customWidth="1"/>
    <col min="3" max="3" width="18.83203125" customWidth="1"/>
    <col min="4" max="4" width="10.6640625" customWidth="1"/>
    <col min="5" max="5" width="12.1640625" customWidth="1"/>
  </cols>
  <sheetData>
    <row r="1" spans="1:5" ht="38.25" x14ac:dyDescent="0.2">
      <c r="A1" s="349" t="s">
        <v>512</v>
      </c>
      <c r="B1" s="350" t="s">
        <v>532</v>
      </c>
      <c r="C1" s="351" t="s">
        <v>514</v>
      </c>
      <c r="D1" s="352" t="s">
        <v>29</v>
      </c>
      <c r="E1" s="352" t="s">
        <v>566</v>
      </c>
    </row>
    <row r="2" spans="1:5" x14ac:dyDescent="0.2">
      <c r="A2" s="353"/>
      <c r="B2" s="354" t="s">
        <v>23</v>
      </c>
      <c r="C2" s="355" t="s">
        <v>516</v>
      </c>
      <c r="D2" s="356">
        <v>3313</v>
      </c>
      <c r="E2" s="356">
        <v>3313</v>
      </c>
    </row>
    <row r="3" spans="1:5" x14ac:dyDescent="0.2">
      <c r="A3" s="357"/>
      <c r="B3" s="358" t="s">
        <v>24</v>
      </c>
      <c r="C3" s="359" t="s">
        <v>516</v>
      </c>
      <c r="D3" s="356">
        <v>1900</v>
      </c>
      <c r="E3" s="356">
        <v>1900</v>
      </c>
    </row>
    <row r="4" spans="1:5" x14ac:dyDescent="0.2">
      <c r="A4" s="357"/>
      <c r="B4" s="358" t="s">
        <v>533</v>
      </c>
      <c r="C4" s="359" t="s">
        <v>516</v>
      </c>
      <c r="D4" s="360">
        <v>0</v>
      </c>
      <c r="E4" s="360">
        <v>0</v>
      </c>
    </row>
    <row r="5" spans="1:5" x14ac:dyDescent="0.2">
      <c r="A5" s="357"/>
      <c r="B5" s="358" t="s">
        <v>534</v>
      </c>
      <c r="C5" s="359" t="s">
        <v>516</v>
      </c>
      <c r="D5" s="356">
        <v>600</v>
      </c>
      <c r="E5" s="356">
        <v>600</v>
      </c>
    </row>
    <row r="6" spans="1:5" x14ac:dyDescent="0.2">
      <c r="A6" s="357"/>
      <c r="B6" s="358" t="s">
        <v>535</v>
      </c>
      <c r="C6" s="359" t="s">
        <v>516</v>
      </c>
      <c r="D6" s="356">
        <v>500</v>
      </c>
      <c r="E6" s="356">
        <v>500</v>
      </c>
    </row>
    <row r="7" spans="1:5" x14ac:dyDescent="0.2">
      <c r="A7" s="357"/>
      <c r="B7" s="358" t="s">
        <v>31</v>
      </c>
      <c r="C7" s="359" t="s">
        <v>516</v>
      </c>
      <c r="D7" s="356">
        <v>100</v>
      </c>
      <c r="E7" s="356">
        <v>100</v>
      </c>
    </row>
    <row r="8" spans="1:5" x14ac:dyDescent="0.2">
      <c r="A8" s="357"/>
      <c r="B8" s="358" t="s">
        <v>536</v>
      </c>
      <c r="C8" s="359" t="s">
        <v>516</v>
      </c>
      <c r="D8" s="356">
        <v>14000</v>
      </c>
      <c r="E8" s="356">
        <v>14000</v>
      </c>
    </row>
    <row r="9" spans="1:5" x14ac:dyDescent="0.2">
      <c r="A9" s="357"/>
      <c r="B9" s="358" t="s">
        <v>25</v>
      </c>
      <c r="C9" s="359" t="s">
        <v>516</v>
      </c>
      <c r="D9" s="356">
        <v>700</v>
      </c>
      <c r="E9" s="356">
        <v>700</v>
      </c>
    </row>
    <row r="10" spans="1:5" x14ac:dyDescent="0.2">
      <c r="A10" s="357"/>
      <c r="B10" s="1018" t="s">
        <v>550</v>
      </c>
      <c r="C10" s="359" t="s">
        <v>537</v>
      </c>
      <c r="D10" s="356">
        <v>2772</v>
      </c>
      <c r="E10" s="356">
        <v>3027</v>
      </c>
    </row>
    <row r="11" spans="1:5" x14ac:dyDescent="0.2">
      <c r="A11" s="357"/>
      <c r="B11" s="1018"/>
      <c r="C11" s="359" t="s">
        <v>3</v>
      </c>
      <c r="D11" s="356">
        <v>748</v>
      </c>
      <c r="E11" s="356">
        <v>832</v>
      </c>
    </row>
    <row r="12" spans="1:5" x14ac:dyDescent="0.2">
      <c r="A12" s="361"/>
      <c r="B12" s="1018"/>
      <c r="C12" s="362" t="s">
        <v>516</v>
      </c>
      <c r="D12" s="356">
        <v>5515</v>
      </c>
      <c r="E12" s="356">
        <v>5515</v>
      </c>
    </row>
    <row r="13" spans="1:5" x14ac:dyDescent="0.2">
      <c r="A13" s="363"/>
      <c r="B13" s="1019" t="s">
        <v>538</v>
      </c>
      <c r="C13" s="1019"/>
      <c r="D13" s="364">
        <f>SUM(D10:D12)</f>
        <v>9035</v>
      </c>
      <c r="E13" s="364">
        <f>SUM(E10:E12)</f>
        <v>9374</v>
      </c>
    </row>
    <row r="14" spans="1:5" x14ac:dyDescent="0.2">
      <c r="A14" s="357"/>
      <c r="B14" s="1023" t="s">
        <v>567</v>
      </c>
      <c r="C14" s="359" t="s">
        <v>537</v>
      </c>
      <c r="D14" s="356">
        <v>0</v>
      </c>
      <c r="E14" s="356">
        <v>6136</v>
      </c>
    </row>
    <row r="15" spans="1:5" x14ac:dyDescent="0.2">
      <c r="A15" s="357"/>
      <c r="B15" s="1021"/>
      <c r="C15" s="359" t="s">
        <v>3</v>
      </c>
      <c r="D15" s="356">
        <v>0</v>
      </c>
      <c r="E15" s="356">
        <v>1657</v>
      </c>
    </row>
    <row r="16" spans="1:5" x14ac:dyDescent="0.2">
      <c r="A16" s="361"/>
      <c r="B16" s="1022"/>
      <c r="C16" s="362" t="s">
        <v>516</v>
      </c>
      <c r="D16" s="356">
        <v>0</v>
      </c>
      <c r="E16" s="356">
        <v>282</v>
      </c>
    </row>
    <row r="17" spans="1:5" x14ac:dyDescent="0.2">
      <c r="A17" s="363"/>
      <c r="B17" s="1019" t="s">
        <v>2</v>
      </c>
      <c r="C17" s="1019"/>
      <c r="D17" s="364">
        <v>0</v>
      </c>
      <c r="E17" s="364">
        <f>SUM(E14:E16)</f>
        <v>8075</v>
      </c>
    </row>
    <row r="18" spans="1:5" ht="13.5" thickBot="1" x14ac:dyDescent="0.25">
      <c r="A18" s="366"/>
      <c r="B18" s="367" t="s">
        <v>508</v>
      </c>
      <c r="C18" s="368" t="s">
        <v>516</v>
      </c>
      <c r="D18" s="356">
        <v>0</v>
      </c>
      <c r="E18" s="356"/>
    </row>
    <row r="19" spans="1:5" ht="13.5" thickBot="1" x14ac:dyDescent="0.25">
      <c r="A19" s="369" t="s">
        <v>4</v>
      </c>
      <c r="B19" s="1026" t="s">
        <v>6</v>
      </c>
      <c r="C19" s="1027"/>
      <c r="D19" s="371">
        <f>SUM(D2+D3+D4+D5+D6+D7+D8+D9+D13+D17+D18)</f>
        <v>30148</v>
      </c>
      <c r="E19" s="371">
        <f>SUM(E2+E3+E4+E5+E6+E7+E8+E9+E13+E17+E18)</f>
        <v>38562</v>
      </c>
    </row>
    <row r="20" spans="1:5" x14ac:dyDescent="0.2">
      <c r="A20" s="353"/>
      <c r="B20" s="354" t="s">
        <v>38</v>
      </c>
      <c r="C20" s="355" t="s">
        <v>539</v>
      </c>
      <c r="D20" s="356">
        <v>1475</v>
      </c>
      <c r="E20" s="356">
        <v>1475</v>
      </c>
    </row>
    <row r="21" spans="1:5" x14ac:dyDescent="0.2">
      <c r="A21" s="353"/>
      <c r="B21" s="354" t="s">
        <v>14</v>
      </c>
      <c r="C21" s="355" t="s">
        <v>539</v>
      </c>
      <c r="D21" s="356">
        <v>170</v>
      </c>
      <c r="E21" s="356">
        <v>843</v>
      </c>
    </row>
    <row r="22" spans="1:5" x14ac:dyDescent="0.2">
      <c r="A22" s="353"/>
      <c r="B22" s="354" t="s">
        <v>35</v>
      </c>
      <c r="C22" s="355" t="s">
        <v>36</v>
      </c>
      <c r="D22" s="356">
        <v>2039</v>
      </c>
      <c r="E22" s="356">
        <v>3510</v>
      </c>
    </row>
    <row r="23" spans="1:5" x14ac:dyDescent="0.2">
      <c r="A23" s="353"/>
      <c r="B23" s="354" t="s">
        <v>542</v>
      </c>
      <c r="C23" s="355" t="s">
        <v>36</v>
      </c>
      <c r="D23" s="356">
        <v>62</v>
      </c>
      <c r="E23" s="356">
        <v>310</v>
      </c>
    </row>
    <row r="24" spans="1:5" x14ac:dyDescent="0.2">
      <c r="A24" s="357"/>
      <c r="B24" s="358" t="s">
        <v>39</v>
      </c>
      <c r="C24" s="355" t="s">
        <v>539</v>
      </c>
      <c r="D24" s="356">
        <v>1000</v>
      </c>
      <c r="E24" s="356">
        <v>1000</v>
      </c>
    </row>
    <row r="25" spans="1:5" x14ac:dyDescent="0.2">
      <c r="A25" s="357"/>
      <c r="B25" s="1030" t="s">
        <v>9</v>
      </c>
      <c r="C25" s="355" t="s">
        <v>539</v>
      </c>
      <c r="D25" s="356">
        <v>0</v>
      </c>
      <c r="E25" s="356">
        <v>0</v>
      </c>
    </row>
    <row r="26" spans="1:5" x14ac:dyDescent="0.2">
      <c r="A26" s="357"/>
      <c r="B26" s="1030"/>
      <c r="C26" s="359" t="s">
        <v>516</v>
      </c>
      <c r="D26" s="356">
        <v>2000</v>
      </c>
      <c r="E26" s="356">
        <v>2000</v>
      </c>
    </row>
    <row r="27" spans="1:5" x14ac:dyDescent="0.2">
      <c r="A27" s="357"/>
      <c r="B27" s="358" t="s">
        <v>540</v>
      </c>
      <c r="C27" s="359" t="s">
        <v>539</v>
      </c>
      <c r="D27" s="356">
        <v>1800</v>
      </c>
      <c r="E27" s="356">
        <v>1800</v>
      </c>
    </row>
    <row r="28" spans="1:5" x14ac:dyDescent="0.2">
      <c r="A28" s="357"/>
      <c r="B28" s="358" t="s">
        <v>598</v>
      </c>
      <c r="C28" s="359" t="s">
        <v>516</v>
      </c>
      <c r="D28" s="356">
        <v>0</v>
      </c>
      <c r="E28" s="356">
        <v>309</v>
      </c>
    </row>
    <row r="29" spans="1:5" x14ac:dyDescent="0.2">
      <c r="A29" s="357"/>
      <c r="B29" s="1024" t="s">
        <v>40</v>
      </c>
      <c r="C29" s="355" t="s">
        <v>541</v>
      </c>
      <c r="D29" s="356">
        <v>1500</v>
      </c>
      <c r="E29" s="356">
        <v>1500</v>
      </c>
    </row>
    <row r="30" spans="1:5" x14ac:dyDescent="0.2">
      <c r="A30" s="372"/>
      <c r="B30" s="1025"/>
      <c r="C30" s="373" t="s">
        <v>516</v>
      </c>
      <c r="D30" s="374">
        <v>0</v>
      </c>
      <c r="E30" s="374">
        <v>0</v>
      </c>
    </row>
    <row r="31" spans="1:5" ht="13.5" thickBot="1" x14ac:dyDescent="0.25">
      <c r="A31" s="372"/>
      <c r="B31" s="432" t="s">
        <v>37</v>
      </c>
      <c r="C31" s="373" t="s">
        <v>541</v>
      </c>
      <c r="D31" s="374">
        <v>0</v>
      </c>
      <c r="E31" s="374">
        <v>0</v>
      </c>
    </row>
    <row r="32" spans="1:5" ht="13.5" thickBot="1" x14ac:dyDescent="0.25">
      <c r="A32" s="375" t="s">
        <v>10</v>
      </c>
      <c r="B32" s="1031" t="s">
        <v>12</v>
      </c>
      <c r="C32" s="1031"/>
      <c r="D32" s="376">
        <f>SUM(D20:D31)</f>
        <v>10046</v>
      </c>
      <c r="E32" s="376">
        <f>SUM(E20:E31)</f>
        <v>12747</v>
      </c>
    </row>
    <row r="33" spans="1:5" x14ac:dyDescent="0.2">
      <c r="A33" s="377"/>
      <c r="B33" s="378" t="s">
        <v>19</v>
      </c>
      <c r="C33" s="379" t="s">
        <v>516</v>
      </c>
      <c r="D33" s="356">
        <v>1000</v>
      </c>
      <c r="E33" s="356">
        <v>1000</v>
      </c>
    </row>
    <row r="34" spans="1:5" x14ac:dyDescent="0.2">
      <c r="A34" s="357"/>
      <c r="B34" s="1019" t="s">
        <v>20</v>
      </c>
      <c r="C34" s="1019"/>
      <c r="D34" s="380">
        <v>1000</v>
      </c>
      <c r="E34" s="380">
        <v>1000</v>
      </c>
    </row>
    <row r="35" spans="1:5" x14ac:dyDescent="0.2">
      <c r="A35" s="357"/>
      <c r="B35" s="381" t="s">
        <v>21</v>
      </c>
      <c r="C35" s="362" t="s">
        <v>516</v>
      </c>
      <c r="D35" s="356">
        <v>400</v>
      </c>
      <c r="E35" s="356">
        <v>400</v>
      </c>
    </row>
    <row r="36" spans="1:5" x14ac:dyDescent="0.2">
      <c r="A36" s="357"/>
      <c r="B36" s="1019" t="s">
        <v>22</v>
      </c>
      <c r="C36" s="1019"/>
      <c r="D36" s="380">
        <v>400</v>
      </c>
      <c r="E36" s="380">
        <v>400</v>
      </c>
    </row>
    <row r="37" spans="1:5" x14ac:dyDescent="0.2">
      <c r="A37" s="357"/>
      <c r="B37" s="1028" t="s">
        <v>544</v>
      </c>
      <c r="C37" s="355" t="s">
        <v>537</v>
      </c>
      <c r="D37" s="356">
        <v>5311</v>
      </c>
      <c r="E37" s="356">
        <v>5719</v>
      </c>
    </row>
    <row r="38" spans="1:5" x14ac:dyDescent="0.2">
      <c r="A38" s="357"/>
      <c r="B38" s="1028"/>
      <c r="C38" s="359" t="s">
        <v>3</v>
      </c>
      <c r="D38" s="356">
        <v>1433</v>
      </c>
      <c r="E38" s="356">
        <v>1561</v>
      </c>
    </row>
    <row r="39" spans="1:5" x14ac:dyDescent="0.2">
      <c r="A39" s="357"/>
      <c r="B39" s="1028"/>
      <c r="C39" s="382" t="s">
        <v>516</v>
      </c>
      <c r="D39" s="356">
        <v>2430</v>
      </c>
      <c r="E39" s="356">
        <v>2430</v>
      </c>
    </row>
    <row r="40" spans="1:5" ht="13.5" thickBot="1" x14ac:dyDescent="0.25">
      <c r="A40" s="361"/>
      <c r="B40" s="1029" t="s">
        <v>545</v>
      </c>
      <c r="C40" s="1029"/>
      <c r="D40" s="383">
        <f>SUM(D37:D39)</f>
        <v>9174</v>
      </c>
      <c r="E40" s="383">
        <f>SUM(E37:E39)</f>
        <v>9710</v>
      </c>
    </row>
    <row r="41" spans="1:5" ht="13.5" thickBot="1" x14ac:dyDescent="0.25">
      <c r="A41" s="369" t="s">
        <v>11</v>
      </c>
      <c r="B41" s="1026" t="s">
        <v>546</v>
      </c>
      <c r="C41" s="1026"/>
      <c r="D41" s="371">
        <f>SUM(D34+D36+D40)</f>
        <v>10574</v>
      </c>
      <c r="E41" s="371">
        <f>SUM(E34+E36+E40)</f>
        <v>11110</v>
      </c>
    </row>
    <row r="42" spans="1:5" x14ac:dyDescent="0.2">
      <c r="A42" s="353"/>
      <c r="B42" s="1020" t="s">
        <v>30</v>
      </c>
      <c r="C42" s="384" t="s">
        <v>537</v>
      </c>
      <c r="D42" s="385">
        <v>14746</v>
      </c>
      <c r="E42" s="385">
        <v>14903</v>
      </c>
    </row>
    <row r="43" spans="1:5" x14ac:dyDescent="0.2">
      <c r="A43" s="357"/>
      <c r="B43" s="1021"/>
      <c r="C43" s="386" t="s">
        <v>3</v>
      </c>
      <c r="D43" s="356">
        <v>2478</v>
      </c>
      <c r="E43" s="356">
        <v>2520</v>
      </c>
    </row>
    <row r="44" spans="1:5" x14ac:dyDescent="0.2">
      <c r="A44" s="357"/>
      <c r="B44" s="1021"/>
      <c r="C44" s="386" t="s">
        <v>516</v>
      </c>
      <c r="D44" s="356">
        <v>26032</v>
      </c>
      <c r="E44" s="356">
        <v>26032</v>
      </c>
    </row>
    <row r="45" spans="1:5" x14ac:dyDescent="0.2">
      <c r="A45" s="357"/>
      <c r="B45" s="1021"/>
      <c r="C45" s="387" t="s">
        <v>509</v>
      </c>
      <c r="D45" s="356">
        <v>0</v>
      </c>
      <c r="E45" s="356">
        <v>1744</v>
      </c>
    </row>
    <row r="46" spans="1:5" x14ac:dyDescent="0.2">
      <c r="A46" s="357"/>
      <c r="B46" s="1022"/>
      <c r="C46" s="388" t="s">
        <v>543</v>
      </c>
      <c r="D46" s="389">
        <v>2000</v>
      </c>
      <c r="E46" s="389">
        <v>2000</v>
      </c>
    </row>
    <row r="47" spans="1:5" ht="13.5" thickBot="1" x14ac:dyDescent="0.25">
      <c r="A47" s="390"/>
      <c r="B47" s="391" t="s">
        <v>499</v>
      </c>
      <c r="C47" s="392"/>
      <c r="D47" s="394">
        <f>SUM(D42:D46)</f>
        <v>45256</v>
      </c>
      <c r="E47" s="394">
        <f>SUM(E42:E46)</f>
        <v>47199</v>
      </c>
    </row>
    <row r="48" spans="1:5" ht="13.5" thickBot="1" x14ac:dyDescent="0.25">
      <c r="A48" s="403" t="s">
        <v>13</v>
      </c>
      <c r="B48" s="404" t="s">
        <v>15</v>
      </c>
      <c r="C48" s="405"/>
      <c r="D48" s="406">
        <f>SUM(D47)</f>
        <v>45256</v>
      </c>
      <c r="E48" s="406">
        <f>SUM(E47)</f>
        <v>47199</v>
      </c>
    </row>
    <row r="49" spans="1:5" ht="13.5" thickBot="1" x14ac:dyDescent="0.25">
      <c r="A49" s="407"/>
      <c r="B49" s="408"/>
      <c r="C49" s="409"/>
      <c r="D49" s="410"/>
      <c r="E49" s="410"/>
    </row>
    <row r="50" spans="1:5" ht="13.5" thickBot="1" x14ac:dyDescent="0.25">
      <c r="A50" s="411"/>
      <c r="B50" s="1032" t="s">
        <v>27</v>
      </c>
      <c r="C50" s="384" t="s">
        <v>537</v>
      </c>
      <c r="D50" s="385">
        <v>3841</v>
      </c>
      <c r="E50" s="385">
        <v>4150</v>
      </c>
    </row>
    <row r="51" spans="1:5" ht="13.5" thickBot="1" x14ac:dyDescent="0.25">
      <c r="A51" s="357"/>
      <c r="B51" s="1033"/>
      <c r="C51" s="386" t="s">
        <v>3</v>
      </c>
      <c r="D51" s="356">
        <v>1412</v>
      </c>
      <c r="E51" s="356">
        <v>1521</v>
      </c>
    </row>
    <row r="52" spans="1:5" x14ac:dyDescent="0.2">
      <c r="A52" s="357"/>
      <c r="B52" s="1033"/>
      <c r="C52" s="386" t="s">
        <v>516</v>
      </c>
      <c r="D52" s="356">
        <v>14657</v>
      </c>
      <c r="E52" s="356">
        <v>14657</v>
      </c>
    </row>
    <row r="53" spans="1:5" x14ac:dyDescent="0.2">
      <c r="A53" s="390"/>
      <c r="B53" s="391" t="s">
        <v>28</v>
      </c>
      <c r="C53" s="392"/>
      <c r="D53" s="393">
        <f>SUM(D50:D52)</f>
        <v>19910</v>
      </c>
      <c r="E53" s="393">
        <f>SUM(E50:E52)</f>
        <v>20328</v>
      </c>
    </row>
    <row r="54" spans="1:5" ht="13.5" thickBot="1" x14ac:dyDescent="0.25">
      <c r="A54" s="353"/>
      <c r="B54" s="1028" t="s">
        <v>26</v>
      </c>
      <c r="C54" s="395" t="s">
        <v>537</v>
      </c>
      <c r="D54" s="374">
        <v>1518</v>
      </c>
      <c r="E54" s="374">
        <v>1763</v>
      </c>
    </row>
    <row r="55" spans="1:5" ht="13.5" thickBot="1" x14ac:dyDescent="0.25">
      <c r="A55" s="357"/>
      <c r="B55" s="1033"/>
      <c r="C55" s="386" t="s">
        <v>3</v>
      </c>
      <c r="D55" s="356">
        <v>410</v>
      </c>
      <c r="E55" s="356">
        <v>487</v>
      </c>
    </row>
    <row r="56" spans="1:5" x14ac:dyDescent="0.2">
      <c r="A56" s="357"/>
      <c r="B56" s="1033"/>
      <c r="C56" s="386" t="s">
        <v>516</v>
      </c>
      <c r="D56" s="356">
        <v>18691</v>
      </c>
      <c r="E56" s="356">
        <v>18691</v>
      </c>
    </row>
    <row r="57" spans="1:5" x14ac:dyDescent="0.2">
      <c r="A57" s="390"/>
      <c r="B57" s="391" t="s">
        <v>517</v>
      </c>
      <c r="C57" s="392"/>
      <c r="D57" s="393">
        <f>SUM(D54:D56)</f>
        <v>20619</v>
      </c>
      <c r="E57" s="393">
        <f>SUM(E54:E56)</f>
        <v>20941</v>
      </c>
    </row>
    <row r="58" spans="1:5" x14ac:dyDescent="0.2">
      <c r="A58" s="353"/>
      <c r="B58" s="1039" t="s">
        <v>16</v>
      </c>
      <c r="C58" s="395" t="s">
        <v>537</v>
      </c>
      <c r="D58" s="396">
        <v>1821</v>
      </c>
      <c r="E58" s="396">
        <v>1975</v>
      </c>
    </row>
    <row r="59" spans="1:5" x14ac:dyDescent="0.2">
      <c r="A59" s="357"/>
      <c r="B59" s="1040"/>
      <c r="C59" s="386" t="s">
        <v>3</v>
      </c>
      <c r="D59" s="397">
        <v>492</v>
      </c>
      <c r="E59" s="397">
        <v>546</v>
      </c>
    </row>
    <row r="60" spans="1:5" x14ac:dyDescent="0.2">
      <c r="A60" s="357"/>
      <c r="B60" s="1040"/>
      <c r="C60" s="386" t="s">
        <v>516</v>
      </c>
      <c r="D60" s="397">
        <v>5179</v>
      </c>
      <c r="E60" s="397">
        <v>5179</v>
      </c>
    </row>
    <row r="61" spans="1:5" x14ac:dyDescent="0.2">
      <c r="A61" s="398"/>
      <c r="B61" s="399" t="s">
        <v>500</v>
      </c>
      <c r="C61" s="400"/>
      <c r="D61" s="401">
        <f>SUM(D58:D60)</f>
        <v>7492</v>
      </c>
      <c r="E61" s="401">
        <f>SUM(E58:E60)</f>
        <v>7700</v>
      </c>
    </row>
    <row r="62" spans="1:5" x14ac:dyDescent="0.2">
      <c r="A62" s="412"/>
      <c r="B62" s="1041" t="s">
        <v>17</v>
      </c>
      <c r="C62" s="413" t="s">
        <v>537</v>
      </c>
      <c r="D62" s="397">
        <v>5307</v>
      </c>
      <c r="E62" s="397">
        <v>5809</v>
      </c>
    </row>
    <row r="63" spans="1:5" x14ac:dyDescent="0.2">
      <c r="A63" s="357"/>
      <c r="B63" s="1028"/>
      <c r="C63" s="386" t="s">
        <v>3</v>
      </c>
      <c r="D63" s="397">
        <v>1433</v>
      </c>
      <c r="E63" s="397">
        <v>1602</v>
      </c>
    </row>
    <row r="64" spans="1:5" x14ac:dyDescent="0.2">
      <c r="A64" s="414"/>
      <c r="B64" s="1028"/>
      <c r="C64" s="415" t="s">
        <v>516</v>
      </c>
      <c r="D64" s="397">
        <v>7233</v>
      </c>
      <c r="E64" s="397">
        <v>7233</v>
      </c>
    </row>
    <row r="65" spans="1:5" x14ac:dyDescent="0.2">
      <c r="A65" s="363"/>
      <c r="B65" s="416" t="s">
        <v>501</v>
      </c>
      <c r="C65" s="402"/>
      <c r="D65" s="401">
        <f>SUM(D62:D64)</f>
        <v>13973</v>
      </c>
      <c r="E65" s="401">
        <f>SUM(E62:E64)</f>
        <v>14644</v>
      </c>
    </row>
    <row r="66" spans="1:5" x14ac:dyDescent="0.2">
      <c r="A66" s="414"/>
      <c r="B66" s="365" t="s">
        <v>18</v>
      </c>
      <c r="C66" s="415" t="s">
        <v>516</v>
      </c>
      <c r="D66" s="356">
        <v>575</v>
      </c>
      <c r="E66" s="356">
        <v>575</v>
      </c>
    </row>
    <row r="67" spans="1:5" ht="13.5" thickBot="1" x14ac:dyDescent="0.25">
      <c r="A67" s="417"/>
      <c r="B67" s="1037" t="s">
        <v>502</v>
      </c>
      <c r="C67" s="1038"/>
      <c r="D67" s="418">
        <v>575</v>
      </c>
      <c r="E67" s="418">
        <v>575</v>
      </c>
    </row>
    <row r="68" spans="1:5" ht="13.5" thickBot="1" x14ac:dyDescent="0.25">
      <c r="A68" s="403" t="s">
        <v>506</v>
      </c>
      <c r="B68" s="404" t="s">
        <v>504</v>
      </c>
      <c r="C68" s="405"/>
      <c r="D68" s="406">
        <f>SUM(D53+D57+D61+D65+D67)</f>
        <v>62569</v>
      </c>
      <c r="E68" s="406">
        <f>SUM(E53+E57+E61+E65+E67)</f>
        <v>64188</v>
      </c>
    </row>
    <row r="69" spans="1:5" ht="13.5" thickBot="1" x14ac:dyDescent="0.25">
      <c r="A69" s="403" t="s">
        <v>495</v>
      </c>
      <c r="B69" s="419" t="s">
        <v>496</v>
      </c>
      <c r="C69" s="420" t="s">
        <v>543</v>
      </c>
      <c r="D69" s="406">
        <v>106543</v>
      </c>
      <c r="E69" s="406">
        <v>112029</v>
      </c>
    </row>
    <row r="70" spans="1:5" ht="13.5" thickBot="1" x14ac:dyDescent="0.25">
      <c r="A70" s="369" t="s">
        <v>497</v>
      </c>
      <c r="B70" s="370" t="s">
        <v>503</v>
      </c>
      <c r="C70" s="404" t="s">
        <v>547</v>
      </c>
      <c r="D70" s="371">
        <v>3200</v>
      </c>
      <c r="E70" s="371">
        <v>3200</v>
      </c>
    </row>
    <row r="71" spans="1:5" ht="13.5" thickBot="1" x14ac:dyDescent="0.25">
      <c r="A71" s="411"/>
      <c r="B71" s="1034" t="s">
        <v>548</v>
      </c>
      <c r="C71" s="384" t="s">
        <v>537</v>
      </c>
      <c r="D71" s="421">
        <f>SUM(D10+D14+D37+D42+D50+D54+D58+D62)</f>
        <v>35316</v>
      </c>
      <c r="E71" s="421">
        <f>SUM(E10+E14+E37+E42+E50+E54+E58+E62)</f>
        <v>43482</v>
      </c>
    </row>
    <row r="72" spans="1:5" ht="13.5" thickBot="1" x14ac:dyDescent="0.25">
      <c r="A72" s="357"/>
      <c r="B72" s="1035"/>
      <c r="C72" s="386" t="s">
        <v>3</v>
      </c>
      <c r="D72" s="422">
        <f>SUM(D11+D15+D38+D43+D51+D55+D59+D63)</f>
        <v>8406</v>
      </c>
      <c r="E72" s="422">
        <f>SUM(E11+E15+E38+E43+E51+E55+E59+E63)</f>
        <v>10726</v>
      </c>
    </row>
    <row r="73" spans="1:5" ht="13.5" thickBot="1" x14ac:dyDescent="0.25">
      <c r="A73" s="357"/>
      <c r="B73" s="1035"/>
      <c r="C73" s="386" t="s">
        <v>516</v>
      </c>
      <c r="D73" s="422">
        <f>SUM(D2+D3+D4+D5+D6+D7+D8+D9+D12+D16+D18+D26+D30+D33+D35+D39+D44+D28++D52+D56+D60+D64+D66)</f>
        <v>104825</v>
      </c>
      <c r="E73" s="422">
        <f>SUM(E2+E3+E4+E5+E6+E7+E8+E9+E12+E16+E18+E26+E30+E33+E35+E39+E44+E28++E52+E56+E60+E64+E66+E45)</f>
        <v>107160</v>
      </c>
    </row>
    <row r="74" spans="1:5" ht="13.5" thickBot="1" x14ac:dyDescent="0.25">
      <c r="A74" s="357"/>
      <c r="B74" s="1035"/>
      <c r="C74" s="386" t="s">
        <v>541</v>
      </c>
      <c r="D74" s="422">
        <f>SUM(D20+D21+D22+D23+D24+D25+D27+D29+D31)</f>
        <v>8046</v>
      </c>
      <c r="E74" s="422">
        <f>SUM(E20+E21+E22+E23+E24+E25+E27+E29+E31)</f>
        <v>10438</v>
      </c>
    </row>
    <row r="75" spans="1:5" ht="13.5" thickBot="1" x14ac:dyDescent="0.25">
      <c r="A75" s="361"/>
      <c r="B75" s="1035"/>
      <c r="C75" s="423" t="s">
        <v>543</v>
      </c>
      <c r="D75" s="422">
        <f>SUM(D46+D69)</f>
        <v>108543</v>
      </c>
      <c r="E75" s="422">
        <f>SUM(E46+E69)</f>
        <v>114029</v>
      </c>
    </row>
    <row r="76" spans="1:5" ht="13.5" thickBot="1" x14ac:dyDescent="0.25">
      <c r="A76" s="424"/>
      <c r="B76" s="1036"/>
      <c r="C76" s="425" t="s">
        <v>547</v>
      </c>
      <c r="D76" s="426">
        <f>SUM(D70)</f>
        <v>3200</v>
      </c>
      <c r="E76" s="426">
        <f>SUM(E70)</f>
        <v>3200</v>
      </c>
    </row>
    <row r="77" spans="1:5" ht="13.5" thickBot="1" x14ac:dyDescent="0.25">
      <c r="A77" s="427"/>
      <c r="B77" s="428" t="s">
        <v>549</v>
      </c>
      <c r="C77" s="429"/>
      <c r="D77" s="371">
        <f>SUM(D71:D76)</f>
        <v>268336</v>
      </c>
      <c r="E77" s="371">
        <f>SUM(E71:E76)</f>
        <v>289035</v>
      </c>
    </row>
    <row r="78" spans="1:5" x14ac:dyDescent="0.2">
      <c r="A78" s="430"/>
      <c r="B78" s="431"/>
      <c r="C78" s="431"/>
      <c r="D78" s="431"/>
      <c r="E78" s="431"/>
    </row>
    <row r="79" spans="1:5" x14ac:dyDescent="0.2">
      <c r="A79" s="430" t="s">
        <v>793</v>
      </c>
      <c r="B79" s="431"/>
      <c r="C79" s="431"/>
      <c r="D79" s="431"/>
      <c r="E79" s="431"/>
    </row>
  </sheetData>
  <sheetProtection selectLockedCells="1" selectUnlockedCells="1"/>
  <mergeCells count="20">
    <mergeCell ref="B50:B52"/>
    <mergeCell ref="B71:B76"/>
    <mergeCell ref="B54:B56"/>
    <mergeCell ref="B67:C67"/>
    <mergeCell ref="B58:B60"/>
    <mergeCell ref="B62:B64"/>
    <mergeCell ref="B10:B12"/>
    <mergeCell ref="B13:C13"/>
    <mergeCell ref="B42:B46"/>
    <mergeCell ref="B14:B16"/>
    <mergeCell ref="B17:C17"/>
    <mergeCell ref="B29:B30"/>
    <mergeCell ref="B41:C41"/>
    <mergeCell ref="B19:C19"/>
    <mergeCell ref="B37:B39"/>
    <mergeCell ref="B40:C40"/>
    <mergeCell ref="B25:B26"/>
    <mergeCell ref="B32:C32"/>
    <mergeCell ref="B34:C34"/>
    <mergeCell ref="B36:C36"/>
  </mergeCells>
  <phoneticPr fontId="25" type="noConversion"/>
  <pageMargins left="0.39370078740157483" right="0.19685039370078741" top="0.98425196850393704" bottom="0" header="0.51181102362204722" footer="0.51181102362204722"/>
  <pageSetup paperSize="9" orientation="portrait" r:id="rId1"/>
  <headerFooter alignWithMargins="0">
    <oddHeader>&amp;C&amp;"Times New Roman CE,Félkövér"&amp;12Önkormányzati működési kiadások kormányzati funkciónként&amp;R
8. számú tájékoztató tábla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156"/>
  <sheetViews>
    <sheetView view="pageLayout" topLeftCell="A133" zoomScaleNormal="100" workbookViewId="0">
      <selection activeCell="B158" sqref="B158"/>
    </sheetView>
  </sheetViews>
  <sheetFormatPr defaultRowHeight="12.75" x14ac:dyDescent="0.2"/>
  <cols>
    <col min="1" max="1" width="9.33203125" customWidth="1"/>
    <col min="2" max="2" width="56.6640625" customWidth="1"/>
    <col min="3" max="3" width="11.83203125" customWidth="1"/>
    <col min="4" max="4" width="12" customWidth="1"/>
  </cols>
  <sheetData>
    <row r="2" spans="1:4" x14ac:dyDescent="0.2">
      <c r="A2" s="874" t="s">
        <v>614</v>
      </c>
      <c r="B2" s="874"/>
      <c r="C2" s="874"/>
      <c r="D2" s="874"/>
    </row>
    <row r="3" spans="1:4" x14ac:dyDescent="0.2">
      <c r="A3" s="874" t="s">
        <v>615</v>
      </c>
      <c r="B3" s="874"/>
      <c r="C3" s="874"/>
      <c r="D3" s="874"/>
    </row>
    <row r="4" spans="1:4" x14ac:dyDescent="0.2">
      <c r="A4" s="874" t="s">
        <v>616</v>
      </c>
      <c r="B4" s="874"/>
      <c r="C4" s="874"/>
      <c r="D4" s="874"/>
    </row>
    <row r="5" spans="1:4" ht="15.75" x14ac:dyDescent="0.2">
      <c r="A5" s="867" t="s">
        <v>92</v>
      </c>
      <c r="B5" s="867"/>
      <c r="C5" s="867"/>
    </row>
    <row r="6" spans="1:4" ht="14.25" thickBot="1" x14ac:dyDescent="0.25">
      <c r="A6" s="866" t="s">
        <v>181</v>
      </c>
      <c r="B6" s="866"/>
      <c r="C6" s="870" t="s">
        <v>226</v>
      </c>
      <c r="D6" s="870"/>
    </row>
    <row r="7" spans="1:4" ht="36.75" thickBot="1" x14ac:dyDescent="0.25">
      <c r="A7" s="21" t="s">
        <v>144</v>
      </c>
      <c r="B7" s="22" t="s">
        <v>93</v>
      </c>
      <c r="C7" s="29" t="s">
        <v>248</v>
      </c>
      <c r="D7" s="29" t="s">
        <v>572</v>
      </c>
    </row>
    <row r="8" spans="1:4" ht="13.5" thickBot="1" x14ac:dyDescent="0.25">
      <c r="A8" s="209">
        <v>1</v>
      </c>
      <c r="B8" s="210">
        <v>2</v>
      </c>
      <c r="C8" s="211">
        <v>3</v>
      </c>
      <c r="D8" s="211">
        <v>3</v>
      </c>
    </row>
    <row r="9" spans="1:4" ht="13.5" customHeight="1" thickBot="1" x14ac:dyDescent="0.25">
      <c r="A9" s="18" t="s">
        <v>94</v>
      </c>
      <c r="B9" s="19" t="s">
        <v>249</v>
      </c>
      <c r="C9" s="119">
        <f>+C10+C11+C12+C13+C14+C15</f>
        <v>0</v>
      </c>
      <c r="D9" s="119">
        <f>+D10+D11+D12+D13+D14+D15</f>
        <v>0</v>
      </c>
    </row>
    <row r="10" spans="1:4" ht="12.75" customHeight="1" x14ac:dyDescent="0.2">
      <c r="A10" s="13" t="s">
        <v>157</v>
      </c>
      <c r="B10" s="217" t="s">
        <v>250</v>
      </c>
      <c r="C10" s="122"/>
      <c r="D10" s="122"/>
    </row>
    <row r="11" spans="1:4" ht="16.5" customHeight="1" x14ac:dyDescent="0.2">
      <c r="A11" s="12" t="s">
        <v>158</v>
      </c>
      <c r="B11" s="218" t="s">
        <v>251</v>
      </c>
      <c r="C11" s="121"/>
      <c r="D11" s="121"/>
    </row>
    <row r="12" spans="1:4" ht="16.5" customHeight="1" x14ac:dyDescent="0.2">
      <c r="A12" s="12" t="s">
        <v>159</v>
      </c>
      <c r="B12" s="218" t="s">
        <v>252</v>
      </c>
      <c r="C12" s="121"/>
      <c r="D12" s="121"/>
    </row>
    <row r="13" spans="1:4" ht="13.5" customHeight="1" x14ac:dyDescent="0.2">
      <c r="A13" s="12" t="s">
        <v>160</v>
      </c>
      <c r="B13" s="218" t="s">
        <v>253</v>
      </c>
      <c r="C13" s="121"/>
      <c r="D13" s="121"/>
    </row>
    <row r="14" spans="1:4" ht="13.5" customHeight="1" x14ac:dyDescent="0.2">
      <c r="A14" s="12" t="s">
        <v>177</v>
      </c>
      <c r="B14" s="218" t="s">
        <v>254</v>
      </c>
      <c r="C14" s="121"/>
      <c r="D14" s="121"/>
    </row>
    <row r="15" spans="1:4" ht="15.75" customHeight="1" thickBot="1" x14ac:dyDescent="0.25">
      <c r="A15" s="14" t="s">
        <v>161</v>
      </c>
      <c r="B15" s="219" t="s">
        <v>255</v>
      </c>
      <c r="C15" s="121"/>
      <c r="D15" s="121"/>
    </row>
    <row r="16" spans="1:4" ht="14.25" customHeight="1" thickBot="1" x14ac:dyDescent="0.25">
      <c r="A16" s="18" t="s">
        <v>95</v>
      </c>
      <c r="B16" s="114" t="s">
        <v>256</v>
      </c>
      <c r="C16" s="119">
        <f>+C17+C18+C19+C20+C21</f>
        <v>0</v>
      </c>
      <c r="D16" s="119">
        <f>+D17+D18+D19+D20+D21</f>
        <v>0</v>
      </c>
    </row>
    <row r="17" spans="1:4" ht="11.25" customHeight="1" x14ac:dyDescent="0.2">
      <c r="A17" s="13" t="s">
        <v>163</v>
      </c>
      <c r="B17" s="217" t="s">
        <v>257</v>
      </c>
      <c r="C17" s="122"/>
      <c r="D17" s="122"/>
    </row>
    <row r="18" spans="1:4" ht="12.75" customHeight="1" x14ac:dyDescent="0.2">
      <c r="A18" s="12" t="s">
        <v>164</v>
      </c>
      <c r="B18" s="218" t="s">
        <v>258</v>
      </c>
      <c r="C18" s="121"/>
      <c r="D18" s="121"/>
    </row>
    <row r="19" spans="1:4" ht="13.5" customHeight="1" x14ac:dyDescent="0.2">
      <c r="A19" s="12" t="s">
        <v>165</v>
      </c>
      <c r="B19" s="218" t="s">
        <v>479</v>
      </c>
      <c r="C19" s="121"/>
      <c r="D19" s="121"/>
    </row>
    <row r="20" spans="1:4" ht="12.75" customHeight="1" x14ac:dyDescent="0.2">
      <c r="A20" s="12" t="s">
        <v>166</v>
      </c>
      <c r="B20" s="218" t="s">
        <v>480</v>
      </c>
      <c r="C20" s="121"/>
      <c r="D20" s="121"/>
    </row>
    <row r="21" spans="1:4" ht="11.25" customHeight="1" x14ac:dyDescent="0.2">
      <c r="A21" s="12" t="s">
        <v>167</v>
      </c>
      <c r="B21" s="218" t="s">
        <v>259</v>
      </c>
      <c r="C21" s="121"/>
      <c r="D21" s="121"/>
    </row>
    <row r="22" spans="1:4" ht="15.75" customHeight="1" thickBot="1" x14ac:dyDescent="0.25">
      <c r="A22" s="14" t="s">
        <v>173</v>
      </c>
      <c r="B22" s="219" t="s">
        <v>260</v>
      </c>
      <c r="C22" s="123"/>
      <c r="D22" s="123"/>
    </row>
    <row r="23" spans="1:4" ht="14.25" customHeight="1" thickBot="1" x14ac:dyDescent="0.25">
      <c r="A23" s="18" t="s">
        <v>96</v>
      </c>
      <c r="B23" s="19" t="s">
        <v>261</v>
      </c>
      <c r="C23" s="119">
        <f>+C24+C25+C26+C27+C28</f>
        <v>0</v>
      </c>
      <c r="D23" s="119">
        <f>+D24+D25+D26+D27+D28</f>
        <v>0</v>
      </c>
    </row>
    <row r="24" spans="1:4" ht="14.25" customHeight="1" x14ac:dyDescent="0.2">
      <c r="A24" s="13" t="s">
        <v>146</v>
      </c>
      <c r="B24" s="217" t="s">
        <v>262</v>
      </c>
      <c r="C24" s="122"/>
      <c r="D24" s="122"/>
    </row>
    <row r="25" spans="1:4" ht="11.25" customHeight="1" x14ac:dyDescent="0.2">
      <c r="A25" s="12" t="s">
        <v>147</v>
      </c>
      <c r="B25" s="218" t="s">
        <v>263</v>
      </c>
      <c r="C25" s="121"/>
      <c r="D25" s="121"/>
    </row>
    <row r="26" spans="1:4" ht="27" customHeight="1" x14ac:dyDescent="0.2">
      <c r="A26" s="12" t="s">
        <v>148</v>
      </c>
      <c r="B26" s="218" t="s">
        <v>481</v>
      </c>
      <c r="C26" s="121"/>
      <c r="D26" s="121"/>
    </row>
    <row r="27" spans="1:4" ht="25.5" customHeight="1" x14ac:dyDescent="0.2">
      <c r="A27" s="12" t="s">
        <v>149</v>
      </c>
      <c r="B27" s="218" t="s">
        <v>482</v>
      </c>
      <c r="C27" s="121"/>
      <c r="D27" s="121"/>
    </row>
    <row r="28" spans="1:4" ht="12.75" customHeight="1" x14ac:dyDescent="0.2">
      <c r="A28" s="12" t="s">
        <v>191</v>
      </c>
      <c r="B28" s="218" t="s">
        <v>264</v>
      </c>
      <c r="C28" s="121"/>
      <c r="D28" s="121"/>
    </row>
    <row r="29" spans="1:4" ht="14.25" customHeight="1" thickBot="1" x14ac:dyDescent="0.25">
      <c r="A29" s="14" t="s">
        <v>192</v>
      </c>
      <c r="B29" s="219" t="s">
        <v>265</v>
      </c>
      <c r="C29" s="123"/>
      <c r="D29" s="123"/>
    </row>
    <row r="30" spans="1:4" ht="13.5" customHeight="1" thickBot="1" x14ac:dyDescent="0.25">
      <c r="A30" s="18" t="s">
        <v>193</v>
      </c>
      <c r="B30" s="19" t="s">
        <v>266</v>
      </c>
      <c r="C30" s="125">
        <f>+C31+C34+C35+C36</f>
        <v>0</v>
      </c>
      <c r="D30" s="125">
        <f>+D31+D34+D35+D36</f>
        <v>0</v>
      </c>
    </row>
    <row r="31" spans="1:4" ht="14.25" customHeight="1" x14ac:dyDescent="0.2">
      <c r="A31" s="13" t="s">
        <v>267</v>
      </c>
      <c r="B31" s="217" t="s">
        <v>273</v>
      </c>
      <c r="C31" s="212">
        <f>+C32+C33</f>
        <v>0</v>
      </c>
      <c r="D31" s="212">
        <f>+D32+D33</f>
        <v>0</v>
      </c>
    </row>
    <row r="32" spans="1:4" ht="15" customHeight="1" x14ac:dyDescent="0.2">
      <c r="A32" s="12" t="s">
        <v>268</v>
      </c>
      <c r="B32" s="218" t="s">
        <v>274</v>
      </c>
      <c r="C32" s="121"/>
      <c r="D32" s="121"/>
    </row>
    <row r="33" spans="1:4" ht="15" customHeight="1" x14ac:dyDescent="0.2">
      <c r="A33" s="12" t="s">
        <v>269</v>
      </c>
      <c r="B33" s="218" t="s">
        <v>275</v>
      </c>
      <c r="C33" s="121"/>
      <c r="D33" s="121"/>
    </row>
    <row r="34" spans="1:4" ht="14.25" customHeight="1" x14ac:dyDescent="0.2">
      <c r="A34" s="12" t="s">
        <v>270</v>
      </c>
      <c r="B34" s="218" t="s">
        <v>276</v>
      </c>
      <c r="C34" s="121"/>
      <c r="D34" s="121"/>
    </row>
    <row r="35" spans="1:4" ht="15.75" customHeight="1" x14ac:dyDescent="0.2">
      <c r="A35" s="12" t="s">
        <v>271</v>
      </c>
      <c r="B35" s="218" t="s">
        <v>277</v>
      </c>
      <c r="C35" s="121"/>
      <c r="D35" s="121"/>
    </row>
    <row r="36" spans="1:4" ht="15" customHeight="1" thickBot="1" x14ac:dyDescent="0.25">
      <c r="A36" s="14" t="s">
        <v>272</v>
      </c>
      <c r="B36" s="219" t="s">
        <v>278</v>
      </c>
      <c r="C36" s="123"/>
      <c r="D36" s="123"/>
    </row>
    <row r="37" spans="1:4" ht="17.25" customHeight="1" thickBot="1" x14ac:dyDescent="0.25">
      <c r="A37" s="18" t="s">
        <v>98</v>
      </c>
      <c r="B37" s="19" t="s">
        <v>279</v>
      </c>
      <c r="C37" s="119">
        <f>SUM(C38:C47)</f>
        <v>0</v>
      </c>
      <c r="D37" s="119">
        <f>SUM(D38:D47)</f>
        <v>0</v>
      </c>
    </row>
    <row r="38" spans="1:4" ht="15.75" customHeight="1" x14ac:dyDescent="0.2">
      <c r="A38" s="13" t="s">
        <v>150</v>
      </c>
      <c r="B38" s="217" t="s">
        <v>282</v>
      </c>
      <c r="C38" s="122"/>
      <c r="D38" s="122"/>
    </row>
    <row r="39" spans="1:4" ht="14.25" customHeight="1" x14ac:dyDescent="0.2">
      <c r="A39" s="12" t="s">
        <v>151</v>
      </c>
      <c r="B39" s="218" t="s">
        <v>283</v>
      </c>
      <c r="C39" s="121"/>
      <c r="D39" s="121"/>
    </row>
    <row r="40" spans="1:4" ht="12.75" customHeight="1" x14ac:dyDescent="0.2">
      <c r="A40" s="12" t="s">
        <v>152</v>
      </c>
      <c r="B40" s="218" t="s">
        <v>284</v>
      </c>
      <c r="C40" s="121"/>
      <c r="D40" s="121"/>
    </row>
    <row r="41" spans="1:4" ht="11.25" customHeight="1" x14ac:dyDescent="0.2">
      <c r="A41" s="12" t="s">
        <v>195</v>
      </c>
      <c r="B41" s="218" t="s">
        <v>285</v>
      </c>
      <c r="C41" s="121"/>
      <c r="D41" s="121"/>
    </row>
    <row r="42" spans="1:4" ht="12.75" customHeight="1" x14ac:dyDescent="0.2">
      <c r="A42" s="12" t="s">
        <v>196</v>
      </c>
      <c r="B42" s="218" t="s">
        <v>286</v>
      </c>
      <c r="C42" s="121"/>
      <c r="D42" s="121"/>
    </row>
    <row r="43" spans="1:4" ht="14.25" customHeight="1" x14ac:dyDescent="0.2">
      <c r="A43" s="12" t="s">
        <v>197</v>
      </c>
      <c r="B43" s="218" t="s">
        <v>287</v>
      </c>
      <c r="C43" s="121"/>
      <c r="D43" s="121"/>
    </row>
    <row r="44" spans="1:4" ht="14.25" customHeight="1" x14ac:dyDescent="0.2">
      <c r="A44" s="12" t="s">
        <v>198</v>
      </c>
      <c r="B44" s="218" t="s">
        <v>288</v>
      </c>
      <c r="C44" s="121"/>
      <c r="D44" s="121"/>
    </row>
    <row r="45" spans="1:4" ht="14.25" customHeight="1" x14ac:dyDescent="0.2">
      <c r="A45" s="12" t="s">
        <v>199</v>
      </c>
      <c r="B45" s="218" t="s">
        <v>289</v>
      </c>
      <c r="C45" s="121"/>
      <c r="D45" s="121"/>
    </row>
    <row r="46" spans="1:4" ht="12" customHeight="1" x14ac:dyDescent="0.2">
      <c r="A46" s="12" t="s">
        <v>280</v>
      </c>
      <c r="B46" s="218" t="s">
        <v>290</v>
      </c>
      <c r="C46" s="124"/>
      <c r="D46" s="124"/>
    </row>
    <row r="47" spans="1:4" ht="13.5" customHeight="1" thickBot="1" x14ac:dyDescent="0.25">
      <c r="A47" s="14" t="s">
        <v>281</v>
      </c>
      <c r="B47" s="219" t="s">
        <v>291</v>
      </c>
      <c r="C47" s="206"/>
      <c r="D47" s="206"/>
    </row>
    <row r="48" spans="1:4" ht="16.5" customHeight="1" thickBot="1" x14ac:dyDescent="0.25">
      <c r="A48" s="18" t="s">
        <v>99</v>
      </c>
      <c r="B48" s="19" t="s">
        <v>292</v>
      </c>
      <c r="C48" s="119">
        <f>SUM(C49:C53)</f>
        <v>0</v>
      </c>
      <c r="D48" s="119">
        <f>SUM(D49:D53)</f>
        <v>0</v>
      </c>
    </row>
    <row r="49" spans="1:4" ht="15" customHeight="1" x14ac:dyDescent="0.2">
      <c r="A49" s="13" t="s">
        <v>153</v>
      </c>
      <c r="B49" s="217" t="s">
        <v>296</v>
      </c>
      <c r="C49" s="263"/>
      <c r="D49" s="263"/>
    </row>
    <row r="50" spans="1:4" ht="15.75" customHeight="1" x14ac:dyDescent="0.2">
      <c r="A50" s="12" t="s">
        <v>154</v>
      </c>
      <c r="B50" s="218" t="s">
        <v>297</v>
      </c>
      <c r="C50" s="124"/>
      <c r="D50" s="124"/>
    </row>
    <row r="51" spans="1:4" ht="13.5" customHeight="1" x14ac:dyDescent="0.2">
      <c r="A51" s="12" t="s">
        <v>293</v>
      </c>
      <c r="B51" s="218" t="s">
        <v>298</v>
      </c>
      <c r="C51" s="124"/>
      <c r="D51" s="124"/>
    </row>
    <row r="52" spans="1:4" ht="15" customHeight="1" x14ac:dyDescent="0.2">
      <c r="A52" s="12" t="s">
        <v>294</v>
      </c>
      <c r="B52" s="218" t="s">
        <v>299</v>
      </c>
      <c r="C52" s="124"/>
      <c r="D52" s="124"/>
    </row>
    <row r="53" spans="1:4" ht="15" customHeight="1" thickBot="1" x14ac:dyDescent="0.25">
      <c r="A53" s="14" t="s">
        <v>295</v>
      </c>
      <c r="B53" s="219" t="s">
        <v>300</v>
      </c>
      <c r="C53" s="206"/>
      <c r="D53" s="206"/>
    </row>
    <row r="54" spans="1:4" ht="15" customHeight="1" thickBot="1" x14ac:dyDescent="0.25">
      <c r="A54" s="18" t="s">
        <v>200</v>
      </c>
      <c r="B54" s="19" t="s">
        <v>301</v>
      </c>
      <c r="C54" s="119">
        <f>SUM(C55:C57)</f>
        <v>0</v>
      </c>
      <c r="D54" s="119">
        <f>SUM(D55:D57)</f>
        <v>0</v>
      </c>
    </row>
    <row r="55" spans="1:4" ht="25.5" customHeight="1" x14ac:dyDescent="0.2">
      <c r="A55" s="13" t="s">
        <v>155</v>
      </c>
      <c r="B55" s="217" t="s">
        <v>302</v>
      </c>
      <c r="C55" s="122"/>
      <c r="D55" s="122"/>
    </row>
    <row r="56" spans="1:4" ht="24" customHeight="1" x14ac:dyDescent="0.2">
      <c r="A56" s="12" t="s">
        <v>156</v>
      </c>
      <c r="B56" s="218" t="s">
        <v>483</v>
      </c>
      <c r="C56" s="121"/>
      <c r="D56" s="121"/>
    </row>
    <row r="57" spans="1:4" ht="15" customHeight="1" x14ac:dyDescent="0.2">
      <c r="A57" s="12" t="s">
        <v>306</v>
      </c>
      <c r="B57" s="218" t="s">
        <v>304</v>
      </c>
      <c r="C57" s="121"/>
      <c r="D57" s="121"/>
    </row>
    <row r="58" spans="1:4" ht="14.25" customHeight="1" thickBot="1" x14ac:dyDescent="0.25">
      <c r="A58" s="14" t="s">
        <v>307</v>
      </c>
      <c r="B58" s="219" t="s">
        <v>305</v>
      </c>
      <c r="C58" s="123"/>
      <c r="D58" s="123"/>
    </row>
    <row r="59" spans="1:4" ht="14.25" customHeight="1" thickBot="1" x14ac:dyDescent="0.25">
      <c r="A59" s="18" t="s">
        <v>101</v>
      </c>
      <c r="B59" s="114" t="s">
        <v>308</v>
      </c>
      <c r="C59" s="119">
        <f>SUM(C60:C62)</f>
        <v>0</v>
      </c>
      <c r="D59" s="119">
        <f>SUM(D60:D62)</f>
        <v>743</v>
      </c>
    </row>
    <row r="60" spans="1:4" ht="27" customHeight="1" x14ac:dyDescent="0.2">
      <c r="A60" s="13" t="s">
        <v>201</v>
      </c>
      <c r="B60" s="217" t="s">
        <v>310</v>
      </c>
      <c r="C60" s="124"/>
      <c r="D60" s="124"/>
    </row>
    <row r="61" spans="1:4" ht="26.25" customHeight="1" x14ac:dyDescent="0.2">
      <c r="A61" s="12" t="s">
        <v>202</v>
      </c>
      <c r="B61" s="218" t="s">
        <v>484</v>
      </c>
      <c r="C61" s="124"/>
      <c r="D61" s="124"/>
    </row>
    <row r="62" spans="1:4" ht="13.5" customHeight="1" x14ac:dyDescent="0.2">
      <c r="A62" s="12" t="s">
        <v>227</v>
      </c>
      <c r="B62" s="218" t="s">
        <v>605</v>
      </c>
      <c r="C62" s="124"/>
      <c r="D62" s="124">
        <v>743</v>
      </c>
    </row>
    <row r="63" spans="1:4" ht="13.5" customHeight="1" thickBot="1" x14ac:dyDescent="0.25">
      <c r="A63" s="14" t="s">
        <v>309</v>
      </c>
      <c r="B63" s="219" t="s">
        <v>312</v>
      </c>
      <c r="C63" s="124"/>
      <c r="D63" s="124"/>
    </row>
    <row r="64" spans="1:4" ht="15" customHeight="1" thickBot="1" x14ac:dyDescent="0.25">
      <c r="A64" s="18" t="s">
        <v>102</v>
      </c>
      <c r="B64" s="19" t="s">
        <v>313</v>
      </c>
      <c r="C64" s="125">
        <f>+C9+C16+C23+C30+C37+C48+C54+C59</f>
        <v>0</v>
      </c>
      <c r="D64" s="125">
        <f>+D9+D16+D23+D30+D37+D48+D54+D59</f>
        <v>743</v>
      </c>
    </row>
    <row r="65" spans="1:4" ht="15.75" customHeight="1" thickBot="1" x14ac:dyDescent="0.25">
      <c r="A65" s="220" t="s">
        <v>314</v>
      </c>
      <c r="B65" s="114" t="s">
        <v>315</v>
      </c>
      <c r="C65" s="119">
        <f>SUM(C66:C68)</f>
        <v>0</v>
      </c>
      <c r="D65" s="119">
        <f>SUM(D66:D68)</f>
        <v>0</v>
      </c>
    </row>
    <row r="66" spans="1:4" ht="15" customHeight="1" x14ac:dyDescent="0.2">
      <c r="A66" s="13" t="s">
        <v>348</v>
      </c>
      <c r="B66" s="217" t="s">
        <v>316</v>
      </c>
      <c r="C66" s="124"/>
      <c r="D66" s="124"/>
    </row>
    <row r="67" spans="1:4" ht="14.25" customHeight="1" x14ac:dyDescent="0.2">
      <c r="A67" s="12" t="s">
        <v>357</v>
      </c>
      <c r="B67" s="218" t="s">
        <v>317</v>
      </c>
      <c r="C67" s="124"/>
      <c r="D67" s="124"/>
    </row>
    <row r="68" spans="1:4" ht="16.5" customHeight="1" thickBot="1" x14ac:dyDescent="0.25">
      <c r="A68" s="14" t="s">
        <v>358</v>
      </c>
      <c r="B68" s="221" t="s">
        <v>318</v>
      </c>
      <c r="C68" s="124"/>
      <c r="D68" s="124"/>
    </row>
    <row r="69" spans="1:4" ht="15.75" customHeight="1" thickBot="1" x14ac:dyDescent="0.25">
      <c r="A69" s="220" t="s">
        <v>319</v>
      </c>
      <c r="B69" s="114" t="s">
        <v>320</v>
      </c>
      <c r="C69" s="119">
        <f>SUM(C70:C73)</f>
        <v>0</v>
      </c>
      <c r="D69" s="119">
        <f>SUM(D70:D73)</f>
        <v>0</v>
      </c>
    </row>
    <row r="70" spans="1:4" ht="15.75" customHeight="1" x14ac:dyDescent="0.2">
      <c r="A70" s="13" t="s">
        <v>178</v>
      </c>
      <c r="B70" s="217" t="s">
        <v>321</v>
      </c>
      <c r="C70" s="124"/>
      <c r="D70" s="124"/>
    </row>
    <row r="71" spans="1:4" ht="15.75" customHeight="1" x14ac:dyDescent="0.2">
      <c r="A71" s="12" t="s">
        <v>179</v>
      </c>
      <c r="B71" s="218" t="s">
        <v>322</v>
      </c>
      <c r="C71" s="124"/>
      <c r="D71" s="124"/>
    </row>
    <row r="72" spans="1:4" ht="12.75" customHeight="1" x14ac:dyDescent="0.2">
      <c r="A72" s="12" t="s">
        <v>349</v>
      </c>
      <c r="B72" s="218" t="s">
        <v>323</v>
      </c>
      <c r="C72" s="124"/>
      <c r="D72" s="124"/>
    </row>
    <row r="73" spans="1:4" ht="14.25" customHeight="1" thickBot="1" x14ac:dyDescent="0.25">
      <c r="A73" s="14" t="s">
        <v>350</v>
      </c>
      <c r="B73" s="219" t="s">
        <v>324</v>
      </c>
      <c r="C73" s="124"/>
      <c r="D73" s="124"/>
    </row>
    <row r="74" spans="1:4" ht="15" customHeight="1" thickBot="1" x14ac:dyDescent="0.25">
      <c r="A74" s="220" t="s">
        <v>325</v>
      </c>
      <c r="B74" s="114" t="s">
        <v>326</v>
      </c>
      <c r="C74" s="119">
        <f>SUM(C75:C76)</f>
        <v>6400</v>
      </c>
      <c r="D74" s="119">
        <f>SUM(D75:D76)</f>
        <v>6400</v>
      </c>
    </row>
    <row r="75" spans="1:4" ht="13.5" customHeight="1" x14ac:dyDescent="0.2">
      <c r="A75" s="13" t="s">
        <v>351</v>
      </c>
      <c r="B75" s="217" t="s">
        <v>327</v>
      </c>
      <c r="C75" s="124">
        <v>6400</v>
      </c>
      <c r="D75" s="124">
        <v>6400</v>
      </c>
    </row>
    <row r="76" spans="1:4" ht="15" customHeight="1" thickBot="1" x14ac:dyDescent="0.25">
      <c r="A76" s="14" t="s">
        <v>352</v>
      </c>
      <c r="B76" s="219" t="s">
        <v>328</v>
      </c>
      <c r="C76" s="124"/>
      <c r="D76" s="124"/>
    </row>
    <row r="77" spans="1:4" ht="14.25" customHeight="1" thickBot="1" x14ac:dyDescent="0.25">
      <c r="A77" s="220" t="s">
        <v>329</v>
      </c>
      <c r="B77" s="114" t="s">
        <v>330</v>
      </c>
      <c r="C77" s="119">
        <f>SUM(C78:C80)</f>
        <v>0</v>
      </c>
      <c r="D77" s="119">
        <f>SUM(D78:D80)</f>
        <v>0</v>
      </c>
    </row>
    <row r="78" spans="1:4" ht="12.75" customHeight="1" x14ac:dyDescent="0.2">
      <c r="A78" s="13" t="s">
        <v>353</v>
      </c>
      <c r="B78" s="217" t="s">
        <v>331</v>
      </c>
      <c r="C78" s="124"/>
      <c r="D78" s="124"/>
    </row>
    <row r="79" spans="1:4" ht="16.5" customHeight="1" x14ac:dyDescent="0.2">
      <c r="A79" s="12" t="s">
        <v>354</v>
      </c>
      <c r="B79" s="218" t="s">
        <v>332</v>
      </c>
      <c r="C79" s="124"/>
      <c r="D79" s="124"/>
    </row>
    <row r="80" spans="1:4" ht="16.5" customHeight="1" thickBot="1" x14ac:dyDescent="0.25">
      <c r="A80" s="14" t="s">
        <v>355</v>
      </c>
      <c r="B80" s="219" t="s">
        <v>333</v>
      </c>
      <c r="C80" s="124"/>
      <c r="D80" s="124"/>
    </row>
    <row r="81" spans="1:4" ht="15.75" customHeight="1" thickBot="1" x14ac:dyDescent="0.25">
      <c r="A81" s="220" t="s">
        <v>334</v>
      </c>
      <c r="B81" s="114" t="s">
        <v>356</v>
      </c>
      <c r="C81" s="119">
        <f>SUM(C82:C85)</f>
        <v>0</v>
      </c>
      <c r="D81" s="119">
        <f>SUM(D82:D85)</f>
        <v>0</v>
      </c>
    </row>
    <row r="82" spans="1:4" ht="11.25" customHeight="1" x14ac:dyDescent="0.2">
      <c r="A82" s="222" t="s">
        <v>335</v>
      </c>
      <c r="B82" s="217" t="s">
        <v>336</v>
      </c>
      <c r="C82" s="124"/>
      <c r="D82" s="124"/>
    </row>
    <row r="83" spans="1:4" ht="16.5" customHeight="1" x14ac:dyDescent="0.2">
      <c r="A83" s="223" t="s">
        <v>337</v>
      </c>
      <c r="B83" s="218" t="s">
        <v>338</v>
      </c>
      <c r="C83" s="124"/>
      <c r="D83" s="124"/>
    </row>
    <row r="84" spans="1:4" ht="14.25" customHeight="1" x14ac:dyDescent="0.2">
      <c r="A84" s="223" t="s">
        <v>339</v>
      </c>
      <c r="B84" s="218" t="s">
        <v>340</v>
      </c>
      <c r="C84" s="124"/>
      <c r="D84" s="124"/>
    </row>
    <row r="85" spans="1:4" ht="13.5" customHeight="1" thickBot="1" x14ac:dyDescent="0.25">
      <c r="A85" s="224" t="s">
        <v>341</v>
      </c>
      <c r="B85" s="219" t="s">
        <v>342</v>
      </c>
      <c r="C85" s="124"/>
      <c r="D85" s="124"/>
    </row>
    <row r="86" spans="1:4" ht="13.5" customHeight="1" thickBot="1" x14ac:dyDescent="0.25">
      <c r="A86" s="220" t="s">
        <v>343</v>
      </c>
      <c r="B86" s="114" t="s">
        <v>344</v>
      </c>
      <c r="C86" s="264"/>
      <c r="D86" s="264"/>
    </row>
    <row r="87" spans="1:4" ht="14.25" customHeight="1" thickBot="1" x14ac:dyDescent="0.25">
      <c r="A87" s="220" t="s">
        <v>345</v>
      </c>
      <c r="B87" s="225" t="s">
        <v>346</v>
      </c>
      <c r="C87" s="125">
        <f>+C65+C69+C74+C77+C81+C86</f>
        <v>6400</v>
      </c>
      <c r="D87" s="125">
        <f>+D65+D69+D74+D77+D81+D86</f>
        <v>6400</v>
      </c>
    </row>
    <row r="88" spans="1:4" ht="15.75" customHeight="1" thickBot="1" x14ac:dyDescent="0.25">
      <c r="A88" s="226" t="s">
        <v>359</v>
      </c>
      <c r="B88" s="227" t="s">
        <v>347</v>
      </c>
      <c r="C88" s="125">
        <f>+C64+C87</f>
        <v>6400</v>
      </c>
      <c r="D88" s="125">
        <f>+D64+D87</f>
        <v>7143</v>
      </c>
    </row>
    <row r="89" spans="1:4" ht="15.75" x14ac:dyDescent="0.2">
      <c r="A89" s="3"/>
      <c r="B89" s="4"/>
      <c r="C89" s="126"/>
    </row>
    <row r="90" spans="1:4" ht="15.75" x14ac:dyDescent="0.2">
      <c r="A90" s="867" t="s">
        <v>122</v>
      </c>
      <c r="B90" s="867"/>
      <c r="C90" s="867"/>
    </row>
    <row r="91" spans="1:4" ht="14.25" thickBot="1" x14ac:dyDescent="0.3">
      <c r="A91" s="868" t="s">
        <v>182</v>
      </c>
      <c r="B91" s="868"/>
      <c r="C91" s="872" t="s">
        <v>226</v>
      </c>
      <c r="D91" s="872"/>
    </row>
    <row r="92" spans="1:4" ht="41.25" customHeight="1" thickBot="1" x14ac:dyDescent="0.25">
      <c r="A92" s="21" t="s">
        <v>144</v>
      </c>
      <c r="B92" s="22" t="s">
        <v>123</v>
      </c>
      <c r="C92" s="29" t="s">
        <v>248</v>
      </c>
      <c r="D92" s="29" t="s">
        <v>572</v>
      </c>
    </row>
    <row r="93" spans="1:4" ht="13.5" thickBot="1" x14ac:dyDescent="0.25">
      <c r="A93" s="26">
        <v>1</v>
      </c>
      <c r="B93" s="27">
        <v>2</v>
      </c>
      <c r="C93" s="28">
        <v>3</v>
      </c>
      <c r="D93" s="28">
        <v>3</v>
      </c>
    </row>
    <row r="94" spans="1:4" ht="17.25" customHeight="1" thickBot="1" x14ac:dyDescent="0.25">
      <c r="A94" s="20" t="s">
        <v>94</v>
      </c>
      <c r="B94" s="25" t="s">
        <v>362</v>
      </c>
      <c r="C94" s="118">
        <f>SUM(C95:C99)</f>
        <v>5200</v>
      </c>
      <c r="D94" s="118">
        <f>SUM(D95:D99)</f>
        <v>5200</v>
      </c>
    </row>
    <row r="95" spans="1:4" ht="13.5" customHeight="1" x14ac:dyDescent="0.2">
      <c r="A95" s="15" t="s">
        <v>157</v>
      </c>
      <c r="B95" s="8" t="s">
        <v>124</v>
      </c>
      <c r="C95" s="120"/>
      <c r="D95" s="120"/>
    </row>
    <row r="96" spans="1:4" ht="13.5" customHeight="1" x14ac:dyDescent="0.2">
      <c r="A96" s="12" t="s">
        <v>158</v>
      </c>
      <c r="B96" s="6" t="s">
        <v>203</v>
      </c>
      <c r="C96" s="121"/>
      <c r="D96" s="121"/>
    </row>
    <row r="97" spans="1:4" ht="14.25" customHeight="1" x14ac:dyDescent="0.2">
      <c r="A97" s="12" t="s">
        <v>159</v>
      </c>
      <c r="B97" s="6" t="s">
        <v>176</v>
      </c>
      <c r="C97" s="123"/>
      <c r="D97" s="123"/>
    </row>
    <row r="98" spans="1:4" ht="13.5" customHeight="1" x14ac:dyDescent="0.2">
      <c r="A98" s="12" t="s">
        <v>160</v>
      </c>
      <c r="B98" s="9" t="s">
        <v>204</v>
      </c>
      <c r="C98" s="123"/>
      <c r="D98" s="123"/>
    </row>
    <row r="99" spans="1:4" ht="13.5" customHeight="1" x14ac:dyDescent="0.2">
      <c r="A99" s="12" t="s">
        <v>168</v>
      </c>
      <c r="B99" s="17" t="s">
        <v>205</v>
      </c>
      <c r="C99" s="123">
        <v>5200</v>
      </c>
      <c r="D99" s="123">
        <v>5200</v>
      </c>
    </row>
    <row r="100" spans="1:4" ht="12.75" customHeight="1" x14ac:dyDescent="0.2">
      <c r="A100" s="12" t="s">
        <v>161</v>
      </c>
      <c r="B100" s="6" t="s">
        <v>363</v>
      </c>
      <c r="C100" s="121"/>
      <c r="D100" s="121"/>
    </row>
    <row r="101" spans="1:4" x14ac:dyDescent="0.2">
      <c r="A101" s="12" t="s">
        <v>162</v>
      </c>
      <c r="B101" s="72" t="s">
        <v>364</v>
      </c>
      <c r="C101" s="123"/>
      <c r="D101" s="123"/>
    </row>
    <row r="102" spans="1:4" ht="14.25" customHeight="1" x14ac:dyDescent="0.2">
      <c r="A102" s="12" t="s">
        <v>169</v>
      </c>
      <c r="B102" s="73" t="s">
        <v>365</v>
      </c>
      <c r="C102" s="123"/>
      <c r="D102" s="123"/>
    </row>
    <row r="103" spans="1:4" ht="13.5" customHeight="1" x14ac:dyDescent="0.2">
      <c r="A103" s="12" t="s">
        <v>170</v>
      </c>
      <c r="B103" s="73" t="s">
        <v>366</v>
      </c>
      <c r="C103" s="123"/>
      <c r="D103" s="123"/>
    </row>
    <row r="104" spans="1:4" x14ac:dyDescent="0.2">
      <c r="A104" s="12" t="s">
        <v>171</v>
      </c>
      <c r="B104" s="72" t="s">
        <v>367</v>
      </c>
      <c r="C104" s="123">
        <v>2000</v>
      </c>
      <c r="D104" s="123">
        <v>2000</v>
      </c>
    </row>
    <row r="105" spans="1:4" x14ac:dyDescent="0.2">
      <c r="A105" s="12" t="s">
        <v>172</v>
      </c>
      <c r="B105" s="72" t="s">
        <v>368</v>
      </c>
      <c r="C105" s="123"/>
      <c r="D105" s="123"/>
    </row>
    <row r="106" spans="1:4" ht="13.5" customHeight="1" x14ac:dyDescent="0.2">
      <c r="A106" s="12" t="s">
        <v>174</v>
      </c>
      <c r="B106" s="73" t="s">
        <v>369</v>
      </c>
      <c r="C106" s="123"/>
      <c r="D106" s="123"/>
    </row>
    <row r="107" spans="1:4" ht="15" customHeight="1" x14ac:dyDescent="0.2">
      <c r="A107" s="11" t="s">
        <v>206</v>
      </c>
      <c r="B107" s="74" t="s">
        <v>370</v>
      </c>
      <c r="C107" s="123"/>
      <c r="D107" s="123"/>
    </row>
    <row r="108" spans="1:4" ht="12.75" customHeight="1" x14ac:dyDescent="0.2">
      <c r="A108" s="12" t="s">
        <v>360</v>
      </c>
      <c r="B108" s="74" t="s">
        <v>371</v>
      </c>
      <c r="C108" s="123"/>
      <c r="D108" s="123"/>
    </row>
    <row r="109" spans="1:4" ht="11.25" customHeight="1" thickBot="1" x14ac:dyDescent="0.25">
      <c r="A109" s="16" t="s">
        <v>361</v>
      </c>
      <c r="B109" s="75" t="s">
        <v>372</v>
      </c>
      <c r="C109" s="127">
        <v>3200</v>
      </c>
      <c r="D109" s="127">
        <v>3200</v>
      </c>
    </row>
    <row r="110" spans="1:4" ht="12.75" customHeight="1" thickBot="1" x14ac:dyDescent="0.25">
      <c r="A110" s="18" t="s">
        <v>95</v>
      </c>
      <c r="B110" s="24" t="s">
        <v>373</v>
      </c>
      <c r="C110" s="119">
        <f>+C111+C113+C115</f>
        <v>1200</v>
      </c>
      <c r="D110" s="119">
        <f>+D111+D113+D115</f>
        <v>1943</v>
      </c>
    </row>
    <row r="111" spans="1:4" ht="11.25" customHeight="1" x14ac:dyDescent="0.2">
      <c r="A111" s="13" t="s">
        <v>163</v>
      </c>
      <c r="B111" s="6" t="s">
        <v>225</v>
      </c>
      <c r="C111" s="122"/>
      <c r="D111" s="122"/>
    </row>
    <row r="112" spans="1:4" ht="12.75" customHeight="1" x14ac:dyDescent="0.2">
      <c r="A112" s="13" t="s">
        <v>164</v>
      </c>
      <c r="B112" s="10" t="s">
        <v>377</v>
      </c>
      <c r="C112" s="122"/>
      <c r="D112" s="122"/>
    </row>
    <row r="113" spans="1:4" ht="13.5" customHeight="1" x14ac:dyDescent="0.2">
      <c r="A113" s="13" t="s">
        <v>165</v>
      </c>
      <c r="B113" s="10" t="s">
        <v>207</v>
      </c>
      <c r="C113" s="121"/>
      <c r="D113" s="121"/>
    </row>
    <row r="114" spans="1:4" ht="12" customHeight="1" x14ac:dyDescent="0.2">
      <c r="A114" s="13" t="s">
        <v>166</v>
      </c>
      <c r="B114" s="10" t="s">
        <v>378</v>
      </c>
      <c r="C114" s="112"/>
      <c r="D114" s="112"/>
    </row>
    <row r="115" spans="1:4" ht="12" customHeight="1" x14ac:dyDescent="0.2">
      <c r="A115" s="13" t="s">
        <v>167</v>
      </c>
      <c r="B115" s="116" t="s">
        <v>228</v>
      </c>
      <c r="C115" s="112">
        <v>1200</v>
      </c>
      <c r="D115" s="112">
        <v>1943</v>
      </c>
    </row>
    <row r="116" spans="1:4" ht="13.5" customHeight="1" x14ac:dyDescent="0.2">
      <c r="A116" s="13" t="s">
        <v>173</v>
      </c>
      <c r="B116" s="115" t="s">
        <v>485</v>
      </c>
      <c r="C116" s="112"/>
      <c r="D116" s="112"/>
    </row>
    <row r="117" spans="1:4" ht="12.75" customHeight="1" x14ac:dyDescent="0.2">
      <c r="A117" s="13" t="s">
        <v>175</v>
      </c>
      <c r="B117" s="213" t="s">
        <v>383</v>
      </c>
      <c r="C117" s="112"/>
      <c r="D117" s="112"/>
    </row>
    <row r="118" spans="1:4" ht="12" customHeight="1" x14ac:dyDescent="0.2">
      <c r="A118" s="13" t="s">
        <v>208</v>
      </c>
      <c r="B118" s="73" t="s">
        <v>366</v>
      </c>
      <c r="C118" s="112"/>
      <c r="D118" s="112"/>
    </row>
    <row r="119" spans="1:4" ht="13.5" customHeight="1" x14ac:dyDescent="0.2">
      <c r="A119" s="13" t="s">
        <v>209</v>
      </c>
      <c r="B119" s="73" t="s">
        <v>382</v>
      </c>
      <c r="C119" s="112"/>
      <c r="D119" s="112"/>
    </row>
    <row r="120" spans="1:4" ht="12.75" customHeight="1" x14ac:dyDescent="0.2">
      <c r="A120" s="13" t="s">
        <v>210</v>
      </c>
      <c r="B120" s="73" t="s">
        <v>381</v>
      </c>
      <c r="C120" s="112"/>
      <c r="D120" s="112"/>
    </row>
    <row r="121" spans="1:4" ht="14.25" customHeight="1" x14ac:dyDescent="0.2">
      <c r="A121" s="13" t="s">
        <v>374</v>
      </c>
      <c r="B121" s="73" t="s">
        <v>369</v>
      </c>
      <c r="C121" s="112"/>
      <c r="D121" s="112"/>
    </row>
    <row r="122" spans="1:4" ht="12" customHeight="1" x14ac:dyDescent="0.2">
      <c r="A122" s="13" t="s">
        <v>375</v>
      </c>
      <c r="B122" s="73" t="s">
        <v>380</v>
      </c>
      <c r="C122" s="112"/>
      <c r="D122" s="112"/>
    </row>
    <row r="123" spans="1:4" ht="12.75" customHeight="1" thickBot="1" x14ac:dyDescent="0.25">
      <c r="A123" s="11" t="s">
        <v>376</v>
      </c>
      <c r="B123" s="73" t="s">
        <v>379</v>
      </c>
      <c r="C123" s="113">
        <v>1200</v>
      </c>
      <c r="D123" s="113">
        <v>1943</v>
      </c>
    </row>
    <row r="124" spans="1:4" ht="13.5" customHeight="1" thickBot="1" x14ac:dyDescent="0.25">
      <c r="A124" s="18" t="s">
        <v>96</v>
      </c>
      <c r="B124" s="60" t="s">
        <v>384</v>
      </c>
      <c r="C124" s="119">
        <f>+C125+C126</f>
        <v>0</v>
      </c>
      <c r="D124" s="119">
        <f>+D125+D126</f>
        <v>0</v>
      </c>
    </row>
    <row r="125" spans="1:4" ht="12.75" customHeight="1" x14ac:dyDescent="0.2">
      <c r="A125" s="13" t="s">
        <v>146</v>
      </c>
      <c r="B125" s="7" t="s">
        <v>133</v>
      </c>
      <c r="C125" s="122"/>
      <c r="D125" s="122"/>
    </row>
    <row r="126" spans="1:4" ht="14.25" customHeight="1" thickBot="1" x14ac:dyDescent="0.25">
      <c r="A126" s="14" t="s">
        <v>147</v>
      </c>
      <c r="B126" s="10" t="s">
        <v>134</v>
      </c>
      <c r="C126" s="123"/>
      <c r="D126" s="123"/>
    </row>
    <row r="127" spans="1:4" ht="15" customHeight="1" thickBot="1" x14ac:dyDescent="0.25">
      <c r="A127" s="18" t="s">
        <v>97</v>
      </c>
      <c r="B127" s="60" t="s">
        <v>385</v>
      </c>
      <c r="C127" s="119">
        <f>+C94+C110+C124</f>
        <v>6400</v>
      </c>
      <c r="D127" s="119">
        <f>+D94+D110+D124</f>
        <v>7143</v>
      </c>
    </row>
    <row r="128" spans="1:4" ht="14.25" customHeight="1" thickBot="1" x14ac:dyDescent="0.25">
      <c r="A128" s="18" t="s">
        <v>98</v>
      </c>
      <c r="B128" s="60" t="s">
        <v>386</v>
      </c>
      <c r="C128" s="119">
        <f>+C129+C130+C131</f>
        <v>0</v>
      </c>
      <c r="D128" s="119">
        <f>+D129+D130+D131</f>
        <v>0</v>
      </c>
    </row>
    <row r="129" spans="1:4" ht="12.75" customHeight="1" x14ac:dyDescent="0.2">
      <c r="A129" s="13" t="s">
        <v>150</v>
      </c>
      <c r="B129" s="7" t="s">
        <v>387</v>
      </c>
      <c r="C129" s="112"/>
      <c r="D129" s="112"/>
    </row>
    <row r="130" spans="1:4" ht="12.75" customHeight="1" x14ac:dyDescent="0.2">
      <c r="A130" s="13" t="s">
        <v>151</v>
      </c>
      <c r="B130" s="7" t="s">
        <v>388</v>
      </c>
      <c r="C130" s="112"/>
      <c r="D130" s="112"/>
    </row>
    <row r="131" spans="1:4" ht="13.5" customHeight="1" thickBot="1" x14ac:dyDescent="0.25">
      <c r="A131" s="11" t="s">
        <v>152</v>
      </c>
      <c r="B131" s="5" t="s">
        <v>389</v>
      </c>
      <c r="C131" s="112"/>
      <c r="D131" s="112"/>
    </row>
    <row r="132" spans="1:4" ht="13.5" customHeight="1" thickBot="1" x14ac:dyDescent="0.25">
      <c r="A132" s="18" t="s">
        <v>99</v>
      </c>
      <c r="B132" s="60" t="s">
        <v>449</v>
      </c>
      <c r="C132" s="119">
        <f>+C133+C134+C135+C136</f>
        <v>0</v>
      </c>
      <c r="D132" s="119">
        <f>+D133+D134+D135+D136</f>
        <v>0</v>
      </c>
    </row>
    <row r="133" spans="1:4" ht="11.25" customHeight="1" x14ac:dyDescent="0.2">
      <c r="A133" s="13" t="s">
        <v>153</v>
      </c>
      <c r="B133" s="7" t="s">
        <v>390</v>
      </c>
      <c r="C133" s="112"/>
      <c r="D133" s="112"/>
    </row>
    <row r="134" spans="1:4" ht="12" customHeight="1" x14ac:dyDescent="0.2">
      <c r="A134" s="13" t="s">
        <v>154</v>
      </c>
      <c r="B134" s="7" t="s">
        <v>391</v>
      </c>
      <c r="C134" s="112"/>
      <c r="D134" s="112"/>
    </row>
    <row r="135" spans="1:4" ht="15" customHeight="1" x14ac:dyDescent="0.2">
      <c r="A135" s="13" t="s">
        <v>293</v>
      </c>
      <c r="B135" s="7" t="s">
        <v>392</v>
      </c>
      <c r="C135" s="112"/>
      <c r="D135" s="112"/>
    </row>
    <row r="136" spans="1:4" ht="12.75" customHeight="1" thickBot="1" x14ac:dyDescent="0.25">
      <c r="A136" s="11" t="s">
        <v>294</v>
      </c>
      <c r="B136" s="5" t="s">
        <v>393</v>
      </c>
      <c r="C136" s="112"/>
      <c r="D136" s="112"/>
    </row>
    <row r="137" spans="1:4" ht="12.75" customHeight="1" thickBot="1" x14ac:dyDescent="0.25">
      <c r="A137" s="18" t="s">
        <v>100</v>
      </c>
      <c r="B137" s="60" t="s">
        <v>394</v>
      </c>
      <c r="C137" s="125">
        <f>+C138+C139+C140+C141</f>
        <v>0</v>
      </c>
      <c r="D137" s="125">
        <f>+D138+D139+D140+D141</f>
        <v>0</v>
      </c>
    </row>
    <row r="138" spans="1:4" ht="12" customHeight="1" x14ac:dyDescent="0.2">
      <c r="A138" s="13" t="s">
        <v>155</v>
      </c>
      <c r="B138" s="7" t="s">
        <v>395</v>
      </c>
      <c r="C138" s="112"/>
      <c r="D138" s="112"/>
    </row>
    <row r="139" spans="1:4" ht="14.25" customHeight="1" x14ac:dyDescent="0.2">
      <c r="A139" s="13" t="s">
        <v>156</v>
      </c>
      <c r="B139" s="7" t="s">
        <v>405</v>
      </c>
      <c r="C139" s="112"/>
      <c r="D139" s="112"/>
    </row>
    <row r="140" spans="1:4" ht="12.75" customHeight="1" x14ac:dyDescent="0.2">
      <c r="A140" s="13" t="s">
        <v>306</v>
      </c>
      <c r="B140" s="7" t="s">
        <v>396</v>
      </c>
      <c r="C140" s="112"/>
      <c r="D140" s="112"/>
    </row>
    <row r="141" spans="1:4" ht="13.5" customHeight="1" thickBot="1" x14ac:dyDescent="0.25">
      <c r="A141" s="11" t="s">
        <v>307</v>
      </c>
      <c r="B141" s="5" t="s">
        <v>397</v>
      </c>
      <c r="C141" s="112"/>
      <c r="D141" s="112"/>
    </row>
    <row r="142" spans="1:4" ht="13.5" customHeight="1" thickBot="1" x14ac:dyDescent="0.25">
      <c r="A142" s="18" t="s">
        <v>101</v>
      </c>
      <c r="B142" s="60" t="s">
        <v>398</v>
      </c>
      <c r="C142" s="128">
        <f>+C143+C144+C145+C146</f>
        <v>0</v>
      </c>
      <c r="D142" s="128">
        <f>+D143+D144+D145+D146</f>
        <v>0</v>
      </c>
    </row>
    <row r="143" spans="1:4" ht="12" customHeight="1" x14ac:dyDescent="0.2">
      <c r="A143" s="13" t="s">
        <v>201</v>
      </c>
      <c r="B143" s="7" t="s">
        <v>399</v>
      </c>
      <c r="C143" s="112"/>
      <c r="D143" s="112"/>
    </row>
    <row r="144" spans="1:4" ht="13.5" customHeight="1" x14ac:dyDescent="0.2">
      <c r="A144" s="13" t="s">
        <v>202</v>
      </c>
      <c r="B144" s="7" t="s">
        <v>400</v>
      </c>
      <c r="C144" s="112"/>
      <c r="D144" s="112"/>
    </row>
    <row r="145" spans="1:5" ht="12.75" customHeight="1" x14ac:dyDescent="0.2">
      <c r="A145" s="13" t="s">
        <v>227</v>
      </c>
      <c r="B145" s="7" t="s">
        <v>401</v>
      </c>
      <c r="C145" s="112"/>
      <c r="D145" s="112"/>
    </row>
    <row r="146" spans="1:5" ht="14.25" customHeight="1" thickBot="1" x14ac:dyDescent="0.25">
      <c r="A146" s="13" t="s">
        <v>309</v>
      </c>
      <c r="B146" s="7" t="s">
        <v>402</v>
      </c>
      <c r="C146" s="112"/>
      <c r="D146" s="112"/>
    </row>
    <row r="147" spans="1:5" ht="15.75" customHeight="1" thickBot="1" x14ac:dyDescent="0.25">
      <c r="A147" s="18" t="s">
        <v>102</v>
      </c>
      <c r="B147" s="60" t="s">
        <v>403</v>
      </c>
      <c r="C147" s="229">
        <f>+C128+C132+C137+C142</f>
        <v>0</v>
      </c>
      <c r="D147" s="229">
        <f>+D128+D132+D137+D142</f>
        <v>0</v>
      </c>
    </row>
    <row r="148" spans="1:5" ht="14.25" customHeight="1" thickBot="1" x14ac:dyDescent="0.25">
      <c r="A148" s="117" t="s">
        <v>103</v>
      </c>
      <c r="B148" s="194" t="s">
        <v>404</v>
      </c>
      <c r="C148" s="229">
        <f>+C127+C147</f>
        <v>6400</v>
      </c>
      <c r="D148" s="229">
        <f>+D127+D147</f>
        <v>7143</v>
      </c>
    </row>
    <row r="149" spans="1:5" ht="15.75" x14ac:dyDescent="0.25">
      <c r="A149" s="195"/>
      <c r="B149" s="195"/>
      <c r="C149" s="196"/>
    </row>
    <row r="150" spans="1:5" x14ac:dyDescent="0.2">
      <c r="A150" s="548" t="s">
        <v>406</v>
      </c>
      <c r="B150" s="548"/>
      <c r="C150" s="548"/>
      <c r="D150" s="549"/>
      <c r="E150" s="549"/>
    </row>
    <row r="151" spans="1:5" ht="14.25" thickBot="1" x14ac:dyDescent="0.25">
      <c r="A151" s="866" t="s">
        <v>183</v>
      </c>
      <c r="B151" s="866"/>
      <c r="C151" s="873" t="s">
        <v>226</v>
      </c>
      <c r="D151" s="873"/>
    </row>
    <row r="152" spans="1:5" ht="34.5" customHeight="1" thickBot="1" x14ac:dyDescent="0.25">
      <c r="A152" s="18">
        <v>1</v>
      </c>
      <c r="B152" s="24" t="s">
        <v>407</v>
      </c>
      <c r="C152" s="119">
        <f>+C64-C127</f>
        <v>-6400</v>
      </c>
      <c r="D152" s="119">
        <f>+D64-D127</f>
        <v>-6400</v>
      </c>
    </row>
    <row r="153" spans="1:5" ht="14.25" customHeight="1" thickBot="1" x14ac:dyDescent="0.25">
      <c r="A153" s="18" t="s">
        <v>95</v>
      </c>
      <c r="B153" s="24" t="s">
        <v>408</v>
      </c>
      <c r="C153" s="119">
        <f>+C87-C147</f>
        <v>6400</v>
      </c>
      <c r="D153" s="119">
        <f>+D87-D147</f>
        <v>6400</v>
      </c>
    </row>
    <row r="154" spans="1:5" ht="15.75" x14ac:dyDescent="0.25">
      <c r="A154" s="195"/>
      <c r="B154" s="195"/>
      <c r="C154" s="196"/>
    </row>
    <row r="156" spans="1:5" x14ac:dyDescent="0.2">
      <c r="A156" s="865" t="s">
        <v>778</v>
      </c>
      <c r="B156" s="865"/>
      <c r="C156" s="865"/>
      <c r="D156" s="865"/>
    </row>
  </sheetData>
  <mergeCells count="12">
    <mergeCell ref="A2:D2"/>
    <mergeCell ref="A3:D3"/>
    <mergeCell ref="A4:D4"/>
    <mergeCell ref="A5:C5"/>
    <mergeCell ref="A6:B6"/>
    <mergeCell ref="A156:D156"/>
    <mergeCell ref="A90:C90"/>
    <mergeCell ref="A91:B91"/>
    <mergeCell ref="A151:B151"/>
    <mergeCell ref="C6:D6"/>
    <mergeCell ref="C91:D91"/>
    <mergeCell ref="C151:D151"/>
  </mergeCells>
  <pageMargins left="0.70866141732283472" right="0.70866141732283472" top="0.74803149606299213" bottom="0" header="0.31496062992125984" footer="0.31496062992125984"/>
  <pageSetup paperSize="9" orientation="portrait" horizontalDpi="0" verticalDpi="0" r:id="rId1"/>
  <headerFooter>
    <oddHeader>&amp;C                                                                                                                 1.3.melléklet a 12014. (I.28.) önkormányzati rendelethez*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view="pageLayout" topLeftCell="A121" zoomScaleNormal="120" zoomScaleSheetLayoutView="100" workbookViewId="0">
      <selection activeCell="A156" sqref="A156"/>
    </sheetView>
  </sheetViews>
  <sheetFormatPr defaultRowHeight="15.75" x14ac:dyDescent="0.25"/>
  <cols>
    <col min="1" max="1" width="9.5" style="195" customWidth="1"/>
    <col min="2" max="2" width="57.83203125" style="195" customWidth="1"/>
    <col min="3" max="3" width="12.6640625" style="195" customWidth="1"/>
    <col min="4" max="4" width="10.1640625" style="196" customWidth="1"/>
    <col min="5" max="16384" width="9.33203125" style="214"/>
  </cols>
  <sheetData>
    <row r="1" spans="1:4" ht="15.95" customHeight="1" x14ac:dyDescent="0.25">
      <c r="A1" s="867" t="s">
        <v>92</v>
      </c>
      <c r="B1" s="867"/>
      <c r="C1" s="867"/>
      <c r="D1" s="867"/>
    </row>
    <row r="2" spans="1:4" ht="15.95" customHeight="1" thickBot="1" x14ac:dyDescent="0.3">
      <c r="A2" s="866" t="s">
        <v>181</v>
      </c>
      <c r="B2" s="866"/>
      <c r="C2" s="488"/>
      <c r="D2" s="496" t="s">
        <v>226</v>
      </c>
    </row>
    <row r="3" spans="1:4" ht="38.1" customHeight="1" thickBot="1" x14ac:dyDescent="0.3">
      <c r="A3" s="21" t="s">
        <v>144</v>
      </c>
      <c r="B3" s="22" t="s">
        <v>93</v>
      </c>
      <c r="C3" s="29" t="s">
        <v>248</v>
      </c>
      <c r="D3" s="29" t="s">
        <v>573</v>
      </c>
    </row>
    <row r="4" spans="1:4" s="215" customFormat="1" ht="12" customHeight="1" thickBot="1" x14ac:dyDescent="0.25">
      <c r="A4" s="209">
        <v>1</v>
      </c>
      <c r="B4" s="210">
        <v>2</v>
      </c>
      <c r="C4" s="211">
        <v>3</v>
      </c>
      <c r="D4" s="211">
        <v>3</v>
      </c>
    </row>
    <row r="5" spans="1:4" s="216" customFormat="1" ht="12" customHeight="1" thickBot="1" x14ac:dyDescent="0.25">
      <c r="A5" s="18" t="s">
        <v>94</v>
      </c>
      <c r="B5" s="19" t="s">
        <v>249</v>
      </c>
      <c r="C5" s="119">
        <f>+C6+C7+C8+C9+C10+C11</f>
        <v>90910</v>
      </c>
      <c r="D5" s="119">
        <f>+D6+D7+D8+D9+D10+D11</f>
        <v>90910</v>
      </c>
    </row>
    <row r="6" spans="1:4" s="216" customFormat="1" ht="12" customHeight="1" x14ac:dyDescent="0.2">
      <c r="A6" s="13" t="s">
        <v>157</v>
      </c>
      <c r="B6" s="217" t="s">
        <v>250</v>
      </c>
      <c r="C6" s="122">
        <v>90910</v>
      </c>
      <c r="D6" s="122">
        <v>90910</v>
      </c>
    </row>
    <row r="7" spans="1:4" s="216" customFormat="1" ht="12" customHeight="1" x14ac:dyDescent="0.2">
      <c r="A7" s="12" t="s">
        <v>158</v>
      </c>
      <c r="B7" s="218" t="s">
        <v>251</v>
      </c>
      <c r="C7" s="121"/>
      <c r="D7" s="121"/>
    </row>
    <row r="8" spans="1:4" s="216" customFormat="1" ht="12" customHeight="1" x14ac:dyDescent="0.2">
      <c r="A8" s="12" t="s">
        <v>159</v>
      </c>
      <c r="B8" s="218" t="s">
        <v>252</v>
      </c>
      <c r="C8" s="121"/>
      <c r="D8" s="121"/>
    </row>
    <row r="9" spans="1:4" s="216" customFormat="1" ht="12" customHeight="1" x14ac:dyDescent="0.2">
      <c r="A9" s="12" t="s">
        <v>160</v>
      </c>
      <c r="B9" s="218" t="s">
        <v>253</v>
      </c>
      <c r="C9" s="121"/>
      <c r="D9" s="121"/>
    </row>
    <row r="10" spans="1:4" s="216" customFormat="1" ht="12" customHeight="1" x14ac:dyDescent="0.2">
      <c r="A10" s="12" t="s">
        <v>177</v>
      </c>
      <c r="B10" s="218" t="s">
        <v>254</v>
      </c>
      <c r="C10" s="121"/>
      <c r="D10" s="121"/>
    </row>
    <row r="11" spans="1:4" s="216" customFormat="1" ht="12" customHeight="1" thickBot="1" x14ac:dyDescent="0.25">
      <c r="A11" s="14" t="s">
        <v>161</v>
      </c>
      <c r="B11" s="219" t="s">
        <v>255</v>
      </c>
      <c r="C11" s="121"/>
      <c r="D11" s="121"/>
    </row>
    <row r="12" spans="1:4" s="216" customFormat="1" ht="12" customHeight="1" thickBot="1" x14ac:dyDescent="0.25">
      <c r="A12" s="18" t="s">
        <v>95</v>
      </c>
      <c r="B12" s="114" t="s">
        <v>256</v>
      </c>
      <c r="C12" s="119">
        <f>+C13+C14+C15+C16+C17</f>
        <v>0</v>
      </c>
      <c r="D12" s="119">
        <f>+D13+D14+D15+D16+D17</f>
        <v>2398</v>
      </c>
    </row>
    <row r="13" spans="1:4" s="216" customFormat="1" ht="12" customHeight="1" x14ac:dyDescent="0.2">
      <c r="A13" s="13" t="s">
        <v>163</v>
      </c>
      <c r="B13" s="217" t="s">
        <v>257</v>
      </c>
      <c r="C13" s="122"/>
      <c r="D13" s="122"/>
    </row>
    <row r="14" spans="1:4" s="216" customFormat="1" ht="12" customHeight="1" x14ac:dyDescent="0.2">
      <c r="A14" s="12" t="s">
        <v>164</v>
      </c>
      <c r="B14" s="218" t="s">
        <v>258</v>
      </c>
      <c r="C14" s="121"/>
      <c r="D14" s="121"/>
    </row>
    <row r="15" spans="1:4" s="216" customFormat="1" ht="12" customHeight="1" x14ac:dyDescent="0.2">
      <c r="A15" s="12" t="s">
        <v>165</v>
      </c>
      <c r="B15" s="218" t="s">
        <v>479</v>
      </c>
      <c r="C15" s="121"/>
      <c r="D15" s="121"/>
    </row>
    <row r="16" spans="1:4" s="216" customFormat="1" ht="12" customHeight="1" x14ac:dyDescent="0.2">
      <c r="A16" s="12" t="s">
        <v>166</v>
      </c>
      <c r="B16" s="218" t="s">
        <v>480</v>
      </c>
      <c r="C16" s="121"/>
      <c r="D16" s="121"/>
    </row>
    <row r="17" spans="1:4" s="216" customFormat="1" ht="12" customHeight="1" x14ac:dyDescent="0.2">
      <c r="A17" s="12" t="s">
        <v>167</v>
      </c>
      <c r="B17" s="218" t="s">
        <v>609</v>
      </c>
      <c r="C17" s="121"/>
      <c r="D17" s="121">
        <v>2398</v>
      </c>
    </row>
    <row r="18" spans="1:4" s="216" customFormat="1" ht="12" customHeight="1" thickBot="1" x14ac:dyDescent="0.25">
      <c r="A18" s="14" t="s">
        <v>173</v>
      </c>
      <c r="B18" s="219" t="s">
        <v>260</v>
      </c>
      <c r="C18" s="123"/>
      <c r="D18" s="123"/>
    </row>
    <row r="19" spans="1:4" s="216" customFormat="1" ht="12" customHeight="1" thickBot="1" x14ac:dyDescent="0.25">
      <c r="A19" s="18" t="s">
        <v>96</v>
      </c>
      <c r="B19" s="19" t="s">
        <v>261</v>
      </c>
      <c r="C19" s="119">
        <f>+C20+C21+C22+C23+C24</f>
        <v>0</v>
      </c>
      <c r="D19" s="119">
        <f>+D20+D21+D22+D23+D24</f>
        <v>0</v>
      </c>
    </row>
    <row r="20" spans="1:4" s="216" customFormat="1" ht="12" customHeight="1" x14ac:dyDescent="0.2">
      <c r="A20" s="13" t="s">
        <v>146</v>
      </c>
      <c r="B20" s="217" t="s">
        <v>262</v>
      </c>
      <c r="C20" s="122"/>
      <c r="D20" s="122"/>
    </row>
    <row r="21" spans="1:4" s="216" customFormat="1" ht="12" customHeight="1" x14ac:dyDescent="0.2">
      <c r="A21" s="12" t="s">
        <v>147</v>
      </c>
      <c r="B21" s="218" t="s">
        <v>263</v>
      </c>
      <c r="C21" s="121"/>
      <c r="D21" s="121"/>
    </row>
    <row r="22" spans="1:4" s="216" customFormat="1" ht="12" customHeight="1" x14ac:dyDescent="0.2">
      <c r="A22" s="12" t="s">
        <v>148</v>
      </c>
      <c r="B22" s="218" t="s">
        <v>481</v>
      </c>
      <c r="C22" s="121"/>
      <c r="D22" s="121"/>
    </row>
    <row r="23" spans="1:4" s="216" customFormat="1" ht="12" customHeight="1" x14ac:dyDescent="0.2">
      <c r="A23" s="12" t="s">
        <v>149</v>
      </c>
      <c r="B23" s="218" t="s">
        <v>482</v>
      </c>
      <c r="C23" s="121"/>
      <c r="D23" s="121"/>
    </row>
    <row r="24" spans="1:4" s="216" customFormat="1" ht="12" customHeight="1" x14ac:dyDescent="0.2">
      <c r="A24" s="12" t="s">
        <v>191</v>
      </c>
      <c r="B24" s="218" t="s">
        <v>264</v>
      </c>
      <c r="C24" s="121"/>
      <c r="D24" s="121"/>
    </row>
    <row r="25" spans="1:4" s="216" customFormat="1" ht="12" customHeight="1" thickBot="1" x14ac:dyDescent="0.25">
      <c r="A25" s="14" t="s">
        <v>192</v>
      </c>
      <c r="B25" s="219" t="s">
        <v>265</v>
      </c>
      <c r="C25" s="123"/>
      <c r="D25" s="123"/>
    </row>
    <row r="26" spans="1:4" s="216" customFormat="1" ht="12" customHeight="1" thickBot="1" x14ac:dyDescent="0.25">
      <c r="A26" s="18" t="s">
        <v>193</v>
      </c>
      <c r="B26" s="19" t="s">
        <v>266</v>
      </c>
      <c r="C26" s="125">
        <f>+C27+C30+C31+C32</f>
        <v>0</v>
      </c>
      <c r="D26" s="125">
        <f>+D27+D30+D31+D32</f>
        <v>0</v>
      </c>
    </row>
    <row r="27" spans="1:4" s="216" customFormat="1" ht="12" customHeight="1" x14ac:dyDescent="0.2">
      <c r="A27" s="13" t="s">
        <v>267</v>
      </c>
      <c r="B27" s="217" t="s">
        <v>273</v>
      </c>
      <c r="C27" s="212">
        <f>+C28+C29</f>
        <v>0</v>
      </c>
      <c r="D27" s="212">
        <f>+D28+D29</f>
        <v>0</v>
      </c>
    </row>
    <row r="28" spans="1:4" s="216" customFormat="1" ht="12" customHeight="1" x14ac:dyDescent="0.2">
      <c r="A28" s="12" t="s">
        <v>268</v>
      </c>
      <c r="B28" s="218" t="s">
        <v>274</v>
      </c>
      <c r="C28" s="121"/>
      <c r="D28" s="121"/>
    </row>
    <row r="29" spans="1:4" s="216" customFormat="1" ht="12" customHeight="1" x14ac:dyDescent="0.2">
      <c r="A29" s="12" t="s">
        <v>269</v>
      </c>
      <c r="B29" s="218" t="s">
        <v>275</v>
      </c>
      <c r="C29" s="121"/>
      <c r="D29" s="121"/>
    </row>
    <row r="30" spans="1:4" s="216" customFormat="1" ht="12" customHeight="1" x14ac:dyDescent="0.2">
      <c r="A30" s="12" t="s">
        <v>270</v>
      </c>
      <c r="B30" s="218" t="s">
        <v>276</v>
      </c>
      <c r="C30" s="121"/>
      <c r="D30" s="121"/>
    </row>
    <row r="31" spans="1:4" s="216" customFormat="1" ht="12" customHeight="1" x14ac:dyDescent="0.2">
      <c r="A31" s="12" t="s">
        <v>271</v>
      </c>
      <c r="B31" s="218" t="s">
        <v>277</v>
      </c>
      <c r="C31" s="121"/>
      <c r="D31" s="121"/>
    </row>
    <row r="32" spans="1:4" s="216" customFormat="1" ht="12" customHeight="1" thickBot="1" x14ac:dyDescent="0.25">
      <c r="A32" s="14" t="s">
        <v>272</v>
      </c>
      <c r="B32" s="219" t="s">
        <v>278</v>
      </c>
      <c r="C32" s="123"/>
      <c r="D32" s="123"/>
    </row>
    <row r="33" spans="1:4" s="216" customFormat="1" ht="12" customHeight="1" thickBot="1" x14ac:dyDescent="0.25">
      <c r="A33" s="18" t="s">
        <v>98</v>
      </c>
      <c r="B33" s="19" t="s">
        <v>279</v>
      </c>
      <c r="C33" s="119">
        <f>SUM(C34:C43)</f>
        <v>0</v>
      </c>
      <c r="D33" s="119">
        <f>SUM(D34:D43)</f>
        <v>0</v>
      </c>
    </row>
    <row r="34" spans="1:4" s="216" customFormat="1" ht="12" customHeight="1" x14ac:dyDescent="0.2">
      <c r="A34" s="13" t="s">
        <v>150</v>
      </c>
      <c r="B34" s="217" t="s">
        <v>282</v>
      </c>
      <c r="C34" s="122"/>
      <c r="D34" s="122"/>
    </row>
    <row r="35" spans="1:4" s="216" customFormat="1" ht="12" customHeight="1" x14ac:dyDescent="0.2">
      <c r="A35" s="12" t="s">
        <v>151</v>
      </c>
      <c r="B35" s="218" t="s">
        <v>283</v>
      </c>
      <c r="C35" s="121"/>
      <c r="D35" s="121"/>
    </row>
    <row r="36" spans="1:4" s="216" customFormat="1" ht="12" customHeight="1" x14ac:dyDescent="0.2">
      <c r="A36" s="12" t="s">
        <v>152</v>
      </c>
      <c r="B36" s="218" t="s">
        <v>284</v>
      </c>
      <c r="C36" s="121"/>
      <c r="D36" s="121"/>
    </row>
    <row r="37" spans="1:4" s="216" customFormat="1" ht="12" customHeight="1" x14ac:dyDescent="0.2">
      <c r="A37" s="12" t="s">
        <v>195</v>
      </c>
      <c r="B37" s="218" t="s">
        <v>285</v>
      </c>
      <c r="C37" s="121"/>
      <c r="D37" s="121"/>
    </row>
    <row r="38" spans="1:4" s="216" customFormat="1" ht="12" customHeight="1" x14ac:dyDescent="0.2">
      <c r="A38" s="12" t="s">
        <v>196</v>
      </c>
      <c r="B38" s="218" t="s">
        <v>286</v>
      </c>
      <c r="C38" s="121"/>
      <c r="D38" s="121"/>
    </row>
    <row r="39" spans="1:4" s="216" customFormat="1" ht="12" customHeight="1" x14ac:dyDescent="0.2">
      <c r="A39" s="12" t="s">
        <v>197</v>
      </c>
      <c r="B39" s="218" t="s">
        <v>287</v>
      </c>
      <c r="C39" s="121"/>
      <c r="D39" s="121"/>
    </row>
    <row r="40" spans="1:4" s="216" customFormat="1" ht="12" customHeight="1" x14ac:dyDescent="0.2">
      <c r="A40" s="12" t="s">
        <v>198</v>
      </c>
      <c r="B40" s="218" t="s">
        <v>288</v>
      </c>
      <c r="C40" s="121"/>
      <c r="D40" s="121"/>
    </row>
    <row r="41" spans="1:4" s="216" customFormat="1" ht="12" customHeight="1" x14ac:dyDescent="0.2">
      <c r="A41" s="12" t="s">
        <v>199</v>
      </c>
      <c r="B41" s="218" t="s">
        <v>289</v>
      </c>
      <c r="C41" s="121"/>
      <c r="D41" s="121"/>
    </row>
    <row r="42" spans="1:4" s="216" customFormat="1" ht="12" customHeight="1" x14ac:dyDescent="0.2">
      <c r="A42" s="12" t="s">
        <v>280</v>
      </c>
      <c r="B42" s="218" t="s">
        <v>290</v>
      </c>
      <c r="C42" s="124"/>
      <c r="D42" s="124"/>
    </row>
    <row r="43" spans="1:4" s="216" customFormat="1" ht="12" customHeight="1" thickBot="1" x14ac:dyDescent="0.25">
      <c r="A43" s="14" t="s">
        <v>281</v>
      </c>
      <c r="B43" s="219" t="s">
        <v>291</v>
      </c>
      <c r="C43" s="206"/>
      <c r="D43" s="206"/>
    </row>
    <row r="44" spans="1:4" s="216" customFormat="1" ht="12" customHeight="1" thickBot="1" x14ac:dyDescent="0.25">
      <c r="A44" s="18" t="s">
        <v>99</v>
      </c>
      <c r="B44" s="19" t="s">
        <v>292</v>
      </c>
      <c r="C44" s="119">
        <f>SUM(C45:C49)</f>
        <v>0</v>
      </c>
      <c r="D44" s="119">
        <f>SUM(D45:D49)</f>
        <v>0</v>
      </c>
    </row>
    <row r="45" spans="1:4" s="216" customFormat="1" ht="12" customHeight="1" x14ac:dyDescent="0.2">
      <c r="A45" s="13" t="s">
        <v>153</v>
      </c>
      <c r="B45" s="217" t="s">
        <v>296</v>
      </c>
      <c r="C45" s="263"/>
      <c r="D45" s="263"/>
    </row>
    <row r="46" spans="1:4" s="216" customFormat="1" ht="12" customHeight="1" x14ac:dyDescent="0.2">
      <c r="A46" s="12" t="s">
        <v>154</v>
      </c>
      <c r="B46" s="218" t="s">
        <v>297</v>
      </c>
      <c r="C46" s="124"/>
      <c r="D46" s="124"/>
    </row>
    <row r="47" spans="1:4" s="216" customFormat="1" ht="12" customHeight="1" x14ac:dyDescent="0.2">
      <c r="A47" s="12" t="s">
        <v>293</v>
      </c>
      <c r="B47" s="218" t="s">
        <v>298</v>
      </c>
      <c r="C47" s="124"/>
      <c r="D47" s="124"/>
    </row>
    <row r="48" spans="1:4" s="216" customFormat="1" ht="12" customHeight="1" x14ac:dyDescent="0.2">
      <c r="A48" s="12" t="s">
        <v>294</v>
      </c>
      <c r="B48" s="218" t="s">
        <v>299</v>
      </c>
      <c r="C48" s="124"/>
      <c r="D48" s="124"/>
    </row>
    <row r="49" spans="1:4" s="216" customFormat="1" ht="12" customHeight="1" thickBot="1" x14ac:dyDescent="0.25">
      <c r="A49" s="14" t="s">
        <v>295</v>
      </c>
      <c r="B49" s="219" t="s">
        <v>300</v>
      </c>
      <c r="C49" s="206"/>
      <c r="D49" s="206"/>
    </row>
    <row r="50" spans="1:4" s="216" customFormat="1" ht="12" customHeight="1" thickBot="1" x14ac:dyDescent="0.25">
      <c r="A50" s="18" t="s">
        <v>200</v>
      </c>
      <c r="B50" s="19" t="s">
        <v>301</v>
      </c>
      <c r="C50" s="119">
        <f>SUM(C51:C53)</f>
        <v>0</v>
      </c>
      <c r="D50" s="119">
        <f>SUM(D51:D53)</f>
        <v>0</v>
      </c>
    </row>
    <row r="51" spans="1:4" s="216" customFormat="1" ht="12" customHeight="1" x14ac:dyDescent="0.2">
      <c r="A51" s="13" t="s">
        <v>155</v>
      </c>
      <c r="B51" s="217" t="s">
        <v>302</v>
      </c>
      <c r="C51" s="122"/>
      <c r="D51" s="122"/>
    </row>
    <row r="52" spans="1:4" s="216" customFormat="1" ht="12" customHeight="1" x14ac:dyDescent="0.2">
      <c r="A52" s="12" t="s">
        <v>156</v>
      </c>
      <c r="B52" s="218" t="s">
        <v>483</v>
      </c>
      <c r="C52" s="121"/>
      <c r="D52" s="121"/>
    </row>
    <row r="53" spans="1:4" s="216" customFormat="1" ht="12" customHeight="1" x14ac:dyDescent="0.2">
      <c r="A53" s="12" t="s">
        <v>306</v>
      </c>
      <c r="B53" s="218" t="s">
        <v>304</v>
      </c>
      <c r="C53" s="121"/>
      <c r="D53" s="121"/>
    </row>
    <row r="54" spans="1:4" s="216" customFormat="1" ht="12" customHeight="1" thickBot="1" x14ac:dyDescent="0.25">
      <c r="A54" s="14" t="s">
        <v>307</v>
      </c>
      <c r="B54" s="219" t="s">
        <v>305</v>
      </c>
      <c r="C54" s="123"/>
      <c r="D54" s="123"/>
    </row>
    <row r="55" spans="1:4" s="216" customFormat="1" ht="12" customHeight="1" thickBot="1" x14ac:dyDescent="0.25">
      <c r="A55" s="18" t="s">
        <v>101</v>
      </c>
      <c r="B55" s="114" t="s">
        <v>308</v>
      </c>
      <c r="C55" s="119">
        <f>SUM(C56:C58)</f>
        <v>0</v>
      </c>
      <c r="D55" s="119">
        <f>SUM(D56:D58)</f>
        <v>0</v>
      </c>
    </row>
    <row r="56" spans="1:4" s="216" customFormat="1" ht="12" customHeight="1" x14ac:dyDescent="0.2">
      <c r="A56" s="13" t="s">
        <v>201</v>
      </c>
      <c r="B56" s="217" t="s">
        <v>310</v>
      </c>
      <c r="C56" s="124"/>
      <c r="D56" s="124"/>
    </row>
    <row r="57" spans="1:4" s="216" customFormat="1" ht="12" customHeight="1" x14ac:dyDescent="0.2">
      <c r="A57" s="12" t="s">
        <v>202</v>
      </c>
      <c r="B57" s="218" t="s">
        <v>484</v>
      </c>
      <c r="C57" s="124"/>
      <c r="D57" s="124"/>
    </row>
    <row r="58" spans="1:4" s="216" customFormat="1" ht="12" customHeight="1" x14ac:dyDescent="0.2">
      <c r="A58" s="12" t="s">
        <v>227</v>
      </c>
      <c r="B58" s="218" t="s">
        <v>311</v>
      </c>
      <c r="C58" s="124"/>
      <c r="D58" s="124"/>
    </row>
    <row r="59" spans="1:4" s="216" customFormat="1" ht="12" customHeight="1" thickBot="1" x14ac:dyDescent="0.25">
      <c r="A59" s="14" t="s">
        <v>309</v>
      </c>
      <c r="B59" s="219" t="s">
        <v>312</v>
      </c>
      <c r="C59" s="124"/>
      <c r="D59" s="124"/>
    </row>
    <row r="60" spans="1:4" s="216" customFormat="1" ht="12" customHeight="1" thickBot="1" x14ac:dyDescent="0.25">
      <c r="A60" s="18" t="s">
        <v>102</v>
      </c>
      <c r="B60" s="19" t="s">
        <v>313</v>
      </c>
      <c r="C60" s="125">
        <f>+C5+C12+C19+C26+C33+C44+C50+C55</f>
        <v>90910</v>
      </c>
      <c r="D60" s="125">
        <f>+D5+D12+D19+D26+D33+D44+D50+D55</f>
        <v>93308</v>
      </c>
    </row>
    <row r="61" spans="1:4" s="216" customFormat="1" ht="12" customHeight="1" thickBot="1" x14ac:dyDescent="0.25">
      <c r="A61" s="220" t="s">
        <v>314</v>
      </c>
      <c r="B61" s="114" t="s">
        <v>315</v>
      </c>
      <c r="C61" s="119">
        <f>SUM(C62:C64)</f>
        <v>0</v>
      </c>
      <c r="D61" s="119">
        <f>SUM(D62:D64)</f>
        <v>0</v>
      </c>
    </row>
    <row r="62" spans="1:4" s="216" customFormat="1" ht="12" customHeight="1" x14ac:dyDescent="0.2">
      <c r="A62" s="13" t="s">
        <v>348</v>
      </c>
      <c r="B62" s="217" t="s">
        <v>316</v>
      </c>
      <c r="C62" s="124"/>
      <c r="D62" s="124"/>
    </row>
    <row r="63" spans="1:4" s="216" customFormat="1" ht="12" customHeight="1" x14ac:dyDescent="0.2">
      <c r="A63" s="12" t="s">
        <v>357</v>
      </c>
      <c r="B63" s="218" t="s">
        <v>317</v>
      </c>
      <c r="C63" s="124"/>
      <c r="D63" s="124"/>
    </row>
    <row r="64" spans="1:4" s="216" customFormat="1" ht="12" customHeight="1" thickBot="1" x14ac:dyDescent="0.25">
      <c r="A64" s="14" t="s">
        <v>358</v>
      </c>
      <c r="B64" s="221" t="s">
        <v>318</v>
      </c>
      <c r="C64" s="124"/>
      <c r="D64" s="124"/>
    </row>
    <row r="65" spans="1:4" s="216" customFormat="1" ht="12" customHeight="1" thickBot="1" x14ac:dyDescent="0.25">
      <c r="A65" s="220" t="s">
        <v>319</v>
      </c>
      <c r="B65" s="114" t="s">
        <v>320</v>
      </c>
      <c r="C65" s="119">
        <f>SUM(C66:C69)</f>
        <v>0</v>
      </c>
      <c r="D65" s="119">
        <f>SUM(D66:D69)</f>
        <v>0</v>
      </c>
    </row>
    <row r="66" spans="1:4" s="216" customFormat="1" ht="12" customHeight="1" x14ac:dyDescent="0.2">
      <c r="A66" s="13" t="s">
        <v>178</v>
      </c>
      <c r="B66" s="217" t="s">
        <v>321</v>
      </c>
      <c r="C66" s="124"/>
      <c r="D66" s="124"/>
    </row>
    <row r="67" spans="1:4" s="216" customFormat="1" ht="12" customHeight="1" x14ac:dyDescent="0.2">
      <c r="A67" s="12" t="s">
        <v>179</v>
      </c>
      <c r="B67" s="218" t="s">
        <v>322</v>
      </c>
      <c r="C67" s="124"/>
      <c r="D67" s="124"/>
    </row>
    <row r="68" spans="1:4" s="216" customFormat="1" ht="12" customHeight="1" x14ac:dyDescent="0.2">
      <c r="A68" s="12" t="s">
        <v>349</v>
      </c>
      <c r="B68" s="218" t="s">
        <v>323</v>
      </c>
      <c r="C68" s="124"/>
      <c r="D68" s="124"/>
    </row>
    <row r="69" spans="1:4" s="216" customFormat="1" ht="12" customHeight="1" thickBot="1" x14ac:dyDescent="0.25">
      <c r="A69" s="14" t="s">
        <v>350</v>
      </c>
      <c r="B69" s="219" t="s">
        <v>324</v>
      </c>
      <c r="C69" s="124"/>
      <c r="D69" s="124"/>
    </row>
    <row r="70" spans="1:4" s="216" customFormat="1" ht="12" customHeight="1" thickBot="1" x14ac:dyDescent="0.25">
      <c r="A70" s="220" t="s">
        <v>325</v>
      </c>
      <c r="B70" s="114" t="s">
        <v>326</v>
      </c>
      <c r="C70" s="119">
        <f>SUM(C71:C72)</f>
        <v>0</v>
      </c>
      <c r="D70" s="119">
        <f>SUM(D71:D72)</f>
        <v>0</v>
      </c>
    </row>
    <row r="71" spans="1:4" s="216" customFormat="1" ht="12" customHeight="1" x14ac:dyDescent="0.2">
      <c r="A71" s="13" t="s">
        <v>351</v>
      </c>
      <c r="B71" s="217" t="s">
        <v>327</v>
      </c>
      <c r="C71" s="124"/>
      <c r="D71" s="124"/>
    </row>
    <row r="72" spans="1:4" s="216" customFormat="1" ht="12" customHeight="1" thickBot="1" x14ac:dyDescent="0.25">
      <c r="A72" s="14" t="s">
        <v>352</v>
      </c>
      <c r="B72" s="219" t="s">
        <v>328</v>
      </c>
      <c r="C72" s="124"/>
      <c r="D72" s="124"/>
    </row>
    <row r="73" spans="1:4" s="216" customFormat="1" ht="12" customHeight="1" thickBot="1" x14ac:dyDescent="0.25">
      <c r="A73" s="220" t="s">
        <v>329</v>
      </c>
      <c r="B73" s="114" t="s">
        <v>330</v>
      </c>
      <c r="C73" s="119">
        <f>SUM(C74:C76)</f>
        <v>0</v>
      </c>
      <c r="D73" s="119">
        <f>SUM(D74:D76)</f>
        <v>0</v>
      </c>
    </row>
    <row r="74" spans="1:4" s="216" customFormat="1" ht="12" customHeight="1" x14ac:dyDescent="0.2">
      <c r="A74" s="13" t="s">
        <v>353</v>
      </c>
      <c r="B74" s="217" t="s">
        <v>331</v>
      </c>
      <c r="C74" s="124"/>
      <c r="D74" s="124"/>
    </row>
    <row r="75" spans="1:4" s="216" customFormat="1" ht="12" customHeight="1" x14ac:dyDescent="0.2">
      <c r="A75" s="12" t="s">
        <v>354</v>
      </c>
      <c r="B75" s="218" t="s">
        <v>332</v>
      </c>
      <c r="C75" s="124"/>
      <c r="D75" s="124"/>
    </row>
    <row r="76" spans="1:4" s="216" customFormat="1" ht="12" customHeight="1" thickBot="1" x14ac:dyDescent="0.25">
      <c r="A76" s="14" t="s">
        <v>355</v>
      </c>
      <c r="B76" s="219" t="s">
        <v>333</v>
      </c>
      <c r="C76" s="124"/>
      <c r="D76" s="124"/>
    </row>
    <row r="77" spans="1:4" s="216" customFormat="1" ht="12" customHeight="1" thickBot="1" x14ac:dyDescent="0.25">
      <c r="A77" s="220" t="s">
        <v>334</v>
      </c>
      <c r="B77" s="114" t="s">
        <v>356</v>
      </c>
      <c r="C77" s="119">
        <f>SUM(C78:C81)</f>
        <v>0</v>
      </c>
      <c r="D77" s="119">
        <f>SUM(D78:D81)</f>
        <v>0</v>
      </c>
    </row>
    <row r="78" spans="1:4" s="216" customFormat="1" ht="12" customHeight="1" x14ac:dyDescent="0.2">
      <c r="A78" s="222" t="s">
        <v>335</v>
      </c>
      <c r="B78" s="217" t="s">
        <v>336</v>
      </c>
      <c r="C78" s="124"/>
      <c r="D78" s="124"/>
    </row>
    <row r="79" spans="1:4" s="216" customFormat="1" ht="12" customHeight="1" x14ac:dyDescent="0.2">
      <c r="A79" s="223" t="s">
        <v>337</v>
      </c>
      <c r="B79" s="218" t="s">
        <v>338</v>
      </c>
      <c r="C79" s="124"/>
      <c r="D79" s="124"/>
    </row>
    <row r="80" spans="1:4" s="216" customFormat="1" ht="12" customHeight="1" x14ac:dyDescent="0.2">
      <c r="A80" s="223" t="s">
        <v>339</v>
      </c>
      <c r="B80" s="218" t="s">
        <v>340</v>
      </c>
      <c r="C80" s="124"/>
      <c r="D80" s="124"/>
    </row>
    <row r="81" spans="1:4" s="216" customFormat="1" ht="12" customHeight="1" thickBot="1" x14ac:dyDescent="0.25">
      <c r="A81" s="224" t="s">
        <v>341</v>
      </c>
      <c r="B81" s="219" t="s">
        <v>342</v>
      </c>
      <c r="C81" s="124"/>
      <c r="D81" s="124"/>
    </row>
    <row r="82" spans="1:4" s="216" customFormat="1" ht="13.5" customHeight="1" thickBot="1" x14ac:dyDescent="0.25">
      <c r="A82" s="220" t="s">
        <v>343</v>
      </c>
      <c r="B82" s="114" t="s">
        <v>344</v>
      </c>
      <c r="C82" s="264"/>
      <c r="D82" s="264"/>
    </row>
    <row r="83" spans="1:4" s="216" customFormat="1" ht="15.75" customHeight="1" thickBot="1" x14ac:dyDescent="0.25">
      <c r="A83" s="220" t="s">
        <v>345</v>
      </c>
      <c r="B83" s="225" t="s">
        <v>346</v>
      </c>
      <c r="C83" s="125">
        <f>+C61+C65+C70+C73+C77+C82</f>
        <v>0</v>
      </c>
      <c r="D83" s="125">
        <f>+D61+D65+D70+D73+D77+D82</f>
        <v>0</v>
      </c>
    </row>
    <row r="84" spans="1:4" s="216" customFormat="1" ht="16.5" customHeight="1" thickBot="1" x14ac:dyDescent="0.25">
      <c r="A84" s="226" t="s">
        <v>359</v>
      </c>
      <c r="B84" s="227" t="s">
        <v>347</v>
      </c>
      <c r="C84" s="125">
        <f>+C60+C83</f>
        <v>90910</v>
      </c>
      <c r="D84" s="125">
        <f>+D60+D83</f>
        <v>93308</v>
      </c>
    </row>
    <row r="85" spans="1:4" s="216" customFormat="1" ht="83.25" customHeight="1" x14ac:dyDescent="0.2">
      <c r="A85" s="865"/>
      <c r="B85" s="865"/>
      <c r="C85" s="865"/>
      <c r="D85" s="865"/>
    </row>
    <row r="86" spans="1:4" ht="16.5" customHeight="1" x14ac:dyDescent="0.25">
      <c r="A86" s="867" t="s">
        <v>122</v>
      </c>
      <c r="B86" s="867"/>
      <c r="C86" s="867"/>
      <c r="D86" s="867"/>
    </row>
    <row r="87" spans="1:4" s="228" customFormat="1" ht="16.5" customHeight="1" thickBot="1" x14ac:dyDescent="0.3">
      <c r="A87" s="868" t="s">
        <v>182</v>
      </c>
      <c r="B87" s="868"/>
      <c r="C87" s="521"/>
      <c r="D87" s="523" t="s">
        <v>226</v>
      </c>
    </row>
    <row r="88" spans="1:4" ht="38.1" customHeight="1" thickBot="1" x14ac:dyDescent="0.3">
      <c r="A88" s="21" t="s">
        <v>144</v>
      </c>
      <c r="B88" s="22" t="s">
        <v>123</v>
      </c>
      <c r="C88" s="29" t="s">
        <v>248</v>
      </c>
      <c r="D88" s="29" t="s">
        <v>572</v>
      </c>
    </row>
    <row r="89" spans="1:4" s="215" customFormat="1" ht="12" customHeight="1" thickBot="1" x14ac:dyDescent="0.25">
      <c r="A89" s="26">
        <v>1</v>
      </c>
      <c r="B89" s="27">
        <v>2</v>
      </c>
      <c r="C89" s="497"/>
      <c r="D89" s="28">
        <v>3</v>
      </c>
    </row>
    <row r="90" spans="1:4" ht="12" customHeight="1" thickBot="1" x14ac:dyDescent="0.3">
      <c r="A90" s="20" t="s">
        <v>94</v>
      </c>
      <c r="B90" s="25" t="s">
        <v>362</v>
      </c>
      <c r="C90" s="498">
        <v>90910</v>
      </c>
      <c r="D90" s="118">
        <f>SUM(D91:D95)</f>
        <v>93949</v>
      </c>
    </row>
    <row r="91" spans="1:4" ht="12" customHeight="1" x14ac:dyDescent="0.25">
      <c r="A91" s="15" t="s">
        <v>157</v>
      </c>
      <c r="B91" s="8" t="s">
        <v>124</v>
      </c>
      <c r="C91" s="551">
        <v>60085</v>
      </c>
      <c r="D91" s="550">
        <v>62246</v>
      </c>
    </row>
    <row r="92" spans="1:4" ht="12" customHeight="1" x14ac:dyDescent="0.25">
      <c r="A92" s="12" t="s">
        <v>158</v>
      </c>
      <c r="B92" s="6" t="s">
        <v>203</v>
      </c>
      <c r="C92" s="552">
        <v>16245</v>
      </c>
      <c r="D92" s="112">
        <v>16903</v>
      </c>
    </row>
    <row r="93" spans="1:4" ht="12" customHeight="1" x14ac:dyDescent="0.25">
      <c r="A93" s="12" t="s">
        <v>159</v>
      </c>
      <c r="B93" s="6" t="s">
        <v>176</v>
      </c>
      <c r="C93" s="552">
        <v>14580</v>
      </c>
      <c r="D93" s="113">
        <v>14800</v>
      </c>
    </row>
    <row r="94" spans="1:4" ht="12" customHeight="1" x14ac:dyDescent="0.25">
      <c r="A94" s="12" t="s">
        <v>160</v>
      </c>
      <c r="B94" s="9" t="s">
        <v>204</v>
      </c>
      <c r="C94" s="6"/>
      <c r="D94" s="123"/>
    </row>
    <row r="95" spans="1:4" ht="12" customHeight="1" x14ac:dyDescent="0.25">
      <c r="A95" s="12" t="s">
        <v>168</v>
      </c>
      <c r="B95" s="17" t="s">
        <v>205</v>
      </c>
      <c r="C95" s="6"/>
      <c r="D95" s="123"/>
    </row>
    <row r="96" spans="1:4" ht="12" customHeight="1" x14ac:dyDescent="0.25">
      <c r="A96" s="12" t="s">
        <v>161</v>
      </c>
      <c r="B96" s="6" t="s">
        <v>363</v>
      </c>
      <c r="C96" s="499"/>
      <c r="D96" s="123"/>
    </row>
    <row r="97" spans="1:4" ht="12" customHeight="1" x14ac:dyDescent="0.25">
      <c r="A97" s="12" t="s">
        <v>162</v>
      </c>
      <c r="B97" s="72" t="s">
        <v>364</v>
      </c>
      <c r="C97" s="500"/>
      <c r="D97" s="123"/>
    </row>
    <row r="98" spans="1:4" ht="12" customHeight="1" x14ac:dyDescent="0.25">
      <c r="A98" s="12" t="s">
        <v>169</v>
      </c>
      <c r="B98" s="73" t="s">
        <v>365</v>
      </c>
      <c r="C98" s="501"/>
      <c r="D98" s="123"/>
    </row>
    <row r="99" spans="1:4" ht="12" customHeight="1" x14ac:dyDescent="0.25">
      <c r="A99" s="12" t="s">
        <v>170</v>
      </c>
      <c r="B99" s="73" t="s">
        <v>366</v>
      </c>
      <c r="C99" s="501"/>
      <c r="D99" s="123"/>
    </row>
    <row r="100" spans="1:4" ht="12" customHeight="1" x14ac:dyDescent="0.25">
      <c r="A100" s="12" t="s">
        <v>171</v>
      </c>
      <c r="B100" s="72" t="s">
        <v>367</v>
      </c>
      <c r="C100" s="500"/>
      <c r="D100" s="123"/>
    </row>
    <row r="101" spans="1:4" ht="12" customHeight="1" x14ac:dyDescent="0.25">
      <c r="A101" s="12" t="s">
        <v>172</v>
      </c>
      <c r="B101" s="72" t="s">
        <v>368</v>
      </c>
      <c r="C101" s="500"/>
      <c r="D101" s="123"/>
    </row>
    <row r="102" spans="1:4" ht="12" customHeight="1" x14ac:dyDescent="0.25">
      <c r="A102" s="12" t="s">
        <v>174</v>
      </c>
      <c r="B102" s="73" t="s">
        <v>369</v>
      </c>
      <c r="C102" s="501"/>
      <c r="D102" s="123"/>
    </row>
    <row r="103" spans="1:4" ht="12" customHeight="1" x14ac:dyDescent="0.25">
      <c r="A103" s="11" t="s">
        <v>206</v>
      </c>
      <c r="B103" s="74" t="s">
        <v>370</v>
      </c>
      <c r="C103" s="501"/>
      <c r="D103" s="123"/>
    </row>
    <row r="104" spans="1:4" ht="12" customHeight="1" x14ac:dyDescent="0.25">
      <c r="A104" s="12" t="s">
        <v>360</v>
      </c>
      <c r="B104" s="74" t="s">
        <v>371</v>
      </c>
      <c r="C104" s="501"/>
      <c r="D104" s="123"/>
    </row>
    <row r="105" spans="1:4" ht="12" customHeight="1" thickBot="1" x14ac:dyDescent="0.3">
      <c r="A105" s="16" t="s">
        <v>361</v>
      </c>
      <c r="B105" s="75" t="s">
        <v>372</v>
      </c>
      <c r="C105" s="502"/>
      <c r="D105" s="127"/>
    </row>
    <row r="106" spans="1:4" ht="12" customHeight="1" thickBot="1" x14ac:dyDescent="0.3">
      <c r="A106" s="18" t="s">
        <v>95</v>
      </c>
      <c r="B106" s="24" t="s">
        <v>373</v>
      </c>
      <c r="C106" s="503"/>
      <c r="D106" s="119">
        <f>+D107+D109+D111</f>
        <v>0</v>
      </c>
    </row>
    <row r="107" spans="1:4" ht="12" customHeight="1" x14ac:dyDescent="0.25">
      <c r="A107" s="13" t="s">
        <v>163</v>
      </c>
      <c r="B107" s="6" t="s">
        <v>225</v>
      </c>
      <c r="C107" s="504"/>
      <c r="D107" s="122"/>
    </row>
    <row r="108" spans="1:4" ht="12" customHeight="1" x14ac:dyDescent="0.25">
      <c r="A108" s="13" t="s">
        <v>164</v>
      </c>
      <c r="B108" s="10" t="s">
        <v>377</v>
      </c>
      <c r="C108" s="505"/>
      <c r="D108" s="122"/>
    </row>
    <row r="109" spans="1:4" ht="12" customHeight="1" x14ac:dyDescent="0.25">
      <c r="A109" s="13" t="s">
        <v>165</v>
      </c>
      <c r="B109" s="10" t="s">
        <v>207</v>
      </c>
      <c r="C109" s="10"/>
      <c r="D109" s="112"/>
    </row>
    <row r="110" spans="1:4" ht="12" customHeight="1" x14ac:dyDescent="0.25">
      <c r="A110" s="13" t="s">
        <v>166</v>
      </c>
      <c r="B110" s="10" t="s">
        <v>378</v>
      </c>
      <c r="C110" s="10"/>
      <c r="D110" s="112"/>
    </row>
    <row r="111" spans="1:4" ht="12" customHeight="1" x14ac:dyDescent="0.25">
      <c r="A111" s="13" t="s">
        <v>167</v>
      </c>
      <c r="B111" s="116" t="s">
        <v>228</v>
      </c>
      <c r="C111" s="116"/>
      <c r="D111" s="112"/>
    </row>
    <row r="112" spans="1:4" ht="12" customHeight="1" x14ac:dyDescent="0.25">
      <c r="A112" s="13" t="s">
        <v>173</v>
      </c>
      <c r="B112" s="115" t="s">
        <v>485</v>
      </c>
      <c r="C112" s="115"/>
      <c r="D112" s="112"/>
    </row>
    <row r="113" spans="1:4" ht="12" customHeight="1" x14ac:dyDescent="0.25">
      <c r="A113" s="13" t="s">
        <v>175</v>
      </c>
      <c r="B113" s="213" t="s">
        <v>383</v>
      </c>
      <c r="C113" s="213"/>
      <c r="D113" s="112"/>
    </row>
    <row r="114" spans="1:4" ht="22.5" x14ac:dyDescent="0.25">
      <c r="A114" s="13" t="s">
        <v>208</v>
      </c>
      <c r="B114" s="73" t="s">
        <v>366</v>
      </c>
      <c r="C114" s="73"/>
      <c r="D114" s="112"/>
    </row>
    <row r="115" spans="1:4" ht="12" customHeight="1" x14ac:dyDescent="0.25">
      <c r="A115" s="13" t="s">
        <v>209</v>
      </c>
      <c r="B115" s="73" t="s">
        <v>382</v>
      </c>
      <c r="C115" s="73"/>
      <c r="D115" s="112"/>
    </row>
    <row r="116" spans="1:4" ht="12" customHeight="1" x14ac:dyDescent="0.25">
      <c r="A116" s="13" t="s">
        <v>210</v>
      </c>
      <c r="B116" s="73" t="s">
        <v>381</v>
      </c>
      <c r="C116" s="73"/>
      <c r="D116" s="112"/>
    </row>
    <row r="117" spans="1:4" ht="12" customHeight="1" x14ac:dyDescent="0.25">
      <c r="A117" s="13" t="s">
        <v>374</v>
      </c>
      <c r="B117" s="73" t="s">
        <v>369</v>
      </c>
      <c r="C117" s="73"/>
      <c r="D117" s="112"/>
    </row>
    <row r="118" spans="1:4" ht="12" customHeight="1" x14ac:dyDescent="0.25">
      <c r="A118" s="13" t="s">
        <v>375</v>
      </c>
      <c r="B118" s="73" t="s">
        <v>380</v>
      </c>
      <c r="C118" s="73"/>
      <c r="D118" s="112"/>
    </row>
    <row r="119" spans="1:4" ht="23.25" thickBot="1" x14ac:dyDescent="0.3">
      <c r="A119" s="11" t="s">
        <v>376</v>
      </c>
      <c r="B119" s="73" t="s">
        <v>379</v>
      </c>
      <c r="C119" s="75"/>
      <c r="D119" s="113"/>
    </row>
    <row r="120" spans="1:4" ht="12" customHeight="1" thickBot="1" x14ac:dyDescent="0.3">
      <c r="A120" s="18" t="s">
        <v>96</v>
      </c>
      <c r="B120" s="60" t="s">
        <v>384</v>
      </c>
      <c r="C120" s="506"/>
      <c r="D120" s="119">
        <f>+D121+D122</f>
        <v>0</v>
      </c>
    </row>
    <row r="121" spans="1:4" ht="12" customHeight="1" x14ac:dyDescent="0.25">
      <c r="A121" s="13" t="s">
        <v>146</v>
      </c>
      <c r="B121" s="7" t="s">
        <v>133</v>
      </c>
      <c r="C121" s="504"/>
      <c r="D121" s="122"/>
    </row>
    <row r="122" spans="1:4" ht="12" customHeight="1" thickBot="1" x14ac:dyDescent="0.3">
      <c r="A122" s="14" t="s">
        <v>147</v>
      </c>
      <c r="B122" s="10" t="s">
        <v>134</v>
      </c>
      <c r="C122" s="499"/>
      <c r="D122" s="123"/>
    </row>
    <row r="123" spans="1:4" ht="12" customHeight="1" thickBot="1" x14ac:dyDescent="0.3">
      <c r="A123" s="18" t="s">
        <v>97</v>
      </c>
      <c r="B123" s="60" t="s">
        <v>385</v>
      </c>
      <c r="C123" s="553">
        <v>90910</v>
      </c>
      <c r="D123" s="119">
        <f>+D90+D106+D120</f>
        <v>93949</v>
      </c>
    </row>
    <row r="124" spans="1:4" ht="12" customHeight="1" thickBot="1" x14ac:dyDescent="0.3">
      <c r="A124" s="18" t="s">
        <v>98</v>
      </c>
      <c r="B124" s="60" t="s">
        <v>386</v>
      </c>
      <c r="C124" s="506"/>
      <c r="D124" s="119">
        <f>+D125+D126+D127</f>
        <v>0</v>
      </c>
    </row>
    <row r="125" spans="1:4" ht="12" customHeight="1" x14ac:dyDescent="0.25">
      <c r="A125" s="13" t="s">
        <v>150</v>
      </c>
      <c r="B125" s="7" t="s">
        <v>387</v>
      </c>
      <c r="C125" s="8"/>
      <c r="D125" s="112"/>
    </row>
    <row r="126" spans="1:4" ht="12" customHeight="1" x14ac:dyDescent="0.25">
      <c r="A126" s="13" t="s">
        <v>151</v>
      </c>
      <c r="B126" s="7" t="s">
        <v>388</v>
      </c>
      <c r="C126" s="7"/>
      <c r="D126" s="112"/>
    </row>
    <row r="127" spans="1:4" ht="12" customHeight="1" thickBot="1" x14ac:dyDescent="0.3">
      <c r="A127" s="11" t="s">
        <v>152</v>
      </c>
      <c r="B127" s="5" t="s">
        <v>389</v>
      </c>
      <c r="C127" s="525"/>
      <c r="D127" s="112"/>
    </row>
    <row r="128" spans="1:4" ht="12" customHeight="1" thickBot="1" x14ac:dyDescent="0.3">
      <c r="A128" s="18" t="s">
        <v>99</v>
      </c>
      <c r="B128" s="60" t="s">
        <v>449</v>
      </c>
      <c r="C128" s="506"/>
      <c r="D128" s="119">
        <f>+D129+D130+D131+D132</f>
        <v>0</v>
      </c>
    </row>
    <row r="129" spans="1:9" ht="12" customHeight="1" x14ac:dyDescent="0.25">
      <c r="A129" s="13" t="s">
        <v>153</v>
      </c>
      <c r="B129" s="7" t="s">
        <v>390</v>
      </c>
      <c r="C129" s="8"/>
      <c r="D129" s="112"/>
    </row>
    <row r="130" spans="1:9" ht="12" customHeight="1" x14ac:dyDescent="0.25">
      <c r="A130" s="13" t="s">
        <v>154</v>
      </c>
      <c r="B130" s="7" t="s">
        <v>391</v>
      </c>
      <c r="C130" s="7"/>
      <c r="D130" s="112"/>
    </row>
    <row r="131" spans="1:9" ht="12" customHeight="1" x14ac:dyDescent="0.25">
      <c r="A131" s="13" t="s">
        <v>293</v>
      </c>
      <c r="B131" s="7" t="s">
        <v>392</v>
      </c>
      <c r="C131" s="7"/>
      <c r="D131" s="112"/>
    </row>
    <row r="132" spans="1:9" ht="12" customHeight="1" thickBot="1" x14ac:dyDescent="0.3">
      <c r="A132" s="11" t="s">
        <v>294</v>
      </c>
      <c r="B132" s="5" t="s">
        <v>393</v>
      </c>
      <c r="C132" s="5"/>
      <c r="D132" s="112"/>
    </row>
    <row r="133" spans="1:9" ht="12" customHeight="1" thickBot="1" x14ac:dyDescent="0.3">
      <c r="A133" s="18" t="s">
        <v>100</v>
      </c>
      <c r="B133" s="60" t="s">
        <v>394</v>
      </c>
      <c r="C133" s="60"/>
      <c r="D133" s="526">
        <f>+D134+D135+D136+D137</f>
        <v>0</v>
      </c>
    </row>
    <row r="134" spans="1:9" ht="12" customHeight="1" x14ac:dyDescent="0.25">
      <c r="A134" s="13" t="s">
        <v>155</v>
      </c>
      <c r="B134" s="7" t="s">
        <v>395</v>
      </c>
      <c r="C134" s="7"/>
      <c r="D134" s="112"/>
    </row>
    <row r="135" spans="1:9" ht="12" customHeight="1" x14ac:dyDescent="0.25">
      <c r="A135" s="13" t="s">
        <v>156</v>
      </c>
      <c r="B135" s="7" t="s">
        <v>405</v>
      </c>
      <c r="C135" s="7"/>
      <c r="D135" s="112"/>
    </row>
    <row r="136" spans="1:9" ht="12" customHeight="1" x14ac:dyDescent="0.25">
      <c r="A136" s="13" t="s">
        <v>306</v>
      </c>
      <c r="B136" s="7" t="s">
        <v>396</v>
      </c>
      <c r="C136" s="7"/>
      <c r="D136" s="112"/>
    </row>
    <row r="137" spans="1:9" ht="12" customHeight="1" thickBot="1" x14ac:dyDescent="0.3">
      <c r="A137" s="11" t="s">
        <v>307</v>
      </c>
      <c r="B137" s="5" t="s">
        <v>397</v>
      </c>
      <c r="C137" s="5"/>
      <c r="D137" s="112"/>
    </row>
    <row r="138" spans="1:9" ht="12" customHeight="1" thickBot="1" x14ac:dyDescent="0.3">
      <c r="A138" s="18" t="s">
        <v>101</v>
      </c>
      <c r="B138" s="60" t="s">
        <v>398</v>
      </c>
      <c r="C138" s="60"/>
      <c r="D138" s="527">
        <f>+D139+D140+D141+D142</f>
        <v>0</v>
      </c>
    </row>
    <row r="139" spans="1:9" ht="12" customHeight="1" x14ac:dyDescent="0.25">
      <c r="A139" s="13" t="s">
        <v>201</v>
      </c>
      <c r="B139" s="7" t="s">
        <v>399</v>
      </c>
      <c r="C139" s="7"/>
      <c r="D139" s="112"/>
    </row>
    <row r="140" spans="1:9" ht="12" customHeight="1" x14ac:dyDescent="0.25">
      <c r="A140" s="13" t="s">
        <v>202</v>
      </c>
      <c r="B140" s="7" t="s">
        <v>400</v>
      </c>
      <c r="C140" s="7"/>
      <c r="D140" s="112"/>
    </row>
    <row r="141" spans="1:9" ht="12" customHeight="1" x14ac:dyDescent="0.25">
      <c r="A141" s="13" t="s">
        <v>227</v>
      </c>
      <c r="B141" s="7" t="s">
        <v>401</v>
      </c>
      <c r="C141" s="7"/>
      <c r="D141" s="112"/>
    </row>
    <row r="142" spans="1:9" ht="12" customHeight="1" thickBot="1" x14ac:dyDescent="0.3">
      <c r="A142" s="13" t="s">
        <v>309</v>
      </c>
      <c r="B142" s="7" t="s">
        <v>402</v>
      </c>
      <c r="C142" s="525"/>
      <c r="D142" s="112"/>
    </row>
    <row r="143" spans="1:9" ht="15" customHeight="1" thickBot="1" x14ac:dyDescent="0.3">
      <c r="A143" s="18" t="s">
        <v>102</v>
      </c>
      <c r="B143" s="60" t="s">
        <v>403</v>
      </c>
      <c r="C143" s="506"/>
      <c r="D143" s="229">
        <f>+D124+D128+D133+D138</f>
        <v>0</v>
      </c>
      <c r="F143" s="230"/>
      <c r="G143" s="231"/>
      <c r="H143" s="231"/>
      <c r="I143" s="231"/>
    </row>
    <row r="144" spans="1:9" s="216" customFormat="1" ht="12.95" customHeight="1" thickBot="1" x14ac:dyDescent="0.25">
      <c r="A144" s="117" t="s">
        <v>103</v>
      </c>
      <c r="B144" s="194" t="s">
        <v>404</v>
      </c>
      <c r="C144" s="554">
        <v>90910</v>
      </c>
      <c r="D144" s="229">
        <f>+D123+D143</f>
        <v>93949</v>
      </c>
    </row>
    <row r="145" spans="1:4" ht="7.5" customHeight="1" x14ac:dyDescent="0.25"/>
    <row r="146" spans="1:4" x14ac:dyDescent="0.25">
      <c r="A146" s="871" t="s">
        <v>406</v>
      </c>
      <c r="B146" s="871"/>
      <c r="C146" s="871"/>
      <c r="D146" s="871"/>
    </row>
    <row r="147" spans="1:4" ht="15" customHeight="1" thickBot="1" x14ac:dyDescent="0.3">
      <c r="A147" s="866" t="s">
        <v>183</v>
      </c>
      <c r="B147" s="866"/>
      <c r="C147" s="522"/>
      <c r="D147" s="524" t="s">
        <v>226</v>
      </c>
    </row>
    <row r="148" spans="1:4" ht="13.5" customHeight="1" thickBot="1" x14ac:dyDescent="0.3">
      <c r="A148" s="18">
        <v>1</v>
      </c>
      <c r="B148" s="24" t="s">
        <v>407</v>
      </c>
      <c r="C148" s="503"/>
      <c r="D148" s="119">
        <f>+D60-D123</f>
        <v>-641</v>
      </c>
    </row>
    <row r="149" spans="1:4" ht="13.5" customHeight="1" thickBot="1" x14ac:dyDescent="0.3">
      <c r="A149" s="18" t="s">
        <v>95</v>
      </c>
      <c r="B149" s="24" t="s">
        <v>408</v>
      </c>
      <c r="C149" s="503"/>
      <c r="D149" s="119">
        <f>+D82-D142</f>
        <v>0</v>
      </c>
    </row>
    <row r="150" spans="1:4" ht="27.75" customHeight="1" x14ac:dyDescent="0.25">
      <c r="A150" s="865" t="s">
        <v>779</v>
      </c>
      <c r="B150" s="865"/>
      <c r="C150" s="865"/>
      <c r="D150" s="865"/>
    </row>
    <row r="153" spans="1:4" x14ac:dyDescent="0.25">
      <c r="A153" s="865"/>
      <c r="B153" s="865"/>
      <c r="C153" s="865"/>
      <c r="D153" s="865"/>
    </row>
  </sheetData>
  <mergeCells count="9">
    <mergeCell ref="A153:D153"/>
    <mergeCell ref="A150:D150"/>
    <mergeCell ref="A146:D146"/>
    <mergeCell ref="A147:B147"/>
    <mergeCell ref="A1:D1"/>
    <mergeCell ref="A2:B2"/>
    <mergeCell ref="A86:D86"/>
    <mergeCell ref="A87:B87"/>
    <mergeCell ref="A85:D85"/>
  </mergeCells>
  <phoneticPr fontId="25" type="noConversion"/>
  <printOptions horizontalCentered="1"/>
  <pageMargins left="0" right="0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ÁLLAMI (ÁLLAMIGAZGATÁSI) FELADATOK MÉRLEGE
&amp;R&amp;"Times New Roman CE,Félkövér dőlt"&amp;11 1.4. melléklet a  1/2014. (I.28.) önkormányzati rendelethez*</oddHeader>
  </headerFooter>
  <rowBreaks count="1" manualBreakCount="1">
    <brk id="85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zoomScale="115" zoomScaleNormal="115" zoomScaleSheetLayoutView="100" workbookViewId="0">
      <selection activeCell="J11" sqref="J11"/>
    </sheetView>
  </sheetViews>
  <sheetFormatPr defaultRowHeight="12.75" x14ac:dyDescent="0.2"/>
  <cols>
    <col min="1" max="1" width="6" style="43" customWidth="1"/>
    <col min="2" max="2" width="47" style="78" customWidth="1"/>
    <col min="3" max="3" width="11" style="78" customWidth="1"/>
    <col min="4" max="4" width="10.83203125" style="43" customWidth="1"/>
    <col min="5" max="5" width="48.33203125" style="43" customWidth="1"/>
    <col min="6" max="6" width="11.1640625" style="43" customWidth="1"/>
    <col min="7" max="7" width="11.83203125" style="43" customWidth="1"/>
    <col min="8" max="9" width="4.83203125" style="43" customWidth="1"/>
    <col min="10" max="16384" width="9.33203125" style="43"/>
  </cols>
  <sheetData>
    <row r="1" spans="1:9" ht="39.75" customHeight="1" x14ac:dyDescent="0.2">
      <c r="B1" s="141" t="s">
        <v>187</v>
      </c>
      <c r="C1" s="141"/>
      <c r="D1" s="142"/>
      <c r="E1" s="142"/>
      <c r="F1" s="142"/>
      <c r="G1" s="142"/>
      <c r="H1" s="877" t="s">
        <v>780</v>
      </c>
      <c r="I1" s="877" t="s">
        <v>775</v>
      </c>
    </row>
    <row r="2" spans="1:9" ht="14.25" thickBot="1" x14ac:dyDescent="0.25">
      <c r="G2" s="143" t="s">
        <v>137</v>
      </c>
      <c r="H2" s="877"/>
      <c r="I2" s="877"/>
    </row>
    <row r="3" spans="1:9" ht="18" customHeight="1" thickBot="1" x14ac:dyDescent="0.25">
      <c r="A3" s="875" t="s">
        <v>144</v>
      </c>
      <c r="B3" s="144" t="s">
        <v>130</v>
      </c>
      <c r="C3" s="508"/>
      <c r="D3" s="145"/>
      <c r="E3" s="144" t="s">
        <v>131</v>
      </c>
      <c r="F3" s="516"/>
      <c r="G3" s="146"/>
      <c r="H3" s="877"/>
      <c r="I3" s="877"/>
    </row>
    <row r="4" spans="1:9" s="147" customFormat="1" ht="35.25" customHeight="1" thickBot="1" x14ac:dyDescent="0.25">
      <c r="A4" s="876"/>
      <c r="B4" s="79" t="s">
        <v>138</v>
      </c>
      <c r="C4" s="80" t="s">
        <v>248</v>
      </c>
      <c r="D4" s="80" t="s">
        <v>572</v>
      </c>
      <c r="E4" s="79" t="s">
        <v>138</v>
      </c>
      <c r="F4" s="39" t="s">
        <v>248</v>
      </c>
      <c r="G4" s="39" t="s">
        <v>572</v>
      </c>
      <c r="H4" s="877"/>
      <c r="I4" s="877"/>
    </row>
    <row r="5" spans="1:9" s="152" customFormat="1" ht="12" customHeight="1" thickBot="1" x14ac:dyDescent="0.25">
      <c r="A5" s="148">
        <v>1</v>
      </c>
      <c r="B5" s="149">
        <v>2</v>
      </c>
      <c r="C5" s="150" t="s">
        <v>96</v>
      </c>
      <c r="D5" s="150">
        <v>4</v>
      </c>
      <c r="E5" s="149">
        <v>5</v>
      </c>
      <c r="F5" s="151">
        <v>6</v>
      </c>
      <c r="G5" s="151">
        <v>7</v>
      </c>
      <c r="H5" s="877"/>
      <c r="I5" s="877"/>
    </row>
    <row r="6" spans="1:9" ht="12.95" customHeight="1" x14ac:dyDescent="0.2">
      <c r="A6" s="153" t="s">
        <v>94</v>
      </c>
      <c r="B6" s="154" t="s">
        <v>409</v>
      </c>
      <c r="C6" s="130">
        <v>319414</v>
      </c>
      <c r="D6" s="130">
        <v>325596</v>
      </c>
      <c r="E6" s="154" t="s">
        <v>139</v>
      </c>
      <c r="F6" s="136">
        <v>167319</v>
      </c>
      <c r="G6" s="136">
        <v>181317</v>
      </c>
      <c r="H6" s="877"/>
      <c r="I6" s="877"/>
    </row>
    <row r="7" spans="1:9" ht="12.95" customHeight="1" x14ac:dyDescent="0.2">
      <c r="A7" s="155" t="s">
        <v>95</v>
      </c>
      <c r="B7" s="156" t="s">
        <v>410</v>
      </c>
      <c r="C7" s="131">
        <v>8592</v>
      </c>
      <c r="D7" s="131">
        <v>24784</v>
      </c>
      <c r="E7" s="156" t="s">
        <v>203</v>
      </c>
      <c r="F7" s="137">
        <v>45319</v>
      </c>
      <c r="G7" s="137">
        <v>49306</v>
      </c>
      <c r="H7" s="877"/>
      <c r="I7" s="877"/>
    </row>
    <row r="8" spans="1:9" ht="12.95" customHeight="1" x14ac:dyDescent="0.2">
      <c r="A8" s="155" t="s">
        <v>96</v>
      </c>
      <c r="B8" s="156" t="s">
        <v>451</v>
      </c>
      <c r="C8" s="131"/>
      <c r="D8" s="131"/>
      <c r="E8" s="156" t="s">
        <v>231</v>
      </c>
      <c r="F8" s="137">
        <v>185409</v>
      </c>
      <c r="G8" s="137">
        <v>193809</v>
      </c>
      <c r="H8" s="877"/>
      <c r="I8" s="877"/>
    </row>
    <row r="9" spans="1:9" ht="12.95" customHeight="1" x14ac:dyDescent="0.2">
      <c r="A9" s="155" t="s">
        <v>97</v>
      </c>
      <c r="B9" s="156" t="s">
        <v>194</v>
      </c>
      <c r="C9" s="131">
        <v>105374</v>
      </c>
      <c r="D9" s="131">
        <v>105374</v>
      </c>
      <c r="E9" s="156" t="s">
        <v>204</v>
      </c>
      <c r="F9" s="137">
        <v>8046</v>
      </c>
      <c r="G9" s="137">
        <v>10438</v>
      </c>
      <c r="H9" s="877"/>
      <c r="I9" s="877"/>
    </row>
    <row r="10" spans="1:9" ht="12.95" customHeight="1" x14ac:dyDescent="0.2">
      <c r="A10" s="155" t="s">
        <v>98</v>
      </c>
      <c r="B10" s="157" t="s">
        <v>411</v>
      </c>
      <c r="C10" s="131"/>
      <c r="D10" s="131"/>
      <c r="E10" s="156" t="s">
        <v>205</v>
      </c>
      <c r="F10" s="137">
        <v>111743</v>
      </c>
      <c r="G10" s="137">
        <v>117229</v>
      </c>
      <c r="H10" s="877"/>
      <c r="I10" s="877"/>
    </row>
    <row r="11" spans="1:9" ht="12.95" customHeight="1" x14ac:dyDescent="0.2">
      <c r="A11" s="155" t="s">
        <v>99</v>
      </c>
      <c r="B11" s="156" t="s">
        <v>412</v>
      </c>
      <c r="C11" s="132"/>
      <c r="D11" s="132"/>
      <c r="E11" s="156" t="s">
        <v>125</v>
      </c>
      <c r="F11" s="137">
        <v>75185</v>
      </c>
      <c r="G11" s="137">
        <v>59642</v>
      </c>
      <c r="H11" s="877"/>
      <c r="I11" s="877"/>
    </row>
    <row r="12" spans="1:9" ht="12.95" customHeight="1" x14ac:dyDescent="0.2">
      <c r="A12" s="155" t="s">
        <v>100</v>
      </c>
      <c r="B12" s="156" t="s">
        <v>291</v>
      </c>
      <c r="C12" s="131">
        <v>99974</v>
      </c>
      <c r="D12" s="131">
        <v>101624</v>
      </c>
      <c r="E12" s="33"/>
      <c r="F12" s="137"/>
      <c r="G12" s="137"/>
      <c r="H12" s="877"/>
      <c r="I12" s="877"/>
    </row>
    <row r="13" spans="1:9" ht="12.95" customHeight="1" x14ac:dyDescent="0.2">
      <c r="A13" s="155" t="s">
        <v>101</v>
      </c>
      <c r="B13" s="33"/>
      <c r="C13" s="131"/>
      <c r="D13" s="131"/>
      <c r="E13" s="33"/>
      <c r="F13" s="137"/>
      <c r="G13" s="137"/>
      <c r="H13" s="877"/>
      <c r="I13" s="877"/>
    </row>
    <row r="14" spans="1:9" ht="12.95" customHeight="1" x14ac:dyDescent="0.2">
      <c r="A14" s="155" t="s">
        <v>102</v>
      </c>
      <c r="B14" s="233"/>
      <c r="C14" s="132"/>
      <c r="D14" s="132"/>
      <c r="E14" s="33"/>
      <c r="F14" s="137"/>
      <c r="G14" s="137"/>
      <c r="H14" s="877"/>
      <c r="I14" s="877"/>
    </row>
    <row r="15" spans="1:9" ht="12.95" customHeight="1" x14ac:dyDescent="0.2">
      <c r="A15" s="155" t="s">
        <v>103</v>
      </c>
      <c r="B15" s="33"/>
      <c r="C15" s="131"/>
      <c r="D15" s="131"/>
      <c r="E15" s="33"/>
      <c r="F15" s="137"/>
      <c r="G15" s="137"/>
      <c r="H15" s="877"/>
      <c r="I15" s="877"/>
    </row>
    <row r="16" spans="1:9" ht="12.95" customHeight="1" x14ac:dyDescent="0.2">
      <c r="A16" s="155" t="s">
        <v>104</v>
      </c>
      <c r="B16" s="33"/>
      <c r="C16" s="131"/>
      <c r="D16" s="131"/>
      <c r="E16" s="33"/>
      <c r="F16" s="137"/>
      <c r="G16" s="137"/>
      <c r="H16" s="877"/>
      <c r="I16" s="877"/>
    </row>
    <row r="17" spans="1:9" ht="12.95" customHeight="1" thickBot="1" x14ac:dyDescent="0.25">
      <c r="A17" s="155" t="s">
        <v>105</v>
      </c>
      <c r="B17" s="45"/>
      <c r="C17" s="133"/>
      <c r="D17" s="133"/>
      <c r="E17" s="33"/>
      <c r="F17" s="138"/>
      <c r="G17" s="138"/>
      <c r="H17" s="877"/>
      <c r="I17" s="877"/>
    </row>
    <row r="18" spans="1:9" ht="15.95" customHeight="1" thickBot="1" x14ac:dyDescent="0.25">
      <c r="A18" s="158" t="s">
        <v>106</v>
      </c>
      <c r="B18" s="61" t="s">
        <v>452</v>
      </c>
      <c r="C18" s="134">
        <f>+C6+C7+C9+C10+C12+C13+C14+C15+C16+C17</f>
        <v>533354</v>
      </c>
      <c r="D18" s="134">
        <f>+D6+D7+D9+D10+D12+D13+D14+D15+D16+D17</f>
        <v>557378</v>
      </c>
      <c r="E18" s="61" t="s">
        <v>420</v>
      </c>
      <c r="F18" s="139">
        <f>SUM(F6:F17)</f>
        <v>593021</v>
      </c>
      <c r="G18" s="139">
        <f>SUM(G6:G17)</f>
        <v>611741</v>
      </c>
      <c r="H18" s="877"/>
      <c r="I18" s="877"/>
    </row>
    <row r="19" spans="1:9" ht="12.95" customHeight="1" x14ac:dyDescent="0.2">
      <c r="A19" s="159" t="s">
        <v>107</v>
      </c>
      <c r="B19" s="160" t="s">
        <v>415</v>
      </c>
      <c r="C19" s="268">
        <f>+C20+C21+C22+C23</f>
        <v>59667</v>
      </c>
      <c r="D19" s="268">
        <f>+D20+D21+D22+D23</f>
        <v>59667</v>
      </c>
      <c r="E19" s="161" t="s">
        <v>211</v>
      </c>
      <c r="F19" s="140"/>
      <c r="G19" s="140"/>
      <c r="H19" s="877"/>
      <c r="I19" s="877"/>
    </row>
    <row r="20" spans="1:9" ht="12.95" customHeight="1" x14ac:dyDescent="0.2">
      <c r="A20" s="162" t="s">
        <v>108</v>
      </c>
      <c r="B20" s="161" t="s">
        <v>223</v>
      </c>
      <c r="C20" s="49">
        <v>59667</v>
      </c>
      <c r="D20" s="49">
        <v>59667</v>
      </c>
      <c r="E20" s="161" t="s">
        <v>419</v>
      </c>
      <c r="F20" s="50"/>
      <c r="G20" s="50"/>
      <c r="H20" s="877"/>
      <c r="I20" s="877"/>
    </row>
    <row r="21" spans="1:9" ht="12.95" customHeight="1" x14ac:dyDescent="0.2">
      <c r="A21" s="162" t="s">
        <v>109</v>
      </c>
      <c r="B21" s="161" t="s">
        <v>224</v>
      </c>
      <c r="C21" s="49"/>
      <c r="D21" s="49"/>
      <c r="E21" s="161" t="s">
        <v>185</v>
      </c>
      <c r="F21" s="50"/>
      <c r="G21" s="50"/>
      <c r="H21" s="877"/>
      <c r="I21" s="877"/>
    </row>
    <row r="22" spans="1:9" ht="12.95" customHeight="1" x14ac:dyDescent="0.2">
      <c r="A22" s="162" t="s">
        <v>110</v>
      </c>
      <c r="B22" s="161" t="s">
        <v>229</v>
      </c>
      <c r="C22" s="49"/>
      <c r="D22" s="49"/>
      <c r="E22" s="161" t="s">
        <v>186</v>
      </c>
      <c r="F22" s="50"/>
      <c r="G22" s="50"/>
      <c r="H22" s="877"/>
      <c r="I22" s="877"/>
    </row>
    <row r="23" spans="1:9" ht="12.95" customHeight="1" x14ac:dyDescent="0.2">
      <c r="A23" s="162" t="s">
        <v>111</v>
      </c>
      <c r="B23" s="161" t="s">
        <v>230</v>
      </c>
      <c r="C23" s="49"/>
      <c r="D23" s="49"/>
      <c r="E23" s="160" t="s">
        <v>232</v>
      </c>
      <c r="F23" s="50"/>
      <c r="G23" s="50"/>
      <c r="H23" s="877"/>
      <c r="I23" s="877"/>
    </row>
    <row r="24" spans="1:9" ht="12.95" customHeight="1" x14ac:dyDescent="0.2">
      <c r="A24" s="162" t="s">
        <v>112</v>
      </c>
      <c r="B24" s="161" t="s">
        <v>416</v>
      </c>
      <c r="C24" s="163">
        <f>+C25+C26</f>
        <v>0</v>
      </c>
      <c r="D24" s="163">
        <f>+D25+D26</f>
        <v>0</v>
      </c>
      <c r="E24" s="161" t="s">
        <v>212</v>
      </c>
      <c r="F24" s="50"/>
      <c r="G24" s="50"/>
      <c r="H24" s="877"/>
      <c r="I24" s="877"/>
    </row>
    <row r="25" spans="1:9" ht="12.95" customHeight="1" x14ac:dyDescent="0.2">
      <c r="A25" s="159" t="s">
        <v>113</v>
      </c>
      <c r="B25" s="160" t="s">
        <v>413</v>
      </c>
      <c r="C25" s="135"/>
      <c r="D25" s="135"/>
      <c r="E25" s="154" t="s">
        <v>213</v>
      </c>
      <c r="F25" s="140"/>
      <c r="G25" s="140"/>
      <c r="H25" s="877"/>
      <c r="I25" s="877"/>
    </row>
    <row r="26" spans="1:9" ht="12.95" customHeight="1" thickBot="1" x14ac:dyDescent="0.25">
      <c r="A26" s="162" t="s">
        <v>114</v>
      </c>
      <c r="B26" s="161" t="s">
        <v>414</v>
      </c>
      <c r="C26" s="49"/>
      <c r="D26" s="49"/>
      <c r="E26" s="33"/>
      <c r="F26" s="50"/>
      <c r="G26" s="50"/>
      <c r="H26" s="877"/>
      <c r="I26" s="877"/>
    </row>
    <row r="27" spans="1:9" ht="15.95" customHeight="1" thickBot="1" x14ac:dyDescent="0.25">
      <c r="A27" s="158" t="s">
        <v>115</v>
      </c>
      <c r="B27" s="61" t="s">
        <v>417</v>
      </c>
      <c r="C27" s="134">
        <f>+C19+C24</f>
        <v>59667</v>
      </c>
      <c r="D27" s="134">
        <f>+D19+D24</f>
        <v>59667</v>
      </c>
      <c r="E27" s="61" t="s">
        <v>421</v>
      </c>
      <c r="F27" s="139">
        <f>SUM(F19:F26)</f>
        <v>0</v>
      </c>
      <c r="G27" s="139">
        <f>SUM(G19:G26)</f>
        <v>0</v>
      </c>
      <c r="H27" s="877"/>
      <c r="I27" s="877"/>
    </row>
    <row r="28" spans="1:9" ht="13.5" thickBot="1" x14ac:dyDescent="0.25">
      <c r="A28" s="158" t="s">
        <v>116</v>
      </c>
      <c r="B28" s="164" t="s">
        <v>418</v>
      </c>
      <c r="C28" s="512">
        <f>+C18+C27</f>
        <v>593021</v>
      </c>
      <c r="D28" s="514">
        <f>+D18+D27</f>
        <v>617045</v>
      </c>
      <c r="E28" s="164" t="s">
        <v>422</v>
      </c>
      <c r="F28" s="165">
        <f>+F18+F27</f>
        <v>593021</v>
      </c>
      <c r="G28" s="165">
        <f>+G18+G27</f>
        <v>611741</v>
      </c>
      <c r="H28" s="877"/>
      <c r="I28" s="877"/>
    </row>
    <row r="29" spans="1:9" ht="13.5" thickBot="1" x14ac:dyDescent="0.25">
      <c r="A29" s="158" t="s">
        <v>117</v>
      </c>
      <c r="B29" s="164" t="s">
        <v>189</v>
      </c>
      <c r="C29" s="512">
        <f>IF(D18-G18&lt;0,G18-D18,"-")</f>
        <v>54363</v>
      </c>
      <c r="D29" s="515"/>
      <c r="E29" s="164" t="s">
        <v>190</v>
      </c>
      <c r="F29" s="165" t="str">
        <f>IF(C18-F18&gt;0,C18-F18,"-")</f>
        <v>-</v>
      </c>
      <c r="G29" s="165" t="str">
        <f>IF(D18-G18&gt;0,D18-G18,"-")</f>
        <v>-</v>
      </c>
      <c r="H29" s="877"/>
      <c r="I29" s="877"/>
    </row>
    <row r="30" spans="1:9" ht="13.5" thickBot="1" x14ac:dyDescent="0.25">
      <c r="A30" s="158" t="s">
        <v>118</v>
      </c>
      <c r="B30" s="164" t="s">
        <v>233</v>
      </c>
      <c r="C30" s="513" t="s">
        <v>574</v>
      </c>
      <c r="D30" s="514"/>
      <c r="E30" s="164" t="s">
        <v>234</v>
      </c>
      <c r="F30" s="165" t="str">
        <f>IF(C18+C19-F28&gt;0,C18+C19-F28,"-")</f>
        <v>-</v>
      </c>
      <c r="G30" s="165">
        <f>IF(D18+D19-G28&gt;0,D18+D19-G28,"-")</f>
        <v>5304</v>
      </c>
      <c r="H30" s="877"/>
      <c r="I30" s="877"/>
    </row>
    <row r="31" spans="1:9" ht="18.75" x14ac:dyDescent="0.2">
      <c r="B31" s="878"/>
      <c r="C31" s="878"/>
      <c r="D31" s="878"/>
      <c r="E31" s="878"/>
      <c r="F31" s="518"/>
    </row>
  </sheetData>
  <mergeCells count="4">
    <mergeCell ref="A3:A4"/>
    <mergeCell ref="I1:I30"/>
    <mergeCell ref="B31:E31"/>
    <mergeCell ref="H1:H30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3"/>
  <sheetViews>
    <sheetView zoomScaleNormal="100" zoomScaleSheetLayoutView="115" workbookViewId="0">
      <selection activeCell="E13" sqref="E13"/>
    </sheetView>
  </sheetViews>
  <sheetFormatPr defaultRowHeight="12.75" x14ac:dyDescent="0.2"/>
  <cols>
    <col min="1" max="1" width="6.83203125" style="43" customWidth="1"/>
    <col min="2" max="2" width="49" style="78" customWidth="1"/>
    <col min="3" max="3" width="10.5" style="78" customWidth="1"/>
    <col min="4" max="4" width="11.33203125" style="43" customWidth="1"/>
    <col min="5" max="5" width="50" style="43" customWidth="1"/>
    <col min="6" max="6" width="11.1640625" style="43" customWidth="1"/>
    <col min="7" max="7" width="13.1640625" style="43" customWidth="1"/>
    <col min="8" max="8" width="7.6640625" style="43" customWidth="1"/>
    <col min="9" max="9" width="4.83203125" style="43" customWidth="1"/>
    <col min="10" max="16384" width="9.33203125" style="43"/>
  </cols>
  <sheetData>
    <row r="1" spans="1:9" ht="31.5" customHeight="1" x14ac:dyDescent="0.2">
      <c r="B1" s="141" t="s">
        <v>188</v>
      </c>
      <c r="C1" s="141"/>
      <c r="D1" s="142"/>
      <c r="E1" s="142"/>
      <c r="F1" s="142"/>
      <c r="G1" s="142"/>
      <c r="H1" s="877" t="s">
        <v>797</v>
      </c>
      <c r="I1" s="877" t="s">
        <v>765</v>
      </c>
    </row>
    <row r="2" spans="1:9" ht="14.25" thickBot="1" x14ac:dyDescent="0.25">
      <c r="G2" s="143" t="s">
        <v>137</v>
      </c>
      <c r="H2" s="877"/>
      <c r="I2" s="877"/>
    </row>
    <row r="3" spans="1:9" ht="13.5" thickBot="1" x14ac:dyDescent="0.25">
      <c r="A3" s="879" t="s">
        <v>144</v>
      </c>
      <c r="B3" s="144" t="s">
        <v>130</v>
      </c>
      <c r="C3" s="508"/>
      <c r="D3" s="145"/>
      <c r="E3" s="144" t="s">
        <v>131</v>
      </c>
      <c r="F3" s="516"/>
      <c r="G3" s="146"/>
      <c r="H3" s="877"/>
      <c r="I3" s="877"/>
    </row>
    <row r="4" spans="1:9" s="147" customFormat="1" ht="36.75" thickBot="1" x14ac:dyDescent="0.25">
      <c r="A4" s="880"/>
      <c r="B4" s="79" t="s">
        <v>138</v>
      </c>
      <c r="C4" s="509"/>
      <c r="D4" s="80" t="s">
        <v>248</v>
      </c>
      <c r="E4" s="79" t="s">
        <v>138</v>
      </c>
      <c r="F4" s="80" t="s">
        <v>248</v>
      </c>
      <c r="G4" s="80" t="s">
        <v>573</v>
      </c>
      <c r="H4" s="877"/>
      <c r="I4" s="877"/>
    </row>
    <row r="5" spans="1:9" s="147" customFormat="1" ht="13.5" thickBot="1" x14ac:dyDescent="0.25">
      <c r="A5" s="148">
        <v>1</v>
      </c>
      <c r="B5" s="149">
        <v>2</v>
      </c>
      <c r="C5" s="510">
        <v>3</v>
      </c>
      <c r="D5" s="150">
        <v>4</v>
      </c>
      <c r="E5" s="149">
        <v>5</v>
      </c>
      <c r="F5" s="517">
        <v>6</v>
      </c>
      <c r="G5" s="151">
        <v>7</v>
      </c>
      <c r="H5" s="877"/>
      <c r="I5" s="877"/>
    </row>
    <row r="6" spans="1:9" ht="25.5" customHeight="1" x14ac:dyDescent="0.2">
      <c r="A6" s="153" t="s">
        <v>94</v>
      </c>
      <c r="B6" s="154" t="s">
        <v>555</v>
      </c>
      <c r="C6" s="130">
        <v>4274</v>
      </c>
      <c r="D6" s="130">
        <v>185274</v>
      </c>
      <c r="E6" s="154" t="s">
        <v>225</v>
      </c>
      <c r="F6" s="136">
        <v>7588</v>
      </c>
      <c r="G6" s="136">
        <v>19269</v>
      </c>
      <c r="H6" s="877"/>
      <c r="I6" s="877"/>
    </row>
    <row r="7" spans="1:9" x14ac:dyDescent="0.2">
      <c r="A7" s="155" t="s">
        <v>95</v>
      </c>
      <c r="B7" s="156" t="s">
        <v>423</v>
      </c>
      <c r="C7" s="131"/>
      <c r="D7" s="131"/>
      <c r="E7" s="156" t="s">
        <v>428</v>
      </c>
      <c r="F7" s="137"/>
      <c r="G7" s="137"/>
      <c r="H7" s="877"/>
      <c r="I7" s="877"/>
    </row>
    <row r="8" spans="1:9" ht="12.95" customHeight="1" x14ac:dyDescent="0.2">
      <c r="A8" s="155" t="s">
        <v>96</v>
      </c>
      <c r="B8" s="156" t="s">
        <v>91</v>
      </c>
      <c r="C8" s="131"/>
      <c r="D8" s="131"/>
      <c r="E8" s="156" t="s">
        <v>207</v>
      </c>
      <c r="F8" s="137">
        <v>43412</v>
      </c>
      <c r="G8" s="137">
        <v>43412</v>
      </c>
      <c r="H8" s="877"/>
      <c r="I8" s="877"/>
    </row>
    <row r="9" spans="1:9" ht="12.95" customHeight="1" x14ac:dyDescent="0.2">
      <c r="A9" s="155" t="s">
        <v>97</v>
      </c>
      <c r="B9" s="156" t="s">
        <v>424</v>
      </c>
      <c r="C9" s="131"/>
      <c r="D9" s="131">
        <v>743</v>
      </c>
      <c r="E9" s="156" t="s">
        <v>429</v>
      </c>
      <c r="F9" s="137">
        <v>17768</v>
      </c>
      <c r="G9" s="137">
        <v>17768</v>
      </c>
      <c r="H9" s="877"/>
      <c r="I9" s="877"/>
    </row>
    <row r="10" spans="1:9" ht="12.75" customHeight="1" x14ac:dyDescent="0.2">
      <c r="A10" s="155" t="s">
        <v>98</v>
      </c>
      <c r="B10" s="156" t="s">
        <v>425</v>
      </c>
      <c r="C10" s="131"/>
      <c r="D10" s="131"/>
      <c r="E10" s="156" t="s">
        <v>228</v>
      </c>
      <c r="F10" s="137">
        <v>1200</v>
      </c>
      <c r="G10" s="137">
        <v>2747</v>
      </c>
      <c r="H10" s="877"/>
      <c r="I10" s="877"/>
    </row>
    <row r="11" spans="1:9" ht="12.95" customHeight="1" x14ac:dyDescent="0.2">
      <c r="A11" s="155" t="s">
        <v>99</v>
      </c>
      <c r="B11" s="156" t="s">
        <v>426</v>
      </c>
      <c r="C11" s="132"/>
      <c r="D11" s="132"/>
      <c r="E11" s="33"/>
      <c r="F11" s="137"/>
      <c r="G11" s="137"/>
      <c r="H11" s="877"/>
      <c r="I11" s="877"/>
    </row>
    <row r="12" spans="1:9" ht="12.95" customHeight="1" x14ac:dyDescent="0.2">
      <c r="A12" s="155" t="s">
        <v>100</v>
      </c>
      <c r="B12" s="33"/>
      <c r="C12" s="131"/>
      <c r="D12" s="131"/>
      <c r="E12" s="33"/>
      <c r="F12" s="137"/>
      <c r="G12" s="137"/>
      <c r="H12" s="877"/>
      <c r="I12" s="877"/>
    </row>
    <row r="13" spans="1:9" ht="12.95" customHeight="1" x14ac:dyDescent="0.2">
      <c r="A13" s="155" t="s">
        <v>101</v>
      </c>
      <c r="B13" s="33"/>
      <c r="C13" s="131"/>
      <c r="D13" s="131"/>
      <c r="E13" s="33"/>
      <c r="F13" s="137"/>
      <c r="G13" s="137"/>
      <c r="H13" s="877"/>
      <c r="I13" s="877"/>
    </row>
    <row r="14" spans="1:9" ht="12.95" customHeight="1" x14ac:dyDescent="0.2">
      <c r="A14" s="155" t="s">
        <v>102</v>
      </c>
      <c r="B14" s="33"/>
      <c r="C14" s="132"/>
      <c r="D14" s="132"/>
      <c r="E14" s="33"/>
      <c r="F14" s="137"/>
      <c r="G14" s="137"/>
      <c r="H14" s="877"/>
      <c r="I14" s="877"/>
    </row>
    <row r="15" spans="1:9" x14ac:dyDescent="0.2">
      <c r="A15" s="155" t="s">
        <v>103</v>
      </c>
      <c r="B15" s="33"/>
      <c r="C15" s="132"/>
      <c r="D15" s="132"/>
      <c r="E15" s="33"/>
      <c r="F15" s="137"/>
      <c r="G15" s="137"/>
      <c r="H15" s="877"/>
      <c r="I15" s="877"/>
    </row>
    <row r="16" spans="1:9" ht="12.95" customHeight="1" thickBot="1" x14ac:dyDescent="0.25">
      <c r="A16" s="203" t="s">
        <v>104</v>
      </c>
      <c r="B16" s="234"/>
      <c r="C16" s="205"/>
      <c r="D16" s="205"/>
      <c r="E16" s="204" t="s">
        <v>125</v>
      </c>
      <c r="F16" s="183">
        <v>7407</v>
      </c>
      <c r="G16" s="183">
        <v>181226</v>
      </c>
      <c r="H16" s="877"/>
      <c r="I16" s="877"/>
    </row>
    <row r="17" spans="1:9" ht="15.95" customHeight="1" thickBot="1" x14ac:dyDescent="0.25">
      <c r="A17" s="158" t="s">
        <v>105</v>
      </c>
      <c r="B17" s="61" t="s">
        <v>453</v>
      </c>
      <c r="C17" s="134">
        <f>+C6+C8+C9+C11+C12+C13+C14+C15+C16</f>
        <v>4274</v>
      </c>
      <c r="D17" s="134">
        <f>+D6+D8+D9+D11+D12+D13+D14+D15+D16</f>
        <v>186017</v>
      </c>
      <c r="E17" s="61" t="s">
        <v>454</v>
      </c>
      <c r="F17" s="139">
        <f>+F6+F8+F10+F11+F12+F13+F14+F15+F16</f>
        <v>59607</v>
      </c>
      <c r="G17" s="139">
        <f>+G6+G8+G10+G11+G12+G13+G14+G15+G16</f>
        <v>246654</v>
      </c>
      <c r="H17" s="877"/>
      <c r="I17" s="877"/>
    </row>
    <row r="18" spans="1:9" ht="12.95" customHeight="1" x14ac:dyDescent="0.2">
      <c r="A18" s="153" t="s">
        <v>106</v>
      </c>
      <c r="B18" s="168" t="s">
        <v>246</v>
      </c>
      <c r="C18" s="175">
        <f>+C19+C20+C21+C22+C23</f>
        <v>55333</v>
      </c>
      <c r="D18" s="175">
        <f>+D19+D20+D21+D22+D23</f>
        <v>55333</v>
      </c>
      <c r="E18" s="161" t="s">
        <v>211</v>
      </c>
      <c r="F18" s="48"/>
      <c r="G18" s="48"/>
      <c r="H18" s="877"/>
      <c r="I18" s="877"/>
    </row>
    <row r="19" spans="1:9" ht="12.95" customHeight="1" x14ac:dyDescent="0.2">
      <c r="A19" s="155" t="s">
        <v>107</v>
      </c>
      <c r="B19" s="169" t="s">
        <v>235</v>
      </c>
      <c r="C19" s="49">
        <v>55333</v>
      </c>
      <c r="D19" s="49">
        <v>55333</v>
      </c>
      <c r="E19" s="161" t="s">
        <v>214</v>
      </c>
      <c r="F19" s="50"/>
      <c r="G19" s="50"/>
      <c r="H19" s="877"/>
      <c r="I19" s="877"/>
    </row>
    <row r="20" spans="1:9" ht="12.95" customHeight="1" x14ac:dyDescent="0.2">
      <c r="A20" s="153" t="s">
        <v>108</v>
      </c>
      <c r="B20" s="169" t="s">
        <v>236</v>
      </c>
      <c r="C20" s="49"/>
      <c r="D20" s="49"/>
      <c r="E20" s="161" t="s">
        <v>185</v>
      </c>
      <c r="F20" s="50"/>
      <c r="G20" s="50"/>
      <c r="H20" s="877"/>
      <c r="I20" s="877"/>
    </row>
    <row r="21" spans="1:9" ht="12.95" customHeight="1" x14ac:dyDescent="0.2">
      <c r="A21" s="155" t="s">
        <v>109</v>
      </c>
      <c r="B21" s="169" t="s">
        <v>237</v>
      </c>
      <c r="C21" s="49"/>
      <c r="D21" s="49"/>
      <c r="E21" s="161" t="s">
        <v>186</v>
      </c>
      <c r="F21" s="50"/>
      <c r="G21" s="50"/>
      <c r="H21" s="877"/>
      <c r="I21" s="877"/>
    </row>
    <row r="22" spans="1:9" ht="12.95" customHeight="1" x14ac:dyDescent="0.2">
      <c r="A22" s="153" t="s">
        <v>110</v>
      </c>
      <c r="B22" s="169" t="s">
        <v>238</v>
      </c>
      <c r="C22" s="49"/>
      <c r="D22" s="49"/>
      <c r="E22" s="160" t="s">
        <v>232</v>
      </c>
      <c r="F22" s="50"/>
      <c r="G22" s="50"/>
      <c r="H22" s="877"/>
      <c r="I22" s="877"/>
    </row>
    <row r="23" spans="1:9" ht="12.95" customHeight="1" x14ac:dyDescent="0.2">
      <c r="A23" s="155" t="s">
        <v>111</v>
      </c>
      <c r="B23" s="170" t="s">
        <v>239</v>
      </c>
      <c r="C23" s="49"/>
      <c r="D23" s="49"/>
      <c r="E23" s="161" t="s">
        <v>215</v>
      </c>
      <c r="F23" s="50"/>
      <c r="G23" s="50"/>
      <c r="H23" s="877"/>
      <c r="I23" s="877"/>
    </row>
    <row r="24" spans="1:9" ht="12.95" customHeight="1" x14ac:dyDescent="0.2">
      <c r="A24" s="153" t="s">
        <v>112</v>
      </c>
      <c r="B24" s="171" t="s">
        <v>240</v>
      </c>
      <c r="C24" s="163">
        <f>+C25+C26+C27+C28+C29</f>
        <v>0</v>
      </c>
      <c r="D24" s="163">
        <f>+D25+D26+D27+D28+D29</f>
        <v>0</v>
      </c>
      <c r="E24" s="172" t="s">
        <v>213</v>
      </c>
      <c r="F24" s="50"/>
      <c r="G24" s="50"/>
      <c r="H24" s="877"/>
      <c r="I24" s="877"/>
    </row>
    <row r="25" spans="1:9" ht="12.95" customHeight="1" x14ac:dyDescent="0.2">
      <c r="A25" s="155" t="s">
        <v>113</v>
      </c>
      <c r="B25" s="170" t="s">
        <v>241</v>
      </c>
      <c r="C25" s="49"/>
      <c r="D25" s="49"/>
      <c r="E25" s="172" t="s">
        <v>430</v>
      </c>
      <c r="F25" s="50"/>
      <c r="G25" s="50"/>
      <c r="H25" s="877"/>
      <c r="I25" s="877"/>
    </row>
    <row r="26" spans="1:9" ht="12.95" customHeight="1" x14ac:dyDescent="0.2">
      <c r="A26" s="153" t="s">
        <v>114</v>
      </c>
      <c r="B26" s="170" t="s">
        <v>242</v>
      </c>
      <c r="C26" s="49"/>
      <c r="D26" s="49"/>
      <c r="E26" s="167"/>
      <c r="F26" s="50"/>
      <c r="G26" s="50"/>
      <c r="H26" s="877"/>
      <c r="I26" s="877"/>
    </row>
    <row r="27" spans="1:9" ht="12.95" customHeight="1" x14ac:dyDescent="0.2">
      <c r="A27" s="155" t="s">
        <v>115</v>
      </c>
      <c r="B27" s="169" t="s">
        <v>243</v>
      </c>
      <c r="C27" s="49"/>
      <c r="D27" s="49"/>
      <c r="E27" s="59"/>
      <c r="F27" s="50"/>
      <c r="G27" s="50"/>
      <c r="H27" s="877"/>
      <c r="I27" s="877"/>
    </row>
    <row r="28" spans="1:9" ht="12.95" customHeight="1" x14ac:dyDescent="0.2">
      <c r="A28" s="153" t="s">
        <v>116</v>
      </c>
      <c r="B28" s="173" t="s">
        <v>244</v>
      </c>
      <c r="C28" s="49"/>
      <c r="D28" s="49"/>
      <c r="E28" s="33"/>
      <c r="F28" s="50"/>
      <c r="G28" s="50"/>
      <c r="H28" s="877"/>
      <c r="I28" s="877"/>
    </row>
    <row r="29" spans="1:9" ht="12.95" customHeight="1" thickBot="1" x14ac:dyDescent="0.25">
      <c r="A29" s="155" t="s">
        <v>117</v>
      </c>
      <c r="B29" s="174" t="s">
        <v>245</v>
      </c>
      <c r="C29" s="49"/>
      <c r="D29" s="49"/>
      <c r="E29" s="59"/>
      <c r="F29" s="50"/>
      <c r="G29" s="50"/>
      <c r="H29" s="877"/>
      <c r="I29" s="877"/>
    </row>
    <row r="30" spans="1:9" ht="21.75" customHeight="1" thickBot="1" x14ac:dyDescent="0.25">
      <c r="A30" s="158" t="s">
        <v>118</v>
      </c>
      <c r="B30" s="61" t="s">
        <v>427</v>
      </c>
      <c r="C30" s="134">
        <f>+C18+C24</f>
        <v>55333</v>
      </c>
      <c r="D30" s="134">
        <f>+D18+D24</f>
        <v>55333</v>
      </c>
      <c r="E30" s="61" t="s">
        <v>431</v>
      </c>
      <c r="F30" s="139">
        <f>SUM(F18:F29)</f>
        <v>0</v>
      </c>
      <c r="G30" s="139">
        <f>SUM(G18:G29)</f>
        <v>0</v>
      </c>
      <c r="H30" s="877"/>
      <c r="I30" s="877"/>
    </row>
    <row r="31" spans="1:9" ht="13.5" thickBot="1" x14ac:dyDescent="0.25">
      <c r="A31" s="158" t="s">
        <v>119</v>
      </c>
      <c r="B31" s="164" t="s">
        <v>432</v>
      </c>
      <c r="C31" s="165">
        <f>+C17+C30</f>
        <v>59607</v>
      </c>
      <c r="D31" s="165">
        <f>+D17+D30</f>
        <v>241350</v>
      </c>
      <c r="E31" s="164" t="s">
        <v>433</v>
      </c>
      <c r="F31" s="165">
        <f>+F17+F30</f>
        <v>59607</v>
      </c>
      <c r="G31" s="165">
        <f>+G17+G30</f>
        <v>246654</v>
      </c>
      <c r="H31" s="877"/>
      <c r="I31" s="877"/>
    </row>
    <row r="32" spans="1:9" ht="13.5" thickBot="1" x14ac:dyDescent="0.25">
      <c r="A32" s="158" t="s">
        <v>120</v>
      </c>
      <c r="B32" s="164" t="s">
        <v>189</v>
      </c>
      <c r="C32" s="165">
        <v>55333</v>
      </c>
      <c r="D32" s="165">
        <f>IF(D17-G17&lt;0,G17-D17,"-")</f>
        <v>60637</v>
      </c>
      <c r="E32" s="164" t="s">
        <v>190</v>
      </c>
      <c r="F32" s="165" t="str">
        <f>IF(C17-F17&gt;0,C17-F17,"-")</f>
        <v>-</v>
      </c>
      <c r="G32" s="165" t="str">
        <f>IF(D17-G17&gt;0,D17-G17,"-")</f>
        <v>-</v>
      </c>
      <c r="H32" s="877"/>
      <c r="I32" s="877"/>
    </row>
    <row r="33" spans="1:9" ht="13.5" thickBot="1" x14ac:dyDescent="0.25">
      <c r="A33" s="158" t="s">
        <v>121</v>
      </c>
      <c r="B33" s="164" t="s">
        <v>233</v>
      </c>
      <c r="C33" s="511" t="s">
        <v>574</v>
      </c>
      <c r="D33" s="165">
        <f>IF(D17+D18-G31&lt;0,G31-(D17+D18),"-")</f>
        <v>5304</v>
      </c>
      <c r="E33" s="164" t="s">
        <v>234</v>
      </c>
      <c r="F33" s="165" t="str">
        <f>IF(C17+C18-F31&gt;0,C17+C18-F31,"-")</f>
        <v>-</v>
      </c>
      <c r="G33" s="165" t="str">
        <f>IF(D17+D18-G31&gt;0,D17+D18-G31,"-")</f>
        <v>-</v>
      </c>
      <c r="H33" s="877"/>
      <c r="I33" s="877"/>
    </row>
  </sheetData>
  <mergeCells count="3">
    <mergeCell ref="A3:A4"/>
    <mergeCell ref="I1:I33"/>
    <mergeCell ref="H1:H33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E27" sqref="E2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62" t="s">
        <v>180</v>
      </c>
      <c r="E1" s="65" t="s">
        <v>184</v>
      </c>
    </row>
    <row r="3" spans="1:5" x14ac:dyDescent="0.2">
      <c r="A3" s="66"/>
      <c r="B3" s="67"/>
      <c r="C3" s="66"/>
      <c r="D3" s="69"/>
      <c r="E3" s="67"/>
    </row>
    <row r="4" spans="1:5" ht="15.75" x14ac:dyDescent="0.25">
      <c r="A4" s="52" t="s">
        <v>434</v>
      </c>
      <c r="B4" s="68"/>
      <c r="C4" s="76"/>
      <c r="D4" s="69"/>
      <c r="E4" s="67"/>
    </row>
    <row r="5" spans="1:5" x14ac:dyDescent="0.2">
      <c r="A5" s="66"/>
      <c r="B5" s="67"/>
      <c r="C5" s="66"/>
      <c r="D5" s="69"/>
      <c r="E5" s="67"/>
    </row>
    <row r="6" spans="1:5" x14ac:dyDescent="0.2">
      <c r="A6" s="66" t="s">
        <v>436</v>
      </c>
      <c r="B6" s="67">
        <f>+'1.1.sz.mell.'!D61</f>
        <v>743395</v>
      </c>
      <c r="C6" s="66" t="s">
        <v>437</v>
      </c>
      <c r="D6" s="69">
        <f>+'2.1.sz.mell  '!D18+'2.2.sz.mell  '!D17</f>
        <v>743395</v>
      </c>
      <c r="E6" s="67">
        <f t="shared" ref="E6:E15" si="0">+B6-D6</f>
        <v>0</v>
      </c>
    </row>
    <row r="7" spans="1:5" x14ac:dyDescent="0.2">
      <c r="A7" s="66" t="s">
        <v>438</v>
      </c>
      <c r="B7" s="67">
        <f>+'1.1.sz.mell.'!D84</f>
        <v>115000</v>
      </c>
      <c r="C7" s="66" t="s">
        <v>439</v>
      </c>
      <c r="D7" s="69">
        <f>+'2.1.sz.mell  '!D27+'2.2.sz.mell  '!D30</f>
        <v>115000</v>
      </c>
      <c r="E7" s="67">
        <f t="shared" si="0"/>
        <v>0</v>
      </c>
    </row>
    <row r="8" spans="1:5" x14ac:dyDescent="0.2">
      <c r="A8" s="66" t="s">
        <v>440</v>
      </c>
      <c r="B8" s="67">
        <f>+'1.1.sz.mell.'!D85</f>
        <v>858395</v>
      </c>
      <c r="C8" s="66" t="s">
        <v>441</v>
      </c>
      <c r="D8" s="69">
        <f>+'2.1.sz.mell  '!D28+'2.2.sz.mell  '!D31</f>
        <v>858395</v>
      </c>
      <c r="E8" s="67">
        <f t="shared" si="0"/>
        <v>0</v>
      </c>
    </row>
    <row r="9" spans="1:5" x14ac:dyDescent="0.2">
      <c r="A9" s="66"/>
      <c r="B9" s="67"/>
      <c r="C9" s="66"/>
      <c r="D9" s="69"/>
      <c r="E9" s="67"/>
    </row>
    <row r="10" spans="1:5" x14ac:dyDescent="0.2">
      <c r="A10" s="66"/>
      <c r="B10" s="67"/>
      <c r="C10" s="66"/>
      <c r="D10" s="69"/>
      <c r="E10" s="67"/>
    </row>
    <row r="11" spans="1:5" ht="15.75" x14ac:dyDescent="0.25">
      <c r="A11" s="52" t="s">
        <v>435</v>
      </c>
      <c r="B11" s="68"/>
      <c r="C11" s="76"/>
      <c r="D11" s="69"/>
      <c r="E11" s="67"/>
    </row>
    <row r="12" spans="1:5" x14ac:dyDescent="0.2">
      <c r="A12" s="66"/>
      <c r="B12" s="67"/>
      <c r="C12" s="66"/>
      <c r="D12" s="69"/>
      <c r="E12" s="67"/>
    </row>
    <row r="13" spans="1:5" x14ac:dyDescent="0.2">
      <c r="A13" s="66" t="s">
        <v>445</v>
      </c>
      <c r="B13" s="67">
        <f>+'1.1.sz.mell.'!D124</f>
        <v>858395</v>
      </c>
      <c r="C13" s="66" t="s">
        <v>444</v>
      </c>
      <c r="D13" s="69">
        <f>+'2.1.sz.mell  '!G18+'2.2.sz.mell  '!G17</f>
        <v>858395</v>
      </c>
      <c r="E13" s="67">
        <f t="shared" si="0"/>
        <v>0</v>
      </c>
    </row>
    <row r="14" spans="1:5" x14ac:dyDescent="0.2">
      <c r="A14" s="66" t="s">
        <v>247</v>
      </c>
      <c r="B14" s="67">
        <f>+'1.1.sz.mell.'!D144</f>
        <v>0</v>
      </c>
      <c r="C14" s="66" t="s">
        <v>443</v>
      </c>
      <c r="D14" s="69">
        <f>+'2.1.sz.mell  '!G27+'2.2.sz.mell  '!G30</f>
        <v>0</v>
      </c>
      <c r="E14" s="67">
        <f t="shared" si="0"/>
        <v>0</v>
      </c>
    </row>
    <row r="15" spans="1:5" x14ac:dyDescent="0.2">
      <c r="A15" s="66" t="s">
        <v>446</v>
      </c>
      <c r="B15" s="67">
        <f>+'1.1.sz.mell.'!D145</f>
        <v>858395</v>
      </c>
      <c r="C15" s="66" t="s">
        <v>442</v>
      </c>
      <c r="D15" s="69">
        <f>+'2.1.sz.mell  '!G28+'2.2.sz.mell  '!G31</f>
        <v>858395</v>
      </c>
      <c r="E15" s="67">
        <f t="shared" si="0"/>
        <v>0</v>
      </c>
    </row>
    <row r="16" spans="1:5" x14ac:dyDescent="0.2">
      <c r="A16" s="63"/>
      <c r="B16" s="63"/>
      <c r="C16" s="66"/>
      <c r="D16" s="69"/>
      <c r="E16" s="64"/>
    </row>
    <row r="17" spans="1:5" x14ac:dyDescent="0.2">
      <c r="A17" s="63"/>
      <c r="B17" s="63"/>
      <c r="C17" s="63"/>
      <c r="D17" s="63"/>
      <c r="E17" s="63"/>
    </row>
    <row r="18" spans="1:5" x14ac:dyDescent="0.2">
      <c r="A18" s="63"/>
      <c r="B18" s="63"/>
      <c r="C18" s="63"/>
      <c r="D18" s="63"/>
      <c r="E18" s="63"/>
    </row>
    <row r="19" spans="1:5" x14ac:dyDescent="0.2">
      <c r="A19" s="63"/>
      <c r="B19" s="63"/>
      <c r="C19" s="63"/>
      <c r="D19" s="63"/>
      <c r="E19" s="63"/>
    </row>
  </sheetData>
  <sheetProtection sheet="1"/>
  <phoneticPr fontId="25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40</vt:i4>
      </vt:variant>
      <vt:variant>
        <vt:lpstr>Névvel ellátott tartományok</vt:lpstr>
      </vt:variant>
      <vt:variant>
        <vt:i4>12</vt:i4>
      </vt:variant>
    </vt:vector>
  </HeadingPairs>
  <TitlesOfParts>
    <vt:vector size="52" baseType="lpstr">
      <vt:lpstr>ÖSSZEFÜGGÉSEK</vt:lpstr>
      <vt:lpstr>Munka1</vt:lpstr>
      <vt:lpstr>1.1.sz.mell.</vt:lpstr>
      <vt:lpstr>1.2.sz.mell.</vt:lpstr>
      <vt:lpstr>1.3.sz. mell.</vt:lpstr>
      <vt:lpstr>1.4.sz.mell.</vt:lpstr>
      <vt:lpstr>2.1.sz.mell  </vt:lpstr>
      <vt:lpstr>2.2.sz.mell  </vt:lpstr>
      <vt:lpstr>ELLENŐRZÉS-1.sz.2.a.sz.2.b.sz.</vt:lpstr>
      <vt:lpstr>3.sz.mell.</vt:lpstr>
      <vt:lpstr>4.sz.mell.</vt:lpstr>
      <vt:lpstr>5.sz.mell.</vt:lpstr>
      <vt:lpstr>6.sz.mell.</vt:lpstr>
      <vt:lpstr>7.sz.mell.</vt:lpstr>
      <vt:lpstr>8. sz.mell.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9.2.2.sz.mell.</vt:lpstr>
      <vt:lpstr>9.2.3. sz. mell</vt:lpstr>
      <vt:lpstr>9.3. sz. mell</vt:lpstr>
      <vt:lpstr>9.3.1. sz. mell</vt:lpstr>
      <vt:lpstr>9.3.2.sz.mell.</vt:lpstr>
      <vt:lpstr>9.3.3.sz.mell.</vt:lpstr>
      <vt:lpstr>9.4.sz.mell.</vt:lpstr>
      <vt:lpstr>9.4.1.sz.mell.</vt:lpstr>
      <vt:lpstr>9.4.2.sz.mell.</vt:lpstr>
      <vt:lpstr>9.4.3.sz.mell.</vt:lpstr>
      <vt:lpstr>10.sz.mell.</vt:lpstr>
      <vt:lpstr>1.sz.tájékoztató</vt:lpstr>
      <vt:lpstr>2.sz.tájékoztató</vt:lpstr>
      <vt:lpstr>3.sz.tájékoztató</vt:lpstr>
      <vt:lpstr>4.sz.tájékoztató</vt:lpstr>
      <vt:lpstr>5.sz tájékoztató t.</vt:lpstr>
      <vt:lpstr>6. sz. tájékoztató</vt:lpstr>
      <vt:lpstr>7. sz tájékoztató</vt:lpstr>
      <vt:lpstr>8. sz. táblázat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'9.2.3. sz. mell'!Nyomtatási_cím</vt:lpstr>
      <vt:lpstr>'9.3. sz. mell'!Nyomtatási_cím</vt:lpstr>
      <vt:lpstr>'9.3.1. sz. mell'!Nyomtatási_cím</vt:lpstr>
      <vt:lpstr>'1.1.sz.mell.'!Nyomtatási_terület</vt:lpstr>
      <vt:lpstr>'1.2.sz.mell.'!Nyomtatási_terület</vt:lpstr>
      <vt:lpstr>'1.4.sz.mell.'!Nyomtatási_terület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Titkárság</cp:lastModifiedBy>
  <cp:lastPrinted>2014-06-26T12:19:22Z</cp:lastPrinted>
  <dcterms:created xsi:type="dcterms:W3CDTF">1999-10-30T10:30:45Z</dcterms:created>
  <dcterms:modified xsi:type="dcterms:W3CDTF">2014-06-26T12:31:18Z</dcterms:modified>
</cp:coreProperties>
</file>