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5" firstSheet="16" activeTab="21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9. sz. mell" sheetId="10" r:id="rId10"/>
    <sheet name="9.1. sz. mell" sheetId="11" r:id="rId11"/>
    <sheet name="9.2. sz. mell" sheetId="12" r:id="rId12"/>
    <sheet name="9.3. sz. mell" sheetId="13" r:id="rId13"/>
    <sheet name="9.4. sz. mell" sheetId="14" r:id="rId14"/>
    <sheet name="9.5. sz. mell" sheetId="15" r:id="rId15"/>
    <sheet name="9.5. sz. mell (2)" sheetId="16" r:id="rId16"/>
    <sheet name="9.5. sz. mell (3)" sheetId="17" r:id="rId17"/>
    <sheet name="9.5. sz. mell (4)" sheetId="18" r:id="rId18"/>
    <sheet name="9.5. sz. mell (5)" sheetId="19" r:id="rId19"/>
    <sheet name="9.5. sz. mell (6)" sheetId="20" r:id="rId20"/>
    <sheet name="10. sz. mell" sheetId="21" r:id="rId21"/>
    <sheet name="11. sz. mell." sheetId="22" r:id="rId22"/>
  </sheets>
  <definedNames>
    <definedName name="_xlnm.Print_Titles" localSheetId="20">'10. sz. mell'!$1:$6</definedName>
    <definedName name="_xlnm.Print_Titles" localSheetId="21">'11. sz. mell.'!$1:$6</definedName>
    <definedName name="_xlnm.Print_Titles" localSheetId="9">'9. sz. mell'!$1:$6</definedName>
    <definedName name="_xlnm.Print_Titles" localSheetId="10">'9.1. sz. mell'!$1:$6</definedName>
    <definedName name="_xlnm.Print_Titles" localSheetId="11">'9.2. sz. mell'!$1:$6</definedName>
    <definedName name="_xlnm.Print_Titles" localSheetId="12">'9.3. sz. mell'!$1:$6</definedName>
    <definedName name="_xlnm.Print_Titles" localSheetId="13">'9.4. sz. mell'!$1:$6</definedName>
    <definedName name="_xlnm.Print_Titles" localSheetId="14">'9.5. sz. mell'!$1:$6</definedName>
    <definedName name="_xlnm.Print_Titles" localSheetId="15">'9.5. sz. mell (2)'!$1:$6</definedName>
    <definedName name="_xlnm.Print_Titles" localSheetId="16">'9.5. sz. mell (3)'!$1:$6</definedName>
    <definedName name="_xlnm.Print_Titles" localSheetId="17">'9.5. sz. mell (4)'!$1:$6</definedName>
    <definedName name="_xlnm.Print_Titles" localSheetId="18">'9.5. sz. mell (5)'!$1:$6</definedName>
    <definedName name="_xlnm.Print_Titles" localSheetId="19">'9.5. sz. mell (6)'!$1:$6</definedName>
    <definedName name="_xlnm.Print_Area" localSheetId="1">'1.1.sz.mell.'!$A$1:$F$141</definedName>
    <definedName name="_xlnm.Print_Area" localSheetId="2">'1.2.sz.mell. '!$A$1:$F$126</definedName>
    <definedName name="_xlnm.Print_Area" localSheetId="3">'1.3.sz.mell.'!$A$1:$F$127</definedName>
  </definedNames>
  <calcPr fullCalcOnLoad="1"/>
</workbook>
</file>

<file path=xl/sharedStrings.xml><?xml version="1.0" encoding="utf-8"?>
<sst xmlns="http://schemas.openxmlformats.org/spreadsheetml/2006/main" count="2319" uniqueCount="512">
  <si>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</si>
  <si>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</si>
  <si>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</si>
  <si>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</si>
  <si>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</si>
  <si>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</si>
  <si>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</si>
  <si>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</si>
  <si>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</si>
  <si>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</si>
  <si>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</si>
  <si>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</si>
  <si>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</si>
  <si>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</si>
  <si>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</si>
  <si>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</si>
  <si>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</si>
  <si>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</si>
  <si>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</si>
  <si>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</si>
  <si>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</si>
  <si>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</si>
  <si>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</si>
  <si>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</si>
  <si>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</si>
  <si>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</si>
  <si>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</si>
  <si>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</si>
  <si>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</si>
  <si>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</si>
  <si>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</si>
  <si>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</si>
  <si>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</si>
  <si>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</si>
  <si>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</si>
  <si>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</si>
  <si>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</si>
  <si>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</si>
  <si>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</si>
  <si>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</si>
  <si>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</si>
  <si>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</si>
  <si>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</si>
  <si>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</si>
  <si>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</si>
  <si>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</si>
  <si>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</si>
  <si>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</si>
  <si>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</si>
  <si>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</si>
  <si>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</si>
  <si>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</si>
  <si>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</si>
  <si>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</si>
  <si>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</si>
  <si>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</si>
  <si>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</si>
  <si>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</si>
  <si>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</si>
  <si>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</si>
  <si>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</si>
  <si>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</si>
  <si>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</si>
  <si>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</si>
  <si>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</si>
  <si>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</si>
  <si>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</si>
  <si>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</si>
  <si>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</si>
  <si>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</si>
  <si>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</si>
  <si>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</si>
  <si>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</si>
  <si>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</si>
  <si>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</si>
  <si>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</si>
  <si>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</si>
  <si>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</si>
  <si>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</si>
  <si>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</si>
  <si>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</si>
  <si>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</si>
  <si>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</si>
  <si>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</si>
  <si>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</si>
  <si>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</si>
  <si>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</si>
  <si>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</si>
  <si>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</si>
  <si>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</si>
  <si>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</si>
  <si>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</si>
  <si>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</si>
  <si>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</si>
  <si>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</si>
  <si>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</si>
  <si>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</si>
  <si>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</si>
  <si>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</si>
  <si>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</si>
  <si>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</si>
  <si>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</si>
  <si>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</si>
  <si>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</si>
  <si>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</si>
  <si>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</si>
  <si>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</si>
  <si>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</si>
  <si>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</si>
  <si>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</si>
  <si>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</si>
  <si>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</si>
  <si>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</si>
  <si>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</si>
  <si>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</si>
  <si>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</si>
  <si>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</si>
  <si>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</si>
  <si>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</si>
  <si>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</si>
  <si>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</si>
  <si>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</si>
  <si>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</si>
  <si>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</si>
  <si>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</si>
  <si>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</si>
  <si>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</si>
  <si>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</si>
  <si>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</si>
  <si>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</si>
  <si>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</si>
  <si>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</si>
  <si>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</si>
  <si>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</si>
  <si>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</si>
  <si>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</si>
  <si>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</si>
  <si>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</si>
  <si>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</si>
  <si>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</si>
  <si>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</si>
  <si>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</si>
  <si>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</si>
  <si>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</si>
  <si>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</si>
  <si>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</si>
  <si>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</si>
  <si>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</si>
  <si>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</si>
  <si>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</si>
  <si>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</si>
  <si>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</si>
  <si>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</si>
  <si>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</si>
  <si>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</si>
  <si>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</si>
  <si>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</si>
  <si>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</si>
  <si>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</si>
  <si>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</si>
  <si>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</si>
  <si>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</si>
  <si>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</si>
  <si>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</si>
  <si>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</si>
  <si>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</si>
  <si>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</si>
  <si>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</si>
  <si>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</si>
  <si>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</si>
  <si>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</si>
  <si>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</si>
  <si>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</si>
  <si>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</si>
  <si>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</si>
  <si>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</si>
  <si>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</si>
  <si>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</si>
  <si>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</si>
  <si>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</si>
  <si>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</si>
  <si>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</si>
  <si>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</si>
  <si>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</si>
  <si>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</si>
  <si>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</si>
  <si>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</si>
  <si>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</si>
  <si>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</si>
  <si>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</si>
  <si>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</si>
  <si>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</si>
  <si>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</si>
  <si>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</si>
  <si>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</si>
  <si>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</si>
  <si>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</si>
  <si>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</si>
  <si>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</si>
  <si>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</si>
  <si>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</si>
  <si>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</si>
  <si>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</si>
  <si>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</si>
  <si>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</si>
  <si>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</si>
  <si>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</si>
  <si>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</si>
  <si>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</si>
  <si>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</si>
  <si>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</si>
  <si>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</si>
  <si>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</si>
  <si>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</si>
  <si>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</si>
  <si>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</si>
  <si>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</si>
  <si>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</si>
  <si>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</si>
  <si>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</si>
  <si>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</si>
  <si>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</si>
  <si>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</si>
  <si>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</si>
  <si>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</si>
  <si>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</si>
  <si>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</si>
  <si>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</si>
  <si>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</si>
  <si>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</si>
  <si>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</si>
  <si>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</si>
  <si>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</si>
  <si>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</si>
  <si>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</si>
  <si>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</si>
  <si>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</si>
  <si>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</si>
  <si>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</si>
  <si>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</si>
  <si>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</si>
  <si>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</si>
  <si>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</si>
  <si>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</si>
  <si>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</si>
  <si>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</si>
  <si>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</si>
  <si>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</si>
  <si>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</si>
  <si>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</si>
  <si>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</si>
  <si>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</si>
  <si>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</si>
  <si>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</si>
  <si>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----------------------------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</si>
  <si>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</si>
  <si>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</si>
  <si>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</si>
  <si>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</si>
  <si>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</si>
  <si>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</si>
  <si>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</si>
  <si>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</si>
  <si>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</si>
  <si>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</si>
  <si>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</si>
  <si>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</si>
  <si>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</si>
  <si>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</si>
  <si>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</si>
  <si>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</si>
  <si>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</si>
  <si>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</si>
  <si>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</si>
  <si>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</si>
  <si>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</si>
  <si>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</si>
  <si>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</si>
  <si>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</si>
  <si>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</si>
  <si>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</si>
  <si>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</si>
  <si>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</si>
  <si>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</si>
  <si>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</si>
  <si>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</si>
  <si>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</si>
  <si>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</si>
  <si>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</si>
  <si>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</si>
  <si>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</si>
  <si>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</si>
  <si>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</si>
  <si>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</si>
  <si>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</si>
  <si>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</si>
  <si>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</si>
  <si>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</si>
  <si>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</si>
  <si>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</si>
  <si>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</si>
  <si>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</si>
  <si>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</si>
  <si>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</si>
  <si>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</si>
  <si>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</si>
  <si>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</si>
  <si>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</si>
  <si>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</si>
  <si>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</si>
  <si>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</si>
  <si>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</si>
  <si>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</si>
  <si>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</si>
  <si>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</si>
  <si>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</si>
  <si>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</si>
  <si>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</si>
  <si>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</si>
  <si>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</si>
  <si>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</si>
  <si>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</si>
  <si>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</si>
  <si>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</si>
  <si>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</si>
  <si>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</si>
  <si>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</si>
  <si>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</si>
  <si>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</si>
  <si>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</si>
  <si>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</si>
  <si>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</si>
  <si>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</si>
  <si>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</si>
  <si>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</si>
  <si>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</si>
  <si>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</si>
  <si>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</si>
  <si>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</si>
  <si>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</si>
  <si>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</si>
  <si>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</si>
  <si>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</si>
  <si>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</si>
  <si>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</si>
  <si>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</si>
  <si>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</si>
  <si>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</si>
  <si>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</si>
  <si>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</si>
  <si>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</si>
  <si>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</si>
  <si>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</si>
  <si>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</si>
  <si>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</si>
  <si>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</si>
  <si>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</si>
  <si>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</si>
  <si>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</si>
  <si>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</si>
  <si>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</si>
  <si>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</si>
  <si>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</si>
  <si>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</si>
  <si>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</si>
  <si>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</si>
  <si>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</si>
  <si>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</si>
  <si>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</si>
  <si>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</si>
  <si>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</si>
  <si>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</si>
  <si>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</si>
  <si>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</si>
  <si>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</si>
  <si>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</si>
  <si>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</si>
  <si>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</si>
  <si>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</si>
  <si>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</si>
  <si>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</si>
  <si>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</si>
  <si>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</si>
  <si>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</si>
  <si>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</si>
  <si>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</si>
  <si>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</si>
  <si>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</si>
  <si>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</si>
  <si>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</si>
  <si>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</si>
  <si>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</si>
  <si>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</si>
  <si>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</si>
  <si>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</si>
  <si>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</si>
  <si>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</si>
  <si>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</si>
  <si>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</si>
  <si>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</si>
  <si>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</si>
  <si>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</si>
  <si>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</si>
  <si>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</si>
  <si>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</si>
  <si>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</si>
  <si>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</si>
  <si>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</si>
  <si>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</si>
  <si>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</si>
  <si>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</si>
  <si>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</si>
  <si>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</si>
  <si>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</si>
  <si>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</si>
  <si>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</si>
  <si>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</si>
  <si>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</si>
  <si>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</si>
  <si>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</si>
  <si>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</si>
  <si>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</si>
  <si>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</si>
  <si>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</si>
  <si>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</si>
  <si>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</si>
  <si>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</si>
  <si>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Murakeresztúri  Közös Önkormányzati Hivatal</t>
  </si>
  <si>
    <t>Murakeresztúri Óvoda</t>
  </si>
  <si>
    <t>Murakeresztúr Község Önkormányzat adósságot keletkeztető ügyletekből és kezességvállalásokból fennálló kötelezettségei</t>
  </si>
  <si>
    <t>Murakeresztúr Község Önkormányzat saját bevételeinek részletezése az adósságot keletkeztető ügyletből származó tárgyévi fizetési kötelezettség megállapításához</t>
  </si>
  <si>
    <t>Felhalmozási célú finanszírozási kiadások</t>
  </si>
  <si>
    <r>
      <t>KÖLTSÉGVETÉSI BEVÉTELEK ÖSSZESEN (2+……+9</t>
    </r>
    <r>
      <rPr>
        <b/>
        <i/>
        <sz val="11"/>
        <rFont val="Times New Roman"/>
        <family val="1"/>
      </rPr>
      <t>)</t>
    </r>
  </si>
  <si>
    <t>Általános működéshez és ágazati feldathoz kapcsolódó támogatás</t>
  </si>
  <si>
    <t>5.2</t>
  </si>
  <si>
    <t>5.3</t>
  </si>
  <si>
    <t>5.4</t>
  </si>
  <si>
    <t>5.5</t>
  </si>
  <si>
    <t>5.6</t>
  </si>
  <si>
    <t>5.7</t>
  </si>
  <si>
    <r>
      <t xml:space="preserve">III. Támogatások, kiegészítések </t>
    </r>
    <r>
      <rPr>
        <sz val="11"/>
        <rFont val="Times New Roman CE"/>
        <family val="0"/>
      </rPr>
      <t>(5.1+…+5.8.)</t>
    </r>
  </si>
  <si>
    <r>
      <t>IV</t>
    </r>
    <r>
      <rPr>
        <b/>
        <sz val="11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</si>
  <si>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</si>
  <si>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(2.1+…+2.3)</t>
    </r>
  </si>
  <si>
    <t>Háziorvosi rendelő és védőnői szolgálat fejlesztése</t>
  </si>
  <si>
    <t>Összesen
(7=3+4+5+6)</t>
  </si>
  <si>
    <t>Általános működéshez és ágazati feladathoz kapcsolódó támogatás</t>
  </si>
  <si>
    <t>Felhalmozási célú finanszírozási kiadások (6.2.1.+…..6.2.8.)</t>
  </si>
  <si>
    <t>Felhalmozási célú finanszírozási kiadások (6.2.1.+...+6.2.8.)</t>
  </si>
  <si>
    <t>Közművelődés</t>
  </si>
  <si>
    <t>IV. Közhatalmi bevételek</t>
  </si>
  <si>
    <t>Költségvetési bevételek összesen (1+…+5)</t>
  </si>
  <si>
    <t>VI. Finanszírozási bevételek (7.1.+7.2.)</t>
  </si>
  <si>
    <t>VII. Függő, átfutó, kiegyenlítő bevételek</t>
  </si>
  <si>
    <t>BEVÉTELEK ÖSSZESEN: (6+7+8)</t>
  </si>
  <si>
    <t>Intézményfinanszírozás (Közös Hivatal, Óvoda)</t>
  </si>
  <si>
    <t>Településüzemeltetés (köztemető fenntartás, közvilágítás, ár-és belvízvédelem,város és községgazdálkodás, zöldterületkezelés, hulladék szállítás, közutak üzemeltetése, közfoglalkoztatás)</t>
  </si>
  <si>
    <t>IV. Állami támogatás</t>
  </si>
  <si>
    <t>V. Állami támogatás</t>
  </si>
  <si>
    <t>Étkeztetés (óvodai, iskolai, mukahelyi, egyéb vendég)</t>
  </si>
  <si>
    <t>Önkormányzati vagyonnal való gazdálkodás</t>
  </si>
  <si>
    <t>III. Kölcsön nyújtása, törlesztése</t>
  </si>
  <si>
    <t xml:space="preserve">Közoktatási feladatok </t>
  </si>
  <si>
    <t>Civil szervezetek támogatása</t>
  </si>
  <si>
    <t>IV.Közhatalmi bevételek</t>
  </si>
  <si>
    <t>VI. Finanszírozási bevételek (6.1.+6.2.)</t>
  </si>
  <si>
    <t>VI. Kölcsönök visszatérülése</t>
  </si>
  <si>
    <t>VII. Finanszírozási bevételek (6.1.+6.2.)</t>
  </si>
  <si>
    <t>VIII. Függő, átfutó, kiegyenlítő bevételek</t>
  </si>
  <si>
    <t>V.Állami támogatás</t>
  </si>
  <si>
    <t>05</t>
  </si>
  <si>
    <t>06</t>
  </si>
  <si>
    <t>07</t>
  </si>
  <si>
    <t>08</t>
  </si>
  <si>
    <t>09</t>
  </si>
  <si>
    <t>10</t>
  </si>
  <si>
    <t>2013. évi eredeti előirányzat</t>
  </si>
  <si>
    <t>2013. évi módosított előirányzat</t>
  </si>
  <si>
    <t>Egyéb működőképesség megőrzését szolgáló kieg.támogatás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</si>
  <si>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</si>
  <si>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</si>
  <si>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10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</si>
  <si>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0"/>
        <rFont val="Times New Roman"/>
        <family val="1"/>
      </rPr>
      <t>(2.2. melléklet 3. oszlop 30. sor)</t>
    </r>
  </si>
  <si>
    <t>Önkormányzatot megillető vagyoni ért. jog  értékesít.</t>
  </si>
  <si>
    <t>Igazgatási, jogalkotási feladatok, központi befizetések</t>
  </si>
  <si>
    <t>Szociális gondoskodás (szoc.étkeztetés, házi segítségnyújtás, segélyek), szociális ösztöndíjak</t>
  </si>
  <si>
    <t>2013. évi módosított előirányzat 2013. 04. 26.</t>
  </si>
  <si>
    <t>2013. évi módosított előirányzat 2013. 06.28.</t>
  </si>
  <si>
    <t>2013. évi módosított előirányzat      2013. 04. 26.</t>
  </si>
  <si>
    <t>2013. évi módosított előirányzat      2013. 06. 28.</t>
  </si>
  <si>
    <t>2013. évi módosított előirányzat      2013. 06 28.</t>
  </si>
  <si>
    <t>Egyéb központi támogatás</t>
  </si>
  <si>
    <t>Szerkezetátalákítási tartalék</t>
  </si>
  <si>
    <t>2013. évi módosított előirányzat 2013. 09.13.</t>
  </si>
  <si>
    <t>2013. évi módosított előirányzat      2013. 09.13.</t>
  </si>
  <si>
    <t>Szerkezetátalakítási tartalék</t>
  </si>
  <si>
    <t>Működőképesség megőrzését szolgáló egyéb támogatás</t>
  </si>
  <si>
    <t xml:space="preserve">2.1. melléklet a 13/2013. (IX.13.) önkormányzati rendelethez     </t>
  </si>
  <si>
    <t xml:space="preserve">2.2. melléklet a 13/2013. (IX.13.) önkormányzati rendelethez     </t>
  </si>
  <si>
    <t>5. melléklet a 13/2013. (IX.13.) önkormányzati rendelethez</t>
  </si>
  <si>
    <t>5.1. melléklet a 13/2013. (IX.13.) önkormányzati rendelethez</t>
  </si>
  <si>
    <t>5.2. melléklet a 13/2013. (IX.13.) önkormányzati rendelethez</t>
  </si>
  <si>
    <t>5.3. melléklet a13/2013. (IX.13.) önkormányzati rendelethez</t>
  </si>
  <si>
    <t>5.4. melléklet a 13/2013. (IX.13.) önkormányzati rendelethez</t>
  </si>
  <si>
    <t>5.5. melléklet a 13/2013. (IX.13.) önkormányzati rendelethez</t>
  </si>
  <si>
    <t>5.6. melléklet a 13/2013. (IX.13.) önkormányzati rendelethez</t>
  </si>
  <si>
    <t>5.7. melléklet a 13/2013. (IX.13.) önkormányzati rendelethez</t>
  </si>
  <si>
    <t>5.8. melléklet a 13/2013. (IX.13.) önkormányzati rendelethez</t>
  </si>
  <si>
    <t>5.9.  melléklet a 13/2013. (IX.13.) önkormányzati rendelethez</t>
  </si>
  <si>
    <t>5.10. melléklet a 13/2013. (IX.13.) önkormányzati rendelethez</t>
  </si>
  <si>
    <t>6. melléklet a 13/2013. (IX.13.) önkormányzati rendelethez</t>
  </si>
  <si>
    <t>7. melléklet a 13/2013. (IX.13.)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</si>
</sst>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>
      <alignment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2" fillId="0" borderId="18" xfId="58" applyFill="1" applyBorder="1">
      <alignment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19" xfId="0" applyFont="1" applyFill="1" applyBorder="1" applyAlignment="1" applyProtection="1">
      <alignment horizontal="right"/>
      <protection/>
    </xf>
    <xf numFmtId="164" fontId="15" fillId="0" borderId="19" xfId="58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3" fillId="0" borderId="10" xfId="58" applyFont="1" applyFill="1" applyBorder="1">
      <alignment/>
      <protection/>
    </xf>
    <xf numFmtId="166" fontId="0" fillId="0" borderId="13" xfId="40" applyNumberFormat="1" applyFont="1" applyFill="1" applyBorder="1" applyAlignment="1">
      <alignment/>
    </xf>
    <xf numFmtId="166" fontId="0" fillId="0" borderId="15" xfId="40" applyNumberFormat="1" applyFont="1" applyFill="1" applyBorder="1" applyAlignment="1">
      <alignment/>
    </xf>
    <xf numFmtId="166" fontId="0" fillId="0" borderId="10" xfId="58" applyNumberFormat="1" applyFont="1" applyFill="1" applyBorder="1">
      <alignment/>
      <protection/>
    </xf>
    <xf numFmtId="166" fontId="0" fillId="0" borderId="21" xfId="58" applyNumberFormat="1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0" xfId="58" applyNumberFormat="1" applyFont="1" applyFill="1" applyBorder="1" applyAlignment="1" applyProtection="1">
      <alignment horizontal="left" vertical="center" wrapText="1" indent="1"/>
      <protection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14" xfId="58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0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11" xfId="58" applyFont="1" applyFill="1" applyBorder="1" applyAlignment="1" applyProtection="1">
      <alignment horizontal="center" vertical="center"/>
      <protection/>
    </xf>
    <xf numFmtId="0" fontId="16" fillId="0" borderId="12" xfId="58" applyFont="1" applyFill="1" applyBorder="1" applyAlignment="1" applyProtection="1">
      <alignment horizontal="center" vertical="center"/>
      <protection/>
    </xf>
    <xf numFmtId="166" fontId="14" fillId="0" borderId="21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0" xfId="0" applyNumberFormat="1" applyFont="1" applyFill="1" applyAlignment="1" applyProtection="1">
      <alignment vertical="center" wrapText="1"/>
      <protection locked="0"/>
    </xf>
    <xf numFmtId="0" fontId="2" fillId="0" borderId="0" xfId="58" applyFill="1" applyAlignment="1">
      <alignment horizontal="left" vertical="center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1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0" fontId="16" fillId="0" borderId="22" xfId="58" applyFont="1" applyFill="1" applyBorder="1" applyProtection="1">
      <alignment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0" applyFont="1" applyBorder="1" applyAlignment="1" applyProtection="1">
      <alignment horizont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49" fontId="16" fillId="0" borderId="22" xfId="0" applyNumberFormat="1" applyFont="1" applyFill="1" applyBorder="1" applyAlignment="1" applyProtection="1">
      <alignment horizontal="center" vertical="center" wrapText="1"/>
      <protection/>
    </xf>
    <xf numFmtId="49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49" xfId="0" applyFont="1" applyFill="1" applyBorder="1" applyAlignment="1" applyProtection="1">
      <alignment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14" xfId="0" applyFont="1" applyBorder="1" applyAlignment="1">
      <alignment horizontal="justify" wrapText="1"/>
    </xf>
    <xf numFmtId="0" fontId="24" fillId="0" borderId="1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 quotePrefix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58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58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6" xfId="58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 inden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58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58" applyFont="1" applyFill="1" applyBorder="1" applyAlignment="1" applyProtection="1">
      <alignment horizontal="left" vertical="center" wrapText="1" indent="1"/>
      <protection/>
    </xf>
    <xf numFmtId="164" fontId="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0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47" xfId="0" applyFont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lef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24" xfId="58" applyFont="1" applyFill="1" applyBorder="1" applyAlignment="1" applyProtection="1">
      <alignment horizontal="left" vertical="center" wrapText="1" indent="1"/>
      <protection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" fillId="0" borderId="32" xfId="58" applyFont="1" applyFill="1" applyBorder="1" applyAlignment="1" applyProtection="1">
      <alignment horizontal="left" vertical="center" wrapText="1" indent="1"/>
      <protection/>
    </xf>
    <xf numFmtId="164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32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left" wrapText="1" indent="1"/>
      <protection/>
    </xf>
    <xf numFmtId="164" fontId="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1" fillId="0" borderId="22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 quotePrefix="1">
      <alignment horizontal="right" vertical="center" inden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right" vertical="center" indent="1"/>
      <protection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wrapText="1"/>
      <protection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left" vertical="center" wrapText="1" indent="1"/>
      <protection/>
    </xf>
    <xf numFmtId="164" fontId="4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49" fontId="1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17" xfId="58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21" xfId="58" applyFont="1" applyFill="1" applyBorder="1" applyAlignment="1" applyProtection="1">
      <alignment horizontal="center" vertical="center" wrapText="1"/>
      <protection/>
    </xf>
    <xf numFmtId="0" fontId="4" fillId="0" borderId="47" xfId="58" applyFont="1" applyFill="1" applyBorder="1" applyAlignment="1" applyProtection="1">
      <alignment horizontal="left" vertical="center" wrapText="1" indent="1"/>
      <protection/>
    </xf>
    <xf numFmtId="164" fontId="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58" applyFont="1" applyFill="1" applyBorder="1" applyAlignment="1" applyProtection="1">
      <alignment horizontal="left" vertical="center" wrapText="1" inden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49" fontId="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51" fillId="0" borderId="23" xfId="0" applyFont="1" applyBorder="1" applyAlignment="1" applyProtection="1">
      <alignment horizontal="left" vertical="center" wrapText="1" indent="1"/>
      <protection/>
    </xf>
    <xf numFmtId="0" fontId="51" fillId="0" borderId="22" xfId="0" applyFont="1" applyBorder="1" applyAlignment="1" applyProtection="1">
      <alignment horizontal="left" vertical="center" wrapText="1" indent="1"/>
      <protection/>
    </xf>
    <xf numFmtId="0" fontId="51" fillId="0" borderId="53" xfId="0" applyFont="1" applyBorder="1" applyAlignment="1" applyProtection="1">
      <alignment horizontal="left" vertical="center" wrapText="1" indent="1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25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31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53" xfId="58" applyFont="1" applyFill="1" applyBorder="1" applyAlignment="1" applyProtection="1">
      <alignment horizontal="left" vertical="center" wrapText="1" indent="1"/>
      <protection/>
    </xf>
    <xf numFmtId="164" fontId="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6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33" xfId="58" applyFont="1" applyFill="1" applyBorder="1" applyAlignment="1" applyProtection="1">
      <alignment horizontal="left" vertical="center" wrapText="1" indent="1"/>
      <protection/>
    </xf>
    <xf numFmtId="49" fontId="1" fillId="0" borderId="59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22" xfId="0" applyFont="1" applyBorder="1" applyAlignment="1" applyProtection="1">
      <alignment horizontal="left" vertical="center" wrapText="1" indent="1"/>
      <protection/>
    </xf>
    <xf numFmtId="49" fontId="1" fillId="0" borderId="60" xfId="58" applyNumberFormat="1" applyFont="1" applyFill="1" applyBorder="1" applyAlignment="1" applyProtection="1">
      <alignment horizontal="left" vertical="center" wrapText="1" indent="1"/>
      <protection/>
    </xf>
    <xf numFmtId="0" fontId="51" fillId="0" borderId="14" xfId="0" applyFont="1" applyBorder="1" applyAlignment="1" applyProtection="1">
      <alignment horizontal="left" vertical="center" wrapText="1" indent="1"/>
      <protection/>
    </xf>
    <xf numFmtId="0" fontId="52" fillId="0" borderId="14" xfId="0" applyFont="1" applyBorder="1" applyAlignment="1" applyProtection="1">
      <alignment horizontal="left" vertical="center" wrapText="1" indent="1"/>
      <protection/>
    </xf>
    <xf numFmtId="0" fontId="51" fillId="0" borderId="14" xfId="0" applyFont="1" applyBorder="1" applyAlignment="1" applyProtection="1">
      <alignment horizontal="left" vertical="center" indent="1"/>
      <protection/>
    </xf>
    <xf numFmtId="49" fontId="1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51" fillId="0" borderId="24" xfId="0" applyFont="1" applyBorder="1" applyAlignment="1" applyProtection="1">
      <alignment horizontal="left" vertical="center" indent="1"/>
      <protection/>
    </xf>
    <xf numFmtId="0" fontId="47" fillId="0" borderId="24" xfId="0" applyFont="1" applyBorder="1" applyAlignment="1" applyProtection="1">
      <alignment horizontal="left" vertical="center" wrapText="1" indent="1"/>
      <protection/>
    </xf>
    <xf numFmtId="0" fontId="51" fillId="0" borderId="24" xfId="0" applyFont="1" applyBorder="1" applyAlignment="1" applyProtection="1">
      <alignment horizontal="left" vertical="center" wrapText="1" indent="1"/>
      <protection/>
    </xf>
    <xf numFmtId="0" fontId="47" fillId="0" borderId="53" xfId="0" applyFont="1" applyBorder="1" applyAlignment="1" applyProtection="1">
      <alignment horizontal="left" vertical="center" wrapText="1" indent="1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58" applyFont="1" applyFill="1" applyBorder="1" applyAlignment="1" applyProtection="1">
      <alignment horizontal="left" vertical="center" wrapText="1" indent="1"/>
      <protection/>
    </xf>
    <xf numFmtId="164" fontId="10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47" fillId="0" borderId="17" xfId="0" applyFont="1" applyBorder="1" applyAlignment="1" applyProtection="1">
      <alignment horizontal="left" vertical="center" wrapText="1" indent="1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/>
    </xf>
    <xf numFmtId="49" fontId="47" fillId="0" borderId="16" xfId="0" applyNumberFormat="1" applyFont="1" applyBorder="1" applyAlignment="1" applyProtection="1">
      <alignment horizontal="left" vertical="center" wrapText="1" indent="1"/>
      <protection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51" fillId="0" borderId="11" xfId="0" applyNumberFormat="1" applyFont="1" applyBorder="1" applyAlignment="1" applyProtection="1">
      <alignment horizontal="left" vertical="center" wrapText="1" indent="2"/>
      <protection/>
    </xf>
    <xf numFmtId="49" fontId="47" fillId="0" borderId="11" xfId="0" applyNumberFormat="1" applyFont="1" applyBorder="1" applyAlignment="1" applyProtection="1">
      <alignment horizontal="left" vertical="center" wrapText="1" indent="1"/>
      <protection/>
    </xf>
    <xf numFmtId="164" fontId="9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51" fillId="0" borderId="49" xfId="0" applyNumberFormat="1" applyFont="1" applyBorder="1" applyAlignment="1" applyProtection="1">
      <alignment horizontal="left" vertical="center" wrapText="1" indent="2"/>
      <protection/>
    </xf>
    <xf numFmtId="164" fontId="1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8" xfId="0" applyFont="1" applyBorder="1" applyAlignment="1" applyProtection="1">
      <alignment horizontal="left" vertical="center" wrapText="1" indent="1"/>
      <protection/>
    </xf>
    <xf numFmtId="164" fontId="4" fillId="0" borderId="54" xfId="58" applyNumberFormat="1" applyFont="1" applyFill="1" applyBorder="1" applyAlignment="1" applyProtection="1" quotePrefix="1">
      <alignment horizontal="right" vertical="center" wrapText="1" indent="1"/>
      <protection locked="0"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164" fontId="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4" fillId="0" borderId="52" xfId="58" applyFont="1" applyFill="1" applyBorder="1" applyAlignment="1" applyProtection="1">
      <alignment vertical="center" wrapText="1"/>
      <protection/>
    </xf>
    <xf numFmtId="0" fontId="1" fillId="0" borderId="61" xfId="58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4" xfId="58" applyFont="1" applyFill="1" applyBorder="1" applyAlignment="1" applyProtection="1">
      <alignment horizontal="left" indent="6"/>
      <protection/>
    </xf>
    <xf numFmtId="0" fontId="1" fillId="0" borderId="14" xfId="58" applyFont="1" applyFill="1" applyBorder="1" applyAlignment="1" applyProtection="1">
      <alignment horizontal="left" vertical="center" wrapText="1" indent="6"/>
      <protection/>
    </xf>
    <xf numFmtId="0" fontId="1" fillId="0" borderId="20" xfId="58" applyFont="1" applyFill="1" applyBorder="1" applyAlignment="1" applyProtection="1">
      <alignment horizontal="left" vertical="center" wrapText="1" indent="6"/>
      <protection/>
    </xf>
    <xf numFmtId="49" fontId="1" fillId="0" borderId="49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24" xfId="58" applyFont="1" applyFill="1" applyBorder="1" applyAlignment="1" applyProtection="1">
      <alignment horizontal="left" vertical="center" wrapText="1" indent="6"/>
      <protection/>
    </xf>
    <xf numFmtId="164" fontId="1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0" xfId="58" applyFont="1" applyFill="1" applyBorder="1" applyAlignment="1" applyProtection="1">
      <alignment vertical="center" wrapText="1"/>
      <protection/>
    </xf>
    <xf numFmtId="0" fontId="51" fillId="0" borderId="14" xfId="0" applyFont="1" applyBorder="1" applyAlignment="1" applyProtection="1" quotePrefix="1">
      <alignment horizontal="left" vertical="center" wrapText="1" indent="6"/>
      <protection/>
    </xf>
    <xf numFmtId="0" fontId="51" fillId="0" borderId="24" xfId="0" applyFont="1" applyBorder="1" applyAlignment="1" applyProtection="1" quotePrefix="1">
      <alignment horizontal="left" vertical="center" wrapText="1" indent="6"/>
      <protection/>
    </xf>
    <xf numFmtId="0" fontId="4" fillId="0" borderId="31" xfId="58" applyFont="1" applyFill="1" applyBorder="1" applyAlignment="1" applyProtection="1">
      <alignment horizontal="left" vertical="center" wrapText="1" indent="1"/>
      <protection/>
    </xf>
    <xf numFmtId="0" fontId="10" fillId="0" borderId="36" xfId="58" applyFont="1" applyFill="1" applyBorder="1" applyAlignment="1" applyProtection="1">
      <alignment horizontal="left" vertical="center" wrapText="1" indent="1"/>
      <protection/>
    </xf>
    <xf numFmtId="49" fontId="52" fillId="0" borderId="17" xfId="0" applyNumberFormat="1" applyFont="1" applyBorder="1" applyAlignment="1" applyProtection="1">
      <alignment horizontal="left" vertical="center" wrapText="1" indent="1"/>
      <protection/>
    </xf>
    <xf numFmtId="0" fontId="52" fillId="0" borderId="10" xfId="0" applyFont="1" applyBorder="1" applyAlignment="1" applyProtection="1">
      <alignment horizontal="left" vertical="center" wrapText="1" indent="1"/>
      <protection/>
    </xf>
    <xf numFmtId="49" fontId="51" fillId="0" borderId="16" xfId="0" applyNumberFormat="1" applyFont="1" applyBorder="1" applyAlignment="1" applyProtection="1">
      <alignment horizontal="left" vertical="center" wrapText="1" indent="2"/>
      <protection/>
    </xf>
    <xf numFmtId="0" fontId="51" fillId="0" borderId="13" xfId="0" applyFont="1" applyBorder="1" applyAlignment="1" applyProtection="1">
      <alignment horizontal="right" vertical="center" wrapText="1" indent="1"/>
      <protection locked="0"/>
    </xf>
    <xf numFmtId="0" fontId="51" fillId="0" borderId="15" xfId="0" applyFont="1" applyBorder="1" applyAlignment="1" applyProtection="1">
      <alignment horizontal="right" vertical="center" wrapText="1" indent="1"/>
      <protection locked="0"/>
    </xf>
    <xf numFmtId="49" fontId="51" fillId="0" borderId="12" xfId="0" applyNumberFormat="1" applyFont="1" applyBorder="1" applyAlignment="1" applyProtection="1">
      <alignment horizontal="left" vertical="center" wrapText="1" indent="2"/>
      <protection/>
    </xf>
    <xf numFmtId="0" fontId="51" fillId="0" borderId="20" xfId="0" applyFont="1" applyBorder="1" applyAlignment="1" applyProtection="1">
      <alignment horizontal="left" vertical="center" wrapText="1" indent="1"/>
      <protection/>
    </xf>
    <xf numFmtId="0" fontId="51" fillId="0" borderId="37" xfId="0" applyFont="1" applyBorder="1" applyAlignment="1" applyProtection="1">
      <alignment horizontal="right" vertical="center" wrapText="1" indent="1"/>
      <protection locked="0"/>
    </xf>
    <xf numFmtId="164" fontId="47" fillId="0" borderId="21" xfId="0" applyNumberFormat="1" applyFont="1" applyBorder="1" applyAlignment="1" applyProtection="1">
      <alignment horizontal="right" vertical="center" wrapText="1" indent="1"/>
      <protection/>
    </xf>
    <xf numFmtId="0" fontId="47" fillId="0" borderId="21" xfId="0" applyFont="1" applyBorder="1" applyAlignment="1" applyProtection="1" quotePrefix="1">
      <alignment horizontal="right" vertical="center" wrapText="1" indent="1"/>
      <protection locked="0"/>
    </xf>
    <xf numFmtId="0" fontId="47" fillId="0" borderId="48" xfId="0" applyFont="1" applyBorder="1" applyAlignment="1" applyProtection="1">
      <alignment horizontal="left" vertical="center" wrapText="1" indent="1"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10" fillId="0" borderId="19" xfId="0" applyFont="1" applyFill="1" applyBorder="1" applyAlignment="1" applyProtection="1">
      <alignment horizontal="right" vertical="center"/>
      <protection/>
    </xf>
    <xf numFmtId="164" fontId="4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51" fillId="0" borderId="10" xfId="0" applyFont="1" applyBorder="1" applyAlignment="1" applyProtection="1">
      <alignment horizontal="left" vertical="center" wrapText="1" indent="1"/>
      <protection/>
    </xf>
    <xf numFmtId="164" fontId="51" fillId="0" borderId="21" xfId="0" applyNumberFormat="1" applyFont="1" applyBorder="1" applyAlignment="1" applyProtection="1">
      <alignment horizontal="right" vertical="center" wrapText="1" indent="1"/>
      <protection/>
    </xf>
    <xf numFmtId="164" fontId="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7" xfId="0" applyNumberFormat="1" applyFont="1" applyBorder="1" applyAlignment="1" applyProtection="1">
      <alignment horizontal="left" vertical="center" wrapText="1" indent="1"/>
      <protection/>
    </xf>
    <xf numFmtId="0" fontId="0" fillId="0" borderId="22" xfId="58" applyFont="1" applyFill="1" applyBorder="1" applyAlignment="1" applyProtection="1">
      <alignment wrapText="1"/>
      <protection locked="0"/>
    </xf>
    <xf numFmtId="0" fontId="0" fillId="0" borderId="10" xfId="58" applyFont="1" applyFill="1" applyBorder="1">
      <alignment/>
      <protection/>
    </xf>
    <xf numFmtId="0" fontId="3" fillId="0" borderId="63" xfId="58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Alignment="1" applyProtection="1">
      <alignment horizontal="center" vertical="center" wrapText="1"/>
      <protection/>
    </xf>
    <xf numFmtId="0" fontId="1" fillId="0" borderId="21" xfId="58" applyFont="1" applyFill="1" applyBorder="1" applyAlignment="1" applyProtection="1">
      <alignment horizontal="center" vertical="center" wrapText="1"/>
      <protection/>
    </xf>
    <xf numFmtId="0" fontId="1" fillId="0" borderId="47" xfId="58" applyFont="1" applyFill="1" applyBorder="1" applyAlignment="1" applyProtection="1">
      <alignment horizontal="left" vertical="center" wrapText="1" indent="1"/>
      <protection/>
    </xf>
    <xf numFmtId="0" fontId="1" fillId="0" borderId="52" xfId="58" applyFont="1" applyFill="1" applyBorder="1" applyAlignment="1" applyProtection="1">
      <alignment vertical="center" wrapText="1"/>
      <protection/>
    </xf>
    <xf numFmtId="164" fontId="1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7" xfId="58" applyFont="1" applyFill="1" applyBorder="1" applyAlignment="1" applyProtection="1">
      <alignment horizontal="left" vertical="center" wrapText="1" indent="1"/>
      <protection/>
    </xf>
    <xf numFmtId="0" fontId="1" fillId="0" borderId="10" xfId="58" applyFont="1" applyFill="1" applyBorder="1" applyAlignment="1" applyProtection="1">
      <alignment vertical="center" wrapText="1"/>
      <protection/>
    </xf>
    <xf numFmtId="164" fontId="1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0" fontId="51" fillId="0" borderId="17" xfId="0" applyFont="1" applyBorder="1" applyAlignment="1" applyProtection="1">
      <alignment horizontal="left" vertical="center" wrapText="1" indent="1"/>
      <protection/>
    </xf>
    <xf numFmtId="0" fontId="1" fillId="0" borderId="31" xfId="58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1"/>
      <protection/>
    </xf>
    <xf numFmtId="164" fontId="9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51" fillId="0" borderId="21" xfId="0" applyFont="1" applyBorder="1" applyAlignment="1" applyProtection="1" quotePrefix="1">
      <alignment horizontal="right" vertical="center" wrapText="1" indent="1"/>
      <protection locked="0"/>
    </xf>
    <xf numFmtId="164" fontId="1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164" fontId="1" fillId="0" borderId="62" xfId="58" applyNumberFormat="1" applyFont="1" applyFill="1" applyBorder="1" applyAlignment="1" applyProtection="1">
      <alignment horizontal="right" vertical="center" wrapText="1" indent="1"/>
      <protection/>
    </xf>
    <xf numFmtId="49" fontId="4" fillId="0" borderId="26" xfId="0" applyNumberFormat="1" applyFont="1" applyFill="1" applyBorder="1" applyAlignment="1" applyProtection="1">
      <alignment horizontal="right" vertical="center"/>
      <protection/>
    </xf>
    <xf numFmtId="49" fontId="4" fillId="0" borderId="51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58" applyFont="1" applyFill="1" applyBorder="1" applyAlignment="1" applyProtection="1">
      <alignment horizontal="lef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58" applyNumberFormat="1" applyFont="1" applyFill="1" applyBorder="1" applyAlignment="1" applyProtection="1">
      <alignment horizontal="left"/>
      <protection/>
    </xf>
    <xf numFmtId="164" fontId="10" fillId="0" borderId="19" xfId="58" applyNumberFormat="1" applyFont="1" applyFill="1" applyBorder="1" applyAlignment="1" applyProtection="1">
      <alignment horizontal="left" vertical="center"/>
      <protection/>
    </xf>
    <xf numFmtId="164" fontId="9" fillId="0" borderId="19" xfId="58" applyNumberFormat="1" applyFont="1" applyFill="1" applyBorder="1" applyAlignment="1" applyProtection="1">
      <alignment horizontal="left" vertical="center"/>
      <protection/>
    </xf>
    <xf numFmtId="164" fontId="15" fillId="0" borderId="19" xfId="58" applyNumberFormat="1" applyFont="1" applyFill="1" applyBorder="1" applyAlignment="1" applyProtection="1">
      <alignment horizontal="left"/>
      <protection/>
    </xf>
    <xf numFmtId="0" fontId="4" fillId="0" borderId="62" xfId="58" applyFont="1" applyFill="1" applyBorder="1" applyAlignment="1" applyProtection="1">
      <alignment horizontal="center" vertical="center" wrapText="1"/>
      <protection/>
    </xf>
    <xf numFmtId="0" fontId="1" fillId="0" borderId="63" xfId="58" applyFont="1" applyFill="1" applyBorder="1" applyAlignment="1" applyProtection="1">
      <alignment horizontal="left" vertical="center" wrapText="1" indent="1"/>
      <protection/>
    </xf>
    <xf numFmtId="0" fontId="1" fillId="0" borderId="35" xfId="58" applyFont="1" applyFill="1" applyBorder="1" applyAlignment="1" applyProtection="1">
      <alignment horizontal="left" vertical="center" wrapText="1" indent="1"/>
      <protection/>
    </xf>
    <xf numFmtId="0" fontId="51" fillId="0" borderId="35" xfId="0" applyFont="1" applyBorder="1" applyAlignment="1" applyProtection="1">
      <alignment horizontal="left" vertical="center" wrapText="1" indent="1"/>
      <protection/>
    </xf>
    <xf numFmtId="0" fontId="47" fillId="0" borderId="64" xfId="0" applyFont="1" applyBorder="1" applyAlignment="1" applyProtection="1">
      <alignment horizontal="left" vertical="center" wrapText="1" indent="1"/>
      <protection/>
    </xf>
    <xf numFmtId="0" fontId="47" fillId="0" borderId="62" xfId="0" applyFont="1" applyBorder="1" applyAlignment="1" applyProtection="1">
      <alignment horizontal="left" vertical="center" wrapText="1" indent="1"/>
      <protection/>
    </xf>
    <xf numFmtId="0" fontId="52" fillId="0" borderId="65" xfId="0" applyFont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vertical="center" wrapText="1" indent="1"/>
      <protection/>
    </xf>
    <xf numFmtId="0" fontId="51" fillId="0" borderId="66" xfId="0" applyFont="1" applyBorder="1" applyAlignment="1" applyProtection="1">
      <alignment horizontal="left" vertical="center" wrapText="1" indent="1"/>
      <protection/>
    </xf>
    <xf numFmtId="0" fontId="1" fillId="0" borderId="66" xfId="58" applyFont="1" applyFill="1" applyBorder="1" applyAlignment="1" applyProtection="1">
      <alignment horizontal="left" vertical="center" wrapText="1" indent="6"/>
      <protection/>
    </xf>
    <xf numFmtId="0" fontId="4" fillId="0" borderId="62" xfId="58" applyFont="1" applyFill="1" applyBorder="1" applyAlignment="1" applyProtection="1">
      <alignment horizontal="left" vertical="center" wrapText="1" indent="1"/>
      <protection/>
    </xf>
    <xf numFmtId="0" fontId="51" fillId="0" borderId="65" xfId="0" applyFont="1" applyBorder="1" applyAlignment="1" applyProtection="1">
      <alignment horizontal="left" vertical="center" wrapText="1" indent="1"/>
      <protection/>
    </xf>
    <xf numFmtId="0" fontId="51" fillId="0" borderId="67" xfId="0" applyFont="1" applyBorder="1" applyAlignment="1" applyProtection="1">
      <alignment horizontal="left" vertical="center" wrapText="1" inden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62" xfId="58" applyFont="1" applyFill="1" applyBorder="1" applyAlignment="1" applyProtection="1">
      <alignment horizontal="center" vertical="center" wrapText="1"/>
      <protection/>
    </xf>
    <xf numFmtId="164" fontId="4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1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5" xfId="0" applyFont="1" applyBorder="1" applyAlignment="1" applyProtection="1">
      <alignment horizontal="right" vertical="center" wrapText="1" indent="1"/>
      <protection locked="0"/>
    </xf>
    <xf numFmtId="0" fontId="51" fillId="0" borderId="35" xfId="0" applyFont="1" applyBorder="1" applyAlignment="1" applyProtection="1">
      <alignment horizontal="right" vertical="center" wrapText="1" indent="1"/>
      <protection locked="0"/>
    </xf>
    <xf numFmtId="0" fontId="51" fillId="0" borderId="67" xfId="0" applyFont="1" applyBorder="1" applyAlignment="1" applyProtection="1">
      <alignment horizontal="right" vertical="center" wrapText="1" indent="1"/>
      <protection locked="0"/>
    </xf>
    <xf numFmtId="164" fontId="47" fillId="0" borderId="62" xfId="0" applyNumberFormat="1" applyFont="1" applyBorder="1" applyAlignment="1" applyProtection="1">
      <alignment horizontal="right" vertical="center" wrapText="1" indent="1"/>
      <protection/>
    </xf>
    <xf numFmtId="0" fontId="47" fillId="0" borderId="62" xfId="0" applyFont="1" applyBorder="1" applyAlignment="1" applyProtection="1" quotePrefix="1">
      <alignment horizontal="right" vertical="center" wrapText="1" indent="1"/>
      <protection locked="0"/>
    </xf>
    <xf numFmtId="0" fontId="3" fillId="0" borderId="52" xfId="58" applyFont="1" applyFill="1" applyBorder="1" applyAlignment="1" applyProtection="1">
      <alignment vertical="center" wrapText="1"/>
      <protection/>
    </xf>
    <xf numFmtId="164" fontId="3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23" xfId="58" applyFont="1" applyFill="1" applyBorder="1" applyAlignment="1" applyProtection="1">
      <alignment horizontal="left" vertical="center" wrapText="1" indent="1"/>
      <protection/>
    </xf>
    <xf numFmtId="164" fontId="0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58" applyFont="1" applyFill="1" applyBorder="1" applyAlignment="1" applyProtection="1">
      <alignment horizontal="left" vertical="center" wrapText="1" indent="1"/>
      <protection/>
    </xf>
    <xf numFmtId="164" fontId="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1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 applyAlignment="1" applyProtection="1">
      <alignment horizontal="left" vertical="center" wrapText="1" indent="1"/>
      <protection/>
    </xf>
    <xf numFmtId="0" fontId="0" fillId="0" borderId="14" xfId="58" applyFont="1" applyFill="1" applyBorder="1" applyAlignment="1" applyProtection="1">
      <alignment horizontal="left" indent="6"/>
      <protection/>
    </xf>
    <xf numFmtId="0" fontId="0" fillId="0" borderId="14" xfId="58" applyFont="1" applyFill="1" applyBorder="1" applyAlignment="1" applyProtection="1">
      <alignment horizontal="left" vertical="center" wrapText="1" indent="6"/>
      <protection/>
    </xf>
    <xf numFmtId="0" fontId="0" fillId="0" borderId="20" xfId="58" applyFont="1" applyFill="1" applyBorder="1" applyAlignment="1" applyProtection="1">
      <alignment horizontal="left" vertical="center" wrapText="1" indent="6"/>
      <protection/>
    </xf>
    <xf numFmtId="0" fontId="0" fillId="0" borderId="24" xfId="58" applyFont="1" applyFill="1" applyBorder="1" applyAlignment="1" applyProtection="1">
      <alignment horizontal="left" vertical="center" wrapText="1" indent="6"/>
      <protection/>
    </xf>
    <xf numFmtId="164" fontId="0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58" applyFont="1" applyFill="1" applyBorder="1" applyAlignment="1" applyProtection="1">
      <alignment vertical="center" wrapText="1"/>
      <protection/>
    </xf>
    <xf numFmtId="164" fontId="3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58" applyFont="1" applyFill="1" applyBorder="1" applyAlignment="1" applyProtection="1">
      <alignment horizontal="left" vertical="center" wrapText="1" indent="1"/>
      <protection/>
    </xf>
    <xf numFmtId="0" fontId="54" fillId="0" borderId="14" xfId="0" applyFont="1" applyBorder="1" applyAlignment="1" applyProtection="1">
      <alignment horizontal="left" vertical="center" wrapText="1" indent="1"/>
      <protection/>
    </xf>
    <xf numFmtId="164" fontId="0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14" xfId="0" applyFont="1" applyBorder="1" applyAlignment="1" applyProtection="1" quotePrefix="1">
      <alignment horizontal="left" vertical="center" wrapText="1" indent="6"/>
      <protection/>
    </xf>
    <xf numFmtId="0" fontId="54" fillId="0" borderId="24" xfId="0" applyFont="1" applyBorder="1" applyAlignment="1" applyProtection="1" quotePrefix="1">
      <alignment horizontal="left" vertical="center" wrapText="1" indent="6"/>
      <protection/>
    </xf>
    <xf numFmtId="164" fontId="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58" applyFont="1" applyFill="1" applyBorder="1" applyAlignment="1" applyProtection="1">
      <alignment horizontal="left" vertical="center" wrapText="1" indent="1"/>
      <protection/>
    </xf>
    <xf numFmtId="0" fontId="0" fillId="0" borderId="22" xfId="58" applyFont="1" applyFill="1" applyBorder="1" applyAlignment="1" applyProtection="1">
      <alignment horizontal="left" vertical="center" wrapText="1" indent="1"/>
      <protection/>
    </xf>
    <xf numFmtId="0" fontId="27" fillId="0" borderId="10" xfId="0" applyFont="1" applyBorder="1" applyAlignment="1" applyProtection="1">
      <alignment horizontal="left" vertical="center" wrapText="1" indent="1"/>
      <protection/>
    </xf>
    <xf numFmtId="164" fontId="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58" applyFont="1" applyFill="1" applyBorder="1" applyAlignment="1" applyProtection="1">
      <alignment horizontal="left" vertical="center" wrapText="1" indent="1"/>
      <protection/>
    </xf>
    <xf numFmtId="0" fontId="55" fillId="0" borderId="10" xfId="0" applyFont="1" applyBorder="1" applyAlignment="1" applyProtection="1">
      <alignment horizontal="left" vertical="center" wrapText="1" indent="1"/>
      <protection/>
    </xf>
    <xf numFmtId="164" fontId="8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8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54" fillId="0" borderId="22" xfId="0" applyFont="1" applyBorder="1" applyAlignment="1" applyProtection="1">
      <alignment horizontal="left" vertical="center" wrapText="1" indent="1"/>
      <protection/>
    </xf>
    <xf numFmtId="0" fontId="54" fillId="0" borderId="65" xfId="0" applyFont="1" applyBorder="1" applyAlignment="1" applyProtection="1">
      <alignment horizontal="right" vertical="center" wrapText="1" indent="1"/>
      <protection locked="0"/>
    </xf>
    <xf numFmtId="0" fontId="54" fillId="0" borderId="13" xfId="0" applyFont="1" applyBorder="1" applyAlignment="1" applyProtection="1">
      <alignment horizontal="right" vertical="center" wrapText="1" indent="1"/>
      <protection locked="0"/>
    </xf>
    <xf numFmtId="0" fontId="54" fillId="0" borderId="35" xfId="0" applyFont="1" applyBorder="1" applyAlignment="1" applyProtection="1">
      <alignment horizontal="right" vertical="center" wrapText="1" indent="1"/>
      <protection locked="0"/>
    </xf>
    <xf numFmtId="0" fontId="54" fillId="0" borderId="15" xfId="0" applyFont="1" applyBorder="1" applyAlignment="1" applyProtection="1">
      <alignment horizontal="right" vertical="center" wrapText="1" indent="1"/>
      <protection locked="0"/>
    </xf>
    <xf numFmtId="0" fontId="54" fillId="0" borderId="20" xfId="0" applyFont="1" applyBorder="1" applyAlignment="1" applyProtection="1">
      <alignment horizontal="left" vertical="center" wrapText="1" indent="1"/>
      <protection/>
    </xf>
    <xf numFmtId="0" fontId="54" fillId="0" borderId="67" xfId="0" applyFont="1" applyBorder="1" applyAlignment="1" applyProtection="1">
      <alignment horizontal="right" vertical="center" wrapText="1" indent="1"/>
      <protection locked="0"/>
    </xf>
    <xf numFmtId="0" fontId="54" fillId="0" borderId="37" xfId="0" applyFont="1" applyBorder="1" applyAlignment="1" applyProtection="1">
      <alignment horizontal="right" vertical="center" wrapText="1" indent="1"/>
      <protection locked="0"/>
    </xf>
    <xf numFmtId="164" fontId="27" fillId="0" borderId="62" xfId="0" applyNumberFormat="1" applyFont="1" applyBorder="1" applyAlignment="1" applyProtection="1">
      <alignment horizontal="right" vertical="center" wrapText="1" indent="1"/>
      <protection/>
    </xf>
    <xf numFmtId="164" fontId="27" fillId="0" borderId="21" xfId="0" applyNumberFormat="1" applyFont="1" applyBorder="1" applyAlignment="1" applyProtection="1">
      <alignment horizontal="right" vertical="center" wrapText="1" indent="1"/>
      <protection/>
    </xf>
    <xf numFmtId="0" fontId="27" fillId="0" borderId="62" xfId="0" applyFont="1" applyBorder="1" applyAlignment="1" applyProtection="1" quotePrefix="1">
      <alignment horizontal="right" vertical="center" wrapText="1" indent="1"/>
      <protection locked="0"/>
    </xf>
    <xf numFmtId="0" fontId="27" fillId="0" borderId="21" xfId="0" applyFont="1" applyBorder="1" applyAlignment="1" applyProtection="1" quotePrefix="1">
      <alignment horizontal="right" vertical="center" wrapText="1" indent="1"/>
      <protection locked="0"/>
    </xf>
    <xf numFmtId="0" fontId="27" fillId="0" borderId="53" xfId="0" applyFont="1" applyBorder="1" applyAlignment="1" applyProtection="1">
      <alignment horizontal="left" vertical="center" wrapText="1" indent="1"/>
      <protection/>
    </xf>
    <xf numFmtId="164" fontId="3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17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Protection="1">
      <alignment/>
      <protection/>
    </xf>
    <xf numFmtId="0" fontId="0" fillId="0" borderId="0" xfId="58" applyFont="1" applyFill="1" applyAlignment="1" applyProtection="1">
      <alignment horizontal="right" vertical="center" indent="1"/>
      <protection/>
    </xf>
    <xf numFmtId="0" fontId="27" fillId="0" borderId="0" xfId="0" applyFont="1" applyAlignment="1" applyProtection="1">
      <alignment horizontal="left" vertical="center" indent="1"/>
      <protection/>
    </xf>
    <xf numFmtId="0" fontId="56" fillId="0" borderId="0" xfId="0" applyFont="1" applyBorder="1" applyAlignment="1" applyProtection="1">
      <alignment horizontal="left" wrapText="1" inden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7" fillId="0" borderId="17" xfId="0" applyFont="1" applyBorder="1" applyAlignment="1" applyProtection="1">
      <alignment horizontal="left" vertical="center" wrapText="1" indent="1"/>
      <protection/>
    </xf>
    <xf numFmtId="0" fontId="27" fillId="0" borderId="62" xfId="0" applyFont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49" fontId="54" fillId="0" borderId="17" xfId="0" applyNumberFormat="1" applyFont="1" applyBorder="1" applyAlignment="1" applyProtection="1">
      <alignment horizontal="left" vertical="center" wrapText="1" indent="1"/>
      <protection/>
    </xf>
    <xf numFmtId="0" fontId="54" fillId="0" borderId="10" xfId="0" applyFont="1" applyBorder="1" applyAlignment="1" applyProtection="1">
      <alignment horizontal="left" vertical="center" wrapText="1" indent="1"/>
      <protection/>
    </xf>
    <xf numFmtId="164" fontId="54" fillId="0" borderId="21" xfId="0" applyNumberFormat="1" applyFont="1" applyBorder="1" applyAlignment="1" applyProtection="1">
      <alignment horizontal="right" vertical="center" wrapText="1" indent="1"/>
      <protection/>
    </xf>
    <xf numFmtId="49" fontId="55" fillId="0" borderId="17" xfId="0" applyNumberFormat="1" applyFont="1" applyBorder="1" applyAlignment="1" applyProtection="1">
      <alignment horizontal="left" vertical="center" wrapText="1" indent="1"/>
      <protection/>
    </xf>
    <xf numFmtId="0" fontId="54" fillId="0" borderId="21" xfId="0" applyFont="1" applyBorder="1" applyAlignment="1" applyProtection="1">
      <alignment horizontal="right" vertical="center" wrapText="1" indent="1"/>
      <protection/>
    </xf>
    <xf numFmtId="0" fontId="54" fillId="0" borderId="62" xfId="0" applyFont="1" applyBorder="1" applyAlignment="1" applyProtection="1">
      <alignment horizontal="right" vertical="center" wrapText="1" indent="1"/>
      <protection/>
    </xf>
    <xf numFmtId="164" fontId="54" fillId="0" borderId="62" xfId="0" applyNumberFormat="1" applyFont="1" applyBorder="1" applyAlignment="1" applyProtection="1">
      <alignment horizontal="right" vertical="center" wrapText="1" indent="1"/>
      <protection/>
    </xf>
    <xf numFmtId="0" fontId="51" fillId="0" borderId="64" xfId="0" applyFont="1" applyBorder="1" applyAlignment="1" applyProtection="1">
      <alignment horizontal="left" vertical="center" wrapText="1" indent="1"/>
      <protection/>
    </xf>
    <xf numFmtId="0" fontId="1" fillId="0" borderId="62" xfId="58" applyFont="1" applyFill="1" applyBorder="1" applyAlignment="1" applyProtection="1">
      <alignment horizontal="right" vertical="center" wrapText="1" indent="1"/>
      <protection/>
    </xf>
    <xf numFmtId="164" fontId="1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51" fillId="0" borderId="62" xfId="0" applyNumberFormat="1" applyFont="1" applyBorder="1" applyAlignment="1" applyProtection="1">
      <alignment horizontal="right" vertical="center" wrapText="1" indent="1"/>
      <protection/>
    </xf>
    <xf numFmtId="0" fontId="51" fillId="0" borderId="62" xfId="0" applyFont="1" applyBorder="1" applyAlignment="1" applyProtection="1" quotePrefix="1">
      <alignment horizontal="right" vertical="center" wrapText="1" indent="1"/>
      <protection locked="0"/>
    </xf>
    <xf numFmtId="164" fontId="1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62" xfId="0" applyNumberFormat="1" applyFont="1" applyFill="1" applyBorder="1" applyAlignment="1" applyProtection="1">
      <alignment horizontal="center" vertical="center" wrapTex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164" fontId="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5" xfId="58" applyFont="1" applyFill="1" applyBorder="1" applyAlignment="1" applyProtection="1">
      <alignment horizontal="left" indent="7"/>
      <protection/>
    </xf>
    <xf numFmtId="0" fontId="51" fillId="0" borderId="35" xfId="0" applyFont="1" applyBorder="1" applyAlignment="1" applyProtection="1">
      <alignment horizontal="left" vertical="center" wrapText="1" indent="6"/>
      <protection/>
    </xf>
    <xf numFmtId="0" fontId="1" fillId="0" borderId="65" xfId="58" applyFont="1" applyFill="1" applyBorder="1" applyAlignment="1" applyProtection="1">
      <alignment horizontal="left" vertical="center" wrapText="1" indent="6"/>
      <protection/>
    </xf>
    <xf numFmtId="0" fontId="1" fillId="0" borderId="35" xfId="58" applyFont="1" applyFill="1" applyBorder="1" applyAlignment="1" applyProtection="1">
      <alignment horizontal="left" vertical="center" wrapText="1" indent="6"/>
      <protection/>
    </xf>
    <xf numFmtId="0" fontId="51" fillId="0" borderId="66" xfId="0" applyFont="1" applyBorder="1" applyAlignment="1" applyProtection="1">
      <alignment horizontal="left" vertical="center" wrapText="1" indent="6"/>
      <protection/>
    </xf>
    <xf numFmtId="0" fontId="47" fillId="0" borderId="0" xfId="0" applyFont="1" applyBorder="1" applyAlignment="1" applyProtection="1">
      <alignment horizontal="left" vertical="center" wrapText="1" indent="1"/>
      <protection/>
    </xf>
    <xf numFmtId="0" fontId="51" fillId="0" borderId="72" xfId="0" applyFont="1" applyBorder="1" applyAlignment="1" applyProtection="1">
      <alignment horizontal="left" vertical="center" wrapText="1" indent="1"/>
      <protection/>
    </xf>
    <xf numFmtId="0" fontId="51" fillId="0" borderId="73" xfId="0" applyFont="1" applyBorder="1" applyAlignment="1" applyProtection="1">
      <alignment horizontal="left" vertical="center" wrapText="1" indent="1"/>
      <protection/>
    </xf>
    <xf numFmtId="0" fontId="47" fillId="0" borderId="50" xfId="0" applyFont="1" applyBorder="1" applyAlignment="1" applyProtection="1">
      <alignment horizontal="left" vertical="center" wrapText="1" indent="1"/>
      <protection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36" xfId="0" applyFont="1" applyFill="1" applyBorder="1" applyAlignment="1" applyProtection="1">
      <alignment horizontal="right" vertical="center" wrapText="1" indent="1"/>
      <protection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2" xfId="0" applyFont="1" applyFill="1" applyBorder="1" applyAlignment="1" applyProtection="1">
      <alignment horizontal="left" vertical="center" wrapText="1" inden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 locked="0"/>
    </xf>
    <xf numFmtId="164" fontId="1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62" xfId="58" applyFont="1" applyFill="1" applyBorder="1" applyAlignment="1" applyProtection="1">
      <alignment horizontal="center" vertical="center" wrapText="1"/>
      <protection/>
    </xf>
    <xf numFmtId="164" fontId="1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2" xfId="58" applyFont="1" applyFill="1" applyBorder="1" applyAlignment="1" applyProtection="1">
      <alignment horizontal="center" vertical="center" wrapText="1"/>
      <protection/>
    </xf>
    <xf numFmtId="0" fontId="14" fillId="0" borderId="21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27" fillId="0" borderId="0" xfId="0" applyFont="1" applyAlignment="1" applyProtection="1">
      <alignment horizontal="left" vertical="center" indent="1"/>
      <protection/>
    </xf>
    <xf numFmtId="0" fontId="27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 wrapText="1" indent="1"/>
      <protection/>
    </xf>
    <xf numFmtId="164" fontId="15" fillId="0" borderId="19" xfId="58" applyNumberFormat="1" applyFont="1" applyFill="1" applyBorder="1" applyAlignment="1" applyProtection="1">
      <alignment horizontal="left" vertical="center"/>
      <protection/>
    </xf>
    <xf numFmtId="164" fontId="10" fillId="0" borderId="19" xfId="58" applyNumberFormat="1" applyFont="1" applyFill="1" applyBorder="1" applyAlignment="1" applyProtection="1">
      <alignment horizontal="left"/>
      <protection/>
    </xf>
    <xf numFmtId="0" fontId="4" fillId="0" borderId="0" xfId="58" applyFont="1" applyFill="1" applyAlignment="1" applyProtection="1">
      <alignment horizontal="center"/>
      <protection/>
    </xf>
    <xf numFmtId="164" fontId="10" fillId="0" borderId="19" xfId="58" applyNumberFormat="1" applyFont="1" applyFill="1" applyBorder="1" applyAlignment="1" applyProtection="1">
      <alignment horizontal="left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164" fontId="9" fillId="0" borderId="19" xfId="58" applyNumberFormat="1" applyFont="1" applyFill="1" applyBorder="1" applyAlignment="1" applyProtection="1">
      <alignment horizontal="left" vertical="center"/>
      <protection/>
    </xf>
    <xf numFmtId="164" fontId="15" fillId="0" borderId="19" xfId="58" applyNumberFormat="1" applyFont="1" applyFill="1" applyBorder="1" applyAlignment="1" applyProtection="1">
      <alignment horizontal="left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26" xfId="58" applyFont="1" applyFill="1" applyBorder="1" applyAlignment="1">
      <alignment horizontal="center" vertical="center" wrapText="1"/>
      <protection/>
    </xf>
    <xf numFmtId="0" fontId="7" fillId="0" borderId="37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80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7" xfId="58" applyFont="1" applyFill="1" applyBorder="1" applyAlignment="1" applyProtection="1">
      <alignment horizontal="left"/>
      <protection/>
    </xf>
    <xf numFmtId="0" fontId="7" fillId="0" borderId="10" xfId="58" applyFont="1" applyFill="1" applyBorder="1" applyAlignment="1" applyProtection="1">
      <alignment horizontal="left"/>
      <protection/>
    </xf>
    <xf numFmtId="0" fontId="16" fillId="0" borderId="75" xfId="58" applyFont="1" applyFill="1" applyBorder="1" applyAlignment="1">
      <alignment horizontal="justify" vertical="center" wrapText="1"/>
      <protection/>
    </xf>
    <xf numFmtId="0" fontId="4" fillId="0" borderId="81" xfId="0" applyFont="1" applyFill="1" applyBorder="1" applyAlignment="1" applyProtection="1">
      <alignment horizontal="center" vertical="center" wrapText="1"/>
      <protection/>
    </xf>
    <xf numFmtId="0" fontId="4" fillId="0" borderId="80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33"/>
      <c r="B4" s="33"/>
    </row>
    <row r="5" spans="1:2" s="40" customFormat="1" ht="15.75">
      <c r="A5" s="18" t="s">
        <v>412</v>
      </c>
      <c r="B5" s="39"/>
    </row>
    <row r="6" spans="1:2" ht="12.75">
      <c r="A6" s="33"/>
      <c r="B6" s="33"/>
    </row>
    <row r="7" spans="1:2" ht="12.75">
      <c r="A7" s="33" t="s">
        <v>237</v>
      </c>
      <c r="B7" s="33" t="s">
        <v>415</v>
      </c>
    </row>
    <row r="8" spans="1:2" ht="12.75">
      <c r="A8" s="33" t="s">
        <v>152</v>
      </c>
      <c r="B8" s="33" t="s">
        <v>416</v>
      </c>
    </row>
    <row r="9" spans="1:2" ht="12.75">
      <c r="A9" s="33" t="s">
        <v>410</v>
      </c>
      <c r="B9" s="33" t="s">
        <v>417</v>
      </c>
    </row>
    <row r="10" spans="1:2" ht="12.75">
      <c r="A10" s="33"/>
      <c r="B10" s="33"/>
    </row>
    <row r="11" spans="1:2" ht="12.75">
      <c r="A11" s="33"/>
      <c r="B11" s="33"/>
    </row>
    <row r="12" spans="1:2" s="40" customFormat="1" ht="15.75">
      <c r="A12" s="18" t="s">
        <v>413</v>
      </c>
      <c r="B12" s="39"/>
    </row>
    <row r="13" spans="1:2" ht="12.75">
      <c r="A13" s="33"/>
      <c r="B13" s="33"/>
    </row>
    <row r="14" spans="1:2" ht="12.75">
      <c r="A14" s="33" t="s">
        <v>166</v>
      </c>
      <c r="B14" s="33" t="s">
        <v>418</v>
      </c>
    </row>
    <row r="15" spans="1:2" ht="12.75">
      <c r="A15" s="33" t="s">
        <v>153</v>
      </c>
      <c r="B15" s="33" t="s">
        <v>419</v>
      </c>
    </row>
    <row r="16" spans="1:2" ht="12.75">
      <c r="A16" s="33" t="s">
        <v>411</v>
      </c>
      <c r="B16" s="33" t="s">
        <v>420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9"/>
  <sheetViews>
    <sheetView zoomScale="115" zoomScaleNormal="115" workbookViewId="0" topLeftCell="C1">
      <selection activeCell="C10" sqref="C10"/>
    </sheetView>
  </sheetViews>
  <sheetFormatPr defaultColWidth="9.00390625" defaultRowHeight="12.75"/>
  <cols>
    <col min="1" max="1" width="9.625" style="192" customWidth="1"/>
    <col min="2" max="2" width="9.625" style="193" customWidth="1"/>
    <col min="3" max="3" width="69.375" style="193" customWidth="1"/>
    <col min="4" max="4" width="16.625" style="193" customWidth="1"/>
    <col min="5" max="5" width="17.375" style="194" customWidth="1"/>
    <col min="6" max="16384" width="9.375" style="4" customWidth="1"/>
  </cols>
  <sheetData>
    <row r="1" spans="1:5" s="2" customFormat="1" ht="16.5" customHeight="1" thickBot="1">
      <c r="A1" s="82"/>
      <c r="B1" s="83"/>
      <c r="C1" s="84"/>
      <c r="D1" s="84"/>
      <c r="E1" s="111" t="s">
        <v>499</v>
      </c>
    </row>
    <row r="2" spans="1:5" s="19" customFormat="1" ht="25.5" customHeight="1">
      <c r="A2" s="688" t="s">
        <v>256</v>
      </c>
      <c r="B2" s="689"/>
      <c r="C2" s="282" t="s">
        <v>255</v>
      </c>
      <c r="D2" s="579"/>
      <c r="E2" s="283" t="s">
        <v>81</v>
      </c>
    </row>
    <row r="3" spans="1:5" s="19" customFormat="1" ht="16.5" thickBot="1">
      <c r="A3" s="200" t="s">
        <v>246</v>
      </c>
      <c r="B3" s="201"/>
      <c r="C3" s="284" t="s">
        <v>82</v>
      </c>
      <c r="D3" s="580"/>
      <c r="E3" s="285" t="s">
        <v>83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86"/>
    </row>
    <row r="8" spans="1:5" s="14" customFormat="1" ht="12" customHeight="1" thickBot="1">
      <c r="A8" s="208" t="s">
        <v>48</v>
      </c>
      <c r="B8" s="214"/>
      <c r="C8" s="441" t="s">
        <v>249</v>
      </c>
      <c r="D8" s="589">
        <f>+D9+D14+D23</f>
        <v>58984</v>
      </c>
      <c r="E8" s="216">
        <f>+E9+E14+E23</f>
        <v>59144</v>
      </c>
    </row>
    <row r="9" spans="1:5" s="21" customFormat="1" ht="12" customHeight="1" thickBot="1">
      <c r="A9" s="208" t="s">
        <v>49</v>
      </c>
      <c r="B9" s="214"/>
      <c r="C9" s="440" t="s">
        <v>0</v>
      </c>
      <c r="D9" s="589">
        <f>SUM(D10:D13)</f>
        <v>28332</v>
      </c>
      <c r="E9" s="216">
        <f>SUM(E10:E13)</f>
        <v>28332</v>
      </c>
    </row>
    <row r="10" spans="1:5" s="22" customFormat="1" ht="12" customHeight="1">
      <c r="A10" s="221"/>
      <c r="B10" s="218" t="s">
        <v>129</v>
      </c>
      <c r="C10" s="447" t="s">
        <v>88</v>
      </c>
      <c r="D10" s="590">
        <v>27500</v>
      </c>
      <c r="E10" s="223">
        <v>27500</v>
      </c>
    </row>
    <row r="11" spans="1:5" s="22" customFormat="1" ht="12" customHeight="1">
      <c r="A11" s="221"/>
      <c r="B11" s="218" t="s">
        <v>130</v>
      </c>
      <c r="C11" s="439" t="s">
        <v>102</v>
      </c>
      <c r="D11" s="590"/>
      <c r="E11" s="223"/>
    </row>
    <row r="12" spans="1:5" s="22" customFormat="1" ht="12" customHeight="1">
      <c r="A12" s="221"/>
      <c r="B12" s="218" t="s">
        <v>131</v>
      </c>
      <c r="C12" s="439" t="s">
        <v>170</v>
      </c>
      <c r="D12" s="590">
        <v>350</v>
      </c>
      <c r="E12" s="223">
        <v>350</v>
      </c>
    </row>
    <row r="13" spans="1:5" s="22" customFormat="1" ht="12" customHeight="1" thickBot="1">
      <c r="A13" s="221"/>
      <c r="B13" s="218" t="s">
        <v>132</v>
      </c>
      <c r="C13" s="444" t="s">
        <v>171</v>
      </c>
      <c r="D13" s="590">
        <v>482</v>
      </c>
      <c r="E13" s="223">
        <v>482</v>
      </c>
    </row>
    <row r="14" spans="1:5" s="21" customFormat="1" ht="14.25" customHeight="1" thickBot="1">
      <c r="A14" s="208" t="s">
        <v>50</v>
      </c>
      <c r="B14" s="214"/>
      <c r="C14" s="440" t="s">
        <v>172</v>
      </c>
      <c r="D14" s="589">
        <f>SUM(D15:D22)</f>
        <v>27772</v>
      </c>
      <c r="E14" s="216">
        <f>SUM(E15:E22)</f>
        <v>27932</v>
      </c>
    </row>
    <row r="15" spans="1:5" s="21" customFormat="1" ht="12" customHeight="1">
      <c r="A15" s="217"/>
      <c r="B15" s="218" t="s">
        <v>103</v>
      </c>
      <c r="C15" s="447" t="s">
        <v>177</v>
      </c>
      <c r="D15" s="591"/>
      <c r="E15" s="220"/>
    </row>
    <row r="16" spans="1:5" s="21" customFormat="1" ht="12" customHeight="1">
      <c r="A16" s="221"/>
      <c r="B16" s="218" t="s">
        <v>104</v>
      </c>
      <c r="C16" s="439" t="s">
        <v>178</v>
      </c>
      <c r="D16" s="590">
        <v>5258</v>
      </c>
      <c r="E16" s="223">
        <v>5258</v>
      </c>
    </row>
    <row r="17" spans="1:5" s="21" customFormat="1" ht="12" customHeight="1">
      <c r="A17" s="221"/>
      <c r="B17" s="218" t="s">
        <v>105</v>
      </c>
      <c r="C17" s="439" t="s">
        <v>179</v>
      </c>
      <c r="D17" s="590">
        <v>4068</v>
      </c>
      <c r="E17" s="223">
        <v>4228</v>
      </c>
    </row>
    <row r="18" spans="1:5" s="21" customFormat="1" ht="12" customHeight="1">
      <c r="A18" s="221"/>
      <c r="B18" s="218" t="s">
        <v>106</v>
      </c>
      <c r="C18" s="439" t="s">
        <v>180</v>
      </c>
      <c r="D18" s="590">
        <v>10997</v>
      </c>
      <c r="E18" s="223">
        <v>10997</v>
      </c>
    </row>
    <row r="19" spans="1:5" s="21" customFormat="1" ht="12" customHeight="1">
      <c r="A19" s="221"/>
      <c r="B19" s="218" t="s">
        <v>173</v>
      </c>
      <c r="C19" s="439" t="s">
        <v>181</v>
      </c>
      <c r="D19" s="590">
        <v>1765</v>
      </c>
      <c r="E19" s="223">
        <v>1765</v>
      </c>
    </row>
    <row r="20" spans="1:5" s="21" customFormat="1" ht="12" customHeight="1">
      <c r="A20" s="225"/>
      <c r="B20" s="218" t="s">
        <v>174</v>
      </c>
      <c r="C20" s="439" t="s">
        <v>261</v>
      </c>
      <c r="D20" s="592">
        <v>5484</v>
      </c>
      <c r="E20" s="226">
        <v>5484</v>
      </c>
    </row>
    <row r="21" spans="1:5" s="22" customFormat="1" ht="12" customHeight="1">
      <c r="A21" s="221"/>
      <c r="B21" s="218" t="s">
        <v>175</v>
      </c>
      <c r="C21" s="439" t="s">
        <v>183</v>
      </c>
      <c r="D21" s="590">
        <v>200</v>
      </c>
      <c r="E21" s="223">
        <v>200</v>
      </c>
    </row>
    <row r="22" spans="1:5" s="22" customFormat="1" ht="12" customHeight="1" thickBot="1">
      <c r="A22" s="227"/>
      <c r="B22" s="228" t="s">
        <v>176</v>
      </c>
      <c r="C22" s="444" t="s">
        <v>184</v>
      </c>
      <c r="D22" s="593"/>
      <c r="E22" s="229"/>
    </row>
    <row r="23" spans="1:5" s="22" customFormat="1" ht="12.75" customHeight="1" thickBot="1">
      <c r="A23" s="208" t="s">
        <v>51</v>
      </c>
      <c r="B23" s="287"/>
      <c r="C23" s="440" t="s">
        <v>262</v>
      </c>
      <c r="D23" s="594">
        <v>2880</v>
      </c>
      <c r="E23" s="241">
        <v>2880</v>
      </c>
    </row>
    <row r="24" spans="1:5" s="21" customFormat="1" ht="12.75" customHeight="1" thickBot="1">
      <c r="A24" s="208" t="s">
        <v>52</v>
      </c>
      <c r="B24" s="214"/>
      <c r="C24" s="440" t="s">
        <v>1</v>
      </c>
      <c r="D24" s="589">
        <f>SUM(D25:D32)</f>
        <v>92190</v>
      </c>
      <c r="E24" s="216">
        <f>SUM(E25:E32)</f>
        <v>102034</v>
      </c>
    </row>
    <row r="25" spans="1:5" s="22" customFormat="1" ht="12" customHeight="1">
      <c r="A25" s="221"/>
      <c r="B25" s="218" t="s">
        <v>107</v>
      </c>
      <c r="C25" s="447" t="s">
        <v>2</v>
      </c>
      <c r="D25" s="595">
        <v>82034</v>
      </c>
      <c r="E25" s="271">
        <v>83421</v>
      </c>
    </row>
    <row r="26" spans="1:5" s="22" customFormat="1" ht="12" customHeight="1">
      <c r="A26" s="221"/>
      <c r="B26" s="218" t="s">
        <v>108</v>
      </c>
      <c r="C26" s="439" t="s">
        <v>194</v>
      </c>
      <c r="D26" s="595">
        <v>8</v>
      </c>
      <c r="E26" s="271">
        <v>56</v>
      </c>
    </row>
    <row r="27" spans="1:5" s="22" customFormat="1" ht="12" customHeight="1">
      <c r="A27" s="221"/>
      <c r="B27" s="218" t="s">
        <v>109</v>
      </c>
      <c r="C27" s="439" t="s">
        <v>112</v>
      </c>
      <c r="D27" s="595"/>
      <c r="E27" s="271"/>
    </row>
    <row r="28" spans="1:5" s="22" customFormat="1" ht="12" customHeight="1">
      <c r="A28" s="221"/>
      <c r="B28" s="218" t="s">
        <v>187</v>
      </c>
      <c r="C28" s="439" t="s">
        <v>195</v>
      </c>
      <c r="D28" s="595"/>
      <c r="E28" s="271"/>
    </row>
    <row r="29" spans="1:5" s="22" customFormat="1" ht="12" customHeight="1">
      <c r="A29" s="221"/>
      <c r="B29" s="218" t="s">
        <v>188</v>
      </c>
      <c r="C29" s="439" t="s">
        <v>196</v>
      </c>
      <c r="D29" s="595"/>
      <c r="E29" s="271"/>
    </row>
    <row r="30" spans="1:5" s="22" customFormat="1" ht="12" customHeight="1">
      <c r="A30" s="221"/>
      <c r="B30" s="218" t="s">
        <v>189</v>
      </c>
      <c r="C30" s="439" t="s">
        <v>495</v>
      </c>
      <c r="D30" s="595"/>
      <c r="E30" s="271">
        <v>5809</v>
      </c>
    </row>
    <row r="31" spans="1:5" s="22" customFormat="1" ht="12" customHeight="1">
      <c r="A31" s="221"/>
      <c r="B31" s="218" t="s">
        <v>190</v>
      </c>
      <c r="C31" s="439" t="s">
        <v>491</v>
      </c>
      <c r="D31" s="595"/>
      <c r="E31" s="271">
        <v>2657</v>
      </c>
    </row>
    <row r="32" spans="1:5" s="22" customFormat="1" ht="12" customHeight="1" thickBot="1">
      <c r="A32" s="227"/>
      <c r="B32" s="228" t="s">
        <v>191</v>
      </c>
      <c r="C32" s="448" t="s">
        <v>496</v>
      </c>
      <c r="D32" s="596">
        <v>10148</v>
      </c>
      <c r="E32" s="288">
        <v>10091</v>
      </c>
    </row>
    <row r="33" spans="1:5" s="22" customFormat="1" ht="12" customHeight="1" thickBot="1">
      <c r="A33" s="231" t="s">
        <v>53</v>
      </c>
      <c r="B33" s="232"/>
      <c r="C33" s="441" t="s">
        <v>407</v>
      </c>
      <c r="D33" s="589">
        <f>+D34+D40</f>
        <v>20038</v>
      </c>
      <c r="E33" s="216">
        <f>+E34+E40</f>
        <v>29426</v>
      </c>
    </row>
    <row r="34" spans="1:5" s="22" customFormat="1" ht="12" customHeight="1">
      <c r="A34" s="217"/>
      <c r="B34" s="247" t="s">
        <v>110</v>
      </c>
      <c r="C34" s="442" t="s">
        <v>397</v>
      </c>
      <c r="D34" s="597">
        <f>SUM(D35:D39)</f>
        <v>20038</v>
      </c>
      <c r="E34" s="289">
        <f>SUM(E35:E39)</f>
        <v>29426</v>
      </c>
    </row>
    <row r="35" spans="1:5" s="22" customFormat="1" ht="12" customHeight="1">
      <c r="A35" s="221"/>
      <c r="B35" s="270" t="s">
        <v>113</v>
      </c>
      <c r="C35" s="439" t="s">
        <v>264</v>
      </c>
      <c r="D35" s="590">
        <v>4997</v>
      </c>
      <c r="E35" s="223">
        <v>4997</v>
      </c>
    </row>
    <row r="36" spans="1:5" s="22" customFormat="1" ht="12" customHeight="1">
      <c r="A36" s="221"/>
      <c r="B36" s="270" t="s">
        <v>114</v>
      </c>
      <c r="C36" s="439" t="s">
        <v>265</v>
      </c>
      <c r="D36" s="590"/>
      <c r="E36" s="223">
        <v>50</v>
      </c>
    </row>
    <row r="37" spans="1:5" s="22" customFormat="1" ht="12" customHeight="1">
      <c r="A37" s="221"/>
      <c r="B37" s="270" t="s">
        <v>115</v>
      </c>
      <c r="C37" s="439" t="s">
        <v>266</v>
      </c>
      <c r="D37" s="590"/>
      <c r="E37" s="223"/>
    </row>
    <row r="38" spans="1:5" s="22" customFormat="1" ht="12" customHeight="1">
      <c r="A38" s="221"/>
      <c r="B38" s="270" t="s">
        <v>116</v>
      </c>
      <c r="C38" s="439" t="s">
        <v>267</v>
      </c>
      <c r="D38" s="590"/>
      <c r="E38" s="223">
        <v>7500</v>
      </c>
    </row>
    <row r="39" spans="1:5" s="22" customFormat="1" ht="12" customHeight="1">
      <c r="A39" s="221"/>
      <c r="B39" s="270" t="s">
        <v>198</v>
      </c>
      <c r="C39" s="439" t="s">
        <v>398</v>
      </c>
      <c r="D39" s="590">
        <v>15041</v>
      </c>
      <c r="E39" s="223">
        <v>16879</v>
      </c>
    </row>
    <row r="40" spans="1:5" s="22" customFormat="1" ht="12" customHeight="1">
      <c r="A40" s="221"/>
      <c r="B40" s="270" t="s">
        <v>111</v>
      </c>
      <c r="C40" s="443" t="s">
        <v>399</v>
      </c>
      <c r="D40" s="598">
        <f>SUM(D41:D45)</f>
        <v>0</v>
      </c>
      <c r="E40" s="290">
        <f>SUM(E41:E45)</f>
        <v>0</v>
      </c>
    </row>
    <row r="41" spans="1:5" s="22" customFormat="1" ht="12" customHeight="1">
      <c r="A41" s="221"/>
      <c r="B41" s="270" t="s">
        <v>119</v>
      </c>
      <c r="C41" s="439" t="s">
        <v>264</v>
      </c>
      <c r="D41" s="590"/>
      <c r="E41" s="223"/>
    </row>
    <row r="42" spans="1:5" s="22" customFormat="1" ht="12" customHeight="1">
      <c r="A42" s="221"/>
      <c r="B42" s="270" t="s">
        <v>120</v>
      </c>
      <c r="C42" s="439" t="s">
        <v>265</v>
      </c>
      <c r="D42" s="590"/>
      <c r="E42" s="223"/>
    </row>
    <row r="43" spans="1:5" s="22" customFormat="1" ht="12" customHeight="1">
      <c r="A43" s="221"/>
      <c r="B43" s="270" t="s">
        <v>121</v>
      </c>
      <c r="C43" s="439" t="s">
        <v>266</v>
      </c>
      <c r="D43" s="590"/>
      <c r="E43" s="223"/>
    </row>
    <row r="44" spans="1:5" s="22" customFormat="1" ht="12" customHeight="1">
      <c r="A44" s="221"/>
      <c r="B44" s="270" t="s">
        <v>122</v>
      </c>
      <c r="C44" s="439" t="s">
        <v>267</v>
      </c>
      <c r="D44" s="590"/>
      <c r="E44" s="223"/>
    </row>
    <row r="45" spans="1:5" s="22" customFormat="1" ht="12" customHeight="1" thickBot="1">
      <c r="A45" s="291"/>
      <c r="B45" s="248" t="s">
        <v>199</v>
      </c>
      <c r="C45" s="444" t="s">
        <v>400</v>
      </c>
      <c r="D45" s="599"/>
      <c r="E45" s="292"/>
    </row>
    <row r="46" spans="1:5" s="21" customFormat="1" ht="13.5" customHeight="1" thickBot="1">
      <c r="A46" s="231" t="s">
        <v>54</v>
      </c>
      <c r="B46" s="214"/>
      <c r="C46" s="440" t="s">
        <v>268</v>
      </c>
      <c r="D46" s="589">
        <f>+D47+D48</f>
        <v>720</v>
      </c>
      <c r="E46" s="216">
        <f>+E47+E48</f>
        <v>3374</v>
      </c>
    </row>
    <row r="47" spans="1:5" s="22" customFormat="1" ht="12" customHeight="1">
      <c r="A47" s="221"/>
      <c r="B47" s="270" t="s">
        <v>117</v>
      </c>
      <c r="C47" s="447" t="s">
        <v>145</v>
      </c>
      <c r="D47" s="590">
        <v>720</v>
      </c>
      <c r="E47" s="223">
        <v>3374</v>
      </c>
    </row>
    <row r="48" spans="1:5" s="22" customFormat="1" ht="12" customHeight="1" thickBot="1">
      <c r="A48" s="221"/>
      <c r="B48" s="270" t="s">
        <v>118</v>
      </c>
      <c r="C48" s="444" t="s">
        <v>4</v>
      </c>
      <c r="D48" s="590"/>
      <c r="E48" s="223"/>
    </row>
    <row r="49" spans="1:5" s="22" customFormat="1" ht="14.25" customHeight="1" thickBot="1">
      <c r="A49" s="208" t="s">
        <v>55</v>
      </c>
      <c r="B49" s="214"/>
      <c r="C49" s="440" t="s">
        <v>3</v>
      </c>
      <c r="D49" s="589">
        <f>+D50+D51+D52</f>
        <v>0</v>
      </c>
      <c r="E49" s="216">
        <f>+E50+E51+E52</f>
        <v>0</v>
      </c>
    </row>
    <row r="50" spans="1:5" s="22" customFormat="1" ht="12" customHeight="1">
      <c r="A50" s="293"/>
      <c r="B50" s="270" t="s">
        <v>203</v>
      </c>
      <c r="C50" s="447" t="s">
        <v>201</v>
      </c>
      <c r="D50" s="600"/>
      <c r="E50" s="294"/>
    </row>
    <row r="51" spans="1:5" s="22" customFormat="1" ht="12" customHeight="1">
      <c r="A51" s="293"/>
      <c r="B51" s="270" t="s">
        <v>204</v>
      </c>
      <c r="C51" s="439" t="s">
        <v>202</v>
      </c>
      <c r="D51" s="600"/>
      <c r="E51" s="294"/>
    </row>
    <row r="52" spans="1:5" s="22" customFormat="1" ht="12" customHeight="1" thickBot="1">
      <c r="A52" s="221"/>
      <c r="B52" s="270" t="s">
        <v>331</v>
      </c>
      <c r="C52" s="448" t="s">
        <v>270</v>
      </c>
      <c r="D52" s="590"/>
      <c r="E52" s="223"/>
    </row>
    <row r="53" spans="1:5" s="22" customFormat="1" ht="14.25" customHeight="1" thickBot="1">
      <c r="A53" s="231" t="s">
        <v>56</v>
      </c>
      <c r="B53" s="272"/>
      <c r="C53" s="441" t="s">
        <v>271</v>
      </c>
      <c r="D53" s="594">
        <v>550</v>
      </c>
      <c r="E53" s="241">
        <v>550</v>
      </c>
    </row>
    <row r="54" spans="1:5" s="21" customFormat="1" ht="14.25" customHeight="1" thickBot="1">
      <c r="A54" s="295" t="s">
        <v>57</v>
      </c>
      <c r="B54" s="296"/>
      <c r="C54" s="441" t="s">
        <v>432</v>
      </c>
      <c r="D54" s="601">
        <f>+D9+D14+D23+CD24+D33+D46+D49+D53+D24</f>
        <v>172482</v>
      </c>
      <c r="E54" s="586">
        <f>+E9+E14+E23+E24+E33+E46+E49+E53</f>
        <v>194528</v>
      </c>
    </row>
    <row r="55" spans="1:5" s="21" customFormat="1" ht="14.25" customHeight="1" thickBot="1">
      <c r="A55" s="208" t="s">
        <v>58</v>
      </c>
      <c r="B55" s="242"/>
      <c r="C55" s="441" t="s">
        <v>274</v>
      </c>
      <c r="D55" s="589">
        <f>+D56+D57</f>
        <v>5362</v>
      </c>
      <c r="E55" s="216">
        <f>+E56+E57</f>
        <v>5362</v>
      </c>
    </row>
    <row r="56" spans="1:5" s="21" customFormat="1" ht="12" customHeight="1">
      <c r="A56" s="217"/>
      <c r="B56" s="247" t="s">
        <v>147</v>
      </c>
      <c r="C56" s="588" t="s">
        <v>5</v>
      </c>
      <c r="D56" s="602">
        <v>5362</v>
      </c>
      <c r="E56" s="587">
        <v>5362</v>
      </c>
    </row>
    <row r="57" spans="1:5" s="21" customFormat="1" ht="12" customHeight="1" thickBot="1">
      <c r="A57" s="291"/>
      <c r="B57" s="248" t="s">
        <v>148</v>
      </c>
      <c r="C57" s="557" t="s">
        <v>6</v>
      </c>
      <c r="D57" s="603"/>
      <c r="E57" s="250"/>
    </row>
    <row r="58" spans="1:5" s="22" customFormat="1" ht="13.5" customHeight="1" thickBot="1">
      <c r="A58" s="251" t="s">
        <v>59</v>
      </c>
      <c r="B58" s="297"/>
      <c r="C58" s="441" t="s">
        <v>7</v>
      </c>
      <c r="D58" s="589">
        <f>+D54+D55</f>
        <v>177844</v>
      </c>
      <c r="E58" s="216">
        <f>+E54+E55</f>
        <v>199890</v>
      </c>
    </row>
    <row r="59" spans="1:5" s="22" customFormat="1" ht="15" customHeight="1">
      <c r="A59" s="258"/>
      <c r="B59" s="258"/>
      <c r="C59" s="259"/>
      <c r="D59" s="259"/>
      <c r="E59" s="260"/>
    </row>
    <row r="60" spans="1:5" ht="15.75" thickBot="1">
      <c r="A60" s="261"/>
      <c r="B60" s="262"/>
      <c r="C60" s="262"/>
      <c r="D60" s="262"/>
      <c r="E60" s="263"/>
    </row>
    <row r="61" spans="1:5" s="14" customFormat="1" ht="16.5" customHeight="1" thickBot="1">
      <c r="A61" s="206"/>
      <c r="B61" s="264"/>
      <c r="C61" s="264" t="s">
        <v>90</v>
      </c>
      <c r="D61" s="264"/>
      <c r="E61" s="257"/>
    </row>
    <row r="62" spans="1:5" s="23" customFormat="1" ht="14.25" customHeight="1" thickBot="1">
      <c r="A62" s="231" t="s">
        <v>48</v>
      </c>
      <c r="B62" s="265"/>
      <c r="C62" s="446" t="s">
        <v>26</v>
      </c>
      <c r="D62" s="589">
        <f>SUM(D63:D67)</f>
        <v>121485</v>
      </c>
      <c r="E62" s="243">
        <f>SUM(E63:E67)</f>
        <v>142561</v>
      </c>
    </row>
    <row r="63" spans="1:5" ht="12" customHeight="1">
      <c r="A63" s="266"/>
      <c r="B63" s="267" t="s">
        <v>123</v>
      </c>
      <c r="C63" s="437" t="s">
        <v>79</v>
      </c>
      <c r="D63" s="600">
        <v>38396</v>
      </c>
      <c r="E63" s="298">
        <v>40696</v>
      </c>
    </row>
    <row r="64" spans="1:5" ht="12" customHeight="1">
      <c r="A64" s="269"/>
      <c r="B64" s="270" t="s">
        <v>124</v>
      </c>
      <c r="C64" s="438" t="s">
        <v>207</v>
      </c>
      <c r="D64" s="595">
        <v>8971</v>
      </c>
      <c r="E64" s="299">
        <v>9591</v>
      </c>
    </row>
    <row r="65" spans="1:5" ht="12" customHeight="1">
      <c r="A65" s="269"/>
      <c r="B65" s="270" t="s">
        <v>125</v>
      </c>
      <c r="C65" s="438" t="s">
        <v>144</v>
      </c>
      <c r="D65" s="590">
        <v>55062</v>
      </c>
      <c r="E65" s="300">
        <v>72285</v>
      </c>
    </row>
    <row r="66" spans="1:5" ht="12" customHeight="1">
      <c r="A66" s="269"/>
      <c r="B66" s="270" t="s">
        <v>126</v>
      </c>
      <c r="C66" s="438" t="s">
        <v>208</v>
      </c>
      <c r="D66" s="590">
        <v>105</v>
      </c>
      <c r="E66" s="300">
        <v>105</v>
      </c>
    </row>
    <row r="67" spans="1:5" ht="12" customHeight="1">
      <c r="A67" s="269"/>
      <c r="B67" s="270" t="s">
        <v>134</v>
      </c>
      <c r="C67" s="438" t="s">
        <v>209</v>
      </c>
      <c r="D67" s="590">
        <f>D69+D70+D71</f>
        <v>18951</v>
      </c>
      <c r="E67" s="300">
        <f>E69+E70+E71</f>
        <v>19884</v>
      </c>
    </row>
    <row r="68" spans="1:5" ht="12" customHeight="1">
      <c r="A68" s="269"/>
      <c r="B68" s="270" t="s">
        <v>127</v>
      </c>
      <c r="C68" s="438" t="s">
        <v>231</v>
      </c>
      <c r="D68" s="595"/>
      <c r="E68" s="299"/>
    </row>
    <row r="69" spans="1:5" ht="12" customHeight="1">
      <c r="A69" s="269"/>
      <c r="B69" s="270" t="s">
        <v>128</v>
      </c>
      <c r="C69" s="604" t="s">
        <v>8</v>
      </c>
      <c r="D69" s="590">
        <v>14788</v>
      </c>
      <c r="E69" s="300">
        <v>15305</v>
      </c>
    </row>
    <row r="70" spans="1:5" ht="12" customHeight="1">
      <c r="A70" s="269"/>
      <c r="B70" s="270" t="s">
        <v>135</v>
      </c>
      <c r="C70" s="605" t="s">
        <v>408</v>
      </c>
      <c r="D70" s="590">
        <v>2414</v>
      </c>
      <c r="E70" s="300">
        <v>2670</v>
      </c>
    </row>
    <row r="71" spans="1:5" ht="12" customHeight="1">
      <c r="A71" s="269"/>
      <c r="B71" s="270" t="s">
        <v>136</v>
      </c>
      <c r="C71" s="605" t="s">
        <v>9</v>
      </c>
      <c r="D71" s="590">
        <v>1749</v>
      </c>
      <c r="E71" s="300">
        <v>1909</v>
      </c>
    </row>
    <row r="72" spans="1:5" ht="12" customHeight="1">
      <c r="A72" s="269"/>
      <c r="B72" s="270" t="s">
        <v>137</v>
      </c>
      <c r="C72" s="605" t="s">
        <v>409</v>
      </c>
      <c r="D72" s="590"/>
      <c r="E72" s="300"/>
    </row>
    <row r="73" spans="1:5" ht="12" customHeight="1">
      <c r="A73" s="269"/>
      <c r="B73" s="270" t="s">
        <v>138</v>
      </c>
      <c r="C73" s="606" t="s">
        <v>10</v>
      </c>
      <c r="D73" s="590"/>
      <c r="E73" s="300"/>
    </row>
    <row r="74" spans="1:5" ht="12" customHeight="1">
      <c r="A74" s="269"/>
      <c r="B74" s="270" t="s">
        <v>140</v>
      </c>
      <c r="C74" s="607" t="s">
        <v>11</v>
      </c>
      <c r="D74" s="590"/>
      <c r="E74" s="300"/>
    </row>
    <row r="75" spans="1:5" ht="12" customHeight="1" thickBot="1">
      <c r="A75" s="301"/>
      <c r="B75" s="302" t="s">
        <v>210</v>
      </c>
      <c r="C75" s="445" t="s">
        <v>12</v>
      </c>
      <c r="D75" s="593"/>
      <c r="E75" s="303"/>
    </row>
    <row r="76" spans="1:5" ht="14.25" customHeight="1" thickBot="1">
      <c r="A76" s="231" t="s">
        <v>49</v>
      </c>
      <c r="B76" s="265"/>
      <c r="C76" s="446" t="s">
        <v>25</v>
      </c>
      <c r="D76" s="589">
        <f>D81</f>
        <v>50</v>
      </c>
      <c r="E76" s="243">
        <f>E81</f>
        <v>50</v>
      </c>
    </row>
    <row r="77" spans="1:5" s="23" customFormat="1" ht="12" customHeight="1">
      <c r="A77" s="266"/>
      <c r="B77" s="267" t="s">
        <v>129</v>
      </c>
      <c r="C77" s="588" t="s">
        <v>13</v>
      </c>
      <c r="D77" s="618"/>
      <c r="E77" s="613"/>
    </row>
    <row r="78" spans="1:5" ht="12" customHeight="1">
      <c r="A78" s="269"/>
      <c r="B78" s="270" t="s">
        <v>130</v>
      </c>
      <c r="C78" s="439" t="s">
        <v>211</v>
      </c>
      <c r="D78" s="595"/>
      <c r="E78" s="299"/>
    </row>
    <row r="79" spans="1:5" ht="12" customHeight="1">
      <c r="A79" s="269"/>
      <c r="B79" s="270" t="s">
        <v>131</v>
      </c>
      <c r="C79" s="439" t="s">
        <v>303</v>
      </c>
      <c r="D79" s="595"/>
      <c r="E79" s="299"/>
    </row>
    <row r="80" spans="1:5" ht="12" customHeight="1">
      <c r="A80" s="269"/>
      <c r="B80" s="270" t="s">
        <v>132</v>
      </c>
      <c r="C80" s="439" t="s">
        <v>14</v>
      </c>
      <c r="D80" s="595"/>
      <c r="E80" s="299"/>
    </row>
    <row r="81" spans="1:5" ht="12" customHeight="1">
      <c r="A81" s="269"/>
      <c r="B81" s="270" t="s">
        <v>133</v>
      </c>
      <c r="C81" s="605" t="s">
        <v>19</v>
      </c>
      <c r="D81" s="595">
        <v>50</v>
      </c>
      <c r="E81" s="299">
        <v>50</v>
      </c>
    </row>
    <row r="82" spans="1:5" ht="12" customHeight="1">
      <c r="A82" s="269"/>
      <c r="B82" s="270" t="s">
        <v>139</v>
      </c>
      <c r="C82" s="605" t="s">
        <v>18</v>
      </c>
      <c r="D82" s="595"/>
      <c r="E82" s="299"/>
    </row>
    <row r="83" spans="1:5" ht="12" customHeight="1">
      <c r="A83" s="269"/>
      <c r="B83" s="270" t="s">
        <v>141</v>
      </c>
      <c r="C83" s="605" t="s">
        <v>17</v>
      </c>
      <c r="D83" s="595"/>
      <c r="E83" s="299"/>
    </row>
    <row r="84" spans="1:5" s="23" customFormat="1" ht="12" customHeight="1">
      <c r="A84" s="269"/>
      <c r="B84" s="270" t="s">
        <v>212</v>
      </c>
      <c r="C84" s="605" t="s">
        <v>16</v>
      </c>
      <c r="D84" s="595"/>
      <c r="E84" s="299"/>
    </row>
    <row r="85" spans="1:13" ht="12" customHeight="1">
      <c r="A85" s="269"/>
      <c r="B85" s="270" t="s">
        <v>213</v>
      </c>
      <c r="C85" s="605" t="s">
        <v>15</v>
      </c>
      <c r="D85" s="595"/>
      <c r="E85" s="299"/>
      <c r="M85" s="112"/>
    </row>
    <row r="86" spans="1:5" ht="26.25" customHeight="1" thickBot="1">
      <c r="A86" s="269"/>
      <c r="B86" s="270" t="s">
        <v>214</v>
      </c>
      <c r="C86" s="608" t="s">
        <v>20</v>
      </c>
      <c r="D86" s="595"/>
      <c r="E86" s="299"/>
    </row>
    <row r="87" spans="1:5" ht="14.25" customHeight="1" thickBot="1">
      <c r="A87" s="304" t="s">
        <v>50</v>
      </c>
      <c r="B87" s="305"/>
      <c r="C87" s="609" t="s">
        <v>21</v>
      </c>
      <c r="D87" s="619">
        <f>+D88+D89</f>
        <v>0</v>
      </c>
      <c r="E87" s="246">
        <f>+E88+E89</f>
        <v>0</v>
      </c>
    </row>
    <row r="88" spans="1:5" s="23" customFormat="1" ht="12" customHeight="1">
      <c r="A88" s="233"/>
      <c r="B88" s="247" t="s">
        <v>103</v>
      </c>
      <c r="C88" s="610" t="s">
        <v>92</v>
      </c>
      <c r="D88" s="620"/>
      <c r="E88" s="614"/>
    </row>
    <row r="89" spans="1:5" s="23" customFormat="1" ht="12" customHeight="1" thickBot="1">
      <c r="A89" s="307"/>
      <c r="B89" s="248" t="s">
        <v>104</v>
      </c>
      <c r="C89" s="611" t="s">
        <v>93</v>
      </c>
      <c r="D89" s="599"/>
      <c r="E89" s="583"/>
    </row>
    <row r="90" spans="1:5" s="23" customFormat="1" ht="13.5" customHeight="1" thickBot="1">
      <c r="A90" s="308" t="s">
        <v>51</v>
      </c>
      <c r="B90" s="309"/>
      <c r="C90" s="440" t="s">
        <v>308</v>
      </c>
      <c r="D90" s="621"/>
      <c r="E90" s="615"/>
    </row>
    <row r="91" spans="1:5" s="23" customFormat="1" ht="12" customHeight="1" thickBot="1">
      <c r="A91" s="231" t="s">
        <v>52</v>
      </c>
      <c r="B91" s="310"/>
      <c r="C91" s="612" t="s">
        <v>258</v>
      </c>
      <c r="D91" s="594">
        <v>55809</v>
      </c>
      <c r="E91" s="254">
        <v>56779</v>
      </c>
    </row>
    <row r="92" spans="1:5" s="23" customFormat="1" ht="14.25" customHeight="1" thickBot="1">
      <c r="A92" s="231" t="s">
        <v>53</v>
      </c>
      <c r="B92" s="265"/>
      <c r="C92" s="441" t="s">
        <v>22</v>
      </c>
      <c r="D92" s="622">
        <f>+D62+D76+D87+D90+D91</f>
        <v>177344</v>
      </c>
      <c r="E92" s="616">
        <f>+E62+E76+E87+E90+E91</f>
        <v>199390</v>
      </c>
    </row>
    <row r="93" spans="1:5" s="23" customFormat="1" ht="14.25" customHeight="1" thickBot="1">
      <c r="A93" s="231" t="s">
        <v>54</v>
      </c>
      <c r="B93" s="265"/>
      <c r="C93" s="441" t="s">
        <v>24</v>
      </c>
      <c r="D93" s="589">
        <f>+D94+D95</f>
        <v>500</v>
      </c>
      <c r="E93" s="243">
        <f>+E94+E95</f>
        <v>500</v>
      </c>
    </row>
    <row r="94" spans="1:5" ht="12.75" customHeight="1">
      <c r="A94" s="266"/>
      <c r="B94" s="270" t="s">
        <v>257</v>
      </c>
      <c r="C94" s="588" t="s">
        <v>23</v>
      </c>
      <c r="D94" s="600"/>
      <c r="E94" s="298"/>
    </row>
    <row r="95" spans="1:5" ht="12" customHeight="1" thickBot="1">
      <c r="A95" s="301"/>
      <c r="B95" s="302" t="s">
        <v>118</v>
      </c>
      <c r="C95" s="557" t="s">
        <v>431</v>
      </c>
      <c r="D95" s="593">
        <v>500</v>
      </c>
      <c r="E95" s="303">
        <v>500</v>
      </c>
    </row>
    <row r="96" spans="1:5" ht="15" customHeight="1" thickBot="1">
      <c r="A96" s="231" t="s">
        <v>55</v>
      </c>
      <c r="B96" s="272"/>
      <c r="C96" s="441" t="s">
        <v>259</v>
      </c>
      <c r="D96" s="623">
        <f>+D92+D93</f>
        <v>177844</v>
      </c>
      <c r="E96" s="257">
        <f>+E92+E93</f>
        <v>199890</v>
      </c>
    </row>
    <row r="97" spans="1:5" ht="15.75" thickBot="1">
      <c r="A97" s="275"/>
      <c r="B97" s="276"/>
      <c r="C97" s="276"/>
      <c r="D97" s="624"/>
      <c r="E97" s="277"/>
    </row>
    <row r="98" spans="1:5" ht="15" customHeight="1" thickBot="1">
      <c r="A98" s="278" t="s">
        <v>250</v>
      </c>
      <c r="B98" s="279"/>
      <c r="C98" s="582"/>
      <c r="D98" s="625">
        <v>17</v>
      </c>
      <c r="E98" s="617">
        <v>17</v>
      </c>
    </row>
    <row r="99" spans="1:5" ht="14.25" customHeight="1" thickBot="1">
      <c r="A99" s="278" t="s">
        <v>251</v>
      </c>
      <c r="B99" s="279"/>
      <c r="C99" s="582"/>
      <c r="D99" s="625">
        <v>7</v>
      </c>
      <c r="E99" s="617">
        <v>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8" sqref="D8"/>
    </sheetView>
  </sheetViews>
  <sheetFormatPr defaultColWidth="9.00390625" defaultRowHeight="12.75"/>
  <cols>
    <col min="1" max="1" width="8.125" style="107" customWidth="1"/>
    <col min="2" max="2" width="8.00390625" style="108" customWidth="1"/>
    <col min="3" max="3" width="72.00390625" style="108" customWidth="1"/>
    <col min="4" max="4" width="18.50390625" style="108" customWidth="1"/>
    <col min="5" max="5" width="17.875" style="108" customWidth="1"/>
    <col min="6" max="16384" width="9.375" style="4" customWidth="1"/>
  </cols>
  <sheetData>
    <row r="1" spans="1:5" s="2" customFormat="1" ht="21" customHeight="1" thickBot="1">
      <c r="A1" s="82"/>
      <c r="B1" s="83"/>
      <c r="C1" s="84"/>
      <c r="D1" s="84"/>
      <c r="E1" s="111" t="s">
        <v>500</v>
      </c>
    </row>
    <row r="2" spans="1:5" s="19" customFormat="1" ht="25.5" customHeight="1">
      <c r="A2" s="688" t="s">
        <v>247</v>
      </c>
      <c r="B2" s="689"/>
      <c r="C2" s="282" t="s">
        <v>255</v>
      </c>
      <c r="D2" s="579"/>
      <c r="E2" s="424" t="s">
        <v>81</v>
      </c>
    </row>
    <row r="3" spans="1:5" s="19" customFormat="1" ht="16.5" thickBot="1">
      <c r="A3" s="200" t="s">
        <v>246</v>
      </c>
      <c r="B3" s="201"/>
      <c r="C3" s="284" t="s">
        <v>455</v>
      </c>
      <c r="D3" s="580"/>
      <c r="E3" s="425" t="s">
        <v>81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627"/>
      <c r="E7" s="639"/>
    </row>
    <row r="8" spans="1:5" s="21" customFormat="1" ht="12" customHeight="1" thickBot="1">
      <c r="A8" s="208" t="s">
        <v>48</v>
      </c>
      <c r="B8" s="214"/>
      <c r="C8" s="215" t="s">
        <v>252</v>
      </c>
      <c r="D8" s="628">
        <f>SUM(D9:D16)</f>
        <v>0</v>
      </c>
      <c r="E8" s="216">
        <f>SUM(E9:E16)</f>
        <v>0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8995</v>
      </c>
      <c r="E17" s="216">
        <f>SUM(E18:E21)</f>
        <v>8995</v>
      </c>
    </row>
    <row r="18" spans="1:5" s="22" customFormat="1" ht="12" customHeight="1">
      <c r="A18" s="221"/>
      <c r="B18" s="218" t="s">
        <v>129</v>
      </c>
      <c r="C18" s="230" t="s">
        <v>27</v>
      </c>
      <c r="D18" s="630">
        <v>8995</v>
      </c>
      <c r="E18" s="223">
        <v>8995</v>
      </c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2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2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2" customFormat="1" ht="12" customHeight="1" thickBot="1">
      <c r="A25" s="231" t="s">
        <v>51</v>
      </c>
      <c r="B25" s="232"/>
      <c r="C25" s="232" t="s">
        <v>450</v>
      </c>
      <c r="D25" s="635">
        <v>4169</v>
      </c>
      <c r="E25" s="241">
        <v>4169</v>
      </c>
    </row>
    <row r="26" spans="1:5" s="21" customFormat="1" ht="12" customHeight="1" thickBot="1">
      <c r="A26" s="231" t="s">
        <v>52</v>
      </c>
      <c r="B26" s="214"/>
      <c r="C26" s="232" t="s">
        <v>458</v>
      </c>
      <c r="D26" s="635">
        <v>42645</v>
      </c>
      <c r="E26" s="241">
        <v>43615</v>
      </c>
    </row>
    <row r="27" spans="1:5" s="21" customFormat="1" ht="12" customHeight="1" thickBot="1">
      <c r="A27" s="208" t="s">
        <v>53</v>
      </c>
      <c r="B27" s="242"/>
      <c r="C27" s="232" t="s">
        <v>451</v>
      </c>
      <c r="D27" s="584">
        <f>+D8+D17+D22+D25+D26</f>
        <v>55809</v>
      </c>
      <c r="E27" s="216">
        <f>+E8+E17+E22+E25+E26</f>
        <v>56779</v>
      </c>
    </row>
    <row r="28" spans="1:5" s="21" customFormat="1" ht="12" customHeight="1" thickBot="1">
      <c r="A28" s="244" t="s">
        <v>54</v>
      </c>
      <c r="B28" s="183"/>
      <c r="C28" s="245" t="s">
        <v>452</v>
      </c>
      <c r="D28" s="636">
        <f>+D29+D30</f>
        <v>0</v>
      </c>
      <c r="E28" s="306">
        <f>+E29+E30</f>
        <v>0</v>
      </c>
    </row>
    <row r="29" spans="1:5" s="21" customFormat="1" ht="12" customHeight="1">
      <c r="A29" s="217"/>
      <c r="B29" s="247" t="s">
        <v>117</v>
      </c>
      <c r="C29" s="235" t="s">
        <v>376</v>
      </c>
      <c r="D29" s="633"/>
      <c r="E29" s="236"/>
    </row>
    <row r="30" spans="1:5" s="22" customFormat="1" ht="12" customHeight="1" thickBot="1">
      <c r="A30" s="184"/>
      <c r="B30" s="248" t="s">
        <v>118</v>
      </c>
      <c r="C30" s="249" t="s">
        <v>33</v>
      </c>
      <c r="D30" s="637"/>
      <c r="E30" s="250"/>
    </row>
    <row r="31" spans="1:5" s="22" customFormat="1" ht="12" customHeight="1" thickBot="1">
      <c r="A31" s="251" t="s">
        <v>55</v>
      </c>
      <c r="B31" s="252"/>
      <c r="C31" s="253" t="s">
        <v>453</v>
      </c>
      <c r="D31" s="585"/>
      <c r="E31" s="241"/>
    </row>
    <row r="32" spans="1:5" s="22" customFormat="1" ht="15" customHeight="1" thickBot="1">
      <c r="A32" s="251" t="s">
        <v>56</v>
      </c>
      <c r="B32" s="255"/>
      <c r="C32" s="256" t="s">
        <v>454</v>
      </c>
      <c r="D32" s="638">
        <f>+D27+D28+D31</f>
        <v>55809</v>
      </c>
      <c r="E32" s="274">
        <f>+E27+E28+E31</f>
        <v>56779</v>
      </c>
    </row>
    <row r="33" spans="1:5" s="22" customFormat="1" ht="15" customHeight="1">
      <c r="A33" s="258"/>
      <c r="B33" s="258"/>
      <c r="C33" s="259"/>
      <c r="D33" s="259"/>
      <c r="E33" s="260"/>
    </row>
    <row r="34" spans="1:5" ht="15.75" thickBot="1">
      <c r="A34" s="261"/>
      <c r="B34" s="262"/>
      <c r="C34" s="262"/>
      <c r="D34" s="262"/>
      <c r="E34" s="263"/>
    </row>
    <row r="35" spans="1:5" s="14" customFormat="1" ht="16.5" customHeight="1" thickBot="1">
      <c r="A35" s="206"/>
      <c r="B35" s="264"/>
      <c r="C35" s="264" t="s">
        <v>90</v>
      </c>
      <c r="D35" s="264"/>
      <c r="E35" s="257"/>
    </row>
    <row r="36" spans="1:5" s="23" customFormat="1" ht="12" customHeight="1" thickBot="1">
      <c r="A36" s="231" t="s">
        <v>48</v>
      </c>
      <c r="B36" s="265"/>
      <c r="C36" s="232" t="s">
        <v>26</v>
      </c>
      <c r="D36" s="628">
        <f>SUM(D37:D41)</f>
        <v>55809</v>
      </c>
      <c r="E36" s="216">
        <f>SUM(E37:E41)</f>
        <v>56779</v>
      </c>
    </row>
    <row r="37" spans="1:5" ht="12" customHeight="1">
      <c r="A37" s="266"/>
      <c r="B37" s="267" t="s">
        <v>123</v>
      </c>
      <c r="C37" s="230" t="s">
        <v>79</v>
      </c>
      <c r="D37" s="640"/>
      <c r="E37" s="268"/>
    </row>
    <row r="38" spans="1:5" ht="12" customHeight="1">
      <c r="A38" s="269"/>
      <c r="B38" s="270" t="s">
        <v>124</v>
      </c>
      <c r="C38" s="222" t="s">
        <v>207</v>
      </c>
      <c r="D38" s="641"/>
      <c r="E38" s="271"/>
    </row>
    <row r="39" spans="1:5" ht="12" customHeight="1">
      <c r="A39" s="269"/>
      <c r="B39" s="270" t="s">
        <v>125</v>
      </c>
      <c r="C39" s="222" t="s">
        <v>144</v>
      </c>
      <c r="D39" s="641"/>
      <c r="E39" s="271"/>
    </row>
    <row r="40" spans="1:5" ht="12" customHeight="1">
      <c r="A40" s="269"/>
      <c r="B40" s="270" t="s">
        <v>126</v>
      </c>
      <c r="C40" s="222" t="s">
        <v>208</v>
      </c>
      <c r="D40" s="641"/>
      <c r="E40" s="271"/>
    </row>
    <row r="41" spans="1:5" ht="12" customHeight="1" thickBot="1">
      <c r="A41" s="269"/>
      <c r="B41" s="270" t="s">
        <v>134</v>
      </c>
      <c r="C41" s="222" t="s">
        <v>209</v>
      </c>
      <c r="D41" s="641">
        <v>55809</v>
      </c>
      <c r="E41" s="271">
        <v>56779</v>
      </c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s="23" customFormat="1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2" customHeight="1">
      <c r="A45" s="269"/>
      <c r="B45" s="270" t="s">
        <v>133</v>
      </c>
      <c r="C45" s="222" t="s">
        <v>91</v>
      </c>
      <c r="D45" s="641"/>
      <c r="E45" s="271"/>
    </row>
    <row r="46" spans="1:5" ht="12" customHeight="1" thickBot="1">
      <c r="A46" s="269"/>
      <c r="B46" s="270" t="s">
        <v>141</v>
      </c>
      <c r="C46" s="222" t="s">
        <v>34</v>
      </c>
      <c r="D46" s="641"/>
      <c r="E46" s="271"/>
    </row>
    <row r="47" spans="1:5" ht="12" customHeight="1" thickBot="1">
      <c r="A47" s="231" t="s">
        <v>50</v>
      </c>
      <c r="B47" s="265"/>
      <c r="C47" s="265" t="s">
        <v>35</v>
      </c>
      <c r="D47" s="635"/>
      <c r="E47" s="241"/>
    </row>
    <row r="48" spans="1:5" s="22" customFormat="1" ht="12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" customHeight="1" thickBot="1">
      <c r="A49" s="231" t="s">
        <v>52</v>
      </c>
      <c r="B49" s="272"/>
      <c r="C49" s="273" t="s">
        <v>36</v>
      </c>
      <c r="D49" s="642">
        <f>+D36+D42+D47+D48</f>
        <v>55809</v>
      </c>
      <c r="E49" s="274">
        <f>+E36+E42+E47+E48</f>
        <v>56779</v>
      </c>
    </row>
    <row r="50" spans="1:5" ht="15.75" thickBot="1">
      <c r="A50" s="275"/>
      <c r="B50" s="276"/>
      <c r="C50" s="276"/>
      <c r="D50" s="276"/>
      <c r="E50" s="277"/>
    </row>
    <row r="51" spans="1:5" ht="15" customHeight="1" thickBot="1">
      <c r="A51" s="278" t="s">
        <v>250</v>
      </c>
      <c r="B51" s="279"/>
      <c r="C51" s="280"/>
      <c r="D51" s="582">
        <v>0</v>
      </c>
      <c r="E51" s="281">
        <v>0</v>
      </c>
    </row>
    <row r="52" spans="1:5" ht="14.25" customHeight="1" thickBot="1">
      <c r="A52" s="278" t="s">
        <v>251</v>
      </c>
      <c r="B52" s="279"/>
      <c r="C52" s="280"/>
      <c r="D52" s="582">
        <v>0</v>
      </c>
      <c r="E52" s="28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B1">
      <selection activeCell="D7" sqref="D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9.375" style="4" customWidth="1"/>
    <col min="4" max="4" width="18.625" style="4" customWidth="1"/>
    <col min="5" max="5" width="17.87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501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16.5" thickBot="1">
      <c r="A3" s="200" t="s">
        <v>246</v>
      </c>
      <c r="B3" s="201"/>
      <c r="C3" s="426" t="s">
        <v>484</v>
      </c>
      <c r="D3" s="644"/>
      <c r="E3" s="203" t="s">
        <v>94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216">
        <f>SUM(D9:D16)</f>
        <v>200</v>
      </c>
      <c r="E8" s="216">
        <f>SUM(E9:E16)</f>
        <v>200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>
        <v>200</v>
      </c>
      <c r="E16" s="229">
        <v>200</v>
      </c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SUM(E18:E21)</f>
        <v>1838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>
        <v>1838</v>
      </c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5" customHeight="1" thickBot="1">
      <c r="A25" s="237"/>
      <c r="B25" s="429"/>
      <c r="C25" s="430" t="s">
        <v>464</v>
      </c>
      <c r="D25" s="645">
        <v>4990</v>
      </c>
      <c r="E25" s="431">
        <v>4990</v>
      </c>
    </row>
    <row r="26" spans="1:5" s="21" customFormat="1" ht="12" customHeight="1" thickBot="1">
      <c r="A26" s="231" t="s">
        <v>51</v>
      </c>
      <c r="B26" s="214"/>
      <c r="C26" s="232" t="s">
        <v>458</v>
      </c>
      <c r="D26" s="635">
        <v>7709</v>
      </c>
      <c r="E26" s="241">
        <v>9450</v>
      </c>
    </row>
    <row r="27" spans="1:5" s="21" customFormat="1" ht="14.25" customHeight="1" thickBot="1">
      <c r="A27" s="231"/>
      <c r="B27" s="214"/>
      <c r="C27" s="232" t="s">
        <v>466</v>
      </c>
      <c r="D27" s="585">
        <v>50</v>
      </c>
      <c r="E27" s="241">
        <v>50</v>
      </c>
    </row>
    <row r="28" spans="1:5" s="22" customFormat="1" ht="12" customHeight="1" thickBot="1">
      <c r="A28" s="208" t="s">
        <v>52</v>
      </c>
      <c r="B28" s="242"/>
      <c r="C28" s="232" t="s">
        <v>39</v>
      </c>
      <c r="D28" s="584">
        <f>D8+D17+D22+D26+D25+D27</f>
        <v>12949</v>
      </c>
      <c r="E28" s="216">
        <f>E8+E17+E22+E26+E25+E27</f>
        <v>16528</v>
      </c>
    </row>
    <row r="29" spans="1:5" s="22" customFormat="1" ht="15" customHeight="1" thickBot="1">
      <c r="A29" s="244" t="s">
        <v>53</v>
      </c>
      <c r="B29" s="183"/>
      <c r="C29" s="245" t="s">
        <v>467</v>
      </c>
      <c r="D29" s="636">
        <f>+D30+D31</f>
        <v>0</v>
      </c>
      <c r="E29" s="306">
        <f>+E30+E31</f>
        <v>0</v>
      </c>
    </row>
    <row r="30" spans="1:5" s="22" customFormat="1" ht="15" customHeight="1">
      <c r="A30" s="217"/>
      <c r="B30" s="247" t="s">
        <v>110</v>
      </c>
      <c r="C30" s="235" t="s">
        <v>376</v>
      </c>
      <c r="D30" s="633"/>
      <c r="E30" s="236"/>
    </row>
    <row r="31" spans="1:5" ht="15.75" thickBot="1">
      <c r="A31" s="184"/>
      <c r="B31" s="248" t="s">
        <v>111</v>
      </c>
      <c r="C31" s="249" t="s">
        <v>33</v>
      </c>
      <c r="D31" s="637"/>
      <c r="E31" s="250"/>
    </row>
    <row r="32" spans="1:5" s="14" customFormat="1" ht="16.5" customHeight="1" thickBot="1">
      <c r="A32" s="251" t="s">
        <v>54</v>
      </c>
      <c r="B32" s="252"/>
      <c r="C32" s="253" t="s">
        <v>468</v>
      </c>
      <c r="D32" s="585"/>
      <c r="E32" s="241"/>
    </row>
    <row r="33" spans="1:5" s="23" customFormat="1" ht="18" customHeight="1" thickBot="1">
      <c r="A33" s="251" t="s">
        <v>55</v>
      </c>
      <c r="B33" s="255"/>
      <c r="C33" s="256" t="s">
        <v>40</v>
      </c>
      <c r="D33" s="638">
        <f>D28+D32</f>
        <v>12949</v>
      </c>
      <c r="E33" s="274">
        <f>E28+E32</f>
        <v>16528</v>
      </c>
    </row>
    <row r="34" spans="1:5" ht="12" customHeight="1">
      <c r="A34" s="258"/>
      <c r="B34" s="258"/>
      <c r="C34" s="259"/>
      <c r="D34" s="259"/>
      <c r="E34" s="260"/>
    </row>
    <row r="35" spans="1:5" ht="12" customHeight="1" thickBot="1">
      <c r="A35" s="261"/>
      <c r="B35" s="262"/>
      <c r="C35" s="262"/>
      <c r="D35" s="262"/>
      <c r="E35" s="263"/>
    </row>
    <row r="36" spans="1:5" ht="12" customHeight="1" thickBot="1">
      <c r="A36" s="206"/>
      <c r="B36" s="264"/>
      <c r="C36" s="264" t="s">
        <v>90</v>
      </c>
      <c r="D36" s="264"/>
      <c r="E36" s="257"/>
    </row>
    <row r="37" spans="1:5" ht="12" customHeight="1" thickBot="1">
      <c r="A37" s="231" t="s">
        <v>48</v>
      </c>
      <c r="B37" s="265"/>
      <c r="C37" s="232" t="s">
        <v>26</v>
      </c>
      <c r="D37" s="628">
        <f>SUM(D38:D42)</f>
        <v>12899</v>
      </c>
      <c r="E37" s="216">
        <f>SUM(E38:E42)</f>
        <v>16478</v>
      </c>
    </row>
    <row r="38" spans="1:5" ht="12" customHeight="1">
      <c r="A38" s="266"/>
      <c r="B38" s="267" t="s">
        <v>123</v>
      </c>
      <c r="C38" s="230" t="s">
        <v>79</v>
      </c>
      <c r="D38" s="640">
        <v>7604</v>
      </c>
      <c r="E38" s="268">
        <v>8594</v>
      </c>
    </row>
    <row r="39" spans="1:5" ht="12" customHeight="1">
      <c r="A39" s="269"/>
      <c r="B39" s="270" t="s">
        <v>124</v>
      </c>
      <c r="C39" s="222" t="s">
        <v>207</v>
      </c>
      <c r="D39" s="641">
        <v>1630</v>
      </c>
      <c r="E39" s="271">
        <v>1897</v>
      </c>
    </row>
    <row r="40" spans="1:5" s="23" customFormat="1" ht="12" customHeight="1">
      <c r="A40" s="269"/>
      <c r="B40" s="270" t="s">
        <v>125</v>
      </c>
      <c r="C40" s="222" t="s">
        <v>144</v>
      </c>
      <c r="D40" s="641">
        <v>2991</v>
      </c>
      <c r="E40" s="271">
        <v>5057</v>
      </c>
    </row>
    <row r="41" spans="1:5" ht="12" customHeight="1">
      <c r="A41" s="269"/>
      <c r="B41" s="270" t="s">
        <v>126</v>
      </c>
      <c r="C41" s="222" t="s">
        <v>208</v>
      </c>
      <c r="D41" s="641"/>
      <c r="E41" s="271"/>
    </row>
    <row r="42" spans="1:5" ht="12" customHeight="1" thickBot="1">
      <c r="A42" s="269"/>
      <c r="B42" s="270" t="s">
        <v>134</v>
      </c>
      <c r="C42" s="222" t="s">
        <v>209</v>
      </c>
      <c r="D42" s="641">
        <v>674</v>
      </c>
      <c r="E42" s="271">
        <v>930</v>
      </c>
    </row>
    <row r="43" spans="1:5" ht="12" customHeight="1" thickBot="1">
      <c r="A43" s="231" t="s">
        <v>49</v>
      </c>
      <c r="B43" s="265"/>
      <c r="C43" s="232" t="s">
        <v>37</v>
      </c>
      <c r="D43" s="628">
        <f>SUM(D44:D47)</f>
        <v>50</v>
      </c>
      <c r="E43" s="216">
        <f>SUM(E44:E47)</f>
        <v>50</v>
      </c>
    </row>
    <row r="44" spans="1:5" ht="12" customHeight="1">
      <c r="A44" s="266"/>
      <c r="B44" s="267" t="s">
        <v>129</v>
      </c>
      <c r="C44" s="230" t="s">
        <v>302</v>
      </c>
      <c r="D44" s="640"/>
      <c r="E44" s="268"/>
    </row>
    <row r="45" spans="1:5" ht="15" customHeight="1">
      <c r="A45" s="269"/>
      <c r="B45" s="270" t="s">
        <v>130</v>
      </c>
      <c r="C45" s="222" t="s">
        <v>211</v>
      </c>
      <c r="D45" s="641"/>
      <c r="E45" s="271"/>
    </row>
    <row r="46" spans="1:5" ht="15">
      <c r="A46" s="269"/>
      <c r="B46" s="270" t="s">
        <v>133</v>
      </c>
      <c r="C46" s="222" t="s">
        <v>91</v>
      </c>
      <c r="D46" s="641">
        <v>50</v>
      </c>
      <c r="E46" s="271">
        <v>50</v>
      </c>
    </row>
    <row r="47" spans="1:5" ht="15" customHeight="1" thickBot="1">
      <c r="A47" s="269"/>
      <c r="B47" s="270" t="s">
        <v>141</v>
      </c>
      <c r="C47" s="222" t="s">
        <v>34</v>
      </c>
      <c r="D47" s="641"/>
      <c r="E47" s="271"/>
    </row>
    <row r="48" spans="1:5" ht="14.25" customHeight="1" thickBot="1">
      <c r="A48" s="231" t="s">
        <v>50</v>
      </c>
      <c r="B48" s="265"/>
      <c r="C48" s="265" t="s">
        <v>35</v>
      </c>
      <c r="D48" s="635"/>
      <c r="E48" s="241"/>
    </row>
    <row r="49" spans="1:5" ht="15.75" thickBot="1">
      <c r="A49" s="251" t="s">
        <v>51</v>
      </c>
      <c r="B49" s="252"/>
      <c r="C49" s="253" t="s">
        <v>38</v>
      </c>
      <c r="D49" s="585"/>
      <c r="E49" s="241"/>
    </row>
    <row r="50" spans="1:5" ht="15.75" thickBot="1">
      <c r="A50" s="231" t="s">
        <v>52</v>
      </c>
      <c r="B50" s="272"/>
      <c r="C50" s="273" t="s">
        <v>36</v>
      </c>
      <c r="D50" s="642">
        <f>+D37+D43+D48+D49</f>
        <v>12949</v>
      </c>
      <c r="E50" s="274">
        <f>+E37+E43+E48+E49</f>
        <v>16528</v>
      </c>
    </row>
    <row r="51" spans="1:5" ht="15.75" thickBot="1">
      <c r="A51" s="275"/>
      <c r="B51" s="276"/>
      <c r="C51" s="276"/>
      <c r="D51" s="276"/>
      <c r="E51" s="277"/>
    </row>
    <row r="52" spans="1:5" ht="15.75" thickBot="1">
      <c r="A52" s="278" t="s">
        <v>250</v>
      </c>
      <c r="B52" s="279"/>
      <c r="C52" s="280"/>
      <c r="D52" s="646">
        <v>2</v>
      </c>
      <c r="E52" s="281">
        <v>2</v>
      </c>
    </row>
    <row r="53" spans="1:5" ht="15.75" thickBot="1">
      <c r="A53" s="278" t="s">
        <v>251</v>
      </c>
      <c r="B53" s="279"/>
      <c r="C53" s="280"/>
      <c r="D53" s="582"/>
      <c r="E53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C11" sqref="C1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0.125" style="4" customWidth="1"/>
    <col min="4" max="4" width="18.50390625" style="4" customWidth="1"/>
    <col min="5" max="5" width="17.62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502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29.25" thickBot="1">
      <c r="A3" s="200" t="s">
        <v>246</v>
      </c>
      <c r="B3" s="201"/>
      <c r="C3" s="427" t="s">
        <v>485</v>
      </c>
      <c r="D3" s="647"/>
      <c r="E3" s="203" t="s">
        <v>95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216">
        <f>SUM(D9:D16)</f>
        <v>7832</v>
      </c>
      <c r="E8" s="216">
        <f>SUM(E9:E16)</f>
        <v>7832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>
        <v>6167</v>
      </c>
      <c r="E12" s="223">
        <v>6167</v>
      </c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>
        <v>1665</v>
      </c>
      <c r="E14" s="226">
        <v>1665</v>
      </c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SUM(E18:E21)</f>
        <v>0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/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7"/>
      <c r="B25" s="429"/>
      <c r="C25" s="430" t="s">
        <v>464</v>
      </c>
      <c r="D25" s="645">
        <v>657</v>
      </c>
      <c r="E25" s="431">
        <v>657</v>
      </c>
    </row>
    <row r="26" spans="1:5" s="21" customFormat="1" ht="12" customHeight="1" thickBot="1">
      <c r="A26" s="231" t="s">
        <v>51</v>
      </c>
      <c r="B26" s="214"/>
      <c r="C26" s="232" t="s">
        <v>458</v>
      </c>
      <c r="D26" s="635">
        <v>20700</v>
      </c>
      <c r="E26" s="241">
        <v>21280</v>
      </c>
    </row>
    <row r="27" spans="1:5" s="21" customFormat="1" ht="12" customHeight="1" thickBot="1">
      <c r="A27" s="208" t="s">
        <v>52</v>
      </c>
      <c r="B27" s="242"/>
      <c r="C27" s="232" t="s">
        <v>39</v>
      </c>
      <c r="D27" s="584">
        <f>D8+D17+D22+D26+D25</f>
        <v>29189</v>
      </c>
      <c r="E27" s="216">
        <f>E8+E17+E22+E26+E25</f>
        <v>29769</v>
      </c>
    </row>
    <row r="28" spans="1:5" s="22" customFormat="1" ht="12" customHeight="1" thickBot="1">
      <c r="A28" s="244" t="s">
        <v>53</v>
      </c>
      <c r="B28" s="183"/>
      <c r="C28" s="245" t="s">
        <v>465</v>
      </c>
      <c r="D28" s="636">
        <f>+D29+D30</f>
        <v>0</v>
      </c>
      <c r="E28" s="306">
        <f>+E29+E30</f>
        <v>0</v>
      </c>
    </row>
    <row r="29" spans="1:5" s="22" customFormat="1" ht="15" customHeight="1">
      <c r="A29" s="217"/>
      <c r="B29" s="247" t="s">
        <v>110</v>
      </c>
      <c r="C29" s="235" t="s">
        <v>376</v>
      </c>
      <c r="D29" s="633"/>
      <c r="E29" s="236"/>
    </row>
    <row r="30" spans="1:5" s="22" customFormat="1" ht="15" customHeight="1" thickBot="1">
      <c r="A30" s="184"/>
      <c r="B30" s="248" t="s">
        <v>111</v>
      </c>
      <c r="C30" s="249" t="s">
        <v>33</v>
      </c>
      <c r="D30" s="637"/>
      <c r="E30" s="250"/>
    </row>
    <row r="31" spans="1:5" ht="15.75" thickBot="1">
      <c r="A31" s="251" t="s">
        <v>54</v>
      </c>
      <c r="B31" s="252"/>
      <c r="C31" s="253" t="s">
        <v>453</v>
      </c>
      <c r="D31" s="585"/>
      <c r="E31" s="241"/>
    </row>
    <row r="32" spans="1:5" s="14" customFormat="1" ht="16.5" customHeight="1" thickBot="1">
      <c r="A32" s="251" t="s">
        <v>55</v>
      </c>
      <c r="B32" s="255"/>
      <c r="C32" s="256" t="s">
        <v>40</v>
      </c>
      <c r="D32" s="638">
        <f>+D27+D28+D31</f>
        <v>29189</v>
      </c>
      <c r="E32" s="274">
        <f>+E27+E28+E31</f>
        <v>29769</v>
      </c>
    </row>
    <row r="33" spans="1:5" s="23" customFormat="1" ht="12" customHeight="1">
      <c r="A33" s="258"/>
      <c r="B33" s="258"/>
      <c r="C33" s="259"/>
      <c r="D33" s="259"/>
      <c r="E33" s="260"/>
    </row>
    <row r="34" spans="1:5" ht="12" customHeight="1" thickBot="1">
      <c r="A34" s="261"/>
      <c r="B34" s="262"/>
      <c r="C34" s="262"/>
      <c r="D34" s="262"/>
      <c r="E34" s="263"/>
    </row>
    <row r="35" spans="1:5" ht="12" customHeight="1" thickBot="1">
      <c r="A35" s="206"/>
      <c r="B35" s="264"/>
      <c r="C35" s="264" t="s">
        <v>90</v>
      </c>
      <c r="D35" s="264"/>
      <c r="E35" s="257"/>
    </row>
    <row r="36" spans="1:5" ht="12" customHeight="1" thickBot="1">
      <c r="A36" s="231" t="s">
        <v>48</v>
      </c>
      <c r="B36" s="265"/>
      <c r="C36" s="232" t="s">
        <v>26</v>
      </c>
      <c r="D36" s="628">
        <f>SUM(D37:D41)</f>
        <v>29189</v>
      </c>
      <c r="E36" s="216">
        <f>SUM(E37:E41)</f>
        <v>29769</v>
      </c>
    </row>
    <row r="37" spans="1:5" ht="12" customHeight="1">
      <c r="A37" s="266"/>
      <c r="B37" s="267" t="s">
        <v>123</v>
      </c>
      <c r="C37" s="230" t="s">
        <v>79</v>
      </c>
      <c r="D37" s="640">
        <v>4911</v>
      </c>
      <c r="E37" s="268">
        <v>4961</v>
      </c>
    </row>
    <row r="38" spans="1:5" ht="12" customHeight="1">
      <c r="A38" s="269"/>
      <c r="B38" s="270" t="s">
        <v>124</v>
      </c>
      <c r="C38" s="222" t="s">
        <v>207</v>
      </c>
      <c r="D38" s="641">
        <v>1277</v>
      </c>
      <c r="E38" s="271">
        <v>1290</v>
      </c>
    </row>
    <row r="39" spans="1:5" ht="12" customHeight="1">
      <c r="A39" s="269"/>
      <c r="B39" s="270" t="s">
        <v>125</v>
      </c>
      <c r="C39" s="222" t="s">
        <v>144</v>
      </c>
      <c r="D39" s="641">
        <v>7783</v>
      </c>
      <c r="E39" s="271">
        <v>7783</v>
      </c>
    </row>
    <row r="40" spans="1:5" s="23" customFormat="1" ht="12" customHeight="1">
      <c r="A40" s="269"/>
      <c r="B40" s="270" t="s">
        <v>126</v>
      </c>
      <c r="C40" s="222" t="s">
        <v>208</v>
      </c>
      <c r="D40" s="641"/>
      <c r="E40" s="271"/>
    </row>
    <row r="41" spans="1:5" ht="12" customHeight="1" thickBot="1">
      <c r="A41" s="269"/>
      <c r="B41" s="270" t="s">
        <v>134</v>
      </c>
      <c r="C41" s="222" t="s">
        <v>209</v>
      </c>
      <c r="D41" s="641">
        <v>15218</v>
      </c>
      <c r="E41" s="271">
        <v>15735</v>
      </c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5" customHeight="1">
      <c r="A45" s="269"/>
      <c r="B45" s="270" t="s">
        <v>133</v>
      </c>
      <c r="C45" s="222" t="s">
        <v>91</v>
      </c>
      <c r="D45" s="641"/>
      <c r="E45" s="271"/>
    </row>
    <row r="46" spans="1:5" ht="30.75" thickBot="1">
      <c r="A46" s="269"/>
      <c r="B46" s="270" t="s">
        <v>141</v>
      </c>
      <c r="C46" s="222" t="s">
        <v>34</v>
      </c>
      <c r="D46" s="641"/>
      <c r="E46" s="271"/>
    </row>
    <row r="47" spans="1:5" ht="15" customHeight="1" thickBot="1">
      <c r="A47" s="231" t="s">
        <v>50</v>
      </c>
      <c r="B47" s="265"/>
      <c r="C47" s="265" t="s">
        <v>35</v>
      </c>
      <c r="D47" s="635"/>
      <c r="E47" s="241"/>
    </row>
    <row r="48" spans="1:5" ht="14.25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.75" thickBot="1">
      <c r="A49" s="231" t="s">
        <v>52</v>
      </c>
      <c r="B49" s="272"/>
      <c r="C49" s="273" t="s">
        <v>36</v>
      </c>
      <c r="D49" s="642">
        <f>+D36+D42+D47+D48</f>
        <v>29189</v>
      </c>
      <c r="E49" s="274">
        <f>+E36+E42+E47+E48</f>
        <v>29769</v>
      </c>
    </row>
    <row r="50" spans="1:5" ht="15.75" thickBot="1">
      <c r="A50" s="275"/>
      <c r="B50" s="276"/>
      <c r="C50" s="276"/>
      <c r="D50" s="276"/>
      <c r="E50" s="277"/>
    </row>
    <row r="51" spans="1:5" ht="15.75" thickBot="1">
      <c r="A51" s="278" t="s">
        <v>250</v>
      </c>
      <c r="B51" s="279"/>
      <c r="C51" s="280"/>
      <c r="D51" s="582">
        <v>2</v>
      </c>
      <c r="E51" s="281">
        <v>2</v>
      </c>
    </row>
    <row r="52" spans="1:5" ht="15.75" thickBot="1">
      <c r="A52" s="278" t="s">
        <v>251</v>
      </c>
      <c r="B52" s="279"/>
      <c r="C52" s="280"/>
      <c r="D52" s="582"/>
      <c r="E52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7.50390625" style="4" customWidth="1"/>
    <col min="4" max="5" width="17.5039062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503</v>
      </c>
    </row>
    <row r="2" spans="1:5" s="19" customFormat="1" ht="25.5" customHeight="1">
      <c r="A2" s="692" t="s">
        <v>247</v>
      </c>
      <c r="B2" s="693"/>
      <c r="C2" s="198" t="s">
        <v>255</v>
      </c>
      <c r="D2" s="643"/>
      <c r="E2" s="199" t="s">
        <v>81</v>
      </c>
    </row>
    <row r="3" spans="1:5" s="19" customFormat="1" ht="16.5" thickBot="1">
      <c r="A3" s="85" t="s">
        <v>246</v>
      </c>
      <c r="B3" s="86"/>
      <c r="C3" s="426" t="s">
        <v>96</v>
      </c>
      <c r="D3" s="644"/>
      <c r="E3" s="203" t="s">
        <v>97</v>
      </c>
    </row>
    <row r="4" spans="1:5" s="20" customFormat="1" ht="15.75" customHeight="1" thickBot="1">
      <c r="A4" s="87"/>
      <c r="B4" s="87"/>
      <c r="C4" s="204"/>
      <c r="D4" s="204"/>
      <c r="E4" s="205" t="s">
        <v>84</v>
      </c>
    </row>
    <row r="5" spans="1:5" ht="36.75" thickBot="1">
      <c r="A5" s="694" t="s">
        <v>248</v>
      </c>
      <c r="B5" s="695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79">
        <v>1</v>
      </c>
      <c r="B6" s="80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88"/>
      <c r="B7" s="89"/>
      <c r="C7" s="212" t="s">
        <v>86</v>
      </c>
      <c r="D7" s="212"/>
      <c r="E7" s="213"/>
    </row>
    <row r="8" spans="1:5" s="21" customFormat="1" ht="12" customHeight="1" thickBot="1">
      <c r="A8" s="79" t="s">
        <v>48</v>
      </c>
      <c r="B8" s="90"/>
      <c r="C8" s="215" t="s">
        <v>252</v>
      </c>
      <c r="D8" s="628">
        <f>SUM(D9:D16)</f>
        <v>0</v>
      </c>
      <c r="E8" s="216">
        <f>SUM(E9:E16)</f>
        <v>0</v>
      </c>
    </row>
    <row r="9" spans="1:5" s="21" customFormat="1" ht="12" customHeight="1">
      <c r="A9" s="93"/>
      <c r="B9" s="92" t="s">
        <v>123</v>
      </c>
      <c r="C9" s="219" t="s">
        <v>177</v>
      </c>
      <c r="D9" s="629"/>
      <c r="E9" s="220"/>
    </row>
    <row r="10" spans="1:5" s="21" customFormat="1" ht="12" customHeight="1">
      <c r="A10" s="91"/>
      <c r="B10" s="92" t="s">
        <v>124</v>
      </c>
      <c r="C10" s="222" t="s">
        <v>178</v>
      </c>
      <c r="D10" s="630"/>
      <c r="E10" s="223"/>
    </row>
    <row r="11" spans="1:5" s="21" customFormat="1" ht="12" customHeight="1">
      <c r="A11" s="91"/>
      <c r="B11" s="92" t="s">
        <v>125</v>
      </c>
      <c r="C11" s="222" t="s">
        <v>179</v>
      </c>
      <c r="D11" s="630"/>
      <c r="E11" s="223"/>
    </row>
    <row r="12" spans="1:5" s="21" customFormat="1" ht="12" customHeight="1">
      <c r="A12" s="91"/>
      <c r="B12" s="92" t="s">
        <v>126</v>
      </c>
      <c r="C12" s="222" t="s">
        <v>180</v>
      </c>
      <c r="D12" s="630"/>
      <c r="E12" s="223"/>
    </row>
    <row r="13" spans="1:5" s="21" customFormat="1" ht="12" customHeight="1">
      <c r="A13" s="91"/>
      <c r="B13" s="92" t="s">
        <v>146</v>
      </c>
      <c r="C13" s="224" t="s">
        <v>181</v>
      </c>
      <c r="D13" s="630"/>
      <c r="E13" s="223"/>
    </row>
    <row r="14" spans="1:5" s="21" customFormat="1" ht="12" customHeight="1">
      <c r="A14" s="94"/>
      <c r="B14" s="92" t="s">
        <v>127</v>
      </c>
      <c r="C14" s="222" t="s">
        <v>182</v>
      </c>
      <c r="D14" s="631"/>
      <c r="E14" s="226"/>
    </row>
    <row r="15" spans="1:5" s="22" customFormat="1" ht="12" customHeight="1">
      <c r="A15" s="91"/>
      <c r="B15" s="92" t="s">
        <v>128</v>
      </c>
      <c r="C15" s="222" t="s">
        <v>30</v>
      </c>
      <c r="D15" s="630"/>
      <c r="E15" s="223"/>
    </row>
    <row r="16" spans="1:5" s="22" customFormat="1" ht="12" customHeight="1" thickBot="1">
      <c r="A16" s="95"/>
      <c r="B16" s="96" t="s">
        <v>135</v>
      </c>
      <c r="C16" s="224" t="s">
        <v>240</v>
      </c>
      <c r="D16" s="632"/>
      <c r="E16" s="229"/>
    </row>
    <row r="17" spans="1:5" s="21" customFormat="1" ht="12" customHeight="1" thickBot="1">
      <c r="A17" s="79" t="s">
        <v>49</v>
      </c>
      <c r="B17" s="90"/>
      <c r="C17" s="215" t="s">
        <v>31</v>
      </c>
      <c r="D17" s="628">
        <f>SUM(D18:D21)</f>
        <v>4997</v>
      </c>
      <c r="E17" s="216">
        <f>SUM(E18:E21)</f>
        <v>4997</v>
      </c>
    </row>
    <row r="18" spans="1:5" s="22" customFormat="1" ht="12" customHeight="1">
      <c r="A18" s="91"/>
      <c r="B18" s="92" t="s">
        <v>129</v>
      </c>
      <c r="C18" s="230" t="s">
        <v>27</v>
      </c>
      <c r="D18" s="630">
        <v>4997</v>
      </c>
      <c r="E18" s="223">
        <v>4997</v>
      </c>
    </row>
    <row r="19" spans="1:5" s="22" customFormat="1" ht="12" customHeight="1">
      <c r="A19" s="91"/>
      <c r="B19" s="92" t="s">
        <v>130</v>
      </c>
      <c r="C19" s="222" t="s">
        <v>28</v>
      </c>
      <c r="D19" s="630"/>
      <c r="E19" s="223"/>
    </row>
    <row r="20" spans="1:5" s="22" customFormat="1" ht="12" customHeight="1">
      <c r="A20" s="91"/>
      <c r="B20" s="92" t="s">
        <v>131</v>
      </c>
      <c r="C20" s="222" t="s">
        <v>29</v>
      </c>
      <c r="D20" s="630"/>
      <c r="E20" s="223"/>
    </row>
    <row r="21" spans="1:5" s="22" customFormat="1" ht="12" customHeight="1" thickBot="1">
      <c r="A21" s="91"/>
      <c r="B21" s="92" t="s">
        <v>132</v>
      </c>
      <c r="C21" s="222" t="s">
        <v>28</v>
      </c>
      <c r="D21" s="630"/>
      <c r="E21" s="223"/>
    </row>
    <row r="22" spans="1:5" s="22" customFormat="1" ht="12" customHeight="1" thickBot="1">
      <c r="A22" s="81" t="s">
        <v>50</v>
      </c>
      <c r="B22" s="25"/>
      <c r="C22" s="232" t="s">
        <v>32</v>
      </c>
      <c r="D22" s="628">
        <f>+D23+D24</f>
        <v>720</v>
      </c>
      <c r="E22" s="216">
        <f>+E23+E24</f>
        <v>720</v>
      </c>
    </row>
    <row r="23" spans="1:5" s="21" customFormat="1" ht="12" customHeight="1">
      <c r="A23" s="176"/>
      <c r="B23" s="182" t="s">
        <v>103</v>
      </c>
      <c r="C23" s="235" t="s">
        <v>269</v>
      </c>
      <c r="D23" s="633">
        <v>720</v>
      </c>
      <c r="E23" s="236">
        <v>720</v>
      </c>
    </row>
    <row r="24" spans="1:5" s="21" customFormat="1" ht="12" customHeight="1" thickBot="1">
      <c r="A24" s="180"/>
      <c r="B24" s="181" t="s">
        <v>104</v>
      </c>
      <c r="C24" s="239" t="s">
        <v>273</v>
      </c>
      <c r="D24" s="634"/>
      <c r="E24" s="240"/>
    </row>
    <row r="25" spans="1:5" s="21" customFormat="1" ht="12" customHeight="1" thickBot="1">
      <c r="A25" s="180"/>
      <c r="B25" s="428"/>
      <c r="C25" s="430" t="s">
        <v>464</v>
      </c>
      <c r="D25" s="645">
        <v>1428</v>
      </c>
      <c r="E25" s="431">
        <v>1428</v>
      </c>
    </row>
    <row r="26" spans="1:5" s="21" customFormat="1" ht="12" customHeight="1" thickBot="1">
      <c r="A26" s="81" t="s">
        <v>51</v>
      </c>
      <c r="B26" s="90"/>
      <c r="C26" s="232" t="s">
        <v>458</v>
      </c>
      <c r="D26" s="635"/>
      <c r="E26" s="241">
        <v>88</v>
      </c>
    </row>
    <row r="27" spans="1:5" s="21" customFormat="1" ht="12" customHeight="1" thickBot="1">
      <c r="A27" s="81"/>
      <c r="B27" s="90"/>
      <c r="C27" s="232" t="s">
        <v>466</v>
      </c>
      <c r="D27" s="585">
        <v>500</v>
      </c>
      <c r="E27" s="241">
        <v>500</v>
      </c>
    </row>
    <row r="28" spans="1:5" s="21" customFormat="1" ht="12" customHeight="1" thickBot="1">
      <c r="A28" s="79" t="s">
        <v>52</v>
      </c>
      <c r="B28" s="61"/>
      <c r="C28" s="232" t="s">
        <v>39</v>
      </c>
      <c r="D28" s="584">
        <f>D17+D22+D27+D25</f>
        <v>7645</v>
      </c>
      <c r="E28" s="216">
        <f>E17+E22+E27+E25</f>
        <v>7645</v>
      </c>
    </row>
    <row r="29" spans="1:5" s="22" customFormat="1" ht="12" customHeight="1" thickBot="1">
      <c r="A29" s="179" t="s">
        <v>53</v>
      </c>
      <c r="B29" s="183"/>
      <c r="C29" s="245" t="s">
        <v>467</v>
      </c>
      <c r="D29" s="636">
        <f>+D30+D31</f>
        <v>0</v>
      </c>
      <c r="E29" s="306">
        <f>+E30+E31</f>
        <v>0</v>
      </c>
    </row>
    <row r="30" spans="1:5" s="22" customFormat="1" ht="15" customHeight="1">
      <c r="A30" s="93"/>
      <c r="B30" s="59" t="s">
        <v>110</v>
      </c>
      <c r="C30" s="235" t="s">
        <v>376</v>
      </c>
      <c r="D30" s="633"/>
      <c r="E30" s="236"/>
    </row>
    <row r="31" spans="1:5" s="22" customFormat="1" ht="15" customHeight="1" thickBot="1">
      <c r="A31" s="184"/>
      <c r="B31" s="60" t="s">
        <v>111</v>
      </c>
      <c r="C31" s="249" t="s">
        <v>33</v>
      </c>
      <c r="D31" s="637"/>
      <c r="E31" s="250"/>
    </row>
    <row r="32" spans="1:5" ht="15" thickBot="1">
      <c r="A32" s="98" t="s">
        <v>54</v>
      </c>
      <c r="B32" s="178"/>
      <c r="C32" s="253" t="s">
        <v>468</v>
      </c>
      <c r="D32" s="585"/>
      <c r="E32" s="241"/>
    </row>
    <row r="33" spans="1:5" s="14" customFormat="1" ht="16.5" customHeight="1" thickBot="1">
      <c r="A33" s="98" t="s">
        <v>55</v>
      </c>
      <c r="B33" s="99"/>
      <c r="C33" s="256" t="s">
        <v>40</v>
      </c>
      <c r="D33" s="638">
        <f>+D28+D29+D32</f>
        <v>7645</v>
      </c>
      <c r="E33" s="274">
        <f>+E28+E29+E32+E26</f>
        <v>7733</v>
      </c>
    </row>
    <row r="34" spans="1:5" s="23" customFormat="1" ht="12" customHeight="1">
      <c r="A34" s="100"/>
      <c r="B34" s="100"/>
      <c r="C34" s="259"/>
      <c r="D34" s="259"/>
      <c r="E34" s="260"/>
    </row>
    <row r="35" spans="1:5" ht="12" customHeight="1" thickBot="1">
      <c r="A35" s="101"/>
      <c r="B35" s="102"/>
      <c r="C35" s="262"/>
      <c r="D35" s="262"/>
      <c r="E35" s="263"/>
    </row>
    <row r="36" spans="1:5" ht="12" customHeight="1" thickBot="1">
      <c r="A36" s="103"/>
      <c r="B36" s="104"/>
      <c r="C36" s="264" t="s">
        <v>90</v>
      </c>
      <c r="D36" s="264"/>
      <c r="E36" s="257"/>
    </row>
    <row r="37" spans="1:5" ht="12" customHeight="1" thickBot="1">
      <c r="A37" s="81" t="s">
        <v>48</v>
      </c>
      <c r="B37" s="7"/>
      <c r="C37" s="232" t="s">
        <v>26</v>
      </c>
      <c r="D37" s="628">
        <f>SUM(D38:D42)</f>
        <v>7145</v>
      </c>
      <c r="E37" s="216">
        <f>SUM(E38:E42)</f>
        <v>7233</v>
      </c>
    </row>
    <row r="38" spans="1:5" ht="12" customHeight="1">
      <c r="A38" s="105"/>
      <c r="B38" s="58" t="s">
        <v>123</v>
      </c>
      <c r="C38" s="230" t="s">
        <v>79</v>
      </c>
      <c r="D38" s="640">
        <v>2403</v>
      </c>
      <c r="E38" s="268">
        <v>2472</v>
      </c>
    </row>
    <row r="39" spans="1:5" ht="12" customHeight="1">
      <c r="A39" s="106"/>
      <c r="B39" s="41" t="s">
        <v>124</v>
      </c>
      <c r="C39" s="222" t="s">
        <v>207</v>
      </c>
      <c r="D39" s="641">
        <v>638</v>
      </c>
      <c r="E39" s="271">
        <v>657</v>
      </c>
    </row>
    <row r="40" spans="1:5" ht="12" customHeight="1">
      <c r="A40" s="106"/>
      <c r="B40" s="41" t="s">
        <v>125</v>
      </c>
      <c r="C40" s="222" t="s">
        <v>144</v>
      </c>
      <c r="D40" s="641">
        <v>1545</v>
      </c>
      <c r="E40" s="271">
        <v>1545</v>
      </c>
    </row>
    <row r="41" spans="1:5" s="23" customFormat="1" ht="12" customHeight="1">
      <c r="A41" s="106"/>
      <c r="B41" s="41" t="s">
        <v>126</v>
      </c>
      <c r="C41" s="222" t="s">
        <v>208</v>
      </c>
      <c r="D41" s="641"/>
      <c r="E41" s="271"/>
    </row>
    <row r="42" spans="1:5" ht="12" customHeight="1" thickBot="1">
      <c r="A42" s="106"/>
      <c r="B42" s="41" t="s">
        <v>134</v>
      </c>
      <c r="C42" s="222" t="s">
        <v>209</v>
      </c>
      <c r="D42" s="641">
        <v>2559</v>
      </c>
      <c r="E42" s="271">
        <v>2559</v>
      </c>
    </row>
    <row r="43" spans="1:5" ht="12" customHeight="1" thickBot="1">
      <c r="A43" s="81" t="s">
        <v>49</v>
      </c>
      <c r="B43" s="7"/>
      <c r="C43" s="232" t="s">
        <v>37</v>
      </c>
      <c r="D43" s="628">
        <f>SUM(D44:D47)</f>
        <v>0</v>
      </c>
      <c r="E43" s="216">
        <f>SUM(E44:E47)</f>
        <v>0</v>
      </c>
    </row>
    <row r="44" spans="1:5" ht="12" customHeight="1">
      <c r="A44" s="105"/>
      <c r="B44" s="58" t="s">
        <v>129</v>
      </c>
      <c r="C44" s="230" t="s">
        <v>302</v>
      </c>
      <c r="D44" s="640"/>
      <c r="E44" s="268"/>
    </row>
    <row r="45" spans="1:5" ht="12" customHeight="1">
      <c r="A45" s="106"/>
      <c r="B45" s="41" t="s">
        <v>130</v>
      </c>
      <c r="C45" s="222" t="s">
        <v>211</v>
      </c>
      <c r="D45" s="641"/>
      <c r="E45" s="271"/>
    </row>
    <row r="46" spans="1:5" ht="15" customHeight="1">
      <c r="A46" s="106"/>
      <c r="B46" s="41" t="s">
        <v>133</v>
      </c>
      <c r="C46" s="222" t="s">
        <v>91</v>
      </c>
      <c r="D46" s="641"/>
      <c r="E46" s="271"/>
    </row>
    <row r="47" spans="1:5" ht="30.75" thickBot="1">
      <c r="A47" s="106"/>
      <c r="B47" s="41" t="s">
        <v>141</v>
      </c>
      <c r="C47" s="222" t="s">
        <v>34</v>
      </c>
      <c r="D47" s="641"/>
      <c r="E47" s="271"/>
    </row>
    <row r="48" spans="1:5" ht="15" customHeight="1" thickBot="1">
      <c r="A48" s="81" t="s">
        <v>50</v>
      </c>
      <c r="B48" s="7"/>
      <c r="C48" s="265" t="s">
        <v>461</v>
      </c>
      <c r="D48" s="635">
        <v>500</v>
      </c>
      <c r="E48" s="241">
        <v>500</v>
      </c>
    </row>
    <row r="49" spans="1:5" ht="14.25" customHeight="1" thickBot="1">
      <c r="A49" s="98" t="s">
        <v>51</v>
      </c>
      <c r="B49" s="178"/>
      <c r="C49" s="253" t="s">
        <v>38</v>
      </c>
      <c r="D49" s="585"/>
      <c r="E49" s="241"/>
    </row>
    <row r="50" spans="1:5" ht="15" thickBot="1">
      <c r="A50" s="81" t="s">
        <v>52</v>
      </c>
      <c r="B50" s="97"/>
      <c r="C50" s="273" t="s">
        <v>36</v>
      </c>
      <c r="D50" s="642">
        <f>+D37+D43+D48+D49</f>
        <v>7645</v>
      </c>
      <c r="E50" s="274">
        <f>+E37+E43+E48+E49</f>
        <v>7733</v>
      </c>
    </row>
    <row r="51" spans="1:5" ht="15.75" thickBot="1">
      <c r="A51" s="107"/>
      <c r="B51" s="108"/>
      <c r="C51" s="276"/>
      <c r="D51" s="276"/>
      <c r="E51" s="277"/>
    </row>
    <row r="52" spans="1:5" ht="15" thickBot="1">
      <c r="A52" s="109" t="s">
        <v>250</v>
      </c>
      <c r="B52" s="110"/>
      <c r="C52" s="280"/>
      <c r="D52" s="582">
        <v>1</v>
      </c>
      <c r="E52" s="281">
        <v>1</v>
      </c>
    </row>
    <row r="53" spans="1:5" ht="15" thickBot="1">
      <c r="A53" s="109" t="s">
        <v>251</v>
      </c>
      <c r="B53" s="110"/>
      <c r="C53" s="280"/>
      <c r="D53" s="582"/>
      <c r="E53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D7" sqref="D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17.375" style="4" customWidth="1"/>
    <col min="5" max="5" width="17.5039062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504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16.5" thickBot="1">
      <c r="A3" s="200" t="s">
        <v>246</v>
      </c>
      <c r="B3" s="201"/>
      <c r="C3" s="426" t="s">
        <v>449</v>
      </c>
      <c r="D3" s="644"/>
      <c r="E3" s="203" t="s">
        <v>470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628">
        <f>SUM(D9:D16)</f>
        <v>300</v>
      </c>
      <c r="E8" s="216">
        <f>SUM(E9:E16)</f>
        <v>300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>
        <v>300</v>
      </c>
      <c r="E11" s="223">
        <v>300</v>
      </c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E18+E20</f>
        <v>7550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>
        <v>7550</v>
      </c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>
        <v>7500</v>
      </c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2654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>
        <v>2654</v>
      </c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7"/>
      <c r="B25" s="429"/>
      <c r="C25" s="430" t="s">
        <v>464</v>
      </c>
      <c r="D25" s="645">
        <v>8712</v>
      </c>
      <c r="E25" s="431">
        <v>8712</v>
      </c>
    </row>
    <row r="26" spans="1:5" s="21" customFormat="1" ht="12" customHeight="1" thickBot="1">
      <c r="A26" s="231" t="s">
        <v>51</v>
      </c>
      <c r="B26" s="214"/>
      <c r="C26" s="232" t="s">
        <v>458</v>
      </c>
      <c r="D26" s="635">
        <v>2107</v>
      </c>
      <c r="E26" s="241">
        <v>2510</v>
      </c>
    </row>
    <row r="27" spans="1:5" s="21" customFormat="1" ht="12" customHeight="1" thickBot="1">
      <c r="A27" s="208" t="s">
        <v>52</v>
      </c>
      <c r="B27" s="242"/>
      <c r="C27" s="232" t="s">
        <v>39</v>
      </c>
      <c r="D27" s="584">
        <f>D8+D26+D25</f>
        <v>11119</v>
      </c>
      <c r="E27" s="216">
        <f>E8+E26+E25+E22+E17</f>
        <v>21726</v>
      </c>
    </row>
    <row r="28" spans="1:5" s="22" customFormat="1" ht="12" customHeight="1" thickBot="1">
      <c r="A28" s="244" t="s">
        <v>53</v>
      </c>
      <c r="B28" s="183"/>
      <c r="C28" s="245" t="s">
        <v>465</v>
      </c>
      <c r="D28" s="636">
        <f>+D29+D30</f>
        <v>0</v>
      </c>
      <c r="E28" s="306">
        <f>+E29+E30</f>
        <v>0</v>
      </c>
    </row>
    <row r="29" spans="1:5" s="22" customFormat="1" ht="15" customHeight="1">
      <c r="A29" s="217"/>
      <c r="B29" s="247" t="s">
        <v>110</v>
      </c>
      <c r="C29" s="235" t="s">
        <v>376</v>
      </c>
      <c r="D29" s="633"/>
      <c r="E29" s="236"/>
    </row>
    <row r="30" spans="1:5" s="22" customFormat="1" ht="15" customHeight="1" thickBot="1">
      <c r="A30" s="184"/>
      <c r="B30" s="248" t="s">
        <v>111</v>
      </c>
      <c r="C30" s="249" t="s">
        <v>33</v>
      </c>
      <c r="D30" s="637"/>
      <c r="E30" s="250"/>
    </row>
    <row r="31" spans="1:5" ht="15.75" thickBot="1">
      <c r="A31" s="251" t="s">
        <v>54</v>
      </c>
      <c r="B31" s="252"/>
      <c r="C31" s="253" t="s">
        <v>453</v>
      </c>
      <c r="D31" s="585"/>
      <c r="E31" s="241"/>
    </row>
    <row r="32" spans="1:5" s="14" customFormat="1" ht="16.5" customHeight="1" thickBot="1">
      <c r="A32" s="251" t="s">
        <v>55</v>
      </c>
      <c r="B32" s="255"/>
      <c r="C32" s="256" t="s">
        <v>40</v>
      </c>
      <c r="D32" s="638">
        <f>+D27+D28+D31</f>
        <v>11119</v>
      </c>
      <c r="E32" s="274">
        <f>+E27+E28+E31</f>
        <v>21726</v>
      </c>
    </row>
    <row r="33" spans="1:5" s="23" customFormat="1" ht="12" customHeight="1">
      <c r="A33" s="258"/>
      <c r="B33" s="258"/>
      <c r="C33" s="259"/>
      <c r="D33" s="259"/>
      <c r="E33" s="260"/>
    </row>
    <row r="34" spans="1:5" ht="12" customHeight="1" thickBot="1">
      <c r="A34" s="261"/>
      <c r="B34" s="262"/>
      <c r="C34" s="262"/>
      <c r="D34" s="262"/>
      <c r="E34" s="263"/>
    </row>
    <row r="35" spans="1:5" ht="12" customHeight="1" thickBot="1">
      <c r="A35" s="206"/>
      <c r="B35" s="264"/>
      <c r="C35" s="264" t="s">
        <v>90</v>
      </c>
      <c r="D35" s="264"/>
      <c r="E35" s="257"/>
    </row>
    <row r="36" spans="1:5" ht="12" customHeight="1" thickBot="1">
      <c r="A36" s="231" t="s">
        <v>48</v>
      </c>
      <c r="B36" s="265"/>
      <c r="C36" s="232" t="s">
        <v>26</v>
      </c>
      <c r="D36" s="628">
        <f>SUM(D37:D41)</f>
        <v>11119</v>
      </c>
      <c r="E36" s="216">
        <f>SUM(E37:E41)</f>
        <v>21726</v>
      </c>
    </row>
    <row r="37" spans="1:5" ht="12" customHeight="1">
      <c r="A37" s="266"/>
      <c r="B37" s="267" t="s">
        <v>123</v>
      </c>
      <c r="C37" s="230" t="s">
        <v>79</v>
      </c>
      <c r="D37" s="640">
        <v>4987</v>
      </c>
      <c r="E37" s="268">
        <v>5304</v>
      </c>
    </row>
    <row r="38" spans="1:5" ht="12" customHeight="1">
      <c r="A38" s="269"/>
      <c r="B38" s="270" t="s">
        <v>124</v>
      </c>
      <c r="C38" s="222" t="s">
        <v>207</v>
      </c>
      <c r="D38" s="641">
        <v>1332</v>
      </c>
      <c r="E38" s="271">
        <v>1418</v>
      </c>
    </row>
    <row r="39" spans="1:5" ht="12" customHeight="1">
      <c r="A39" s="269"/>
      <c r="B39" s="270" t="s">
        <v>125</v>
      </c>
      <c r="C39" s="222" t="s">
        <v>144</v>
      </c>
      <c r="D39" s="641">
        <v>4800</v>
      </c>
      <c r="E39" s="271">
        <v>15004</v>
      </c>
    </row>
    <row r="40" spans="1:5" s="23" customFormat="1" ht="12" customHeight="1">
      <c r="A40" s="269"/>
      <c r="B40" s="270" t="s">
        <v>126</v>
      </c>
      <c r="C40" s="222" t="s">
        <v>208</v>
      </c>
      <c r="D40" s="641"/>
      <c r="E40" s="271"/>
    </row>
    <row r="41" spans="1:5" ht="12" customHeight="1" thickBot="1">
      <c r="A41" s="269"/>
      <c r="B41" s="270" t="s">
        <v>134</v>
      </c>
      <c r="C41" s="222" t="s">
        <v>209</v>
      </c>
      <c r="D41" s="641"/>
      <c r="E41" s="271"/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5" customHeight="1">
      <c r="A45" s="269"/>
      <c r="B45" s="270" t="s">
        <v>133</v>
      </c>
      <c r="C45" s="222" t="s">
        <v>91</v>
      </c>
      <c r="D45" s="641"/>
      <c r="E45" s="271"/>
    </row>
    <row r="46" spans="1:5" ht="30.75" thickBot="1">
      <c r="A46" s="269"/>
      <c r="B46" s="270" t="s">
        <v>141</v>
      </c>
      <c r="C46" s="222" t="s">
        <v>34</v>
      </c>
      <c r="D46" s="641"/>
      <c r="E46" s="271"/>
    </row>
    <row r="47" spans="1:5" ht="15" customHeight="1" thickBot="1">
      <c r="A47" s="231" t="s">
        <v>50</v>
      </c>
      <c r="B47" s="265"/>
      <c r="C47" s="265" t="s">
        <v>35</v>
      </c>
      <c r="D47" s="635"/>
      <c r="E47" s="241"/>
    </row>
    <row r="48" spans="1:5" ht="14.25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.75" thickBot="1">
      <c r="A49" s="231" t="s">
        <v>52</v>
      </c>
      <c r="B49" s="272"/>
      <c r="C49" s="273" t="s">
        <v>36</v>
      </c>
      <c r="D49" s="642">
        <f>+D36+D42+D47+D48</f>
        <v>11119</v>
      </c>
      <c r="E49" s="274">
        <f>+E36+E42+E47+E48</f>
        <v>21726</v>
      </c>
    </row>
    <row r="50" spans="1:5" ht="15.75" thickBot="1">
      <c r="A50" s="275"/>
      <c r="B50" s="276"/>
      <c r="C50" s="276"/>
      <c r="D50" s="276"/>
      <c r="E50" s="277"/>
    </row>
    <row r="51" spans="1:5" ht="15.75" thickBot="1">
      <c r="A51" s="278" t="s">
        <v>250</v>
      </c>
      <c r="B51" s="279"/>
      <c r="C51" s="280"/>
      <c r="D51" s="582">
        <v>3</v>
      </c>
      <c r="E51" s="281">
        <v>3</v>
      </c>
    </row>
    <row r="52" spans="1:5" ht="15.75" thickBot="1">
      <c r="A52" s="278" t="s">
        <v>251</v>
      </c>
      <c r="B52" s="279"/>
      <c r="C52" s="280"/>
      <c r="D52" s="582"/>
      <c r="E52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7" sqref="C7"/>
    </sheetView>
  </sheetViews>
  <sheetFormatPr defaultColWidth="9.00390625" defaultRowHeight="12.75"/>
  <cols>
    <col min="1" max="1" width="9.625" style="3" customWidth="1"/>
    <col min="2" max="2" width="8.125" style="4" customWidth="1"/>
    <col min="3" max="3" width="72.00390625" style="4" customWidth="1"/>
    <col min="4" max="4" width="17.50390625" style="4" customWidth="1"/>
    <col min="5" max="5" width="17.0039062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505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45.75" customHeight="1" thickBot="1">
      <c r="A3" s="200" t="s">
        <v>246</v>
      </c>
      <c r="B3" s="201"/>
      <c r="C3" s="427" t="s">
        <v>456</v>
      </c>
      <c r="D3" s="647"/>
      <c r="E3" s="203" t="s">
        <v>471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628">
        <f>SUM(D9:D16)</f>
        <v>3881</v>
      </c>
      <c r="E8" s="216">
        <f>SUM(E9:E16)</f>
        <v>3881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>
        <v>80</v>
      </c>
      <c r="E10" s="223">
        <v>80</v>
      </c>
    </row>
    <row r="11" spans="1:5" s="21" customFormat="1" ht="12" customHeight="1">
      <c r="A11" s="221"/>
      <c r="B11" s="218" t="s">
        <v>125</v>
      </c>
      <c r="C11" s="222" t="s">
        <v>179</v>
      </c>
      <c r="D11" s="630">
        <v>3160</v>
      </c>
      <c r="E11" s="223">
        <v>3160</v>
      </c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>
        <v>641</v>
      </c>
      <c r="E14" s="226">
        <v>641</v>
      </c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5913</v>
      </c>
      <c r="E17" s="216">
        <f>SUM(E18:E21)</f>
        <v>5913</v>
      </c>
    </row>
    <row r="18" spans="1:5" s="22" customFormat="1" ht="12" customHeight="1">
      <c r="A18" s="221"/>
      <c r="B18" s="218" t="s">
        <v>129</v>
      </c>
      <c r="C18" s="230" t="s">
        <v>27</v>
      </c>
      <c r="D18" s="630">
        <v>5913</v>
      </c>
      <c r="E18" s="223">
        <v>5913</v>
      </c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7"/>
      <c r="B25" s="429"/>
      <c r="C25" s="430" t="s">
        <v>464</v>
      </c>
      <c r="D25" s="645">
        <v>3375</v>
      </c>
      <c r="E25" s="431">
        <v>3375</v>
      </c>
    </row>
    <row r="26" spans="1:5" s="21" customFormat="1" ht="12" customHeight="1" thickBot="1">
      <c r="A26" s="231" t="s">
        <v>51</v>
      </c>
      <c r="B26" s="214"/>
      <c r="C26" s="232" t="s">
        <v>469</v>
      </c>
      <c r="D26" s="635">
        <v>7951</v>
      </c>
      <c r="E26" s="241">
        <v>13174</v>
      </c>
    </row>
    <row r="27" spans="1:5" s="21" customFormat="1" ht="12" customHeight="1" thickBot="1">
      <c r="A27" s="208" t="s">
        <v>52</v>
      </c>
      <c r="B27" s="242"/>
      <c r="C27" s="232" t="s">
        <v>39</v>
      </c>
      <c r="D27" s="584">
        <f>D8+D26+D17+D25</f>
        <v>21120</v>
      </c>
      <c r="E27" s="216">
        <f>E8+E26+E17+E25</f>
        <v>26343</v>
      </c>
    </row>
    <row r="28" spans="1:5" s="22" customFormat="1" ht="12" customHeight="1" thickBot="1">
      <c r="A28" s="244" t="s">
        <v>53</v>
      </c>
      <c r="B28" s="183"/>
      <c r="C28" s="245" t="s">
        <v>465</v>
      </c>
      <c r="D28" s="636">
        <f>+D29+D30</f>
        <v>4000</v>
      </c>
      <c r="E28" s="306">
        <f>+E29+E30</f>
        <v>4000</v>
      </c>
    </row>
    <row r="29" spans="1:5" s="22" customFormat="1" ht="15" customHeight="1">
      <c r="A29" s="217"/>
      <c r="B29" s="247" t="s">
        <v>110</v>
      </c>
      <c r="C29" s="235" t="s">
        <v>376</v>
      </c>
      <c r="D29" s="633">
        <v>4000</v>
      </c>
      <c r="E29" s="236">
        <v>4000</v>
      </c>
    </row>
    <row r="30" spans="1:5" s="22" customFormat="1" ht="15" customHeight="1" thickBot="1">
      <c r="A30" s="184"/>
      <c r="B30" s="248" t="s">
        <v>111</v>
      </c>
      <c r="C30" s="249" t="s">
        <v>33</v>
      </c>
      <c r="D30" s="637"/>
      <c r="E30" s="250"/>
    </row>
    <row r="31" spans="1:5" ht="15.75" thickBot="1">
      <c r="A31" s="251" t="s">
        <v>54</v>
      </c>
      <c r="B31" s="252"/>
      <c r="C31" s="253" t="s">
        <v>453</v>
      </c>
      <c r="D31" s="585"/>
      <c r="E31" s="241"/>
    </row>
    <row r="32" spans="1:5" s="14" customFormat="1" ht="16.5" customHeight="1" thickBot="1">
      <c r="A32" s="251" t="s">
        <v>55</v>
      </c>
      <c r="B32" s="255"/>
      <c r="C32" s="256" t="s">
        <v>40</v>
      </c>
      <c r="D32" s="638">
        <f>+D27+D28+D31</f>
        <v>25120</v>
      </c>
      <c r="E32" s="274">
        <f>+E27+E28+E31</f>
        <v>30343</v>
      </c>
    </row>
    <row r="33" spans="1:5" s="23" customFormat="1" ht="12" customHeight="1">
      <c r="A33" s="258"/>
      <c r="B33" s="258"/>
      <c r="C33" s="259"/>
      <c r="D33" s="259"/>
      <c r="E33" s="260"/>
    </row>
    <row r="34" spans="1:5" ht="12" customHeight="1" thickBot="1">
      <c r="A34" s="261"/>
      <c r="B34" s="262"/>
      <c r="C34" s="262"/>
      <c r="D34" s="262"/>
      <c r="E34" s="263"/>
    </row>
    <row r="35" spans="1:5" ht="12" customHeight="1" thickBot="1">
      <c r="A35" s="206"/>
      <c r="B35" s="264"/>
      <c r="C35" s="264" t="s">
        <v>90</v>
      </c>
      <c r="D35" s="264"/>
      <c r="E35" s="257"/>
    </row>
    <row r="36" spans="1:5" ht="12" customHeight="1" thickBot="1">
      <c r="A36" s="231" t="s">
        <v>48</v>
      </c>
      <c r="B36" s="265"/>
      <c r="C36" s="232" t="s">
        <v>26</v>
      </c>
      <c r="D36" s="628">
        <f>SUM(D37:D41)</f>
        <v>25120</v>
      </c>
      <c r="E36" s="216">
        <f>SUM(E37:E41)</f>
        <v>30343</v>
      </c>
    </row>
    <row r="37" spans="1:5" ht="12" customHeight="1">
      <c r="A37" s="266"/>
      <c r="B37" s="267" t="s">
        <v>123</v>
      </c>
      <c r="C37" s="230" t="s">
        <v>79</v>
      </c>
      <c r="D37" s="640">
        <v>10698</v>
      </c>
      <c r="E37" s="268">
        <v>10911</v>
      </c>
    </row>
    <row r="38" spans="1:5" ht="12" customHeight="1">
      <c r="A38" s="269"/>
      <c r="B38" s="270" t="s">
        <v>124</v>
      </c>
      <c r="C38" s="222" t="s">
        <v>207</v>
      </c>
      <c r="D38" s="641">
        <v>2017</v>
      </c>
      <c r="E38" s="271">
        <v>2074</v>
      </c>
    </row>
    <row r="39" spans="1:5" ht="12" customHeight="1">
      <c r="A39" s="269"/>
      <c r="B39" s="270" t="s">
        <v>125</v>
      </c>
      <c r="C39" s="222" t="s">
        <v>144</v>
      </c>
      <c r="D39" s="641">
        <v>12405</v>
      </c>
      <c r="E39" s="271">
        <v>17358</v>
      </c>
    </row>
    <row r="40" spans="1:5" s="23" customFormat="1" ht="12" customHeight="1">
      <c r="A40" s="269"/>
      <c r="B40" s="270" t="s">
        <v>126</v>
      </c>
      <c r="C40" s="222" t="s">
        <v>208</v>
      </c>
      <c r="D40" s="641"/>
      <c r="E40" s="271"/>
    </row>
    <row r="41" spans="1:5" ht="12" customHeight="1" thickBot="1">
      <c r="A41" s="269"/>
      <c r="B41" s="270" t="s">
        <v>134</v>
      </c>
      <c r="C41" s="222" t="s">
        <v>209</v>
      </c>
      <c r="D41" s="641"/>
      <c r="E41" s="271"/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5" customHeight="1">
      <c r="A45" s="269"/>
      <c r="B45" s="270" t="s">
        <v>133</v>
      </c>
      <c r="C45" s="222" t="s">
        <v>91</v>
      </c>
      <c r="D45" s="641"/>
      <c r="E45" s="271"/>
    </row>
    <row r="46" spans="1:5" ht="30.75" thickBot="1">
      <c r="A46" s="269"/>
      <c r="B46" s="270" t="s">
        <v>141</v>
      </c>
      <c r="C46" s="222" t="s">
        <v>34</v>
      </c>
      <c r="D46" s="641"/>
      <c r="E46" s="271"/>
    </row>
    <row r="47" spans="1:5" ht="15" customHeight="1" thickBot="1">
      <c r="A47" s="231" t="s">
        <v>50</v>
      </c>
      <c r="B47" s="265"/>
      <c r="C47" s="265" t="s">
        <v>35</v>
      </c>
      <c r="D47" s="635"/>
      <c r="E47" s="241"/>
    </row>
    <row r="48" spans="1:5" ht="14.25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.75" thickBot="1">
      <c r="A49" s="231" t="s">
        <v>52</v>
      </c>
      <c r="B49" s="272"/>
      <c r="C49" s="273" t="s">
        <v>36</v>
      </c>
      <c r="D49" s="642">
        <f>+D36+D42+D47+D48</f>
        <v>25120</v>
      </c>
      <c r="E49" s="274">
        <f>+E36+E42+E47+E48</f>
        <v>30343</v>
      </c>
    </row>
    <row r="50" spans="1:5" ht="15.75" thickBot="1">
      <c r="A50" s="275"/>
      <c r="B50" s="276"/>
      <c r="C50" s="276"/>
      <c r="D50" s="276"/>
      <c r="E50" s="277"/>
    </row>
    <row r="51" spans="1:5" ht="15.75" thickBot="1">
      <c r="A51" s="278" t="s">
        <v>250</v>
      </c>
      <c r="B51" s="279"/>
      <c r="C51" s="280"/>
      <c r="D51" s="582">
        <v>3</v>
      </c>
      <c r="E51" s="281">
        <v>3</v>
      </c>
    </row>
    <row r="52" spans="1:5" ht="15.75" thickBot="1">
      <c r="A52" s="278" t="s">
        <v>251</v>
      </c>
      <c r="B52" s="279"/>
      <c r="C52" s="280"/>
      <c r="D52" s="582">
        <v>7</v>
      </c>
      <c r="E52" s="281">
        <v>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C4" sqref="C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8.875" style="4" customWidth="1"/>
    <col min="4" max="4" width="16.50390625" style="4" customWidth="1"/>
    <col min="5" max="5" width="17.0039062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506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16.5" thickBot="1">
      <c r="A3" s="200" t="s">
        <v>246</v>
      </c>
      <c r="B3" s="201"/>
      <c r="C3" s="426" t="s">
        <v>459</v>
      </c>
      <c r="D3" s="644"/>
      <c r="E3" s="203" t="s">
        <v>472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628">
        <f>SUM(D9:D16)</f>
        <v>13331</v>
      </c>
      <c r="E8" s="216">
        <f>SUM(E9:E16)</f>
        <v>13331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>
        <v>3902</v>
      </c>
      <c r="E10" s="223">
        <v>3902</v>
      </c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>
        <v>4830</v>
      </c>
      <c r="E12" s="223">
        <v>4830</v>
      </c>
    </row>
    <row r="13" spans="1:5" s="21" customFormat="1" ht="12" customHeight="1">
      <c r="A13" s="221"/>
      <c r="B13" s="218" t="s">
        <v>146</v>
      </c>
      <c r="C13" s="224" t="s">
        <v>181</v>
      </c>
      <c r="D13" s="630">
        <v>1765</v>
      </c>
      <c r="E13" s="223">
        <v>1765</v>
      </c>
    </row>
    <row r="14" spans="1:5" s="21" customFormat="1" ht="12" customHeight="1">
      <c r="A14" s="225"/>
      <c r="B14" s="218" t="s">
        <v>127</v>
      </c>
      <c r="C14" s="222" t="s">
        <v>182</v>
      </c>
      <c r="D14" s="631">
        <v>2834</v>
      </c>
      <c r="E14" s="226">
        <v>2834</v>
      </c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SUM(E18:E21)</f>
        <v>0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/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7"/>
      <c r="B25" s="429"/>
      <c r="C25" s="430" t="s">
        <v>464</v>
      </c>
      <c r="D25" s="634">
        <v>6964</v>
      </c>
      <c r="E25" s="240">
        <v>6964</v>
      </c>
    </row>
    <row r="26" spans="1:5" s="21" customFormat="1" ht="12" customHeight="1" thickBot="1">
      <c r="A26" s="231" t="s">
        <v>51</v>
      </c>
      <c r="B26" s="214"/>
      <c r="C26" s="232" t="s">
        <v>458</v>
      </c>
      <c r="D26" s="635">
        <v>11078</v>
      </c>
      <c r="E26" s="241">
        <v>11917</v>
      </c>
    </row>
    <row r="27" spans="1:5" s="21" customFormat="1" ht="12" customHeight="1" thickBot="1">
      <c r="A27" s="208" t="s">
        <v>52</v>
      </c>
      <c r="B27" s="242"/>
      <c r="C27" s="232" t="s">
        <v>39</v>
      </c>
      <c r="D27" s="584">
        <f>D8+D26+D25</f>
        <v>31373</v>
      </c>
      <c r="E27" s="216">
        <f>E8+E26+E25</f>
        <v>32212</v>
      </c>
    </row>
    <row r="28" spans="1:5" s="22" customFormat="1" ht="12" customHeight="1" thickBot="1">
      <c r="A28" s="244" t="s">
        <v>53</v>
      </c>
      <c r="B28" s="183"/>
      <c r="C28" s="245" t="s">
        <v>465</v>
      </c>
      <c r="D28" s="636">
        <f>+D29+D30</f>
        <v>1362</v>
      </c>
      <c r="E28" s="306">
        <f>+E29+E30</f>
        <v>1362</v>
      </c>
    </row>
    <row r="29" spans="1:5" s="22" customFormat="1" ht="15" customHeight="1">
      <c r="A29" s="217"/>
      <c r="B29" s="247" t="s">
        <v>110</v>
      </c>
      <c r="C29" s="235" t="s">
        <v>376</v>
      </c>
      <c r="D29" s="633">
        <v>1362</v>
      </c>
      <c r="E29" s="236">
        <v>1362</v>
      </c>
    </row>
    <row r="30" spans="1:5" s="22" customFormat="1" ht="15" customHeight="1" thickBot="1">
      <c r="A30" s="184"/>
      <c r="B30" s="248" t="s">
        <v>111</v>
      </c>
      <c r="C30" s="249" t="s">
        <v>33</v>
      </c>
      <c r="D30" s="637"/>
      <c r="E30" s="250"/>
    </row>
    <row r="31" spans="1:5" ht="15.75" thickBot="1">
      <c r="A31" s="251" t="s">
        <v>54</v>
      </c>
      <c r="B31" s="252"/>
      <c r="C31" s="253" t="s">
        <v>453</v>
      </c>
      <c r="D31" s="585"/>
      <c r="E31" s="241"/>
    </row>
    <row r="32" spans="1:5" s="14" customFormat="1" ht="16.5" customHeight="1" thickBot="1">
      <c r="A32" s="251" t="s">
        <v>55</v>
      </c>
      <c r="B32" s="255"/>
      <c r="C32" s="256" t="s">
        <v>40</v>
      </c>
      <c r="D32" s="638">
        <f>+D27+D28+D31</f>
        <v>32735</v>
      </c>
      <c r="E32" s="274">
        <f>+E27+E28+E31</f>
        <v>33574</v>
      </c>
    </row>
    <row r="33" spans="1:5" s="23" customFormat="1" ht="12" customHeight="1">
      <c r="A33" s="258"/>
      <c r="B33" s="258"/>
      <c r="C33" s="259"/>
      <c r="D33" s="259"/>
      <c r="E33" s="260"/>
    </row>
    <row r="34" spans="1:5" ht="12" customHeight="1" thickBot="1">
      <c r="A34" s="261"/>
      <c r="B34" s="262"/>
      <c r="C34" s="262"/>
      <c r="D34" s="262"/>
      <c r="E34" s="263"/>
    </row>
    <row r="35" spans="1:5" ht="12" customHeight="1" thickBot="1">
      <c r="A35" s="206"/>
      <c r="B35" s="264"/>
      <c r="C35" s="264" t="s">
        <v>90</v>
      </c>
      <c r="D35" s="264"/>
      <c r="E35" s="257"/>
    </row>
    <row r="36" spans="1:5" ht="12" customHeight="1" thickBot="1">
      <c r="A36" s="231" t="s">
        <v>48</v>
      </c>
      <c r="B36" s="265"/>
      <c r="C36" s="232" t="s">
        <v>26</v>
      </c>
      <c r="D36" s="628">
        <f>SUM(D37:D41)</f>
        <v>32735</v>
      </c>
      <c r="E36" s="216">
        <f>SUM(E37:E41)</f>
        <v>33574</v>
      </c>
    </row>
    <row r="37" spans="1:5" ht="12" customHeight="1">
      <c r="A37" s="266"/>
      <c r="B37" s="267" t="s">
        <v>123</v>
      </c>
      <c r="C37" s="230" t="s">
        <v>79</v>
      </c>
      <c r="D37" s="640">
        <v>7758</v>
      </c>
      <c r="E37" s="268">
        <v>8419</v>
      </c>
    </row>
    <row r="38" spans="1:5" ht="12" customHeight="1">
      <c r="A38" s="269"/>
      <c r="B38" s="270" t="s">
        <v>124</v>
      </c>
      <c r="C38" s="222" t="s">
        <v>207</v>
      </c>
      <c r="D38" s="641">
        <v>2068</v>
      </c>
      <c r="E38" s="271">
        <v>2246</v>
      </c>
    </row>
    <row r="39" spans="1:5" ht="12" customHeight="1">
      <c r="A39" s="269"/>
      <c r="B39" s="270" t="s">
        <v>125</v>
      </c>
      <c r="C39" s="222" t="s">
        <v>144</v>
      </c>
      <c r="D39" s="641">
        <v>22909</v>
      </c>
      <c r="E39" s="271">
        <v>22909</v>
      </c>
    </row>
    <row r="40" spans="1:5" s="23" customFormat="1" ht="12" customHeight="1">
      <c r="A40" s="269"/>
      <c r="B40" s="270" t="s">
        <v>126</v>
      </c>
      <c r="C40" s="222" t="s">
        <v>208</v>
      </c>
      <c r="D40" s="641"/>
      <c r="E40" s="271"/>
    </row>
    <row r="41" spans="1:5" ht="12" customHeight="1" thickBot="1">
      <c r="A41" s="269"/>
      <c r="B41" s="270" t="s">
        <v>134</v>
      </c>
      <c r="C41" s="222" t="s">
        <v>209</v>
      </c>
      <c r="D41" s="641"/>
      <c r="E41" s="271"/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5" customHeight="1">
      <c r="A45" s="269"/>
      <c r="B45" s="270" t="s">
        <v>133</v>
      </c>
      <c r="C45" s="222" t="s">
        <v>91</v>
      </c>
      <c r="D45" s="641"/>
      <c r="E45" s="271"/>
    </row>
    <row r="46" spans="1:5" ht="30.75" thickBot="1">
      <c r="A46" s="269"/>
      <c r="B46" s="270" t="s">
        <v>141</v>
      </c>
      <c r="C46" s="222" t="s">
        <v>34</v>
      </c>
      <c r="D46" s="641"/>
      <c r="E46" s="271"/>
    </row>
    <row r="47" spans="1:5" ht="15" customHeight="1" thickBot="1">
      <c r="A47" s="231" t="s">
        <v>50</v>
      </c>
      <c r="B47" s="265"/>
      <c r="C47" s="265" t="s">
        <v>35</v>
      </c>
      <c r="D47" s="635"/>
      <c r="E47" s="241"/>
    </row>
    <row r="48" spans="1:5" ht="14.25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.75" thickBot="1">
      <c r="A49" s="231" t="s">
        <v>52</v>
      </c>
      <c r="B49" s="272"/>
      <c r="C49" s="273" t="s">
        <v>36</v>
      </c>
      <c r="D49" s="642">
        <f>+D36+D42+D47+D48</f>
        <v>32735</v>
      </c>
      <c r="E49" s="274">
        <f>+E36+E42+E47+E48</f>
        <v>33574</v>
      </c>
    </row>
    <row r="50" spans="1:5" ht="15.75" thickBot="1">
      <c r="A50" s="275"/>
      <c r="B50" s="276"/>
      <c r="C50" s="276"/>
      <c r="D50" s="276"/>
      <c r="E50" s="277"/>
    </row>
    <row r="51" spans="1:5" ht="15.75" thickBot="1">
      <c r="A51" s="278" t="s">
        <v>250</v>
      </c>
      <c r="B51" s="279"/>
      <c r="C51" s="280"/>
      <c r="D51" s="582">
        <v>6</v>
      </c>
      <c r="E51" s="281">
        <v>6</v>
      </c>
    </row>
    <row r="52" spans="1:5" ht="15.75" thickBot="1">
      <c r="A52" s="278" t="s">
        <v>251</v>
      </c>
      <c r="B52" s="279"/>
      <c r="C52" s="280"/>
      <c r="D52" s="582"/>
      <c r="E52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9" sqref="C9"/>
    </sheetView>
  </sheetViews>
  <sheetFormatPr defaultColWidth="9.00390625" defaultRowHeight="12.75"/>
  <cols>
    <col min="1" max="1" width="7.875" style="3" customWidth="1"/>
    <col min="2" max="2" width="7.125" style="4" customWidth="1"/>
    <col min="3" max="3" width="72.00390625" style="4" customWidth="1"/>
    <col min="4" max="4" width="18.125" style="4" customWidth="1"/>
    <col min="5" max="5" width="17.87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507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16.5" thickBot="1">
      <c r="A3" s="200" t="s">
        <v>246</v>
      </c>
      <c r="B3" s="648"/>
      <c r="C3" s="426" t="s">
        <v>460</v>
      </c>
      <c r="D3" s="644"/>
      <c r="E3" s="203" t="s">
        <v>473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628">
        <f>SUM(D9:D16)</f>
        <v>608</v>
      </c>
      <c r="E8" s="216">
        <f>SUM(E9:E16)</f>
        <v>608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>
        <v>608</v>
      </c>
      <c r="E11" s="223">
        <v>608</v>
      </c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SUM(E18:E21)</f>
        <v>0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/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1" t="s">
        <v>51</v>
      </c>
      <c r="B25" s="214"/>
      <c r="C25" s="232" t="s">
        <v>457</v>
      </c>
      <c r="D25" s="635"/>
      <c r="E25" s="241"/>
    </row>
    <row r="26" spans="1:5" s="21" customFormat="1" ht="12" customHeight="1" thickBot="1">
      <c r="A26" s="208" t="s">
        <v>52</v>
      </c>
      <c r="B26" s="242"/>
      <c r="C26" s="232" t="s">
        <v>39</v>
      </c>
      <c r="D26" s="584">
        <f>D8+D25</f>
        <v>608</v>
      </c>
      <c r="E26" s="216">
        <f>E8+E25</f>
        <v>608</v>
      </c>
    </row>
    <row r="27" spans="1:5" s="22" customFormat="1" ht="12" customHeight="1" thickBot="1">
      <c r="A27" s="244" t="s">
        <v>53</v>
      </c>
      <c r="B27" s="183"/>
      <c r="C27" s="245" t="s">
        <v>41</v>
      </c>
      <c r="D27" s="636">
        <f>+D28+D29</f>
        <v>0</v>
      </c>
      <c r="E27" s="306">
        <f>+E28+E29</f>
        <v>0</v>
      </c>
    </row>
    <row r="28" spans="1:5" s="22" customFormat="1" ht="15" customHeight="1">
      <c r="A28" s="217"/>
      <c r="B28" s="247" t="s">
        <v>110</v>
      </c>
      <c r="C28" s="235" t="s">
        <v>376</v>
      </c>
      <c r="D28" s="633"/>
      <c r="E28" s="236"/>
    </row>
    <row r="29" spans="1:5" s="22" customFormat="1" ht="15" customHeight="1" thickBot="1">
      <c r="A29" s="184"/>
      <c r="B29" s="248" t="s">
        <v>111</v>
      </c>
      <c r="C29" s="249" t="s">
        <v>33</v>
      </c>
      <c r="D29" s="637"/>
      <c r="E29" s="250"/>
    </row>
    <row r="30" spans="1:5" ht="15.75" thickBot="1">
      <c r="A30" s="251" t="s">
        <v>54</v>
      </c>
      <c r="B30" s="252"/>
      <c r="C30" s="253" t="s">
        <v>42</v>
      </c>
      <c r="D30" s="585"/>
      <c r="E30" s="241"/>
    </row>
    <row r="31" spans="1:5" s="14" customFormat="1" ht="16.5" customHeight="1" thickBot="1">
      <c r="A31" s="251" t="s">
        <v>55</v>
      </c>
      <c r="B31" s="255"/>
      <c r="C31" s="256" t="s">
        <v>40</v>
      </c>
      <c r="D31" s="638">
        <f>+D26+D27+D30</f>
        <v>608</v>
      </c>
      <c r="E31" s="274">
        <f>+E26+E27+E30</f>
        <v>608</v>
      </c>
    </row>
    <row r="32" spans="1:5" s="23" customFormat="1" ht="12" customHeight="1">
      <c r="A32" s="258"/>
      <c r="B32" s="258"/>
      <c r="C32" s="259"/>
      <c r="D32" s="259"/>
      <c r="E32" s="260"/>
    </row>
    <row r="33" spans="1:5" ht="12" customHeight="1" thickBot="1">
      <c r="A33" s="261"/>
      <c r="B33" s="262"/>
      <c r="C33" s="262"/>
      <c r="D33" s="262"/>
      <c r="E33" s="263"/>
    </row>
    <row r="34" spans="1:5" ht="12" customHeight="1" thickBot="1">
      <c r="A34" s="206"/>
      <c r="B34" s="264"/>
      <c r="C34" s="264" t="s">
        <v>90</v>
      </c>
      <c r="D34" s="264"/>
      <c r="E34" s="257"/>
    </row>
    <row r="35" spans="1:5" ht="12" customHeight="1" thickBot="1">
      <c r="A35" s="231" t="s">
        <v>48</v>
      </c>
      <c r="B35" s="265"/>
      <c r="C35" s="232" t="s">
        <v>26</v>
      </c>
      <c r="D35" s="628">
        <f>SUM(D36:D40)</f>
        <v>608</v>
      </c>
      <c r="E35" s="216">
        <f>SUM(E36:E40)</f>
        <v>608</v>
      </c>
    </row>
    <row r="36" spans="1:5" ht="12" customHeight="1">
      <c r="A36" s="266"/>
      <c r="B36" s="267" t="s">
        <v>123</v>
      </c>
      <c r="C36" s="230" t="s">
        <v>79</v>
      </c>
      <c r="D36" s="640"/>
      <c r="E36" s="236"/>
    </row>
    <row r="37" spans="1:5" ht="12" customHeight="1">
      <c r="A37" s="269"/>
      <c r="B37" s="270" t="s">
        <v>124</v>
      </c>
      <c r="C37" s="222" t="s">
        <v>207</v>
      </c>
      <c r="D37" s="641"/>
      <c r="E37" s="271"/>
    </row>
    <row r="38" spans="1:5" ht="12" customHeight="1">
      <c r="A38" s="269"/>
      <c r="B38" s="270" t="s">
        <v>125</v>
      </c>
      <c r="C38" s="222" t="s">
        <v>144</v>
      </c>
      <c r="D38" s="641">
        <v>608</v>
      </c>
      <c r="E38" s="271">
        <v>608</v>
      </c>
    </row>
    <row r="39" spans="1:5" s="23" customFormat="1" ht="12" customHeight="1">
      <c r="A39" s="269"/>
      <c r="B39" s="270" t="s">
        <v>126</v>
      </c>
      <c r="C39" s="222" t="s">
        <v>208</v>
      </c>
      <c r="D39" s="641"/>
      <c r="E39" s="271"/>
    </row>
    <row r="40" spans="1:5" ht="12" customHeight="1" thickBot="1">
      <c r="A40" s="269"/>
      <c r="B40" s="270" t="s">
        <v>134</v>
      </c>
      <c r="C40" s="222" t="s">
        <v>209</v>
      </c>
      <c r="D40" s="641"/>
      <c r="E40" s="271"/>
    </row>
    <row r="41" spans="1:5" ht="12" customHeight="1" thickBot="1">
      <c r="A41" s="231" t="s">
        <v>49</v>
      </c>
      <c r="B41" s="265"/>
      <c r="C41" s="232" t="s">
        <v>37</v>
      </c>
      <c r="D41" s="628">
        <f>SUM(D42:D45)</f>
        <v>0</v>
      </c>
      <c r="E41" s="216">
        <f>SUM(E42:E45)</f>
        <v>0</v>
      </c>
    </row>
    <row r="42" spans="1:5" ht="12" customHeight="1">
      <c r="A42" s="266"/>
      <c r="B42" s="267" t="s">
        <v>129</v>
      </c>
      <c r="C42" s="230" t="s">
        <v>302</v>
      </c>
      <c r="D42" s="640"/>
      <c r="E42" s="268"/>
    </row>
    <row r="43" spans="1:5" ht="12" customHeight="1">
      <c r="A43" s="269"/>
      <c r="B43" s="270" t="s">
        <v>130</v>
      </c>
      <c r="C43" s="222" t="s">
        <v>211</v>
      </c>
      <c r="D43" s="641"/>
      <c r="E43" s="271"/>
    </row>
    <row r="44" spans="1:5" ht="15" customHeight="1">
      <c r="A44" s="269"/>
      <c r="B44" s="270" t="s">
        <v>133</v>
      </c>
      <c r="C44" s="222" t="s">
        <v>91</v>
      </c>
      <c r="D44" s="641"/>
      <c r="E44" s="271"/>
    </row>
    <row r="45" spans="1:5" ht="30.75" thickBot="1">
      <c r="A45" s="269"/>
      <c r="B45" s="270" t="s">
        <v>141</v>
      </c>
      <c r="C45" s="222" t="s">
        <v>34</v>
      </c>
      <c r="D45" s="641"/>
      <c r="E45" s="271"/>
    </row>
    <row r="46" spans="1:5" ht="15" customHeight="1" thickBot="1">
      <c r="A46" s="231" t="s">
        <v>50</v>
      </c>
      <c r="B46" s="265"/>
      <c r="C46" s="265" t="s">
        <v>35</v>
      </c>
      <c r="D46" s="635"/>
      <c r="E46" s="241"/>
    </row>
    <row r="47" spans="1:5" ht="14.25" customHeight="1" thickBot="1">
      <c r="A47" s="251" t="s">
        <v>51</v>
      </c>
      <c r="B47" s="252"/>
      <c r="C47" s="253" t="s">
        <v>38</v>
      </c>
      <c r="D47" s="585"/>
      <c r="E47" s="241"/>
    </row>
    <row r="48" spans="1:5" ht="15.75" thickBot="1">
      <c r="A48" s="231" t="s">
        <v>52</v>
      </c>
      <c r="B48" s="272"/>
      <c r="C48" s="273" t="s">
        <v>36</v>
      </c>
      <c r="D48" s="642">
        <f>+D35+D41+D46+D47</f>
        <v>608</v>
      </c>
      <c r="E48" s="274">
        <f>+E35+E41+E46+E47</f>
        <v>608</v>
      </c>
    </row>
    <row r="49" spans="1:5" ht="15.75" thickBot="1">
      <c r="A49" s="275"/>
      <c r="B49" s="276"/>
      <c r="C49" s="276"/>
      <c r="D49" s="276"/>
      <c r="E49" s="277"/>
    </row>
    <row r="50" spans="1:5" ht="15.75" thickBot="1">
      <c r="A50" s="278" t="s">
        <v>250</v>
      </c>
      <c r="B50" s="279"/>
      <c r="C50" s="280"/>
      <c r="D50" s="582"/>
      <c r="E50" s="281"/>
    </row>
    <row r="51" spans="1:5" ht="15.75" thickBot="1">
      <c r="A51" s="278" t="s">
        <v>251</v>
      </c>
      <c r="B51" s="279"/>
      <c r="C51" s="280"/>
      <c r="D51" s="582"/>
      <c r="E51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12" sqref="D12"/>
    </sheetView>
  </sheetViews>
  <sheetFormatPr defaultColWidth="9.00390625" defaultRowHeight="12.75"/>
  <cols>
    <col min="1" max="1" width="7.875" style="3" customWidth="1"/>
    <col min="2" max="2" width="8.875" style="4" customWidth="1"/>
    <col min="3" max="3" width="68.375" style="4" customWidth="1"/>
    <col min="4" max="4" width="16.875" style="4" customWidth="1"/>
    <col min="5" max="5" width="16.0039062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508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16.5" thickBot="1">
      <c r="A3" s="200" t="s">
        <v>246</v>
      </c>
      <c r="B3" s="201"/>
      <c r="C3" s="426" t="s">
        <v>462</v>
      </c>
      <c r="D3" s="644"/>
      <c r="E3" s="203" t="s">
        <v>474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628">
        <f>SUM(D9:D16)</f>
        <v>1620</v>
      </c>
      <c r="E8" s="216">
        <f>SUM(E9:E16)</f>
        <v>1620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>
        <v>1276</v>
      </c>
      <c r="E10" s="223">
        <v>1276</v>
      </c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>
        <v>344</v>
      </c>
      <c r="E14" s="226">
        <v>344</v>
      </c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133</v>
      </c>
      <c r="E17" s="216">
        <f>SUM(E18:E21)</f>
        <v>133</v>
      </c>
    </row>
    <row r="18" spans="1:5" s="22" customFormat="1" ht="12" customHeight="1">
      <c r="A18" s="221"/>
      <c r="B18" s="218" t="s">
        <v>129</v>
      </c>
      <c r="C18" s="230" t="s">
        <v>27</v>
      </c>
      <c r="D18" s="630">
        <v>133</v>
      </c>
      <c r="E18" s="223">
        <v>133</v>
      </c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7"/>
      <c r="B25" s="429"/>
      <c r="C25" s="430" t="s">
        <v>464</v>
      </c>
      <c r="D25" s="645">
        <v>300</v>
      </c>
      <c r="E25" s="431">
        <v>300</v>
      </c>
    </row>
    <row r="26" spans="1:5" s="21" customFormat="1" ht="12" customHeight="1" thickBot="1">
      <c r="A26" s="231" t="s">
        <v>51</v>
      </c>
      <c r="B26" s="214"/>
      <c r="C26" s="232" t="s">
        <v>458</v>
      </c>
      <c r="D26" s="635"/>
      <c r="E26" s="241"/>
    </row>
    <row r="27" spans="1:5" s="21" customFormat="1" ht="12" customHeight="1" thickBot="1">
      <c r="A27" s="208" t="s">
        <v>52</v>
      </c>
      <c r="B27" s="242"/>
      <c r="C27" s="232" t="s">
        <v>39</v>
      </c>
      <c r="D27" s="584">
        <f>D8+D26+D17+D25</f>
        <v>2053</v>
      </c>
      <c r="E27" s="216">
        <f>E8+E26+E17+E25</f>
        <v>2053</v>
      </c>
    </row>
    <row r="28" spans="1:5" s="22" customFormat="1" ht="12" customHeight="1" thickBot="1">
      <c r="A28" s="244" t="s">
        <v>53</v>
      </c>
      <c r="B28" s="183"/>
      <c r="C28" s="245" t="s">
        <v>465</v>
      </c>
      <c r="D28" s="636">
        <f>+D29+D30</f>
        <v>0</v>
      </c>
      <c r="E28" s="306">
        <f>+E29+E30</f>
        <v>0</v>
      </c>
    </row>
    <row r="29" spans="1:5" s="22" customFormat="1" ht="15" customHeight="1">
      <c r="A29" s="217"/>
      <c r="B29" s="247" t="s">
        <v>110</v>
      </c>
      <c r="C29" s="235" t="s">
        <v>376</v>
      </c>
      <c r="D29" s="633"/>
      <c r="E29" s="236"/>
    </row>
    <row r="30" spans="1:5" s="22" customFormat="1" ht="15" customHeight="1" thickBot="1">
      <c r="A30" s="184"/>
      <c r="B30" s="248" t="s">
        <v>111</v>
      </c>
      <c r="C30" s="249" t="s">
        <v>33</v>
      </c>
      <c r="D30" s="637"/>
      <c r="E30" s="250"/>
    </row>
    <row r="31" spans="1:5" ht="15.75" thickBot="1">
      <c r="A31" s="251" t="s">
        <v>54</v>
      </c>
      <c r="B31" s="252"/>
      <c r="C31" s="253" t="s">
        <v>453</v>
      </c>
      <c r="D31" s="585"/>
      <c r="E31" s="241"/>
    </row>
    <row r="32" spans="1:5" s="14" customFormat="1" ht="16.5" customHeight="1" thickBot="1">
      <c r="A32" s="251" t="s">
        <v>55</v>
      </c>
      <c r="B32" s="255"/>
      <c r="C32" s="256" t="s">
        <v>40</v>
      </c>
      <c r="D32" s="638">
        <f>+D27+D28+D31</f>
        <v>2053</v>
      </c>
      <c r="E32" s="274">
        <f>+E27+E28+E31</f>
        <v>2053</v>
      </c>
    </row>
    <row r="33" spans="1:5" s="23" customFormat="1" ht="12" customHeight="1">
      <c r="A33" s="258"/>
      <c r="B33" s="258"/>
      <c r="C33" s="259"/>
      <c r="D33" s="259"/>
      <c r="E33" s="260"/>
    </row>
    <row r="34" spans="1:5" ht="12" customHeight="1" thickBot="1">
      <c r="A34" s="261"/>
      <c r="B34" s="262"/>
      <c r="C34" s="262"/>
      <c r="D34" s="262"/>
      <c r="E34" s="263"/>
    </row>
    <row r="35" spans="1:5" ht="12" customHeight="1" thickBot="1">
      <c r="A35" s="206"/>
      <c r="B35" s="264"/>
      <c r="C35" s="264" t="s">
        <v>90</v>
      </c>
      <c r="D35" s="264"/>
      <c r="E35" s="257"/>
    </row>
    <row r="36" spans="1:5" ht="12" customHeight="1" thickBot="1">
      <c r="A36" s="231" t="s">
        <v>48</v>
      </c>
      <c r="B36" s="265"/>
      <c r="C36" s="232" t="s">
        <v>26</v>
      </c>
      <c r="D36" s="628">
        <f>SUM(D37:D41)</f>
        <v>2053</v>
      </c>
      <c r="E36" s="216">
        <f>SUM(E37:E41)</f>
        <v>2053</v>
      </c>
    </row>
    <row r="37" spans="1:5" ht="12" customHeight="1">
      <c r="A37" s="266"/>
      <c r="B37" s="267" t="s">
        <v>123</v>
      </c>
      <c r="C37" s="230" t="s">
        <v>79</v>
      </c>
      <c r="D37" s="640">
        <v>35</v>
      </c>
      <c r="E37" s="268">
        <v>35</v>
      </c>
    </row>
    <row r="38" spans="1:5" ht="12" customHeight="1">
      <c r="A38" s="269"/>
      <c r="B38" s="270" t="s">
        <v>124</v>
      </c>
      <c r="C38" s="222" t="s">
        <v>207</v>
      </c>
      <c r="D38" s="641">
        <v>9</v>
      </c>
      <c r="E38" s="271">
        <v>9</v>
      </c>
    </row>
    <row r="39" spans="1:5" ht="12" customHeight="1">
      <c r="A39" s="269"/>
      <c r="B39" s="270" t="s">
        <v>125</v>
      </c>
      <c r="C39" s="222" t="s">
        <v>144</v>
      </c>
      <c r="D39" s="641">
        <v>1904</v>
      </c>
      <c r="E39" s="271">
        <v>1904</v>
      </c>
    </row>
    <row r="40" spans="1:5" s="23" customFormat="1" ht="12" customHeight="1">
      <c r="A40" s="269"/>
      <c r="B40" s="270" t="s">
        <v>126</v>
      </c>
      <c r="C40" s="222" t="s">
        <v>208</v>
      </c>
      <c r="D40" s="641">
        <v>105</v>
      </c>
      <c r="E40" s="271">
        <v>105</v>
      </c>
    </row>
    <row r="41" spans="1:5" ht="12" customHeight="1" thickBot="1">
      <c r="A41" s="269"/>
      <c r="B41" s="270" t="s">
        <v>134</v>
      </c>
      <c r="C41" s="222" t="s">
        <v>209</v>
      </c>
      <c r="D41" s="641"/>
      <c r="E41" s="271"/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5" customHeight="1">
      <c r="A45" s="269"/>
      <c r="B45" s="270" t="s">
        <v>133</v>
      </c>
      <c r="C45" s="222" t="s">
        <v>91</v>
      </c>
      <c r="D45" s="641"/>
      <c r="E45" s="271"/>
    </row>
    <row r="46" spans="1:5" ht="30.75" thickBot="1">
      <c r="A46" s="269"/>
      <c r="B46" s="270" t="s">
        <v>141</v>
      </c>
      <c r="C46" s="222" t="s">
        <v>34</v>
      </c>
      <c r="D46" s="641"/>
      <c r="E46" s="271"/>
    </row>
    <row r="47" spans="1:5" ht="15" customHeight="1" thickBot="1">
      <c r="A47" s="231" t="s">
        <v>50</v>
      </c>
      <c r="B47" s="265"/>
      <c r="C47" s="265" t="s">
        <v>35</v>
      </c>
      <c r="D47" s="635"/>
      <c r="E47" s="241"/>
    </row>
    <row r="48" spans="1:5" ht="14.25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.75" thickBot="1">
      <c r="A49" s="231" t="s">
        <v>52</v>
      </c>
      <c r="B49" s="272"/>
      <c r="C49" s="273" t="s">
        <v>36</v>
      </c>
      <c r="D49" s="642">
        <f>+D36+D42+D47+D48</f>
        <v>2053</v>
      </c>
      <c r="E49" s="274">
        <f>+E36+E42+E47+E48</f>
        <v>2053</v>
      </c>
    </row>
    <row r="50" spans="1:5" ht="15.75" thickBot="1">
      <c r="A50" s="275"/>
      <c r="B50" s="276"/>
      <c r="C50" s="276"/>
      <c r="D50" s="276"/>
      <c r="E50" s="277"/>
    </row>
    <row r="51" spans="1:5" ht="15.75" thickBot="1">
      <c r="A51" s="278" t="s">
        <v>250</v>
      </c>
      <c r="B51" s="279"/>
      <c r="C51" s="280"/>
      <c r="D51" s="582"/>
      <c r="E51" s="281"/>
    </row>
    <row r="52" spans="1:5" ht="15.75" thickBot="1">
      <c r="A52" s="278" t="s">
        <v>251</v>
      </c>
      <c r="B52" s="279"/>
      <c r="C52" s="280"/>
      <c r="D52" s="582"/>
      <c r="E52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="120" zoomScaleNormal="120" zoomScaleSheetLayoutView="100" workbookViewId="0" topLeftCell="A1">
      <selection activeCell="E74" sqref="E74"/>
    </sheetView>
  </sheetViews>
  <sheetFormatPr defaultColWidth="9.00390625" defaultRowHeight="12.75"/>
  <cols>
    <col min="1" max="1" width="7.125" style="187" customWidth="1"/>
    <col min="2" max="2" width="79.125" style="187" customWidth="1"/>
    <col min="3" max="3" width="11.375" style="187" customWidth="1"/>
    <col min="4" max="4" width="11.875" style="187" customWidth="1"/>
    <col min="5" max="5" width="12.50390625" style="187" customWidth="1"/>
    <col min="6" max="6" width="11.875" style="188" customWidth="1"/>
    <col min="7" max="7" width="9.00390625" style="8" customWidth="1"/>
    <col min="8" max="16384" width="9.375" style="8" customWidth="1"/>
  </cols>
  <sheetData>
    <row r="1" spans="1:6" ht="15.75" customHeight="1">
      <c r="A1" s="664" t="s">
        <v>45</v>
      </c>
      <c r="B1" s="664"/>
      <c r="C1" s="664"/>
      <c r="D1" s="664"/>
      <c r="E1" s="664"/>
      <c r="F1" s="664"/>
    </row>
    <row r="2" spans="1:6" ht="15.75" customHeight="1" thickBot="1">
      <c r="A2" s="666" t="s">
        <v>154</v>
      </c>
      <c r="B2" s="666"/>
      <c r="C2" s="38"/>
      <c r="D2" s="38"/>
      <c r="E2" s="38"/>
      <c r="F2" s="116" t="s">
        <v>322</v>
      </c>
    </row>
    <row r="3" spans="1:6" ht="43.5" customHeight="1" thickBot="1">
      <c r="A3" s="311" t="s">
        <v>101</v>
      </c>
      <c r="B3" s="449" t="s">
        <v>47</v>
      </c>
      <c r="C3" s="451" t="s">
        <v>476</v>
      </c>
      <c r="D3" s="451" t="s">
        <v>486</v>
      </c>
      <c r="E3" s="451" t="s">
        <v>487</v>
      </c>
      <c r="F3" s="450" t="s">
        <v>493</v>
      </c>
    </row>
    <row r="4" spans="1:6" s="9" customFormat="1" ht="12" customHeight="1" thickBot="1">
      <c r="A4" s="311">
        <v>1</v>
      </c>
      <c r="B4" s="312">
        <v>2</v>
      </c>
      <c r="C4" s="436">
        <v>3</v>
      </c>
      <c r="D4" s="436">
        <v>4</v>
      </c>
      <c r="E4" s="436">
        <v>5</v>
      </c>
      <c r="F4" s="313">
        <v>6</v>
      </c>
    </row>
    <row r="5" spans="1:6" s="1" customFormat="1" ht="12" customHeight="1" thickBot="1">
      <c r="A5" s="314" t="s">
        <v>48</v>
      </c>
      <c r="B5" s="265" t="s">
        <v>169</v>
      </c>
      <c r="C5" s="452">
        <f>+C6+C11+C20</f>
        <v>58999</v>
      </c>
      <c r="D5" s="452">
        <f>+D6+D11+D20</f>
        <v>58999</v>
      </c>
      <c r="E5" s="452">
        <f>+E6+E11+E20</f>
        <v>59159</v>
      </c>
      <c r="F5" s="315">
        <f>+F6+F11+F20</f>
        <v>59159</v>
      </c>
    </row>
    <row r="6" spans="1:6" s="1" customFormat="1" ht="12" customHeight="1" thickBot="1">
      <c r="A6" s="316" t="s">
        <v>49</v>
      </c>
      <c r="B6" s="317" t="s">
        <v>396</v>
      </c>
      <c r="C6" s="453">
        <f>+C7+C8+C9+C10</f>
        <v>28332</v>
      </c>
      <c r="D6" s="396">
        <f>+D7+D8+D9+D10</f>
        <v>28332</v>
      </c>
      <c r="E6" s="396">
        <f>+E7+E8+E9+E10</f>
        <v>28332</v>
      </c>
      <c r="F6" s="322">
        <f>+F7+F8+F9+F10</f>
        <v>28332</v>
      </c>
    </row>
    <row r="7" spans="1:6" s="1" customFormat="1" ht="12" customHeight="1">
      <c r="A7" s="318" t="s">
        <v>129</v>
      </c>
      <c r="B7" s="319" t="s">
        <v>88</v>
      </c>
      <c r="C7" s="454">
        <v>27500</v>
      </c>
      <c r="D7" s="456">
        <v>27500</v>
      </c>
      <c r="E7" s="456">
        <v>27500</v>
      </c>
      <c r="F7" s="325">
        <v>27500</v>
      </c>
    </row>
    <row r="8" spans="1:6" s="1" customFormat="1" ht="12" customHeight="1">
      <c r="A8" s="318" t="s">
        <v>130</v>
      </c>
      <c r="B8" s="320" t="s">
        <v>102</v>
      </c>
      <c r="C8" s="454"/>
      <c r="D8" s="456"/>
      <c r="E8" s="456"/>
      <c r="F8" s="325"/>
    </row>
    <row r="9" spans="1:6" s="1" customFormat="1" ht="12" customHeight="1">
      <c r="A9" s="318" t="s">
        <v>131</v>
      </c>
      <c r="B9" s="320" t="s">
        <v>170</v>
      </c>
      <c r="C9" s="454">
        <v>350</v>
      </c>
      <c r="D9" s="456">
        <v>350</v>
      </c>
      <c r="E9" s="456">
        <v>350</v>
      </c>
      <c r="F9" s="325">
        <v>350</v>
      </c>
    </row>
    <row r="10" spans="1:6" s="1" customFormat="1" ht="12" customHeight="1" thickBot="1">
      <c r="A10" s="318" t="s">
        <v>132</v>
      </c>
      <c r="B10" s="321" t="s">
        <v>171</v>
      </c>
      <c r="C10" s="454">
        <v>482</v>
      </c>
      <c r="D10" s="456">
        <v>482</v>
      </c>
      <c r="E10" s="456">
        <v>482</v>
      </c>
      <c r="F10" s="325">
        <v>482</v>
      </c>
    </row>
    <row r="11" spans="1:6" s="1" customFormat="1" ht="12" customHeight="1" thickBot="1">
      <c r="A11" s="316" t="s">
        <v>50</v>
      </c>
      <c r="B11" s="265" t="s">
        <v>172</v>
      </c>
      <c r="C11" s="396">
        <f>+C12+C13+C14+C15+C16+C17+C18+C19</f>
        <v>27787</v>
      </c>
      <c r="D11" s="396">
        <f>+D12+D13+D14+D15+D16+D17+D18+D19</f>
        <v>27787</v>
      </c>
      <c r="E11" s="396">
        <f>+E12+E13+E14+E15+E16+E17+E18+E19</f>
        <v>27947</v>
      </c>
      <c r="F11" s="322">
        <f>+F12+F13+F14+F15+F16+F17+F18+F19</f>
        <v>27947</v>
      </c>
    </row>
    <row r="12" spans="1:6" s="1" customFormat="1" ht="12" customHeight="1">
      <c r="A12" s="323" t="s">
        <v>103</v>
      </c>
      <c r="B12" s="219" t="s">
        <v>177</v>
      </c>
      <c r="C12" s="455"/>
      <c r="D12" s="455"/>
      <c r="E12" s="455"/>
      <c r="F12" s="324"/>
    </row>
    <row r="13" spans="1:6" s="1" customFormat="1" ht="12" customHeight="1">
      <c r="A13" s="318" t="s">
        <v>104</v>
      </c>
      <c r="B13" s="222" t="s">
        <v>178</v>
      </c>
      <c r="C13" s="456">
        <v>5258</v>
      </c>
      <c r="D13" s="456">
        <v>5258</v>
      </c>
      <c r="E13" s="456">
        <v>5258</v>
      </c>
      <c r="F13" s="325">
        <v>5258</v>
      </c>
    </row>
    <row r="14" spans="1:6" s="1" customFormat="1" ht="12" customHeight="1">
      <c r="A14" s="318" t="s">
        <v>105</v>
      </c>
      <c r="B14" s="222" t="s">
        <v>179</v>
      </c>
      <c r="C14" s="456">
        <v>4068</v>
      </c>
      <c r="D14" s="456">
        <v>4068</v>
      </c>
      <c r="E14" s="456">
        <v>4228</v>
      </c>
      <c r="F14" s="325">
        <v>4228</v>
      </c>
    </row>
    <row r="15" spans="1:6" s="1" customFormat="1" ht="12" customHeight="1">
      <c r="A15" s="318" t="s">
        <v>106</v>
      </c>
      <c r="B15" s="222" t="s">
        <v>180</v>
      </c>
      <c r="C15" s="456">
        <v>10997</v>
      </c>
      <c r="D15" s="456">
        <v>10997</v>
      </c>
      <c r="E15" s="456">
        <v>10997</v>
      </c>
      <c r="F15" s="325">
        <v>10997</v>
      </c>
    </row>
    <row r="16" spans="1:6" s="1" customFormat="1" ht="12" customHeight="1">
      <c r="A16" s="326" t="s">
        <v>173</v>
      </c>
      <c r="B16" s="224" t="s">
        <v>181</v>
      </c>
      <c r="C16" s="457">
        <v>1765</v>
      </c>
      <c r="D16" s="457">
        <v>1765</v>
      </c>
      <c r="E16" s="457">
        <v>1765</v>
      </c>
      <c r="F16" s="327">
        <v>1765</v>
      </c>
    </row>
    <row r="17" spans="1:6" s="1" customFormat="1" ht="12" customHeight="1">
      <c r="A17" s="318" t="s">
        <v>174</v>
      </c>
      <c r="B17" s="222" t="s">
        <v>261</v>
      </c>
      <c r="C17" s="456">
        <v>5484</v>
      </c>
      <c r="D17" s="456">
        <v>5484</v>
      </c>
      <c r="E17" s="456">
        <v>5484</v>
      </c>
      <c r="F17" s="325">
        <v>5484</v>
      </c>
    </row>
    <row r="18" spans="1:6" s="1" customFormat="1" ht="12" customHeight="1">
      <c r="A18" s="318" t="s">
        <v>175</v>
      </c>
      <c r="B18" s="222" t="s">
        <v>183</v>
      </c>
      <c r="C18" s="456">
        <v>215</v>
      </c>
      <c r="D18" s="456">
        <v>215</v>
      </c>
      <c r="E18" s="456">
        <v>215</v>
      </c>
      <c r="F18" s="325">
        <v>215</v>
      </c>
    </row>
    <row r="19" spans="1:6" s="1" customFormat="1" ht="12" customHeight="1" thickBot="1">
      <c r="A19" s="328" t="s">
        <v>176</v>
      </c>
      <c r="B19" s="329" t="s">
        <v>184</v>
      </c>
      <c r="C19" s="458"/>
      <c r="D19" s="458"/>
      <c r="E19" s="458"/>
      <c r="F19" s="330"/>
    </row>
    <row r="20" spans="1:6" s="1" customFormat="1" ht="12" customHeight="1" thickBot="1">
      <c r="A20" s="316" t="s">
        <v>185</v>
      </c>
      <c r="B20" s="265" t="s">
        <v>262</v>
      </c>
      <c r="C20" s="459">
        <v>2880</v>
      </c>
      <c r="D20" s="459">
        <v>2880</v>
      </c>
      <c r="E20" s="459">
        <v>2880</v>
      </c>
      <c r="F20" s="331">
        <v>2880</v>
      </c>
    </row>
    <row r="21" spans="1:6" s="1" customFormat="1" ht="12" customHeight="1" thickBot="1">
      <c r="A21" s="316" t="s">
        <v>52</v>
      </c>
      <c r="B21" s="265" t="s">
        <v>440</v>
      </c>
      <c r="C21" s="396">
        <f>+C22+C23+C24+C25+C26+C27+C28</f>
        <v>92190</v>
      </c>
      <c r="D21" s="396">
        <f>+D22+D23+D24+D25+D26+D27+D28</f>
        <v>99209</v>
      </c>
      <c r="E21" s="396">
        <f>+E22+E23+E24+E25+E26+E27+E28</f>
        <v>101027</v>
      </c>
      <c r="F21" s="322">
        <f>+F22+F23+F24+F25+F26+F27+F28</f>
        <v>102034</v>
      </c>
    </row>
    <row r="22" spans="1:6" s="1" customFormat="1" ht="12" customHeight="1">
      <c r="A22" s="332" t="s">
        <v>107</v>
      </c>
      <c r="B22" s="230" t="s">
        <v>433</v>
      </c>
      <c r="C22" s="460">
        <v>82034</v>
      </c>
      <c r="D22" s="460">
        <v>82034</v>
      </c>
      <c r="E22" s="460">
        <v>83421</v>
      </c>
      <c r="F22" s="333">
        <v>83421</v>
      </c>
    </row>
    <row r="23" spans="1:6" s="1" customFormat="1" ht="12" customHeight="1">
      <c r="A23" s="318" t="s">
        <v>434</v>
      </c>
      <c r="B23" s="222" t="s">
        <v>194</v>
      </c>
      <c r="C23" s="456">
        <v>8</v>
      </c>
      <c r="D23" s="456">
        <v>8</v>
      </c>
      <c r="E23" s="456">
        <v>37</v>
      </c>
      <c r="F23" s="325">
        <v>56</v>
      </c>
    </row>
    <row r="24" spans="1:6" s="1" customFormat="1" ht="12" customHeight="1">
      <c r="A24" s="334" t="s">
        <v>435</v>
      </c>
      <c r="B24" s="222" t="s">
        <v>112</v>
      </c>
      <c r="C24" s="461"/>
      <c r="D24" s="461"/>
      <c r="E24" s="461"/>
      <c r="F24" s="335"/>
    </row>
    <row r="25" spans="1:6" s="1" customFormat="1" ht="12" customHeight="1">
      <c r="A25" s="334" t="s">
        <v>436</v>
      </c>
      <c r="B25" s="222" t="s">
        <v>195</v>
      </c>
      <c r="C25" s="461"/>
      <c r="D25" s="461"/>
      <c r="E25" s="461"/>
      <c r="F25" s="335"/>
    </row>
    <row r="26" spans="1:6" s="1" customFormat="1" ht="12" customHeight="1">
      <c r="A26" s="318" t="s">
        <v>437</v>
      </c>
      <c r="B26" s="222" t="s">
        <v>492</v>
      </c>
      <c r="C26" s="456"/>
      <c r="D26" s="456"/>
      <c r="E26" s="456"/>
      <c r="F26" s="325">
        <v>5809</v>
      </c>
    </row>
    <row r="27" spans="1:6" s="1" customFormat="1" ht="12" customHeight="1">
      <c r="A27" s="318" t="s">
        <v>438</v>
      </c>
      <c r="B27" s="222" t="s">
        <v>491</v>
      </c>
      <c r="C27" s="462"/>
      <c r="D27" s="462"/>
      <c r="E27" s="462">
        <v>2210</v>
      </c>
      <c r="F27" s="336">
        <v>2657</v>
      </c>
    </row>
    <row r="28" spans="1:6" s="1" customFormat="1" ht="12" customHeight="1" thickBot="1">
      <c r="A28" s="318" t="s">
        <v>439</v>
      </c>
      <c r="B28" s="337" t="s">
        <v>478</v>
      </c>
      <c r="C28" s="462">
        <v>10148</v>
      </c>
      <c r="D28" s="462">
        <v>17167</v>
      </c>
      <c r="E28" s="462">
        <v>15359</v>
      </c>
      <c r="F28" s="336">
        <v>10091</v>
      </c>
    </row>
    <row r="29" spans="1:6" s="1" customFormat="1" ht="12" customHeight="1" thickBot="1">
      <c r="A29" s="338" t="s">
        <v>53</v>
      </c>
      <c r="B29" s="265" t="s">
        <v>441</v>
      </c>
      <c r="C29" s="453">
        <f>+C30+C36</f>
        <v>20756</v>
      </c>
      <c r="D29" s="396">
        <f>+D30+D36</f>
        <v>20756</v>
      </c>
      <c r="E29" s="396">
        <f>+E30+E36</f>
        <v>21474</v>
      </c>
      <c r="F29" s="322">
        <f>+F30+F36</f>
        <v>30144</v>
      </c>
    </row>
    <row r="30" spans="1:6" s="1" customFormat="1" ht="12" customHeight="1">
      <c r="A30" s="339" t="s">
        <v>110</v>
      </c>
      <c r="B30" s="340" t="s">
        <v>397</v>
      </c>
      <c r="C30" s="463">
        <f>+C31+C32+C33+C34+C35</f>
        <v>20756</v>
      </c>
      <c r="D30" s="474">
        <f>+D31+D32+D33+D34+D35</f>
        <v>20756</v>
      </c>
      <c r="E30" s="474">
        <f>+E31+E32+E33+E34+E35</f>
        <v>21474</v>
      </c>
      <c r="F30" s="356">
        <f>+F31+F32+F33+F34+F35</f>
        <v>30144</v>
      </c>
    </row>
    <row r="31" spans="1:6" s="1" customFormat="1" ht="12" customHeight="1">
      <c r="A31" s="341" t="s">
        <v>113</v>
      </c>
      <c r="B31" s="342" t="s">
        <v>264</v>
      </c>
      <c r="C31" s="464">
        <v>4997</v>
      </c>
      <c r="D31" s="462">
        <v>4997</v>
      </c>
      <c r="E31" s="462">
        <v>4997</v>
      </c>
      <c r="F31" s="336">
        <v>4997</v>
      </c>
    </row>
    <row r="32" spans="1:6" s="1" customFormat="1" ht="12" customHeight="1">
      <c r="A32" s="341" t="s">
        <v>114</v>
      </c>
      <c r="B32" s="342" t="s">
        <v>265</v>
      </c>
      <c r="C32" s="464"/>
      <c r="D32" s="462"/>
      <c r="E32" s="462"/>
      <c r="F32" s="336">
        <v>50</v>
      </c>
    </row>
    <row r="33" spans="1:6" s="1" customFormat="1" ht="12" customHeight="1">
      <c r="A33" s="341" t="s">
        <v>115</v>
      </c>
      <c r="B33" s="342" t="s">
        <v>266</v>
      </c>
      <c r="C33" s="464"/>
      <c r="D33" s="462"/>
      <c r="E33" s="462"/>
      <c r="F33" s="336"/>
    </row>
    <row r="34" spans="1:6" s="1" customFormat="1" ht="12" customHeight="1">
      <c r="A34" s="341" t="s">
        <v>116</v>
      </c>
      <c r="B34" s="342" t="s">
        <v>267</v>
      </c>
      <c r="C34" s="464"/>
      <c r="D34" s="462"/>
      <c r="E34" s="462"/>
      <c r="F34" s="336">
        <v>7500</v>
      </c>
    </row>
    <row r="35" spans="1:6" s="1" customFormat="1" ht="12" customHeight="1">
      <c r="A35" s="341" t="s">
        <v>198</v>
      </c>
      <c r="B35" s="342" t="s">
        <v>398</v>
      </c>
      <c r="C35" s="464">
        <v>15759</v>
      </c>
      <c r="D35" s="462">
        <v>15759</v>
      </c>
      <c r="E35" s="462">
        <v>16477</v>
      </c>
      <c r="F35" s="336">
        <v>17597</v>
      </c>
    </row>
    <row r="36" spans="1:6" s="1" customFormat="1" ht="12" customHeight="1">
      <c r="A36" s="341" t="s">
        <v>111</v>
      </c>
      <c r="B36" s="343" t="s">
        <v>399</v>
      </c>
      <c r="C36" s="465">
        <f>+C37+C38+C39+C40+C41</f>
        <v>0</v>
      </c>
      <c r="D36" s="475">
        <f>+D37+D38+D39+D40+D41</f>
        <v>0</v>
      </c>
      <c r="E36" s="475">
        <f>+E37+E38+E39+E40+E41</f>
        <v>0</v>
      </c>
      <c r="F36" s="359">
        <f>+F37+F38+F39+F40+F41</f>
        <v>0</v>
      </c>
    </row>
    <row r="37" spans="1:6" s="1" customFormat="1" ht="12" customHeight="1">
      <c r="A37" s="341" t="s">
        <v>119</v>
      </c>
      <c r="B37" s="342" t="s">
        <v>264</v>
      </c>
      <c r="C37" s="464"/>
      <c r="D37" s="462"/>
      <c r="E37" s="462"/>
      <c r="F37" s="336"/>
    </row>
    <row r="38" spans="1:6" s="1" customFormat="1" ht="12" customHeight="1">
      <c r="A38" s="341" t="s">
        <v>120</v>
      </c>
      <c r="B38" s="342" t="s">
        <v>265</v>
      </c>
      <c r="C38" s="464"/>
      <c r="D38" s="462"/>
      <c r="E38" s="462"/>
      <c r="F38" s="336"/>
    </row>
    <row r="39" spans="1:6" s="1" customFormat="1" ht="12" customHeight="1">
      <c r="A39" s="341" t="s">
        <v>121</v>
      </c>
      <c r="B39" s="342" t="s">
        <v>266</v>
      </c>
      <c r="C39" s="464"/>
      <c r="D39" s="462"/>
      <c r="E39" s="462"/>
      <c r="F39" s="336"/>
    </row>
    <row r="40" spans="1:6" s="1" customFormat="1" ht="12" customHeight="1">
      <c r="A40" s="341" t="s">
        <v>122</v>
      </c>
      <c r="B40" s="344" t="s">
        <v>267</v>
      </c>
      <c r="C40" s="464"/>
      <c r="D40" s="462"/>
      <c r="E40" s="462"/>
      <c r="F40" s="336"/>
    </row>
    <row r="41" spans="1:6" s="1" customFormat="1" ht="12" customHeight="1" thickBot="1">
      <c r="A41" s="345" t="s">
        <v>199</v>
      </c>
      <c r="B41" s="346" t="s">
        <v>400</v>
      </c>
      <c r="C41" s="466"/>
      <c r="D41" s="650"/>
      <c r="E41" s="650"/>
      <c r="F41" s="399"/>
    </row>
    <row r="42" spans="1:6" s="1" customFormat="1" ht="12" customHeight="1" thickBot="1">
      <c r="A42" s="316" t="s">
        <v>200</v>
      </c>
      <c r="B42" s="347" t="s">
        <v>268</v>
      </c>
      <c r="C42" s="453">
        <f>+C43+C44</f>
        <v>720</v>
      </c>
      <c r="D42" s="396">
        <f>+D43+D44</f>
        <v>720</v>
      </c>
      <c r="E42" s="396">
        <f>+E43+E44</f>
        <v>720</v>
      </c>
      <c r="F42" s="322">
        <f>+F43+F44</f>
        <v>3374</v>
      </c>
    </row>
    <row r="43" spans="1:6" s="1" customFormat="1" ht="12" customHeight="1">
      <c r="A43" s="332" t="s">
        <v>117</v>
      </c>
      <c r="B43" s="320" t="s">
        <v>269</v>
      </c>
      <c r="C43" s="467">
        <v>720</v>
      </c>
      <c r="D43" s="460">
        <v>720</v>
      </c>
      <c r="E43" s="460">
        <v>720</v>
      </c>
      <c r="F43" s="333">
        <v>3374</v>
      </c>
    </row>
    <row r="44" spans="1:6" s="1" customFormat="1" ht="12" customHeight="1" thickBot="1">
      <c r="A44" s="326" t="s">
        <v>118</v>
      </c>
      <c r="B44" s="348" t="s">
        <v>273</v>
      </c>
      <c r="C44" s="468"/>
      <c r="D44" s="457"/>
      <c r="E44" s="457"/>
      <c r="F44" s="327"/>
    </row>
    <row r="45" spans="1:6" s="1" customFormat="1" ht="12" customHeight="1" thickBot="1">
      <c r="A45" s="316" t="s">
        <v>55</v>
      </c>
      <c r="B45" s="347" t="s">
        <v>272</v>
      </c>
      <c r="C45" s="453">
        <f>+C46+C47+C48</f>
        <v>0</v>
      </c>
      <c r="D45" s="396">
        <f>+D46+D47+D48</f>
        <v>0</v>
      </c>
      <c r="E45" s="396">
        <f>+E46+E47+E48</f>
        <v>0</v>
      </c>
      <c r="F45" s="322">
        <f>+F46+F47+F48</f>
        <v>0</v>
      </c>
    </row>
    <row r="46" spans="1:6" s="1" customFormat="1" ht="12" customHeight="1">
      <c r="A46" s="332" t="s">
        <v>203</v>
      </c>
      <c r="B46" s="320" t="s">
        <v>201</v>
      </c>
      <c r="C46" s="469"/>
      <c r="D46" s="651"/>
      <c r="E46" s="651"/>
      <c r="F46" s="400"/>
    </row>
    <row r="47" spans="1:6" s="1" customFormat="1" ht="12" customHeight="1">
      <c r="A47" s="318" t="s">
        <v>204</v>
      </c>
      <c r="B47" s="342" t="s">
        <v>202</v>
      </c>
      <c r="C47" s="462"/>
      <c r="D47" s="462"/>
      <c r="E47" s="462"/>
      <c r="F47" s="336"/>
    </row>
    <row r="48" spans="1:6" s="1" customFormat="1" ht="12" customHeight="1" thickBot="1">
      <c r="A48" s="326" t="s">
        <v>331</v>
      </c>
      <c r="B48" s="348" t="s">
        <v>270</v>
      </c>
      <c r="C48" s="470"/>
      <c r="D48" s="652"/>
      <c r="E48" s="652"/>
      <c r="F48" s="401"/>
    </row>
    <row r="49" spans="1:8" s="1" customFormat="1" ht="17.25" customHeight="1" thickBot="1">
      <c r="A49" s="316" t="s">
        <v>205</v>
      </c>
      <c r="B49" s="349" t="s">
        <v>271</v>
      </c>
      <c r="C49" s="471">
        <v>550</v>
      </c>
      <c r="D49" s="471">
        <v>550</v>
      </c>
      <c r="E49" s="471">
        <v>550</v>
      </c>
      <c r="F49" s="350">
        <v>550</v>
      </c>
      <c r="H49" s="10"/>
    </row>
    <row r="50" spans="1:6" s="1" customFormat="1" ht="12" customHeight="1" thickBot="1">
      <c r="A50" s="316" t="s">
        <v>57</v>
      </c>
      <c r="B50" s="351" t="s">
        <v>206</v>
      </c>
      <c r="C50" s="472">
        <f>+C6+C11+C20+C21+C29+C42+C45+C49</f>
        <v>173215</v>
      </c>
      <c r="D50" s="472">
        <f>+D6+D11+D20+D21+D29+D42+D45+D49</f>
        <v>180234</v>
      </c>
      <c r="E50" s="472">
        <f>+E6+E11+E20+E21+E29+E42+E45+E49</f>
        <v>182930</v>
      </c>
      <c r="F50" s="352">
        <f>+F6+F11+F20+F21+F29+F42+F45+F49</f>
        <v>195261</v>
      </c>
    </row>
    <row r="51" spans="1:6" s="1" customFormat="1" ht="12" customHeight="1" thickBot="1">
      <c r="A51" s="353" t="s">
        <v>58</v>
      </c>
      <c r="B51" s="317" t="s">
        <v>274</v>
      </c>
      <c r="C51" s="473">
        <f>+C52+C58</f>
        <v>5362</v>
      </c>
      <c r="D51" s="473">
        <f>+D52+D58</f>
        <v>5362</v>
      </c>
      <c r="E51" s="473">
        <f>+E52+E58</f>
        <v>5362</v>
      </c>
      <c r="F51" s="354">
        <f>+F52+F58</f>
        <v>5362</v>
      </c>
    </row>
    <row r="52" spans="1:6" s="1" customFormat="1" ht="12" customHeight="1">
      <c r="A52" s="355" t="s">
        <v>147</v>
      </c>
      <c r="B52" s="340" t="s">
        <v>360</v>
      </c>
      <c r="C52" s="474">
        <f>+C53+C54+C55+C56+C57</f>
        <v>5362</v>
      </c>
      <c r="D52" s="474">
        <f>+D53+D54+D55+D56+D57</f>
        <v>5362</v>
      </c>
      <c r="E52" s="474">
        <f>+E53+E54+E55+E56+E57</f>
        <v>5362</v>
      </c>
      <c r="F52" s="356">
        <f>+F53+F54+F55+F56+F57</f>
        <v>5362</v>
      </c>
    </row>
    <row r="53" spans="1:6" s="1" customFormat="1" ht="12" customHeight="1">
      <c r="A53" s="357" t="s">
        <v>290</v>
      </c>
      <c r="B53" s="342" t="s">
        <v>276</v>
      </c>
      <c r="C53" s="462">
        <v>5362</v>
      </c>
      <c r="D53" s="462">
        <v>5362</v>
      </c>
      <c r="E53" s="462">
        <v>5362</v>
      </c>
      <c r="F53" s="336">
        <v>5362</v>
      </c>
    </row>
    <row r="54" spans="1:6" s="1" customFormat="1" ht="12" customHeight="1">
      <c r="A54" s="357" t="s">
        <v>291</v>
      </c>
      <c r="B54" s="342" t="s">
        <v>277</v>
      </c>
      <c r="C54" s="462"/>
      <c r="D54" s="462"/>
      <c r="E54" s="462"/>
      <c r="F54" s="336"/>
    </row>
    <row r="55" spans="1:6" s="1" customFormat="1" ht="12" customHeight="1">
      <c r="A55" s="357" t="s">
        <v>292</v>
      </c>
      <c r="B55" s="342" t="s">
        <v>278</v>
      </c>
      <c r="C55" s="462"/>
      <c r="D55" s="462"/>
      <c r="E55" s="462"/>
      <c r="F55" s="336"/>
    </row>
    <row r="56" spans="1:6" s="1" customFormat="1" ht="12" customHeight="1">
      <c r="A56" s="357" t="s">
        <v>293</v>
      </c>
      <c r="B56" s="342" t="s">
        <v>279</v>
      </c>
      <c r="C56" s="462"/>
      <c r="D56" s="462"/>
      <c r="E56" s="462"/>
      <c r="F56" s="336"/>
    </row>
    <row r="57" spans="1:6" s="1" customFormat="1" ht="12" customHeight="1">
      <c r="A57" s="357" t="s">
        <v>294</v>
      </c>
      <c r="B57" s="342" t="s">
        <v>280</v>
      </c>
      <c r="C57" s="462"/>
      <c r="D57" s="462"/>
      <c r="E57" s="462"/>
      <c r="F57" s="336"/>
    </row>
    <row r="58" spans="1:6" s="1" customFormat="1" ht="12" customHeight="1">
      <c r="A58" s="358" t="s">
        <v>148</v>
      </c>
      <c r="B58" s="343" t="s">
        <v>359</v>
      </c>
      <c r="C58" s="475">
        <f>+C59+C60+C61+C62+C63</f>
        <v>0</v>
      </c>
      <c r="D58" s="475">
        <f>+D59+D60+D61+D62+D63</f>
        <v>0</v>
      </c>
      <c r="E58" s="475">
        <f>+E59+E60+E61+E62+E63</f>
        <v>0</v>
      </c>
      <c r="F58" s="359">
        <f>+F59+F60+F61+F62+F63</f>
        <v>0</v>
      </c>
    </row>
    <row r="59" spans="1:6" s="1" customFormat="1" ht="12" customHeight="1">
      <c r="A59" s="357" t="s">
        <v>295</v>
      </c>
      <c r="B59" s="342" t="s">
        <v>282</v>
      </c>
      <c r="C59" s="462"/>
      <c r="D59" s="462"/>
      <c r="E59" s="462"/>
      <c r="F59" s="336"/>
    </row>
    <row r="60" spans="1:6" s="1" customFormat="1" ht="12" customHeight="1">
      <c r="A60" s="357" t="s">
        <v>296</v>
      </c>
      <c r="B60" s="342" t="s">
        <v>283</v>
      </c>
      <c r="C60" s="462"/>
      <c r="D60" s="462"/>
      <c r="E60" s="462"/>
      <c r="F60" s="336"/>
    </row>
    <row r="61" spans="1:6" s="1" customFormat="1" ht="12" customHeight="1">
      <c r="A61" s="357" t="s">
        <v>297</v>
      </c>
      <c r="B61" s="342" t="s">
        <v>284</v>
      </c>
      <c r="C61" s="462"/>
      <c r="D61" s="462"/>
      <c r="E61" s="462"/>
      <c r="F61" s="336"/>
    </row>
    <row r="62" spans="1:6" s="1" customFormat="1" ht="12" customHeight="1">
      <c r="A62" s="357" t="s">
        <v>298</v>
      </c>
      <c r="B62" s="342" t="s">
        <v>285</v>
      </c>
      <c r="C62" s="462"/>
      <c r="D62" s="462"/>
      <c r="E62" s="462"/>
      <c r="F62" s="336"/>
    </row>
    <row r="63" spans="1:6" s="1" customFormat="1" ht="12" customHeight="1" thickBot="1">
      <c r="A63" s="360" t="s">
        <v>299</v>
      </c>
      <c r="B63" s="348" t="s">
        <v>286</v>
      </c>
      <c r="C63" s="476"/>
      <c r="D63" s="476"/>
      <c r="E63" s="476"/>
      <c r="F63" s="361"/>
    </row>
    <row r="64" spans="1:6" s="1" customFormat="1" ht="12" customHeight="1" thickBot="1">
      <c r="A64" s="353" t="s">
        <v>59</v>
      </c>
      <c r="B64" s="317" t="s">
        <v>357</v>
      </c>
      <c r="C64" s="473">
        <f>+C50+C51</f>
        <v>178577</v>
      </c>
      <c r="D64" s="473">
        <f>+D50+D51</f>
        <v>185596</v>
      </c>
      <c r="E64" s="473">
        <f>+E50+E51</f>
        <v>188292</v>
      </c>
      <c r="F64" s="354">
        <f>+F50+F51</f>
        <v>200623</v>
      </c>
    </row>
    <row r="65" spans="1:6" s="1" customFormat="1" ht="13.5" customHeight="1" thickBot="1">
      <c r="A65" s="362" t="s">
        <v>60</v>
      </c>
      <c r="B65" s="349" t="s">
        <v>288</v>
      </c>
      <c r="C65" s="477"/>
      <c r="D65" s="477"/>
      <c r="E65" s="477"/>
      <c r="F65" s="363"/>
    </row>
    <row r="66" spans="1:6" s="1" customFormat="1" ht="12" customHeight="1" thickBot="1">
      <c r="A66" s="353" t="s">
        <v>61</v>
      </c>
      <c r="B66" s="317" t="s">
        <v>358</v>
      </c>
      <c r="C66" s="473">
        <f>+C64+C65</f>
        <v>178577</v>
      </c>
      <c r="D66" s="473">
        <f>+D64+D65</f>
        <v>185596</v>
      </c>
      <c r="E66" s="473">
        <f>+E64+E65</f>
        <v>188292</v>
      </c>
      <c r="F66" s="354">
        <f>+F64+F65</f>
        <v>200623</v>
      </c>
    </row>
    <row r="67" spans="1:6" s="1" customFormat="1" ht="83.25" customHeight="1">
      <c r="A67" s="364"/>
      <c r="B67" s="365"/>
      <c r="C67" s="365"/>
      <c r="D67" s="365"/>
      <c r="E67" s="365"/>
      <c r="F67" s="366"/>
    </row>
    <row r="68" spans="1:6" ht="16.5" customHeight="1">
      <c r="A68" s="670" t="s">
        <v>77</v>
      </c>
      <c r="B68" s="670"/>
      <c r="C68" s="670"/>
      <c r="D68" s="670"/>
      <c r="E68" s="670"/>
      <c r="F68" s="670"/>
    </row>
    <row r="69" spans="1:6" s="117" customFormat="1" ht="16.5" customHeight="1" thickBot="1">
      <c r="A69" s="667" t="s">
        <v>155</v>
      </c>
      <c r="B69" s="667"/>
      <c r="C69" s="432"/>
      <c r="D69" s="432"/>
      <c r="E69" s="432"/>
      <c r="F69" s="367" t="s">
        <v>322</v>
      </c>
    </row>
    <row r="70" spans="1:6" ht="39.75" customHeight="1" thickBot="1">
      <c r="A70" s="311" t="s">
        <v>46</v>
      </c>
      <c r="B70" s="312" t="s">
        <v>78</v>
      </c>
      <c r="C70" s="656" t="s">
        <v>476</v>
      </c>
      <c r="D70" s="656" t="s">
        <v>486</v>
      </c>
      <c r="E70" s="656" t="s">
        <v>487</v>
      </c>
      <c r="F70" s="657" t="s">
        <v>493</v>
      </c>
    </row>
    <row r="71" spans="1:6" s="9" customFormat="1" ht="12" customHeight="1" thickBot="1">
      <c r="A71" s="311">
        <v>1</v>
      </c>
      <c r="B71" s="312">
        <v>2</v>
      </c>
      <c r="C71" s="436">
        <v>3</v>
      </c>
      <c r="D71" s="436">
        <v>4</v>
      </c>
      <c r="E71" s="436">
        <v>5</v>
      </c>
      <c r="F71" s="313">
        <v>6</v>
      </c>
    </row>
    <row r="72" spans="1:6" ht="12" customHeight="1" thickBot="1">
      <c r="A72" s="314" t="s">
        <v>48</v>
      </c>
      <c r="B72" s="486" t="s">
        <v>479</v>
      </c>
      <c r="C72" s="487">
        <f>+C73+C74+C75+C76+C77</f>
        <v>178027</v>
      </c>
      <c r="D72" s="487">
        <f>+D73+D74+D75+D76+D77</f>
        <v>185046</v>
      </c>
      <c r="E72" s="487">
        <f>+E73+E74+E75+E76+E77</f>
        <v>187742</v>
      </c>
      <c r="F72" s="488">
        <f>+F73+F74+F75+F76+F77</f>
        <v>200073</v>
      </c>
    </row>
    <row r="73" spans="1:6" ht="12" customHeight="1">
      <c r="A73" s="323" t="s">
        <v>123</v>
      </c>
      <c r="B73" s="489" t="s">
        <v>79</v>
      </c>
      <c r="C73" s="490">
        <v>70732</v>
      </c>
      <c r="D73" s="490">
        <v>70732</v>
      </c>
      <c r="E73" s="490">
        <v>72472</v>
      </c>
      <c r="F73" s="491">
        <v>73795</v>
      </c>
    </row>
    <row r="74" spans="1:6" ht="12" customHeight="1">
      <c r="A74" s="318" t="s">
        <v>124</v>
      </c>
      <c r="B74" s="492" t="s">
        <v>207</v>
      </c>
      <c r="C74" s="493">
        <v>17429</v>
      </c>
      <c r="D74" s="493">
        <v>17429</v>
      </c>
      <c r="E74" s="493">
        <v>17899</v>
      </c>
      <c r="F74" s="494">
        <v>18256</v>
      </c>
    </row>
    <row r="75" spans="1:6" ht="12" customHeight="1">
      <c r="A75" s="318" t="s">
        <v>125</v>
      </c>
      <c r="B75" s="492" t="s">
        <v>144</v>
      </c>
      <c r="C75" s="495">
        <v>70092</v>
      </c>
      <c r="D75" s="495">
        <v>77111</v>
      </c>
      <c r="E75" s="495">
        <v>77111</v>
      </c>
      <c r="F75" s="496">
        <v>87315</v>
      </c>
    </row>
    <row r="76" spans="1:6" ht="12" customHeight="1">
      <c r="A76" s="318" t="s">
        <v>126</v>
      </c>
      <c r="B76" s="497" t="s">
        <v>208</v>
      </c>
      <c r="C76" s="495">
        <v>105</v>
      </c>
      <c r="D76" s="495">
        <v>105</v>
      </c>
      <c r="E76" s="495">
        <v>105</v>
      </c>
      <c r="F76" s="496">
        <v>105</v>
      </c>
    </row>
    <row r="77" spans="1:6" ht="12" customHeight="1">
      <c r="A77" s="318" t="s">
        <v>134</v>
      </c>
      <c r="B77" s="498" t="s">
        <v>209</v>
      </c>
      <c r="C77" s="495">
        <f>C79+C80+C81</f>
        <v>19669</v>
      </c>
      <c r="D77" s="495">
        <f>D79+D80+D81</f>
        <v>19669</v>
      </c>
      <c r="E77" s="495">
        <f>E79+E80+E81</f>
        <v>20155</v>
      </c>
      <c r="F77" s="496">
        <f>F79+F80+F81</f>
        <v>20602</v>
      </c>
    </row>
    <row r="78" spans="1:6" ht="12" customHeight="1">
      <c r="A78" s="318" t="s">
        <v>127</v>
      </c>
      <c r="B78" s="492" t="s">
        <v>231</v>
      </c>
      <c r="C78" s="495"/>
      <c r="D78" s="495"/>
      <c r="E78" s="495"/>
      <c r="F78" s="496"/>
    </row>
    <row r="79" spans="1:6" ht="12" customHeight="1">
      <c r="A79" s="318" t="s">
        <v>128</v>
      </c>
      <c r="B79" s="499" t="s">
        <v>232</v>
      </c>
      <c r="C79" s="495">
        <v>14788</v>
      </c>
      <c r="D79" s="495">
        <v>14788</v>
      </c>
      <c r="E79" s="495">
        <v>14858</v>
      </c>
      <c r="F79" s="496">
        <v>15305</v>
      </c>
    </row>
    <row r="80" spans="1:6" ht="12" customHeight="1">
      <c r="A80" s="318" t="s">
        <v>135</v>
      </c>
      <c r="B80" s="499" t="s">
        <v>301</v>
      </c>
      <c r="C80" s="495">
        <v>3132</v>
      </c>
      <c r="D80" s="495">
        <v>3132</v>
      </c>
      <c r="E80" s="495">
        <v>3388</v>
      </c>
      <c r="F80" s="496">
        <v>3388</v>
      </c>
    </row>
    <row r="81" spans="1:6" ht="12" customHeight="1">
      <c r="A81" s="318" t="s">
        <v>136</v>
      </c>
      <c r="B81" s="500" t="s">
        <v>233</v>
      </c>
      <c r="C81" s="495">
        <v>1749</v>
      </c>
      <c r="D81" s="495">
        <v>1749</v>
      </c>
      <c r="E81" s="495">
        <v>1909</v>
      </c>
      <c r="F81" s="496">
        <v>1909</v>
      </c>
    </row>
    <row r="82" spans="1:6" ht="12" customHeight="1">
      <c r="A82" s="326" t="s">
        <v>137</v>
      </c>
      <c r="B82" s="501" t="s">
        <v>234</v>
      </c>
      <c r="C82" s="495"/>
      <c r="D82" s="495"/>
      <c r="E82" s="495"/>
      <c r="F82" s="496"/>
    </row>
    <row r="83" spans="1:6" ht="12" customHeight="1">
      <c r="A83" s="318" t="s">
        <v>138</v>
      </c>
      <c r="B83" s="501" t="s">
        <v>235</v>
      </c>
      <c r="C83" s="495"/>
      <c r="D83" s="495"/>
      <c r="E83" s="495"/>
      <c r="F83" s="496"/>
    </row>
    <row r="84" spans="1:6" ht="12" customHeight="1" thickBot="1">
      <c r="A84" s="374" t="s">
        <v>140</v>
      </c>
      <c r="B84" s="502" t="s">
        <v>236</v>
      </c>
      <c r="C84" s="503"/>
      <c r="D84" s="503"/>
      <c r="E84" s="503"/>
      <c r="F84" s="504"/>
    </row>
    <row r="85" spans="1:6" ht="12" customHeight="1" thickBot="1">
      <c r="A85" s="316" t="s">
        <v>49</v>
      </c>
      <c r="B85" s="505" t="s">
        <v>480</v>
      </c>
      <c r="C85" s="506">
        <f>+C86+C87+C88</f>
        <v>50</v>
      </c>
      <c r="D85" s="506">
        <f>+D86+D87+D88</f>
        <v>50</v>
      </c>
      <c r="E85" s="506">
        <f>+E86+E87+E88</f>
        <v>50</v>
      </c>
      <c r="F85" s="507">
        <f>+F86+F87+F88</f>
        <v>50</v>
      </c>
    </row>
    <row r="86" spans="1:6" ht="12" customHeight="1">
      <c r="A86" s="332" t="s">
        <v>129</v>
      </c>
      <c r="B86" s="492" t="s">
        <v>302</v>
      </c>
      <c r="C86" s="508"/>
      <c r="D86" s="508"/>
      <c r="E86" s="508"/>
      <c r="F86" s="509"/>
    </row>
    <row r="87" spans="1:6" ht="12" customHeight="1">
      <c r="A87" s="332" t="s">
        <v>130</v>
      </c>
      <c r="B87" s="510" t="s">
        <v>211</v>
      </c>
      <c r="C87" s="493"/>
      <c r="D87" s="493"/>
      <c r="E87" s="493"/>
      <c r="F87" s="494"/>
    </row>
    <row r="88" spans="1:6" ht="12" customHeight="1">
      <c r="A88" s="332" t="s">
        <v>131</v>
      </c>
      <c r="B88" s="511" t="s">
        <v>332</v>
      </c>
      <c r="C88" s="512">
        <v>50</v>
      </c>
      <c r="D88" s="493">
        <v>50</v>
      </c>
      <c r="E88" s="493">
        <v>50</v>
      </c>
      <c r="F88" s="494">
        <v>50</v>
      </c>
    </row>
    <row r="89" spans="1:6" ht="12" customHeight="1">
      <c r="A89" s="332" t="s">
        <v>132</v>
      </c>
      <c r="B89" s="511" t="s">
        <v>401</v>
      </c>
      <c r="C89" s="512">
        <v>50</v>
      </c>
      <c r="D89" s="493">
        <v>50</v>
      </c>
      <c r="E89" s="493">
        <v>50</v>
      </c>
      <c r="F89" s="494">
        <v>50</v>
      </c>
    </row>
    <row r="90" spans="1:6" ht="12" customHeight="1">
      <c r="A90" s="332" t="s">
        <v>133</v>
      </c>
      <c r="B90" s="511" t="s">
        <v>333</v>
      </c>
      <c r="C90" s="512"/>
      <c r="D90" s="493"/>
      <c r="E90" s="493"/>
      <c r="F90" s="494"/>
    </row>
    <row r="91" spans="1:6" ht="15.75">
      <c r="A91" s="332" t="s">
        <v>139</v>
      </c>
      <c r="B91" s="511" t="s">
        <v>334</v>
      </c>
      <c r="C91" s="512"/>
      <c r="D91" s="493"/>
      <c r="E91" s="493"/>
      <c r="F91" s="494"/>
    </row>
    <row r="92" spans="1:6" ht="12" customHeight="1">
      <c r="A92" s="332" t="s">
        <v>141</v>
      </c>
      <c r="B92" s="513" t="s">
        <v>306</v>
      </c>
      <c r="C92" s="512"/>
      <c r="D92" s="493"/>
      <c r="E92" s="493"/>
      <c r="F92" s="494"/>
    </row>
    <row r="93" spans="1:6" ht="12" customHeight="1">
      <c r="A93" s="332" t="s">
        <v>212</v>
      </c>
      <c r="B93" s="513" t="s">
        <v>307</v>
      </c>
      <c r="C93" s="512"/>
      <c r="D93" s="493"/>
      <c r="E93" s="493"/>
      <c r="F93" s="494"/>
    </row>
    <row r="94" spans="1:6" ht="12" customHeight="1">
      <c r="A94" s="332" t="s">
        <v>213</v>
      </c>
      <c r="B94" s="513" t="s">
        <v>305</v>
      </c>
      <c r="C94" s="512"/>
      <c r="D94" s="493"/>
      <c r="E94" s="493"/>
      <c r="F94" s="494"/>
    </row>
    <row r="95" spans="1:6" ht="24" customHeight="1" thickBot="1">
      <c r="A95" s="326" t="s">
        <v>214</v>
      </c>
      <c r="B95" s="514" t="s">
        <v>304</v>
      </c>
      <c r="C95" s="515"/>
      <c r="D95" s="495"/>
      <c r="E95" s="495"/>
      <c r="F95" s="496"/>
    </row>
    <row r="96" spans="1:6" ht="12" customHeight="1" thickBot="1">
      <c r="A96" s="316" t="s">
        <v>50</v>
      </c>
      <c r="B96" s="516" t="s">
        <v>335</v>
      </c>
      <c r="C96" s="506">
        <f>+C97+C98</f>
        <v>0</v>
      </c>
      <c r="D96" s="506">
        <f>+D97+D98</f>
        <v>0</v>
      </c>
      <c r="E96" s="506">
        <f>+E97+E98</f>
        <v>0</v>
      </c>
      <c r="F96" s="507">
        <f>+F97+F98</f>
        <v>0</v>
      </c>
    </row>
    <row r="97" spans="1:6" ht="12" customHeight="1">
      <c r="A97" s="332" t="s">
        <v>103</v>
      </c>
      <c r="B97" s="517" t="s">
        <v>92</v>
      </c>
      <c r="C97" s="508"/>
      <c r="D97" s="508"/>
      <c r="E97" s="508"/>
      <c r="F97" s="509"/>
    </row>
    <row r="98" spans="1:6" ht="12" customHeight="1" thickBot="1">
      <c r="A98" s="334" t="s">
        <v>104</v>
      </c>
      <c r="B98" s="510" t="s">
        <v>93</v>
      </c>
      <c r="C98" s="495"/>
      <c r="D98" s="495"/>
      <c r="E98" s="495"/>
      <c r="F98" s="496"/>
    </row>
    <row r="99" spans="1:6" s="114" customFormat="1" ht="12" customHeight="1" thickBot="1">
      <c r="A99" s="353" t="s">
        <v>51</v>
      </c>
      <c r="B99" s="518" t="s">
        <v>308</v>
      </c>
      <c r="C99" s="519"/>
      <c r="D99" s="653"/>
      <c r="E99" s="653"/>
      <c r="F99" s="520"/>
    </row>
    <row r="100" spans="1:6" ht="12" customHeight="1" thickBot="1">
      <c r="A100" s="380" t="s">
        <v>52</v>
      </c>
      <c r="B100" s="521" t="s">
        <v>160</v>
      </c>
      <c r="C100" s="487">
        <f>+C72+C85+C96+C99</f>
        <v>178077</v>
      </c>
      <c r="D100" s="487">
        <f>+D72+D85+D96+D99</f>
        <v>185096</v>
      </c>
      <c r="E100" s="487">
        <f>+E72+E85+E96+E99</f>
        <v>187792</v>
      </c>
      <c r="F100" s="488">
        <f>+F72+F85+F96+F99</f>
        <v>200123</v>
      </c>
    </row>
    <row r="101" spans="1:6" ht="12" customHeight="1" thickBot="1">
      <c r="A101" s="353" t="s">
        <v>53</v>
      </c>
      <c r="B101" s="518" t="s">
        <v>402</v>
      </c>
      <c r="C101" s="506">
        <f>+C102+C110</f>
        <v>500</v>
      </c>
      <c r="D101" s="506">
        <f>+D102+D110</f>
        <v>500</v>
      </c>
      <c r="E101" s="506">
        <f>+E102+E110</f>
        <v>500</v>
      </c>
      <c r="F101" s="507">
        <f>+F102+F110</f>
        <v>500</v>
      </c>
    </row>
    <row r="102" spans="1:6" ht="12" customHeight="1" thickBot="1">
      <c r="A102" s="382" t="s">
        <v>110</v>
      </c>
      <c r="B102" s="522" t="s">
        <v>403</v>
      </c>
      <c r="C102" s="523">
        <f>+C103+C104+C105+C106+C107+C108+C109</f>
        <v>0</v>
      </c>
      <c r="D102" s="523">
        <f>+D103+D104+D105+D106+D107+D108+D109</f>
        <v>0</v>
      </c>
      <c r="E102" s="523">
        <f>+E103+E104+E105+E106+E107+E108+E109</f>
        <v>0</v>
      </c>
      <c r="F102" s="524">
        <f>+F103+F104+F105+F106+F107+F108+F109</f>
        <v>0</v>
      </c>
    </row>
    <row r="103" spans="1:6" ht="12" customHeight="1">
      <c r="A103" s="384" t="s">
        <v>113</v>
      </c>
      <c r="B103" s="525" t="s">
        <v>309</v>
      </c>
      <c r="C103" s="526"/>
      <c r="D103" s="526"/>
      <c r="E103" s="526"/>
      <c r="F103" s="527"/>
    </row>
    <row r="104" spans="1:6" ht="12" customHeight="1">
      <c r="A104" s="357" t="s">
        <v>114</v>
      </c>
      <c r="B104" s="511" t="s">
        <v>310</v>
      </c>
      <c r="C104" s="528"/>
      <c r="D104" s="528"/>
      <c r="E104" s="528"/>
      <c r="F104" s="529"/>
    </row>
    <row r="105" spans="1:6" ht="12" customHeight="1">
      <c r="A105" s="357" t="s">
        <v>115</v>
      </c>
      <c r="B105" s="511" t="s">
        <v>311</v>
      </c>
      <c r="C105" s="528"/>
      <c r="D105" s="528"/>
      <c r="E105" s="528"/>
      <c r="F105" s="529"/>
    </row>
    <row r="106" spans="1:6" ht="12" customHeight="1">
      <c r="A106" s="357" t="s">
        <v>116</v>
      </c>
      <c r="B106" s="511" t="s">
        <v>312</v>
      </c>
      <c r="C106" s="528"/>
      <c r="D106" s="528"/>
      <c r="E106" s="528"/>
      <c r="F106" s="529"/>
    </row>
    <row r="107" spans="1:6" ht="12" customHeight="1">
      <c r="A107" s="357" t="s">
        <v>198</v>
      </c>
      <c r="B107" s="511" t="s">
        <v>313</v>
      </c>
      <c r="C107" s="528"/>
      <c r="D107" s="528"/>
      <c r="E107" s="528"/>
      <c r="F107" s="529"/>
    </row>
    <row r="108" spans="1:6" ht="12" customHeight="1">
      <c r="A108" s="357" t="s">
        <v>215</v>
      </c>
      <c r="B108" s="511" t="s">
        <v>314</v>
      </c>
      <c r="C108" s="528"/>
      <c r="D108" s="528"/>
      <c r="E108" s="528"/>
      <c r="F108" s="529"/>
    </row>
    <row r="109" spans="1:6" ht="12" customHeight="1" thickBot="1">
      <c r="A109" s="387" t="s">
        <v>216</v>
      </c>
      <c r="B109" s="530" t="s">
        <v>315</v>
      </c>
      <c r="C109" s="531"/>
      <c r="D109" s="531"/>
      <c r="E109" s="531"/>
      <c r="F109" s="532"/>
    </row>
    <row r="110" spans="1:6" ht="14.25" customHeight="1" thickBot="1">
      <c r="A110" s="382" t="s">
        <v>111</v>
      </c>
      <c r="B110" s="522" t="s">
        <v>448</v>
      </c>
      <c r="C110" s="523">
        <f>+C111+C112+C113+C114+C115+C116+C117+C118</f>
        <v>500</v>
      </c>
      <c r="D110" s="523">
        <f>+D111+D112+D113+D114+D115+D116+D117+D118</f>
        <v>500</v>
      </c>
      <c r="E110" s="523">
        <f>+E111+E112+E113+E114+E115+E116+E117+E118</f>
        <v>500</v>
      </c>
      <c r="F110" s="524">
        <f>+F111+F112+F113+F114+F115+F116+F117+F118</f>
        <v>500</v>
      </c>
    </row>
    <row r="111" spans="1:6" ht="12" customHeight="1">
      <c r="A111" s="384" t="s">
        <v>119</v>
      </c>
      <c r="B111" s="525" t="s">
        <v>309</v>
      </c>
      <c r="C111" s="526"/>
      <c r="D111" s="526"/>
      <c r="E111" s="526"/>
      <c r="F111" s="527"/>
    </row>
    <row r="112" spans="1:6" ht="12" customHeight="1">
      <c r="A112" s="357" t="s">
        <v>120</v>
      </c>
      <c r="B112" s="511" t="s">
        <v>316</v>
      </c>
      <c r="C112" s="528"/>
      <c r="D112" s="528"/>
      <c r="E112" s="528"/>
      <c r="F112" s="529"/>
    </row>
    <row r="113" spans="1:6" ht="12" customHeight="1">
      <c r="A113" s="357" t="s">
        <v>121</v>
      </c>
      <c r="B113" s="511" t="s">
        <v>311</v>
      </c>
      <c r="C113" s="528"/>
      <c r="D113" s="528"/>
      <c r="E113" s="528"/>
      <c r="F113" s="529"/>
    </row>
    <row r="114" spans="1:6" ht="12" customHeight="1">
      <c r="A114" s="357" t="s">
        <v>122</v>
      </c>
      <c r="B114" s="511" t="s">
        <v>312</v>
      </c>
      <c r="C114" s="528">
        <v>500</v>
      </c>
      <c r="D114" s="528">
        <v>500</v>
      </c>
      <c r="E114" s="528">
        <v>500</v>
      </c>
      <c r="F114" s="529">
        <v>500</v>
      </c>
    </row>
    <row r="115" spans="1:6" ht="12" customHeight="1">
      <c r="A115" s="357" t="s">
        <v>199</v>
      </c>
      <c r="B115" s="511" t="s">
        <v>313</v>
      </c>
      <c r="C115" s="528"/>
      <c r="D115" s="528"/>
      <c r="E115" s="528"/>
      <c r="F115" s="529"/>
    </row>
    <row r="116" spans="1:6" ht="12" customHeight="1">
      <c r="A116" s="357" t="s">
        <v>217</v>
      </c>
      <c r="B116" s="511" t="s">
        <v>317</v>
      </c>
      <c r="C116" s="528"/>
      <c r="D116" s="528"/>
      <c r="E116" s="528"/>
      <c r="F116" s="529"/>
    </row>
    <row r="117" spans="1:6" ht="12" customHeight="1">
      <c r="A117" s="357" t="s">
        <v>218</v>
      </c>
      <c r="B117" s="511" t="s">
        <v>315</v>
      </c>
      <c r="C117" s="528"/>
      <c r="D117" s="528"/>
      <c r="E117" s="528"/>
      <c r="F117" s="529"/>
    </row>
    <row r="118" spans="1:6" ht="12" customHeight="1" thickBot="1">
      <c r="A118" s="387" t="s">
        <v>219</v>
      </c>
      <c r="B118" s="530" t="s">
        <v>404</v>
      </c>
      <c r="C118" s="531"/>
      <c r="D118" s="531"/>
      <c r="E118" s="531"/>
      <c r="F118" s="532"/>
    </row>
    <row r="119" spans="1:6" ht="12" customHeight="1" thickBot="1">
      <c r="A119" s="353" t="s">
        <v>54</v>
      </c>
      <c r="B119" s="518" t="s">
        <v>318</v>
      </c>
      <c r="C119" s="533">
        <f>+C100+C101</f>
        <v>178577</v>
      </c>
      <c r="D119" s="533">
        <f>+D100+D101</f>
        <v>185596</v>
      </c>
      <c r="E119" s="533">
        <f>+E100+E101</f>
        <v>188292</v>
      </c>
      <c r="F119" s="534">
        <f>+F100+F101</f>
        <v>200623</v>
      </c>
    </row>
    <row r="120" spans="1:12" ht="15" customHeight="1" thickBot="1">
      <c r="A120" s="353" t="s">
        <v>55</v>
      </c>
      <c r="B120" s="518" t="s">
        <v>319</v>
      </c>
      <c r="C120" s="535"/>
      <c r="D120" s="535"/>
      <c r="E120" s="535"/>
      <c r="F120" s="536"/>
      <c r="I120" s="10"/>
      <c r="J120" s="26"/>
      <c r="K120" s="26"/>
      <c r="L120" s="26"/>
    </row>
    <row r="121" spans="1:6" s="1" customFormat="1" ht="12.75" customHeight="1" thickBot="1">
      <c r="A121" s="392" t="s">
        <v>56</v>
      </c>
      <c r="B121" s="537" t="s">
        <v>320</v>
      </c>
      <c r="C121" s="538">
        <f>+C119+C120</f>
        <v>178577</v>
      </c>
      <c r="D121" s="538">
        <f>+D119+D120</f>
        <v>185596</v>
      </c>
      <c r="E121" s="538">
        <f>+E119+E120</f>
        <v>188292</v>
      </c>
      <c r="F121" s="539">
        <f>+F119+F120</f>
        <v>200623</v>
      </c>
    </row>
    <row r="122" spans="1:6" ht="7.5" customHeight="1">
      <c r="A122" s="393"/>
      <c r="B122" s="393"/>
      <c r="C122" s="393"/>
      <c r="D122" s="393"/>
      <c r="E122" s="393"/>
      <c r="F122" s="394"/>
    </row>
    <row r="123" spans="1:6" ht="14.25" customHeight="1">
      <c r="A123" s="668" t="s">
        <v>163</v>
      </c>
      <c r="B123" s="668"/>
      <c r="C123" s="668"/>
      <c r="D123" s="668"/>
      <c r="E123" s="668"/>
      <c r="F123" s="668"/>
    </row>
    <row r="124" spans="1:6" ht="10.5" customHeight="1" thickBot="1">
      <c r="A124" s="669" t="s">
        <v>156</v>
      </c>
      <c r="B124" s="669"/>
      <c r="C124" s="433"/>
      <c r="D124" s="433"/>
      <c r="E124" s="433"/>
      <c r="F124" s="395" t="s">
        <v>322</v>
      </c>
    </row>
    <row r="125" spans="1:7" ht="18" customHeight="1" thickBot="1">
      <c r="A125" s="540">
        <v>1</v>
      </c>
      <c r="B125" s="505" t="s">
        <v>226</v>
      </c>
      <c r="C125" s="506">
        <f>+C50-C100</f>
        <v>-4862</v>
      </c>
      <c r="D125" s="506">
        <f>+D50-D100</f>
        <v>-4862</v>
      </c>
      <c r="E125" s="507">
        <f>+E50-E100</f>
        <v>-4862</v>
      </c>
      <c r="F125" s="507">
        <f>+F50-F100</f>
        <v>-4862</v>
      </c>
      <c r="G125" s="32"/>
    </row>
    <row r="126" spans="1:6" ht="7.5" customHeight="1">
      <c r="A126" s="541"/>
      <c r="B126" s="541"/>
      <c r="C126" s="541"/>
      <c r="D126" s="541"/>
      <c r="E126" s="541"/>
      <c r="F126" s="542"/>
    </row>
    <row r="127" spans="1:8" ht="13.5" customHeight="1">
      <c r="A127" s="662" t="s">
        <v>321</v>
      </c>
      <c r="B127" s="662"/>
      <c r="C127" s="662"/>
      <c r="D127" s="662"/>
      <c r="E127" s="662"/>
      <c r="F127" s="662"/>
      <c r="G127"/>
      <c r="H127"/>
    </row>
    <row r="128" spans="1:6" ht="12.75" customHeight="1" thickBot="1">
      <c r="A128" s="665" t="s">
        <v>157</v>
      </c>
      <c r="B128" s="665"/>
      <c r="C128" s="544"/>
      <c r="D128" s="544"/>
      <c r="E128" s="544"/>
      <c r="F128" s="545" t="s">
        <v>322</v>
      </c>
    </row>
    <row r="129" spans="1:6" ht="13.5" customHeight="1" thickBot="1">
      <c r="A129" s="546" t="s">
        <v>48</v>
      </c>
      <c r="B129" s="518" t="s">
        <v>481</v>
      </c>
      <c r="C129" s="547"/>
      <c r="D129" s="547"/>
      <c r="E129" s="547"/>
      <c r="F129" s="534">
        <f>IF('2.1.sz.mell  '!D32&lt;&gt;"-",'2.1.sz.mell  '!D32,0)</f>
        <v>0</v>
      </c>
    </row>
    <row r="130" spans="1:6" ht="13.5" customHeight="1" thickBot="1">
      <c r="A130" s="546" t="s">
        <v>49</v>
      </c>
      <c r="B130" s="518" t="s">
        <v>482</v>
      </c>
      <c r="C130" s="547"/>
      <c r="D130" s="547"/>
      <c r="E130" s="547"/>
      <c r="F130" s="534">
        <f>IF('2.2.sz.mell  '!D36&lt;&gt;"-",'2.2.sz.mell  '!D36,0)</f>
        <v>0</v>
      </c>
    </row>
    <row r="131" spans="1:6" ht="13.5" customHeight="1" thickBot="1">
      <c r="A131" s="546" t="s">
        <v>50</v>
      </c>
      <c r="B131" s="518" t="s">
        <v>336</v>
      </c>
      <c r="C131" s="547"/>
      <c r="D131" s="547"/>
      <c r="E131" s="547"/>
      <c r="F131" s="534">
        <f>F130+F129</f>
        <v>0</v>
      </c>
    </row>
    <row r="132" spans="1:6" ht="7.5" customHeight="1">
      <c r="A132" s="543"/>
      <c r="B132" s="548"/>
      <c r="C132" s="548"/>
      <c r="D132" s="548"/>
      <c r="E132" s="548"/>
      <c r="F132" s="549"/>
    </row>
    <row r="133" spans="1:6" ht="15.75">
      <c r="A133" s="663" t="s">
        <v>323</v>
      </c>
      <c r="B133" s="663"/>
      <c r="C133" s="663"/>
      <c r="D133" s="663"/>
      <c r="E133" s="663"/>
      <c r="F133" s="663"/>
    </row>
    <row r="134" spans="1:6" ht="12.75" customHeight="1" thickBot="1">
      <c r="A134" s="665" t="s">
        <v>324</v>
      </c>
      <c r="B134" s="665"/>
      <c r="C134" s="544"/>
      <c r="D134" s="544"/>
      <c r="E134" s="544"/>
      <c r="F134" s="545" t="s">
        <v>322</v>
      </c>
    </row>
    <row r="135" spans="1:6" ht="12.75" customHeight="1" thickBot="1">
      <c r="A135" s="546" t="s">
        <v>48</v>
      </c>
      <c r="B135" s="518" t="s">
        <v>405</v>
      </c>
      <c r="C135" s="533">
        <f>+C136-C139</f>
        <v>4862</v>
      </c>
      <c r="D135" s="533">
        <f>+D136-D139</f>
        <v>4862</v>
      </c>
      <c r="E135" s="533">
        <f>+E136-E139</f>
        <v>4862</v>
      </c>
      <c r="F135" s="534">
        <f>+F136-F139</f>
        <v>4862</v>
      </c>
    </row>
    <row r="136" spans="1:6" ht="12.75" customHeight="1" thickBot="1">
      <c r="A136" s="550" t="s">
        <v>123</v>
      </c>
      <c r="B136" s="551" t="s">
        <v>325</v>
      </c>
      <c r="C136" s="556">
        <f>+C51</f>
        <v>5362</v>
      </c>
      <c r="D136" s="556">
        <f>+D51</f>
        <v>5362</v>
      </c>
      <c r="E136" s="556">
        <f>+E51</f>
        <v>5362</v>
      </c>
      <c r="F136" s="552">
        <f>+F51</f>
        <v>5362</v>
      </c>
    </row>
    <row r="137" spans="1:6" ht="12.75" customHeight="1" thickBot="1">
      <c r="A137" s="553" t="s">
        <v>227</v>
      </c>
      <c r="B137" s="522" t="s">
        <v>326</v>
      </c>
      <c r="C137" s="555">
        <v>5362</v>
      </c>
      <c r="D137" s="555">
        <f>+'2.1.sz.mell  '!C27</f>
        <v>5362</v>
      </c>
      <c r="E137" s="555">
        <f>+'2.1.sz.mell  '!C27</f>
        <v>5362</v>
      </c>
      <c r="F137" s="554">
        <f>+'2.1.sz.mell  '!D27</f>
        <v>5362</v>
      </c>
    </row>
    <row r="138" spans="1:6" ht="12.75" customHeight="1" thickBot="1">
      <c r="A138" s="553" t="s">
        <v>228</v>
      </c>
      <c r="B138" s="522" t="s">
        <v>327</v>
      </c>
      <c r="C138" s="555">
        <v>0</v>
      </c>
      <c r="D138" s="555">
        <f>+'2.2.sz.mell  '!C31</f>
        <v>0</v>
      </c>
      <c r="E138" s="555">
        <f>+'2.2.sz.mell  '!C31</f>
        <v>0</v>
      </c>
      <c r="F138" s="554">
        <f>+'2.2.sz.mell  '!D31</f>
        <v>0</v>
      </c>
    </row>
    <row r="139" spans="1:6" ht="12.75" customHeight="1" thickBot="1">
      <c r="A139" s="550" t="s">
        <v>124</v>
      </c>
      <c r="B139" s="551" t="s">
        <v>328</v>
      </c>
      <c r="C139" s="555">
        <v>500</v>
      </c>
      <c r="D139" s="556">
        <f>+D101</f>
        <v>500</v>
      </c>
      <c r="E139" s="556">
        <f>+E101</f>
        <v>500</v>
      </c>
      <c r="F139" s="552">
        <f>+F101</f>
        <v>500</v>
      </c>
    </row>
    <row r="140" spans="1:6" ht="12.75" customHeight="1" thickBot="1">
      <c r="A140" s="553" t="s">
        <v>229</v>
      </c>
      <c r="B140" s="522" t="s">
        <v>329</v>
      </c>
      <c r="C140" s="555">
        <v>0</v>
      </c>
      <c r="D140" s="555">
        <f>+'2.1.sz.mell  '!F27</f>
        <v>0</v>
      </c>
      <c r="E140" s="555">
        <f>+'2.1.sz.mell  '!F27</f>
        <v>0</v>
      </c>
      <c r="F140" s="554">
        <f>+'2.1.sz.mell  '!G27</f>
        <v>0</v>
      </c>
    </row>
    <row r="141" spans="1:6" ht="12.75" customHeight="1" thickBot="1">
      <c r="A141" s="553" t="s">
        <v>230</v>
      </c>
      <c r="B141" s="522" t="s">
        <v>330</v>
      </c>
      <c r="C141" s="555">
        <v>500</v>
      </c>
      <c r="D141" s="555">
        <f>+'2.2.sz.mell  '!F31</f>
        <v>500</v>
      </c>
      <c r="E141" s="555">
        <f>+'2.2.sz.mell  '!F31</f>
        <v>500</v>
      </c>
      <c r="F141" s="554">
        <f>+'2.2.sz.mell  '!G31</f>
        <v>500</v>
      </c>
    </row>
  </sheetData>
  <sheetProtection/>
  <mergeCells count="10">
    <mergeCell ref="A127:F127"/>
    <mergeCell ref="A133:F133"/>
    <mergeCell ref="A1:F1"/>
    <mergeCell ref="A134:B134"/>
    <mergeCell ref="A128:B128"/>
    <mergeCell ref="A2:B2"/>
    <mergeCell ref="A69:B69"/>
    <mergeCell ref="A123:F123"/>
    <mergeCell ref="A124:B124"/>
    <mergeCell ref="A68:F6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2013. ÉVI KÖLTSÉGVETÉSÉNEK ÖSSZEVONT MÉRLEGE&amp;10
&amp;R&amp;"Times New Roman CE,Félkövér dőlt"&amp;11 1.1. melléklet a 13/2013. (IX.13.) önkormányzati rendelethez</oddHeader>
  </headerFooter>
  <rowBreaks count="1" manualBreakCount="1">
    <brk id="6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11" sqref="D11"/>
    </sheetView>
  </sheetViews>
  <sheetFormatPr defaultColWidth="9.00390625" defaultRowHeight="12.75"/>
  <cols>
    <col min="1" max="1" width="6.625" style="3" customWidth="1"/>
    <col min="2" max="2" width="7.125" style="4" customWidth="1"/>
    <col min="3" max="3" width="69.50390625" style="4" customWidth="1"/>
    <col min="4" max="4" width="18.00390625" style="4" customWidth="1"/>
    <col min="5" max="5" width="16.87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509</v>
      </c>
    </row>
    <row r="2" spans="1:5" s="19" customFormat="1" ht="25.5" customHeight="1">
      <c r="A2" s="688" t="s">
        <v>247</v>
      </c>
      <c r="B2" s="689"/>
      <c r="C2" s="198" t="s">
        <v>255</v>
      </c>
      <c r="D2" s="643"/>
      <c r="E2" s="199" t="s">
        <v>81</v>
      </c>
    </row>
    <row r="3" spans="1:5" s="19" customFormat="1" ht="16.5" thickBot="1">
      <c r="A3" s="200" t="s">
        <v>246</v>
      </c>
      <c r="B3" s="201"/>
      <c r="C3" s="426" t="s">
        <v>463</v>
      </c>
      <c r="D3" s="644"/>
      <c r="E3" s="203" t="s">
        <v>475</v>
      </c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" customHeight="1" thickBot="1">
      <c r="A8" s="208" t="s">
        <v>48</v>
      </c>
      <c r="B8" s="214"/>
      <c r="C8" s="215" t="s">
        <v>252</v>
      </c>
      <c r="D8" s="626"/>
      <c r="E8" s="216">
        <f>SUM(E9:E16)</f>
        <v>160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>
        <v>160</v>
      </c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SUM(E18:E21)</f>
        <v>0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/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" customHeight="1" thickBot="1">
      <c r="A25" s="237"/>
      <c r="B25" s="429"/>
      <c r="C25" s="430" t="s">
        <v>464</v>
      </c>
      <c r="D25" s="645">
        <v>617</v>
      </c>
      <c r="E25" s="431">
        <v>617</v>
      </c>
    </row>
    <row r="26" spans="1:5" s="21" customFormat="1" ht="12" customHeight="1" thickBot="1">
      <c r="A26" s="231" t="s">
        <v>51</v>
      </c>
      <c r="B26" s="214"/>
      <c r="C26" s="232" t="s">
        <v>458</v>
      </c>
      <c r="D26" s="635"/>
      <c r="E26" s="241"/>
    </row>
    <row r="27" spans="1:5" s="21" customFormat="1" ht="12" customHeight="1" thickBot="1">
      <c r="A27" s="208" t="s">
        <v>52</v>
      </c>
      <c r="B27" s="242"/>
      <c r="C27" s="232" t="s">
        <v>39</v>
      </c>
      <c r="D27" s="584">
        <f>D25</f>
        <v>617</v>
      </c>
      <c r="E27" s="216">
        <f>E25+E8</f>
        <v>777</v>
      </c>
    </row>
    <row r="28" spans="1:5" s="22" customFormat="1" ht="12" customHeight="1" thickBot="1">
      <c r="A28" s="244" t="s">
        <v>53</v>
      </c>
      <c r="B28" s="183"/>
      <c r="C28" s="245" t="s">
        <v>465</v>
      </c>
      <c r="D28" s="636">
        <f>+D29+D30</f>
        <v>0</v>
      </c>
      <c r="E28" s="306">
        <f>+E29+E30</f>
        <v>0</v>
      </c>
    </row>
    <row r="29" spans="1:5" s="22" customFormat="1" ht="15" customHeight="1">
      <c r="A29" s="217"/>
      <c r="B29" s="247" t="s">
        <v>110</v>
      </c>
      <c r="C29" s="235" t="s">
        <v>376</v>
      </c>
      <c r="D29" s="633"/>
      <c r="E29" s="236"/>
    </row>
    <row r="30" spans="1:5" s="22" customFormat="1" ht="15" customHeight="1" thickBot="1">
      <c r="A30" s="184"/>
      <c r="B30" s="248" t="s">
        <v>111</v>
      </c>
      <c r="C30" s="249" t="s">
        <v>33</v>
      </c>
      <c r="D30" s="637"/>
      <c r="E30" s="250"/>
    </row>
    <row r="31" spans="1:5" ht="15.75" thickBot="1">
      <c r="A31" s="251" t="s">
        <v>54</v>
      </c>
      <c r="B31" s="252"/>
      <c r="C31" s="253" t="s">
        <v>453</v>
      </c>
      <c r="D31" s="585"/>
      <c r="E31" s="241"/>
    </row>
    <row r="32" spans="1:5" s="14" customFormat="1" ht="16.5" customHeight="1" thickBot="1">
      <c r="A32" s="251" t="s">
        <v>55</v>
      </c>
      <c r="B32" s="255"/>
      <c r="C32" s="256" t="s">
        <v>40</v>
      </c>
      <c r="D32" s="638">
        <f>+D27+D28+D31</f>
        <v>617</v>
      </c>
      <c r="E32" s="274">
        <f>+E27+E28+E31</f>
        <v>777</v>
      </c>
    </row>
    <row r="33" spans="1:5" s="23" customFormat="1" ht="12" customHeight="1">
      <c r="A33" s="258"/>
      <c r="B33" s="258"/>
      <c r="C33" s="259"/>
      <c r="D33" s="259"/>
      <c r="E33" s="260"/>
    </row>
    <row r="34" spans="1:5" ht="12" customHeight="1" thickBot="1">
      <c r="A34" s="261"/>
      <c r="B34" s="262"/>
      <c r="C34" s="262"/>
      <c r="D34" s="262"/>
      <c r="E34" s="263"/>
    </row>
    <row r="35" spans="1:5" ht="12" customHeight="1" thickBot="1">
      <c r="A35" s="206"/>
      <c r="B35" s="264"/>
      <c r="C35" s="264" t="s">
        <v>90</v>
      </c>
      <c r="D35" s="264"/>
      <c r="E35" s="257"/>
    </row>
    <row r="36" spans="1:5" ht="12" customHeight="1" thickBot="1">
      <c r="A36" s="231" t="s">
        <v>48</v>
      </c>
      <c r="B36" s="265"/>
      <c r="C36" s="232" t="s">
        <v>26</v>
      </c>
      <c r="D36" s="628">
        <f>SUM(D37:D41)</f>
        <v>617</v>
      </c>
      <c r="E36" s="216">
        <f>SUM(E37:E41)</f>
        <v>777</v>
      </c>
    </row>
    <row r="37" spans="1:5" ht="12" customHeight="1">
      <c r="A37" s="266"/>
      <c r="B37" s="267" t="s">
        <v>123</v>
      </c>
      <c r="C37" s="230" t="s">
        <v>79</v>
      </c>
      <c r="D37" s="640"/>
      <c r="E37" s="268"/>
    </row>
    <row r="38" spans="1:5" ht="12" customHeight="1">
      <c r="A38" s="269"/>
      <c r="B38" s="270" t="s">
        <v>124</v>
      </c>
      <c r="C38" s="222" t="s">
        <v>207</v>
      </c>
      <c r="D38" s="641"/>
      <c r="E38" s="271"/>
    </row>
    <row r="39" spans="1:5" ht="12" customHeight="1">
      <c r="A39" s="269"/>
      <c r="B39" s="270" t="s">
        <v>125</v>
      </c>
      <c r="C39" s="222" t="s">
        <v>144</v>
      </c>
      <c r="D39" s="641">
        <v>117</v>
      </c>
      <c r="E39" s="271">
        <v>117</v>
      </c>
    </row>
    <row r="40" spans="1:5" s="23" customFormat="1" ht="12" customHeight="1">
      <c r="A40" s="269"/>
      <c r="B40" s="270" t="s">
        <v>126</v>
      </c>
      <c r="C40" s="222" t="s">
        <v>208</v>
      </c>
      <c r="D40" s="641"/>
      <c r="E40" s="271"/>
    </row>
    <row r="41" spans="1:5" ht="12" customHeight="1" thickBot="1">
      <c r="A41" s="269"/>
      <c r="B41" s="270" t="s">
        <v>134</v>
      </c>
      <c r="C41" s="222" t="s">
        <v>209</v>
      </c>
      <c r="D41" s="641">
        <v>500</v>
      </c>
      <c r="E41" s="271">
        <v>660</v>
      </c>
    </row>
    <row r="42" spans="1:5" ht="12" customHeight="1" thickBot="1">
      <c r="A42" s="231" t="s">
        <v>49</v>
      </c>
      <c r="B42" s="265"/>
      <c r="C42" s="232" t="s">
        <v>37</v>
      </c>
      <c r="D42" s="628">
        <f>SUM(D43:D46)</f>
        <v>0</v>
      </c>
      <c r="E42" s="216">
        <f>SUM(E43:E46)</f>
        <v>0</v>
      </c>
    </row>
    <row r="43" spans="1:5" ht="12" customHeight="1">
      <c r="A43" s="266"/>
      <c r="B43" s="267" t="s">
        <v>129</v>
      </c>
      <c r="C43" s="230" t="s">
        <v>302</v>
      </c>
      <c r="D43" s="640"/>
      <c r="E43" s="268"/>
    </row>
    <row r="44" spans="1:5" ht="12" customHeight="1">
      <c r="A44" s="269"/>
      <c r="B44" s="270" t="s">
        <v>130</v>
      </c>
      <c r="C44" s="222" t="s">
        <v>211</v>
      </c>
      <c r="D44" s="641"/>
      <c r="E44" s="271"/>
    </row>
    <row r="45" spans="1:5" ht="15" customHeight="1">
      <c r="A45" s="269"/>
      <c r="B45" s="270" t="s">
        <v>133</v>
      </c>
      <c r="C45" s="222" t="s">
        <v>91</v>
      </c>
      <c r="D45" s="641"/>
      <c r="E45" s="271"/>
    </row>
    <row r="46" spans="1:5" ht="30.75" thickBot="1">
      <c r="A46" s="269"/>
      <c r="B46" s="270" t="s">
        <v>141</v>
      </c>
      <c r="C46" s="222" t="s">
        <v>34</v>
      </c>
      <c r="D46" s="641"/>
      <c r="E46" s="271"/>
    </row>
    <row r="47" spans="1:5" ht="15" customHeight="1" thickBot="1">
      <c r="A47" s="231" t="s">
        <v>50</v>
      </c>
      <c r="B47" s="265"/>
      <c r="C47" s="265" t="s">
        <v>35</v>
      </c>
      <c r="D47" s="635"/>
      <c r="E47" s="241"/>
    </row>
    <row r="48" spans="1:5" ht="14.25" customHeight="1" thickBot="1">
      <c r="A48" s="251" t="s">
        <v>51</v>
      </c>
      <c r="B48" s="252"/>
      <c r="C48" s="253" t="s">
        <v>38</v>
      </c>
      <c r="D48" s="585"/>
      <c r="E48" s="241"/>
    </row>
    <row r="49" spans="1:5" ht="15.75" thickBot="1">
      <c r="A49" s="231" t="s">
        <v>52</v>
      </c>
      <c r="B49" s="272"/>
      <c r="C49" s="273" t="s">
        <v>36</v>
      </c>
      <c r="D49" s="642">
        <f>+D36+D42+D47+D48</f>
        <v>617</v>
      </c>
      <c r="E49" s="274">
        <f>+E36+E42+E47+E48</f>
        <v>777</v>
      </c>
    </row>
    <row r="50" spans="1:5" ht="15.75" thickBot="1">
      <c r="A50" s="275"/>
      <c r="B50" s="276"/>
      <c r="C50" s="276"/>
      <c r="D50" s="276"/>
      <c r="E50" s="277"/>
    </row>
    <row r="51" spans="1:5" ht="15.75" thickBot="1">
      <c r="A51" s="278" t="s">
        <v>250</v>
      </c>
      <c r="B51" s="279"/>
      <c r="C51" s="280"/>
      <c r="D51" s="582"/>
      <c r="E51" s="281"/>
    </row>
    <row r="52" spans="1:5" ht="15.75" thickBot="1">
      <c r="A52" s="278" t="s">
        <v>251</v>
      </c>
      <c r="B52" s="279"/>
      <c r="C52" s="280"/>
      <c r="D52" s="582"/>
      <c r="E52" s="28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18" sqref="C18"/>
    </sheetView>
  </sheetViews>
  <sheetFormatPr defaultColWidth="9.00390625" defaultRowHeight="12.75"/>
  <cols>
    <col min="1" max="1" width="7.50390625" style="3" customWidth="1"/>
    <col min="2" max="2" width="8.50390625" style="4" customWidth="1"/>
    <col min="3" max="3" width="72.00390625" style="4" customWidth="1"/>
    <col min="4" max="4" width="17.625" style="4" customWidth="1"/>
    <col min="5" max="5" width="17.87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510</v>
      </c>
    </row>
    <row r="2" spans="1:5" s="19" customFormat="1" ht="25.5" customHeight="1">
      <c r="A2" s="688" t="s">
        <v>247</v>
      </c>
      <c r="B2" s="689"/>
      <c r="C2" s="198" t="s">
        <v>427</v>
      </c>
      <c r="D2" s="643"/>
      <c r="E2" s="199" t="s">
        <v>94</v>
      </c>
    </row>
    <row r="3" spans="1:5" s="19" customFormat="1" ht="16.5" thickBot="1">
      <c r="A3" s="200" t="s">
        <v>246</v>
      </c>
      <c r="B3" s="201"/>
      <c r="C3" s="202" t="s">
        <v>254</v>
      </c>
      <c r="D3" s="649"/>
      <c r="E3" s="203"/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6.75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3.5" customHeight="1" thickBot="1">
      <c r="A8" s="208" t="s">
        <v>48</v>
      </c>
      <c r="B8" s="214"/>
      <c r="C8" s="215" t="s">
        <v>252</v>
      </c>
      <c r="D8" s="628">
        <f>SUM(D9:D16)</f>
        <v>15</v>
      </c>
      <c r="E8" s="216">
        <f>SUM(E9:E16)</f>
        <v>15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>
        <v>15</v>
      </c>
      <c r="E16" s="229">
        <v>15</v>
      </c>
    </row>
    <row r="17" spans="1:5" s="21" customFormat="1" ht="13.5" customHeight="1" thickBot="1">
      <c r="A17" s="208" t="s">
        <v>49</v>
      </c>
      <c r="B17" s="214"/>
      <c r="C17" s="215" t="s">
        <v>31</v>
      </c>
      <c r="D17" s="628">
        <f>SUM(D18:D21)</f>
        <v>718</v>
      </c>
      <c r="E17" s="216">
        <f>SUM(E18:E21)</f>
        <v>718</v>
      </c>
    </row>
    <row r="18" spans="1:5" s="22" customFormat="1" ht="12" customHeight="1">
      <c r="A18" s="221"/>
      <c r="B18" s="218" t="s">
        <v>129</v>
      </c>
      <c r="C18" s="230" t="s">
        <v>27</v>
      </c>
      <c r="D18" s="630">
        <v>718</v>
      </c>
      <c r="E18" s="223">
        <v>718</v>
      </c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3.5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5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3.5" customHeight="1" thickBot="1">
      <c r="A25" s="231" t="s">
        <v>51</v>
      </c>
      <c r="B25" s="214"/>
      <c r="C25" s="232" t="s">
        <v>253</v>
      </c>
      <c r="D25" s="635">
        <v>33472</v>
      </c>
      <c r="E25" s="241">
        <v>33949</v>
      </c>
    </row>
    <row r="26" spans="1:5" s="21" customFormat="1" ht="13.5" customHeight="1" thickBot="1">
      <c r="A26" s="208" t="s">
        <v>52</v>
      </c>
      <c r="B26" s="242"/>
      <c r="C26" s="232" t="s">
        <v>39</v>
      </c>
      <c r="D26" s="584">
        <f>+D8+D17+D22+D25</f>
        <v>34205</v>
      </c>
      <c r="E26" s="216">
        <f>+E8+E17+E22+E25</f>
        <v>34682</v>
      </c>
    </row>
    <row r="27" spans="1:5" s="22" customFormat="1" ht="13.5" customHeight="1" thickBot="1">
      <c r="A27" s="244" t="s">
        <v>53</v>
      </c>
      <c r="B27" s="183"/>
      <c r="C27" s="245" t="s">
        <v>41</v>
      </c>
      <c r="D27" s="636">
        <f>+D28+D29</f>
        <v>0</v>
      </c>
      <c r="E27" s="306">
        <f>+E28+E29</f>
        <v>0</v>
      </c>
    </row>
    <row r="28" spans="1:5" s="22" customFormat="1" ht="15" customHeight="1">
      <c r="A28" s="217"/>
      <c r="B28" s="247" t="s">
        <v>110</v>
      </c>
      <c r="C28" s="235" t="s">
        <v>376</v>
      </c>
      <c r="D28" s="633"/>
      <c r="E28" s="236"/>
    </row>
    <row r="29" spans="1:5" s="22" customFormat="1" ht="15" customHeight="1" thickBot="1">
      <c r="A29" s="184"/>
      <c r="B29" s="248" t="s">
        <v>111</v>
      </c>
      <c r="C29" s="249" t="s">
        <v>33</v>
      </c>
      <c r="D29" s="637"/>
      <c r="E29" s="250"/>
    </row>
    <row r="30" spans="1:5" ht="15.75" thickBot="1">
      <c r="A30" s="251" t="s">
        <v>54</v>
      </c>
      <c r="B30" s="252"/>
      <c r="C30" s="253" t="s">
        <v>42</v>
      </c>
      <c r="D30" s="585"/>
      <c r="E30" s="241"/>
    </row>
    <row r="31" spans="1:5" s="14" customFormat="1" ht="16.5" customHeight="1" thickBot="1">
      <c r="A31" s="251" t="s">
        <v>55</v>
      </c>
      <c r="B31" s="255"/>
      <c r="C31" s="256" t="s">
        <v>40</v>
      </c>
      <c r="D31" s="638">
        <f>+D26+D27+D30</f>
        <v>34205</v>
      </c>
      <c r="E31" s="274">
        <f>+E26+E27+E30</f>
        <v>34682</v>
      </c>
    </row>
    <row r="32" spans="1:5" s="23" customFormat="1" ht="12" customHeight="1">
      <c r="A32" s="258"/>
      <c r="B32" s="258"/>
      <c r="C32" s="259"/>
      <c r="D32" s="259"/>
      <c r="E32" s="260"/>
    </row>
    <row r="33" spans="1:5" ht="12" customHeight="1" thickBot="1">
      <c r="A33" s="261"/>
      <c r="B33" s="262"/>
      <c r="C33" s="262"/>
      <c r="D33" s="262"/>
      <c r="E33" s="263"/>
    </row>
    <row r="34" spans="1:5" ht="12" customHeight="1" thickBot="1">
      <c r="A34" s="206"/>
      <c r="B34" s="264"/>
      <c r="C34" s="264" t="s">
        <v>90</v>
      </c>
      <c r="D34" s="264"/>
      <c r="E34" s="257"/>
    </row>
    <row r="35" spans="1:5" ht="13.5" customHeight="1" thickBot="1">
      <c r="A35" s="231" t="s">
        <v>48</v>
      </c>
      <c r="B35" s="265"/>
      <c r="C35" s="232" t="s">
        <v>26</v>
      </c>
      <c r="D35" s="628">
        <f>SUM(D36:D40)</f>
        <v>34205</v>
      </c>
      <c r="E35" s="216">
        <f>SUM(E36:E40)</f>
        <v>34682</v>
      </c>
    </row>
    <row r="36" spans="1:5" ht="14.25" customHeight="1">
      <c r="A36" s="266"/>
      <c r="B36" s="267" t="s">
        <v>123</v>
      </c>
      <c r="C36" s="230" t="s">
        <v>79</v>
      </c>
      <c r="D36" s="640">
        <v>18899</v>
      </c>
      <c r="E36" s="268">
        <v>19274</v>
      </c>
    </row>
    <row r="37" spans="1:5" ht="14.25" customHeight="1">
      <c r="A37" s="269"/>
      <c r="B37" s="270" t="s">
        <v>124</v>
      </c>
      <c r="C37" s="222" t="s">
        <v>207</v>
      </c>
      <c r="D37" s="641">
        <v>4911</v>
      </c>
      <c r="E37" s="271">
        <v>5013</v>
      </c>
    </row>
    <row r="38" spans="1:5" ht="14.25" customHeight="1">
      <c r="A38" s="269"/>
      <c r="B38" s="270" t="s">
        <v>125</v>
      </c>
      <c r="C38" s="222" t="s">
        <v>144</v>
      </c>
      <c r="D38" s="641">
        <v>9677</v>
      </c>
      <c r="E38" s="271">
        <v>9677</v>
      </c>
    </row>
    <row r="39" spans="1:5" s="23" customFormat="1" ht="14.25" customHeight="1">
      <c r="A39" s="269"/>
      <c r="B39" s="270" t="s">
        <v>126</v>
      </c>
      <c r="C39" s="222" t="s">
        <v>208</v>
      </c>
      <c r="D39" s="641"/>
      <c r="E39" s="271"/>
    </row>
    <row r="40" spans="1:5" ht="14.25" customHeight="1" thickBot="1">
      <c r="A40" s="269"/>
      <c r="B40" s="270" t="s">
        <v>134</v>
      </c>
      <c r="C40" s="222" t="s">
        <v>209</v>
      </c>
      <c r="D40" s="641">
        <v>718</v>
      </c>
      <c r="E40" s="271">
        <v>718</v>
      </c>
    </row>
    <row r="41" spans="1:5" ht="15" customHeight="1" thickBot="1">
      <c r="A41" s="231" t="s">
        <v>49</v>
      </c>
      <c r="B41" s="265"/>
      <c r="C41" s="232" t="s">
        <v>37</v>
      </c>
      <c r="D41" s="628">
        <f>SUM(D42:D45)</f>
        <v>0</v>
      </c>
      <c r="E41" s="216">
        <f>SUM(E42:E45)</f>
        <v>0</v>
      </c>
    </row>
    <row r="42" spans="1:5" ht="14.25" customHeight="1">
      <c r="A42" s="266"/>
      <c r="B42" s="267" t="s">
        <v>129</v>
      </c>
      <c r="C42" s="230" t="s">
        <v>302</v>
      </c>
      <c r="D42" s="640"/>
      <c r="E42" s="268"/>
    </row>
    <row r="43" spans="1:5" ht="14.25" customHeight="1">
      <c r="A43" s="269"/>
      <c r="B43" s="270" t="s">
        <v>130</v>
      </c>
      <c r="C43" s="222" t="s">
        <v>211</v>
      </c>
      <c r="D43" s="641"/>
      <c r="E43" s="271"/>
    </row>
    <row r="44" spans="1:5" ht="15" customHeight="1">
      <c r="A44" s="269"/>
      <c r="B44" s="270" t="s">
        <v>133</v>
      </c>
      <c r="C44" s="222" t="s">
        <v>91</v>
      </c>
      <c r="D44" s="641"/>
      <c r="E44" s="271"/>
    </row>
    <row r="45" spans="1:5" ht="30.75" thickBot="1">
      <c r="A45" s="269"/>
      <c r="B45" s="270" t="s">
        <v>141</v>
      </c>
      <c r="C45" s="222" t="s">
        <v>34</v>
      </c>
      <c r="D45" s="641"/>
      <c r="E45" s="271"/>
    </row>
    <row r="46" spans="1:5" ht="15" customHeight="1" thickBot="1">
      <c r="A46" s="231" t="s">
        <v>50</v>
      </c>
      <c r="B46" s="265"/>
      <c r="C46" s="265" t="s">
        <v>35</v>
      </c>
      <c r="D46" s="635"/>
      <c r="E46" s="241"/>
    </row>
    <row r="47" spans="1:5" ht="14.25" customHeight="1" thickBot="1">
      <c r="A47" s="251" t="s">
        <v>51</v>
      </c>
      <c r="B47" s="252"/>
      <c r="C47" s="253" t="s">
        <v>38</v>
      </c>
      <c r="D47" s="585"/>
      <c r="E47" s="241"/>
    </row>
    <row r="48" spans="1:5" ht="15.75" thickBot="1">
      <c r="A48" s="231" t="s">
        <v>52</v>
      </c>
      <c r="B48" s="272"/>
      <c r="C48" s="273" t="s">
        <v>36</v>
      </c>
      <c r="D48" s="642">
        <f>+D35+D41+D46+D47</f>
        <v>34205</v>
      </c>
      <c r="E48" s="274">
        <f>+E35+E41+E46+E47</f>
        <v>34682</v>
      </c>
    </row>
    <row r="49" spans="1:5" ht="15.75" thickBot="1">
      <c r="A49" s="275"/>
      <c r="B49" s="276"/>
      <c r="C49" s="276"/>
      <c r="D49" s="276"/>
      <c r="E49" s="277"/>
    </row>
    <row r="50" spans="1:5" ht="15.75" thickBot="1">
      <c r="A50" s="278" t="s">
        <v>250</v>
      </c>
      <c r="B50" s="279"/>
      <c r="C50" s="280"/>
      <c r="D50" s="582">
        <v>8</v>
      </c>
      <c r="E50" s="281">
        <v>8</v>
      </c>
    </row>
    <row r="51" spans="1:5" ht="15.75" thickBot="1">
      <c r="A51" s="278" t="s">
        <v>251</v>
      </c>
      <c r="B51" s="279"/>
      <c r="C51" s="280"/>
      <c r="D51" s="582">
        <v>0</v>
      </c>
      <c r="E51" s="28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8.875" style="4" customWidth="1"/>
    <col min="3" max="3" width="70.625" style="4" customWidth="1"/>
    <col min="4" max="5" width="17.875" style="4" customWidth="1"/>
    <col min="6" max="16384" width="9.375" style="4" customWidth="1"/>
  </cols>
  <sheetData>
    <row r="1" spans="1:5" s="2" customFormat="1" ht="21" customHeight="1" thickBot="1">
      <c r="A1" s="82"/>
      <c r="B1" s="83"/>
      <c r="C1" s="113"/>
      <c r="D1" s="113"/>
      <c r="E1" s="111" t="s">
        <v>511</v>
      </c>
    </row>
    <row r="2" spans="1:5" s="19" customFormat="1" ht="25.5" customHeight="1">
      <c r="A2" s="688" t="s">
        <v>247</v>
      </c>
      <c r="B2" s="689"/>
      <c r="C2" s="198" t="s">
        <v>428</v>
      </c>
      <c r="D2" s="643"/>
      <c r="E2" s="199" t="s">
        <v>95</v>
      </c>
    </row>
    <row r="3" spans="1:5" s="19" customFormat="1" ht="16.5" thickBot="1">
      <c r="A3" s="200" t="s">
        <v>246</v>
      </c>
      <c r="B3" s="201"/>
      <c r="C3" s="202" t="s">
        <v>254</v>
      </c>
      <c r="D3" s="649"/>
      <c r="E3" s="203"/>
    </row>
    <row r="4" spans="1:5" s="20" customFormat="1" ht="15.75" customHeight="1" thickBot="1">
      <c r="A4" s="204"/>
      <c r="B4" s="204"/>
      <c r="C4" s="204"/>
      <c r="D4" s="204"/>
      <c r="E4" s="205" t="s">
        <v>84</v>
      </c>
    </row>
    <row r="5" spans="1:5" ht="35.25" customHeight="1" thickBot="1">
      <c r="A5" s="690" t="s">
        <v>248</v>
      </c>
      <c r="B5" s="691"/>
      <c r="C5" s="207" t="s">
        <v>85</v>
      </c>
      <c r="D5" s="451" t="s">
        <v>476</v>
      </c>
      <c r="E5" s="450" t="s">
        <v>477</v>
      </c>
    </row>
    <row r="6" spans="1:5" s="14" customFormat="1" ht="12.75" customHeight="1" thickBot="1">
      <c r="A6" s="208">
        <v>1</v>
      </c>
      <c r="B6" s="209">
        <v>2</v>
      </c>
      <c r="C6" s="209">
        <v>3</v>
      </c>
      <c r="D6" s="581">
        <v>4</v>
      </c>
      <c r="E6" s="210">
        <v>5</v>
      </c>
    </row>
    <row r="7" spans="1:5" s="14" customFormat="1" ht="15.75" customHeight="1" thickBot="1">
      <c r="A7" s="211"/>
      <c r="B7" s="212"/>
      <c r="C7" s="212" t="s">
        <v>86</v>
      </c>
      <c r="D7" s="212"/>
      <c r="E7" s="213"/>
    </row>
    <row r="8" spans="1:5" s="21" customFormat="1" ht="12.75" customHeight="1" thickBot="1">
      <c r="A8" s="208" t="s">
        <v>48</v>
      </c>
      <c r="B8" s="214"/>
      <c r="C8" s="215" t="s">
        <v>252</v>
      </c>
      <c r="D8" s="628">
        <f>SUM(D9:D16)</f>
        <v>0</v>
      </c>
      <c r="E8" s="216">
        <f>SUM(E9:E16)</f>
        <v>0</v>
      </c>
    </row>
    <row r="9" spans="1:5" s="21" customFormat="1" ht="12" customHeight="1">
      <c r="A9" s="217"/>
      <c r="B9" s="218" t="s">
        <v>123</v>
      </c>
      <c r="C9" s="219" t="s">
        <v>177</v>
      </c>
      <c r="D9" s="629"/>
      <c r="E9" s="220"/>
    </row>
    <row r="10" spans="1:5" s="21" customFormat="1" ht="12" customHeight="1">
      <c r="A10" s="221"/>
      <c r="B10" s="218" t="s">
        <v>124</v>
      </c>
      <c r="C10" s="222" t="s">
        <v>178</v>
      </c>
      <c r="D10" s="630"/>
      <c r="E10" s="223"/>
    </row>
    <row r="11" spans="1:5" s="21" customFormat="1" ht="12" customHeight="1">
      <c r="A11" s="221"/>
      <c r="B11" s="218" t="s">
        <v>125</v>
      </c>
      <c r="C11" s="222" t="s">
        <v>179</v>
      </c>
      <c r="D11" s="630"/>
      <c r="E11" s="223"/>
    </row>
    <row r="12" spans="1:5" s="21" customFormat="1" ht="12" customHeight="1">
      <c r="A12" s="221"/>
      <c r="B12" s="218" t="s">
        <v>126</v>
      </c>
      <c r="C12" s="222" t="s">
        <v>180</v>
      </c>
      <c r="D12" s="630"/>
      <c r="E12" s="223"/>
    </row>
    <row r="13" spans="1:5" s="21" customFormat="1" ht="12" customHeight="1">
      <c r="A13" s="221"/>
      <c r="B13" s="218" t="s">
        <v>146</v>
      </c>
      <c r="C13" s="224" t="s">
        <v>181</v>
      </c>
      <c r="D13" s="630"/>
      <c r="E13" s="223"/>
    </row>
    <row r="14" spans="1:5" s="21" customFormat="1" ht="12" customHeight="1">
      <c r="A14" s="225"/>
      <c r="B14" s="218" t="s">
        <v>127</v>
      </c>
      <c r="C14" s="222" t="s">
        <v>182</v>
      </c>
      <c r="D14" s="631"/>
      <c r="E14" s="226"/>
    </row>
    <row r="15" spans="1:5" s="22" customFormat="1" ht="12" customHeight="1">
      <c r="A15" s="221"/>
      <c r="B15" s="218" t="s">
        <v>128</v>
      </c>
      <c r="C15" s="222" t="s">
        <v>30</v>
      </c>
      <c r="D15" s="630"/>
      <c r="E15" s="223"/>
    </row>
    <row r="16" spans="1:5" s="22" customFormat="1" ht="12" customHeight="1" thickBot="1">
      <c r="A16" s="227"/>
      <c r="B16" s="228" t="s">
        <v>135</v>
      </c>
      <c r="C16" s="224" t="s">
        <v>240</v>
      </c>
      <c r="D16" s="632"/>
      <c r="E16" s="229"/>
    </row>
    <row r="17" spans="1:5" s="21" customFormat="1" ht="12.75" customHeight="1" thickBot="1">
      <c r="A17" s="208" t="s">
        <v>49</v>
      </c>
      <c r="B17" s="214"/>
      <c r="C17" s="215" t="s">
        <v>31</v>
      </c>
      <c r="D17" s="628">
        <f>SUM(D18:D21)</f>
        <v>0</v>
      </c>
      <c r="E17" s="216">
        <f>SUM(E18:E21)</f>
        <v>0</v>
      </c>
    </row>
    <row r="18" spans="1:5" s="22" customFormat="1" ht="12" customHeight="1">
      <c r="A18" s="221"/>
      <c r="B18" s="218" t="s">
        <v>129</v>
      </c>
      <c r="C18" s="230" t="s">
        <v>27</v>
      </c>
      <c r="D18" s="630"/>
      <c r="E18" s="223"/>
    </row>
    <row r="19" spans="1:5" s="22" customFormat="1" ht="12" customHeight="1">
      <c r="A19" s="221"/>
      <c r="B19" s="218" t="s">
        <v>130</v>
      </c>
      <c r="C19" s="222" t="s">
        <v>28</v>
      </c>
      <c r="D19" s="630"/>
      <c r="E19" s="223"/>
    </row>
    <row r="20" spans="1:5" s="22" customFormat="1" ht="12" customHeight="1">
      <c r="A20" s="221"/>
      <c r="B20" s="218" t="s">
        <v>131</v>
      </c>
      <c r="C20" s="222" t="s">
        <v>29</v>
      </c>
      <c r="D20" s="630"/>
      <c r="E20" s="223"/>
    </row>
    <row r="21" spans="1:5" s="22" customFormat="1" ht="12" customHeight="1" thickBot="1">
      <c r="A21" s="221"/>
      <c r="B21" s="218" t="s">
        <v>132</v>
      </c>
      <c r="C21" s="222" t="s">
        <v>28</v>
      </c>
      <c r="D21" s="630"/>
      <c r="E21" s="223"/>
    </row>
    <row r="22" spans="1:5" s="22" customFormat="1" ht="12.75" customHeight="1" thickBot="1">
      <c r="A22" s="231" t="s">
        <v>50</v>
      </c>
      <c r="B22" s="232"/>
      <c r="C22" s="232" t="s">
        <v>32</v>
      </c>
      <c r="D22" s="628">
        <f>+D23+D24</f>
        <v>0</v>
      </c>
      <c r="E22" s="216">
        <f>+E23+E24</f>
        <v>0</v>
      </c>
    </row>
    <row r="23" spans="1:5" s="21" customFormat="1" ht="12" customHeight="1">
      <c r="A23" s="233"/>
      <c r="B23" s="234" t="s">
        <v>103</v>
      </c>
      <c r="C23" s="235" t="s">
        <v>269</v>
      </c>
      <c r="D23" s="633"/>
      <c r="E23" s="236"/>
    </row>
    <row r="24" spans="1:5" s="21" customFormat="1" ht="12" customHeight="1" thickBot="1">
      <c r="A24" s="237"/>
      <c r="B24" s="238" t="s">
        <v>104</v>
      </c>
      <c r="C24" s="239" t="s">
        <v>273</v>
      </c>
      <c r="D24" s="634"/>
      <c r="E24" s="240"/>
    </row>
    <row r="25" spans="1:5" s="21" customFormat="1" ht="12.75" customHeight="1" thickBot="1">
      <c r="A25" s="231" t="s">
        <v>51</v>
      </c>
      <c r="B25" s="214"/>
      <c r="C25" s="232" t="s">
        <v>43</v>
      </c>
      <c r="D25" s="635">
        <v>22337</v>
      </c>
      <c r="E25" s="241">
        <v>22830</v>
      </c>
    </row>
    <row r="26" spans="1:5" s="21" customFormat="1" ht="15.75" customHeight="1" thickBot="1">
      <c r="A26" s="208" t="s">
        <v>52</v>
      </c>
      <c r="B26" s="242"/>
      <c r="C26" s="232" t="s">
        <v>39</v>
      </c>
      <c r="D26" s="584">
        <f>+D8+D17+D22+D25</f>
        <v>22337</v>
      </c>
      <c r="E26" s="216">
        <f>+E8+E17+E22+E25</f>
        <v>22830</v>
      </c>
    </row>
    <row r="27" spans="1:5" s="22" customFormat="1" ht="12.75" customHeight="1" thickBot="1">
      <c r="A27" s="244" t="s">
        <v>53</v>
      </c>
      <c r="B27" s="183"/>
      <c r="C27" s="245" t="s">
        <v>41</v>
      </c>
      <c r="D27" s="636">
        <f>+D28+D29</f>
        <v>0</v>
      </c>
      <c r="E27" s="306">
        <f>+E28+E29</f>
        <v>0</v>
      </c>
    </row>
    <row r="28" spans="1:5" s="22" customFormat="1" ht="15" customHeight="1">
      <c r="A28" s="217"/>
      <c r="B28" s="247" t="s">
        <v>110</v>
      </c>
      <c r="C28" s="235" t="s">
        <v>376</v>
      </c>
      <c r="D28" s="633"/>
      <c r="E28" s="236"/>
    </row>
    <row r="29" spans="1:5" s="22" customFormat="1" ht="15" customHeight="1" thickBot="1">
      <c r="A29" s="184"/>
      <c r="B29" s="248" t="s">
        <v>111</v>
      </c>
      <c r="C29" s="249" t="s">
        <v>33</v>
      </c>
      <c r="D29" s="637"/>
      <c r="E29" s="250"/>
    </row>
    <row r="30" spans="1:5" ht="15.75" thickBot="1">
      <c r="A30" s="251" t="s">
        <v>54</v>
      </c>
      <c r="B30" s="252"/>
      <c r="C30" s="253" t="s">
        <v>42</v>
      </c>
      <c r="D30" s="585"/>
      <c r="E30" s="241"/>
    </row>
    <row r="31" spans="1:5" s="14" customFormat="1" ht="16.5" customHeight="1" thickBot="1">
      <c r="A31" s="251" t="s">
        <v>55</v>
      </c>
      <c r="B31" s="255"/>
      <c r="C31" s="256" t="s">
        <v>40</v>
      </c>
      <c r="D31" s="638">
        <f>+D26+D27+D30</f>
        <v>22337</v>
      </c>
      <c r="E31" s="274">
        <f>+E26+E27+E30</f>
        <v>22830</v>
      </c>
    </row>
    <row r="32" spans="1:5" s="23" customFormat="1" ht="12" customHeight="1">
      <c r="A32" s="258"/>
      <c r="B32" s="258"/>
      <c r="C32" s="259"/>
      <c r="D32" s="259"/>
      <c r="E32" s="260"/>
    </row>
    <row r="33" spans="1:5" ht="12" customHeight="1" thickBot="1">
      <c r="A33" s="261"/>
      <c r="B33" s="262"/>
      <c r="C33" s="262"/>
      <c r="D33" s="262"/>
      <c r="E33" s="263"/>
    </row>
    <row r="34" spans="1:5" ht="12" customHeight="1" thickBot="1">
      <c r="A34" s="206"/>
      <c r="B34" s="264"/>
      <c r="C34" s="264" t="s">
        <v>90</v>
      </c>
      <c r="D34" s="264"/>
      <c r="E34" s="257"/>
    </row>
    <row r="35" spans="1:5" ht="12.75" customHeight="1" thickBot="1">
      <c r="A35" s="231" t="s">
        <v>48</v>
      </c>
      <c r="B35" s="265"/>
      <c r="C35" s="232" t="s">
        <v>26</v>
      </c>
      <c r="D35" s="628">
        <f>SUM(D36:D40)</f>
        <v>22337</v>
      </c>
      <c r="E35" s="216">
        <f>SUM(E36:E40)</f>
        <v>22830</v>
      </c>
    </row>
    <row r="36" spans="1:5" ht="15" customHeight="1">
      <c r="A36" s="266"/>
      <c r="B36" s="267" t="s">
        <v>123</v>
      </c>
      <c r="C36" s="230" t="s">
        <v>79</v>
      </c>
      <c r="D36" s="640">
        <v>13437</v>
      </c>
      <c r="E36" s="268">
        <v>13825</v>
      </c>
    </row>
    <row r="37" spans="1:5" ht="15" customHeight="1">
      <c r="A37" s="269"/>
      <c r="B37" s="270" t="s">
        <v>124</v>
      </c>
      <c r="C37" s="222" t="s">
        <v>207</v>
      </c>
      <c r="D37" s="641">
        <v>3547</v>
      </c>
      <c r="E37" s="271">
        <v>3652</v>
      </c>
    </row>
    <row r="38" spans="1:5" ht="15" customHeight="1">
      <c r="A38" s="269"/>
      <c r="B38" s="270" t="s">
        <v>125</v>
      </c>
      <c r="C38" s="222" t="s">
        <v>144</v>
      </c>
      <c r="D38" s="641">
        <v>5353</v>
      </c>
      <c r="E38" s="271">
        <v>5353</v>
      </c>
    </row>
    <row r="39" spans="1:5" s="23" customFormat="1" ht="15" customHeight="1">
      <c r="A39" s="269"/>
      <c r="B39" s="270" t="s">
        <v>126</v>
      </c>
      <c r="C39" s="222" t="s">
        <v>208</v>
      </c>
      <c r="D39" s="641"/>
      <c r="E39" s="271"/>
    </row>
    <row r="40" spans="1:5" ht="15" customHeight="1" thickBot="1">
      <c r="A40" s="269"/>
      <c r="B40" s="270" t="s">
        <v>134</v>
      </c>
      <c r="C40" s="222" t="s">
        <v>209</v>
      </c>
      <c r="D40" s="641"/>
      <c r="E40" s="271"/>
    </row>
    <row r="41" spans="1:5" ht="15" customHeight="1" thickBot="1">
      <c r="A41" s="231" t="s">
        <v>49</v>
      </c>
      <c r="B41" s="265"/>
      <c r="C41" s="232" t="s">
        <v>37</v>
      </c>
      <c r="D41" s="628">
        <f>SUM(D42:D45)</f>
        <v>0</v>
      </c>
      <c r="E41" s="216">
        <f>SUM(E42:E45)</f>
        <v>0</v>
      </c>
    </row>
    <row r="42" spans="1:5" ht="15" customHeight="1">
      <c r="A42" s="266"/>
      <c r="B42" s="267" t="s">
        <v>129</v>
      </c>
      <c r="C42" s="230" t="s">
        <v>302</v>
      </c>
      <c r="D42" s="640"/>
      <c r="E42" s="268"/>
    </row>
    <row r="43" spans="1:5" ht="15" customHeight="1">
      <c r="A43" s="269"/>
      <c r="B43" s="270" t="s">
        <v>130</v>
      </c>
      <c r="C43" s="222" t="s">
        <v>211</v>
      </c>
      <c r="D43" s="641"/>
      <c r="E43" s="271"/>
    </row>
    <row r="44" spans="1:5" ht="15" customHeight="1">
      <c r="A44" s="269"/>
      <c r="B44" s="270" t="s">
        <v>133</v>
      </c>
      <c r="C44" s="222" t="s">
        <v>91</v>
      </c>
      <c r="D44" s="641"/>
      <c r="E44" s="271"/>
    </row>
    <row r="45" spans="1:5" ht="30.75" thickBot="1">
      <c r="A45" s="269"/>
      <c r="B45" s="270" t="s">
        <v>141</v>
      </c>
      <c r="C45" s="222" t="s">
        <v>34</v>
      </c>
      <c r="D45" s="641"/>
      <c r="E45" s="271"/>
    </row>
    <row r="46" spans="1:5" ht="15" customHeight="1" thickBot="1">
      <c r="A46" s="231" t="s">
        <v>50</v>
      </c>
      <c r="B46" s="265"/>
      <c r="C46" s="265" t="s">
        <v>35</v>
      </c>
      <c r="D46" s="635"/>
      <c r="E46" s="241"/>
    </row>
    <row r="47" spans="1:5" ht="14.25" customHeight="1" thickBot="1">
      <c r="A47" s="251" t="s">
        <v>51</v>
      </c>
      <c r="B47" s="252"/>
      <c r="C47" s="253" t="s">
        <v>38</v>
      </c>
      <c r="D47" s="585"/>
      <c r="E47" s="241"/>
    </row>
    <row r="48" spans="1:5" ht="15.75" thickBot="1">
      <c r="A48" s="231" t="s">
        <v>52</v>
      </c>
      <c r="B48" s="272"/>
      <c r="C48" s="273" t="s">
        <v>36</v>
      </c>
      <c r="D48" s="642">
        <f>+D35+D41+D46+D47</f>
        <v>22337</v>
      </c>
      <c r="E48" s="274">
        <f>+E35+E41+E46+E47</f>
        <v>22830</v>
      </c>
    </row>
    <row r="49" spans="1:5" ht="15.75" thickBot="1">
      <c r="A49" s="275"/>
      <c r="B49" s="276"/>
      <c r="C49" s="276"/>
      <c r="D49" s="276"/>
      <c r="E49" s="277"/>
    </row>
    <row r="50" spans="1:5" ht="15.75" thickBot="1">
      <c r="A50" s="278" t="s">
        <v>250</v>
      </c>
      <c r="B50" s="279"/>
      <c r="C50" s="280"/>
      <c r="D50" s="582">
        <v>6</v>
      </c>
      <c r="E50" s="281">
        <v>6</v>
      </c>
    </row>
    <row r="51" spans="1:5" ht="15.75" thickBot="1">
      <c r="A51" s="278" t="s">
        <v>251</v>
      </c>
      <c r="B51" s="279"/>
      <c r="C51" s="280"/>
      <c r="D51" s="582">
        <v>0</v>
      </c>
      <c r="E51" s="28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="120" zoomScaleNormal="120" zoomScaleSheetLayoutView="130" zoomScalePageLayoutView="0" workbookViewId="0" topLeftCell="A1">
      <selection activeCell="F107" sqref="F107"/>
    </sheetView>
  </sheetViews>
  <sheetFormatPr defaultColWidth="9.00390625" defaultRowHeight="12.75"/>
  <cols>
    <col min="1" max="1" width="6.50390625" style="187" customWidth="1"/>
    <col min="2" max="2" width="74.125" style="187" customWidth="1"/>
    <col min="3" max="3" width="13.125" style="187" customWidth="1"/>
    <col min="4" max="4" width="12.50390625" style="187" customWidth="1"/>
    <col min="5" max="5" width="13.625" style="187" customWidth="1"/>
    <col min="6" max="6" width="13.125" style="188" customWidth="1"/>
    <col min="7" max="7" width="9.00390625" style="8" customWidth="1"/>
    <col min="8" max="16384" width="9.375" style="8" customWidth="1"/>
  </cols>
  <sheetData>
    <row r="1" spans="1:6" ht="12.75" customHeight="1">
      <c r="A1" s="664" t="s">
        <v>45</v>
      </c>
      <c r="B1" s="664"/>
      <c r="C1" s="664"/>
      <c r="D1" s="664"/>
      <c r="E1" s="664"/>
      <c r="F1" s="664"/>
    </row>
    <row r="2" spans="1:6" ht="15.75" customHeight="1" thickBot="1">
      <c r="A2" s="666" t="s">
        <v>154</v>
      </c>
      <c r="B2" s="666"/>
      <c r="C2" s="38"/>
      <c r="D2" s="38"/>
      <c r="E2" s="38"/>
      <c r="F2" s="116" t="s">
        <v>322</v>
      </c>
    </row>
    <row r="3" spans="1:6" ht="45" customHeight="1" thickBot="1">
      <c r="A3" s="311" t="s">
        <v>101</v>
      </c>
      <c r="B3" s="312" t="s">
        <v>47</v>
      </c>
      <c r="C3" s="451" t="s">
        <v>476</v>
      </c>
      <c r="D3" s="451" t="s">
        <v>488</v>
      </c>
      <c r="E3" s="451" t="s">
        <v>489</v>
      </c>
      <c r="F3" s="450" t="s">
        <v>494</v>
      </c>
    </row>
    <row r="4" spans="1:6" s="9" customFormat="1" ht="12" customHeight="1" thickBot="1">
      <c r="A4" s="311">
        <v>1</v>
      </c>
      <c r="B4" s="312">
        <v>2</v>
      </c>
      <c r="C4" s="436">
        <v>3</v>
      </c>
      <c r="D4" s="436">
        <v>4</v>
      </c>
      <c r="E4" s="436">
        <v>5</v>
      </c>
      <c r="F4" s="313">
        <v>6</v>
      </c>
    </row>
    <row r="5" spans="1:6" s="1" customFormat="1" ht="14.25" customHeight="1" thickBot="1">
      <c r="A5" s="314" t="s">
        <v>48</v>
      </c>
      <c r="B5" s="265" t="s">
        <v>169</v>
      </c>
      <c r="C5" s="452">
        <f>+C6+C11+C20</f>
        <v>51802</v>
      </c>
      <c r="D5" s="452">
        <f>+D6+D11+D20</f>
        <v>51802</v>
      </c>
      <c r="E5" s="452">
        <f>+E6+E11+E20</f>
        <v>51802</v>
      </c>
      <c r="F5" s="315">
        <f>+F6+F11+F20</f>
        <v>51802</v>
      </c>
    </row>
    <row r="6" spans="1:6" s="1" customFormat="1" ht="14.25" customHeight="1" thickBot="1">
      <c r="A6" s="316" t="s">
        <v>49</v>
      </c>
      <c r="B6" s="317" t="s">
        <v>396</v>
      </c>
      <c r="C6" s="453">
        <f>+C7+C8+C9+C10</f>
        <v>28332</v>
      </c>
      <c r="D6" s="396">
        <f>+D7+D8+D9+D10</f>
        <v>28332</v>
      </c>
      <c r="E6" s="396">
        <f>+E7+E8+E9+E10</f>
        <v>28332</v>
      </c>
      <c r="F6" s="322">
        <f>+F7+F8+F9+F10</f>
        <v>28332</v>
      </c>
    </row>
    <row r="7" spans="1:6" s="1" customFormat="1" ht="12" customHeight="1">
      <c r="A7" s="318" t="s">
        <v>129</v>
      </c>
      <c r="B7" s="319" t="s">
        <v>88</v>
      </c>
      <c r="C7" s="454">
        <v>27500</v>
      </c>
      <c r="D7" s="456">
        <v>27500</v>
      </c>
      <c r="E7" s="456">
        <v>27500</v>
      </c>
      <c r="F7" s="325">
        <v>27500</v>
      </c>
    </row>
    <row r="8" spans="1:6" s="1" customFormat="1" ht="12" customHeight="1">
      <c r="A8" s="318" t="s">
        <v>130</v>
      </c>
      <c r="B8" s="320" t="s">
        <v>102</v>
      </c>
      <c r="C8" s="454"/>
      <c r="D8" s="456"/>
      <c r="E8" s="456"/>
      <c r="F8" s="325"/>
    </row>
    <row r="9" spans="1:6" s="1" customFormat="1" ht="12" customHeight="1">
      <c r="A9" s="318" t="s">
        <v>131</v>
      </c>
      <c r="B9" s="320" t="s">
        <v>170</v>
      </c>
      <c r="C9" s="454">
        <v>350</v>
      </c>
      <c r="D9" s="456">
        <v>350</v>
      </c>
      <c r="E9" s="456">
        <v>350</v>
      </c>
      <c r="F9" s="325">
        <v>350</v>
      </c>
    </row>
    <row r="10" spans="1:6" s="1" customFormat="1" ht="12" customHeight="1" thickBot="1">
      <c r="A10" s="318" t="s">
        <v>132</v>
      </c>
      <c r="B10" s="321" t="s">
        <v>171</v>
      </c>
      <c r="C10" s="454">
        <v>482</v>
      </c>
      <c r="D10" s="456">
        <v>482</v>
      </c>
      <c r="E10" s="456">
        <v>482</v>
      </c>
      <c r="F10" s="325">
        <v>482</v>
      </c>
    </row>
    <row r="11" spans="1:6" s="1" customFormat="1" ht="14.25" customHeight="1" thickBot="1">
      <c r="A11" s="316" t="s">
        <v>50</v>
      </c>
      <c r="B11" s="265" t="s">
        <v>172</v>
      </c>
      <c r="C11" s="396">
        <f>+C12+C13+C14+C15+C16+C17+C18+C19</f>
        <v>20590</v>
      </c>
      <c r="D11" s="396">
        <f>+D12+D13+D14+D15+D16+D17+D18+D19</f>
        <v>20590</v>
      </c>
      <c r="E11" s="396">
        <f>+E12+E13+E14+E15+E16+E17+E18+E19</f>
        <v>20590</v>
      </c>
      <c r="F11" s="322">
        <f>+F12+F13+F14+F15+F16+F17+F18+F19</f>
        <v>20590</v>
      </c>
    </row>
    <row r="12" spans="1:6" s="1" customFormat="1" ht="12" customHeight="1">
      <c r="A12" s="323" t="s">
        <v>103</v>
      </c>
      <c r="B12" s="219" t="s">
        <v>177</v>
      </c>
      <c r="C12" s="455"/>
      <c r="D12" s="455"/>
      <c r="E12" s="455"/>
      <c r="F12" s="324"/>
    </row>
    <row r="13" spans="1:6" s="1" customFormat="1" ht="12" customHeight="1">
      <c r="A13" s="318" t="s">
        <v>104</v>
      </c>
      <c r="B13" s="222" t="s">
        <v>178</v>
      </c>
      <c r="C13" s="456">
        <v>1356</v>
      </c>
      <c r="D13" s="456">
        <v>1356</v>
      </c>
      <c r="E13" s="456">
        <v>1356</v>
      </c>
      <c r="F13" s="325">
        <v>1356</v>
      </c>
    </row>
    <row r="14" spans="1:6" s="1" customFormat="1" ht="12" customHeight="1">
      <c r="A14" s="318" t="s">
        <v>105</v>
      </c>
      <c r="B14" s="222" t="s">
        <v>179</v>
      </c>
      <c r="C14" s="456">
        <v>4068</v>
      </c>
      <c r="D14" s="456">
        <v>4068</v>
      </c>
      <c r="E14" s="456">
        <v>4068</v>
      </c>
      <c r="F14" s="325">
        <v>4068</v>
      </c>
    </row>
    <row r="15" spans="1:6" s="1" customFormat="1" ht="12" customHeight="1">
      <c r="A15" s="318" t="s">
        <v>106</v>
      </c>
      <c r="B15" s="222" t="s">
        <v>180</v>
      </c>
      <c r="C15" s="456">
        <v>10997</v>
      </c>
      <c r="D15" s="456">
        <v>10997</v>
      </c>
      <c r="E15" s="456">
        <v>10997</v>
      </c>
      <c r="F15" s="325">
        <v>10997</v>
      </c>
    </row>
    <row r="16" spans="1:6" s="1" customFormat="1" ht="12" customHeight="1">
      <c r="A16" s="326" t="s">
        <v>173</v>
      </c>
      <c r="B16" s="224" t="s">
        <v>181</v>
      </c>
      <c r="C16" s="457"/>
      <c r="D16" s="457"/>
      <c r="E16" s="457"/>
      <c r="F16" s="327"/>
    </row>
    <row r="17" spans="1:6" s="1" customFormat="1" ht="12" customHeight="1">
      <c r="A17" s="318" t="s">
        <v>174</v>
      </c>
      <c r="B17" s="222" t="s">
        <v>261</v>
      </c>
      <c r="C17" s="456">
        <v>3954</v>
      </c>
      <c r="D17" s="456">
        <v>3954</v>
      </c>
      <c r="E17" s="456">
        <v>3954</v>
      </c>
      <c r="F17" s="325">
        <v>3954</v>
      </c>
    </row>
    <row r="18" spans="1:6" s="1" customFormat="1" ht="12" customHeight="1">
      <c r="A18" s="318" t="s">
        <v>175</v>
      </c>
      <c r="B18" s="222" t="s">
        <v>183</v>
      </c>
      <c r="C18" s="456">
        <v>215</v>
      </c>
      <c r="D18" s="456">
        <v>215</v>
      </c>
      <c r="E18" s="456">
        <v>215</v>
      </c>
      <c r="F18" s="325">
        <v>215</v>
      </c>
    </row>
    <row r="19" spans="1:6" s="1" customFormat="1" ht="12" customHeight="1" thickBot="1">
      <c r="A19" s="328" t="s">
        <v>176</v>
      </c>
      <c r="B19" s="329" t="s">
        <v>184</v>
      </c>
      <c r="C19" s="458"/>
      <c r="D19" s="458"/>
      <c r="E19" s="458"/>
      <c r="F19" s="330"/>
    </row>
    <row r="20" spans="1:6" s="1" customFormat="1" ht="14.25" customHeight="1" thickBot="1">
      <c r="A20" s="316" t="s">
        <v>185</v>
      </c>
      <c r="B20" s="265" t="s">
        <v>262</v>
      </c>
      <c r="C20" s="459">
        <v>2880</v>
      </c>
      <c r="D20" s="459">
        <v>2880</v>
      </c>
      <c r="E20" s="459">
        <v>2880</v>
      </c>
      <c r="F20" s="331">
        <v>2880</v>
      </c>
    </row>
    <row r="21" spans="1:6" s="1" customFormat="1" ht="13.5" customHeight="1" thickBot="1">
      <c r="A21" s="316" t="s">
        <v>52</v>
      </c>
      <c r="B21" s="265" t="s">
        <v>440</v>
      </c>
      <c r="C21" s="396">
        <f>+C22+C23+C24+C25+C26+C27+C28</f>
        <v>92190</v>
      </c>
      <c r="D21" s="396">
        <f>+D22+D23+D24+D25+D26+D27+D28</f>
        <v>99209</v>
      </c>
      <c r="E21" s="396">
        <f>+E22+E23+E24+E25+E26+E27+E28</f>
        <v>100949</v>
      </c>
      <c r="F21" s="322">
        <f>+F22+F23+F24+F25+F26+F27+F28</f>
        <v>101956</v>
      </c>
    </row>
    <row r="22" spans="1:6" s="1" customFormat="1" ht="12" customHeight="1">
      <c r="A22" s="332" t="s">
        <v>107</v>
      </c>
      <c r="B22" s="230" t="s">
        <v>446</v>
      </c>
      <c r="C22" s="460">
        <v>82034</v>
      </c>
      <c r="D22" s="460">
        <v>82034</v>
      </c>
      <c r="E22" s="460">
        <v>83421</v>
      </c>
      <c r="F22" s="333">
        <v>83421</v>
      </c>
    </row>
    <row r="23" spans="1:6" s="1" customFormat="1" ht="12" customHeight="1">
      <c r="A23" s="318" t="s">
        <v>434</v>
      </c>
      <c r="B23" s="222" t="s">
        <v>194</v>
      </c>
      <c r="C23" s="456">
        <v>8</v>
      </c>
      <c r="D23" s="456">
        <v>8</v>
      </c>
      <c r="E23" s="456">
        <v>37</v>
      </c>
      <c r="F23" s="325">
        <v>56</v>
      </c>
    </row>
    <row r="24" spans="1:6" s="1" customFormat="1" ht="12" customHeight="1">
      <c r="A24" s="334" t="s">
        <v>435</v>
      </c>
      <c r="B24" s="222" t="s">
        <v>112</v>
      </c>
      <c r="C24" s="461"/>
      <c r="D24" s="461"/>
      <c r="E24" s="461"/>
      <c r="F24" s="335"/>
    </row>
    <row r="25" spans="1:6" s="1" customFormat="1" ht="12" customHeight="1">
      <c r="A25" s="334" t="s">
        <v>436</v>
      </c>
      <c r="B25" s="222" t="s">
        <v>195</v>
      </c>
      <c r="C25" s="461"/>
      <c r="D25" s="461"/>
      <c r="E25" s="461"/>
      <c r="F25" s="335"/>
    </row>
    <row r="26" spans="1:6" s="1" customFormat="1" ht="12" customHeight="1">
      <c r="A26" s="318" t="s">
        <v>437</v>
      </c>
      <c r="B26" s="222" t="s">
        <v>495</v>
      </c>
      <c r="C26" s="456"/>
      <c r="D26" s="456"/>
      <c r="E26" s="456"/>
      <c r="F26" s="325">
        <v>5809</v>
      </c>
    </row>
    <row r="27" spans="1:6" s="1" customFormat="1" ht="12" customHeight="1">
      <c r="A27" s="318" t="s">
        <v>438</v>
      </c>
      <c r="B27" s="222" t="s">
        <v>491</v>
      </c>
      <c r="C27" s="462"/>
      <c r="D27" s="462"/>
      <c r="E27" s="462">
        <v>2132</v>
      </c>
      <c r="F27" s="336">
        <v>2579</v>
      </c>
    </row>
    <row r="28" spans="1:6" s="1" customFormat="1" ht="12" customHeight="1" thickBot="1">
      <c r="A28" s="318" t="s">
        <v>439</v>
      </c>
      <c r="B28" s="337" t="s">
        <v>478</v>
      </c>
      <c r="C28" s="462">
        <v>10148</v>
      </c>
      <c r="D28" s="462">
        <v>17167</v>
      </c>
      <c r="E28" s="462">
        <v>15359</v>
      </c>
      <c r="F28" s="336">
        <v>10091</v>
      </c>
    </row>
    <row r="29" spans="1:6" s="1" customFormat="1" ht="14.25" customHeight="1" thickBot="1">
      <c r="A29" s="338" t="s">
        <v>53</v>
      </c>
      <c r="B29" s="265" t="s">
        <v>441</v>
      </c>
      <c r="C29" s="453">
        <f>+C30+C36</f>
        <v>20756</v>
      </c>
      <c r="D29" s="396">
        <f>+D30+D36</f>
        <v>20756</v>
      </c>
      <c r="E29" s="396">
        <f>+E30+E36</f>
        <v>21474</v>
      </c>
      <c r="F29" s="322">
        <f>+F30+F36</f>
        <v>30144</v>
      </c>
    </row>
    <row r="30" spans="1:6" s="1" customFormat="1" ht="12" customHeight="1">
      <c r="A30" s="339" t="s">
        <v>110</v>
      </c>
      <c r="B30" s="340" t="s">
        <v>397</v>
      </c>
      <c r="C30" s="463">
        <f>+C31+C32+C33+C34+C35</f>
        <v>20756</v>
      </c>
      <c r="D30" s="474">
        <f>+D31+D32+D33+D34+D35</f>
        <v>20756</v>
      </c>
      <c r="E30" s="474">
        <f>+E31+E32+E33+E34+E35</f>
        <v>21474</v>
      </c>
      <c r="F30" s="356">
        <f>+F31+F32+F33+F34+F35</f>
        <v>30144</v>
      </c>
    </row>
    <row r="31" spans="1:6" s="1" customFormat="1" ht="12" customHeight="1">
      <c r="A31" s="341" t="s">
        <v>113</v>
      </c>
      <c r="B31" s="342" t="s">
        <v>264</v>
      </c>
      <c r="C31" s="464">
        <v>4997</v>
      </c>
      <c r="D31" s="462">
        <v>4997</v>
      </c>
      <c r="E31" s="462">
        <v>4997</v>
      </c>
      <c r="F31" s="336">
        <v>4997</v>
      </c>
    </row>
    <row r="32" spans="1:6" s="1" customFormat="1" ht="12" customHeight="1">
      <c r="A32" s="341" t="s">
        <v>114</v>
      </c>
      <c r="B32" s="342" t="s">
        <v>265</v>
      </c>
      <c r="C32" s="464"/>
      <c r="D32" s="462"/>
      <c r="E32" s="462"/>
      <c r="F32" s="336">
        <v>50</v>
      </c>
    </row>
    <row r="33" spans="1:6" s="1" customFormat="1" ht="12" customHeight="1">
      <c r="A33" s="341" t="s">
        <v>115</v>
      </c>
      <c r="B33" s="342" t="s">
        <v>266</v>
      </c>
      <c r="C33" s="464"/>
      <c r="D33" s="462"/>
      <c r="E33" s="462"/>
      <c r="F33" s="336"/>
    </row>
    <row r="34" spans="1:6" s="1" customFormat="1" ht="12" customHeight="1">
      <c r="A34" s="341" t="s">
        <v>116</v>
      </c>
      <c r="B34" s="342" t="s">
        <v>267</v>
      </c>
      <c r="C34" s="464"/>
      <c r="D34" s="462"/>
      <c r="E34" s="462"/>
      <c r="F34" s="336">
        <v>7500</v>
      </c>
    </row>
    <row r="35" spans="1:6" s="1" customFormat="1" ht="12" customHeight="1">
      <c r="A35" s="341" t="s">
        <v>198</v>
      </c>
      <c r="B35" s="342" t="s">
        <v>398</v>
      </c>
      <c r="C35" s="464">
        <v>15759</v>
      </c>
      <c r="D35" s="462">
        <v>15759</v>
      </c>
      <c r="E35" s="462">
        <v>16477</v>
      </c>
      <c r="F35" s="336">
        <v>17597</v>
      </c>
    </row>
    <row r="36" spans="1:6" s="1" customFormat="1" ht="12" customHeight="1">
      <c r="A36" s="341" t="s">
        <v>111</v>
      </c>
      <c r="B36" s="343" t="s">
        <v>399</v>
      </c>
      <c r="C36" s="465">
        <f>+C37+C38+C39+C40+C41</f>
        <v>0</v>
      </c>
      <c r="D36" s="475">
        <f>+D37+D38+D39+D40+D41</f>
        <v>0</v>
      </c>
      <c r="E36" s="475">
        <f>+E37+E38+E39+E40+E41</f>
        <v>0</v>
      </c>
      <c r="F36" s="359">
        <f>+F37+F38+F39+F40+F41</f>
        <v>0</v>
      </c>
    </row>
    <row r="37" spans="1:6" s="1" customFormat="1" ht="12" customHeight="1">
      <c r="A37" s="341" t="s">
        <v>119</v>
      </c>
      <c r="B37" s="342" t="s">
        <v>264</v>
      </c>
      <c r="C37" s="464"/>
      <c r="D37" s="462"/>
      <c r="E37" s="462"/>
      <c r="F37" s="336"/>
    </row>
    <row r="38" spans="1:6" s="1" customFormat="1" ht="12" customHeight="1">
      <c r="A38" s="341" t="s">
        <v>120</v>
      </c>
      <c r="B38" s="342" t="s">
        <v>265</v>
      </c>
      <c r="C38" s="464"/>
      <c r="D38" s="462"/>
      <c r="E38" s="462"/>
      <c r="F38" s="336"/>
    </row>
    <row r="39" spans="1:6" s="1" customFormat="1" ht="12" customHeight="1">
      <c r="A39" s="341" t="s">
        <v>121</v>
      </c>
      <c r="B39" s="342" t="s">
        <v>266</v>
      </c>
      <c r="C39" s="464"/>
      <c r="D39" s="462"/>
      <c r="E39" s="462"/>
      <c r="F39" s="336"/>
    </row>
    <row r="40" spans="1:6" s="1" customFormat="1" ht="12" customHeight="1">
      <c r="A40" s="341" t="s">
        <v>122</v>
      </c>
      <c r="B40" s="344" t="s">
        <v>267</v>
      </c>
      <c r="C40" s="464"/>
      <c r="D40" s="462"/>
      <c r="E40" s="462"/>
      <c r="F40" s="336"/>
    </row>
    <row r="41" spans="1:6" s="1" customFormat="1" ht="12" customHeight="1" thickBot="1">
      <c r="A41" s="345" t="s">
        <v>199</v>
      </c>
      <c r="B41" s="346" t="s">
        <v>400</v>
      </c>
      <c r="C41" s="466"/>
      <c r="D41" s="650"/>
      <c r="E41" s="650"/>
      <c r="F41" s="399"/>
    </row>
    <row r="42" spans="1:6" s="1" customFormat="1" ht="14.25" customHeight="1" thickBot="1">
      <c r="A42" s="316" t="s">
        <v>200</v>
      </c>
      <c r="B42" s="347" t="s">
        <v>268</v>
      </c>
      <c r="C42" s="453">
        <v>720</v>
      </c>
      <c r="D42" s="396">
        <v>720</v>
      </c>
      <c r="E42" s="396">
        <v>720</v>
      </c>
      <c r="F42" s="322">
        <f>F43</f>
        <v>3374</v>
      </c>
    </row>
    <row r="43" spans="1:6" s="1" customFormat="1" ht="12" customHeight="1">
      <c r="A43" s="332" t="s">
        <v>117</v>
      </c>
      <c r="B43" s="320" t="s">
        <v>269</v>
      </c>
      <c r="C43" s="467"/>
      <c r="D43" s="460"/>
      <c r="E43" s="460"/>
      <c r="F43" s="333">
        <v>3374</v>
      </c>
    </row>
    <row r="44" spans="1:6" s="1" customFormat="1" ht="12" customHeight="1" thickBot="1">
      <c r="A44" s="326" t="s">
        <v>118</v>
      </c>
      <c r="B44" s="348" t="s">
        <v>273</v>
      </c>
      <c r="C44" s="468"/>
      <c r="D44" s="457"/>
      <c r="E44" s="457"/>
      <c r="F44" s="327"/>
    </row>
    <row r="45" spans="1:6" s="1" customFormat="1" ht="14.25" customHeight="1" thickBot="1">
      <c r="A45" s="316" t="s">
        <v>55</v>
      </c>
      <c r="B45" s="347" t="s">
        <v>272</v>
      </c>
      <c r="C45" s="453">
        <f>+C46+C47+C48</f>
        <v>0</v>
      </c>
      <c r="D45" s="396">
        <f>+D46+D47+D48</f>
        <v>0</v>
      </c>
      <c r="E45" s="396">
        <f>+E46+E47+E48</f>
        <v>0</v>
      </c>
      <c r="F45" s="322">
        <f>+F46+F47+F48</f>
        <v>0</v>
      </c>
    </row>
    <row r="46" spans="1:6" s="1" customFormat="1" ht="12" customHeight="1">
      <c r="A46" s="332" t="s">
        <v>203</v>
      </c>
      <c r="B46" s="320" t="s">
        <v>201</v>
      </c>
      <c r="C46" s="469"/>
      <c r="D46" s="651"/>
      <c r="E46" s="651"/>
      <c r="F46" s="400"/>
    </row>
    <row r="47" spans="1:6" s="1" customFormat="1" ht="12" customHeight="1">
      <c r="A47" s="318" t="s">
        <v>204</v>
      </c>
      <c r="B47" s="342" t="s">
        <v>202</v>
      </c>
      <c r="C47" s="462"/>
      <c r="D47" s="462"/>
      <c r="E47" s="462"/>
      <c r="F47" s="336"/>
    </row>
    <row r="48" spans="1:6" s="1" customFormat="1" ht="12" customHeight="1" thickBot="1">
      <c r="A48" s="326" t="s">
        <v>331</v>
      </c>
      <c r="B48" s="348" t="s">
        <v>270</v>
      </c>
      <c r="C48" s="470"/>
      <c r="D48" s="652"/>
      <c r="E48" s="652"/>
      <c r="F48" s="401"/>
    </row>
    <row r="49" spans="1:8" s="1" customFormat="1" ht="17.25" customHeight="1" thickBot="1">
      <c r="A49" s="316" t="s">
        <v>205</v>
      </c>
      <c r="B49" s="349" t="s">
        <v>271</v>
      </c>
      <c r="C49" s="471">
        <v>550</v>
      </c>
      <c r="D49" s="471">
        <v>550</v>
      </c>
      <c r="E49" s="471">
        <v>550</v>
      </c>
      <c r="F49" s="350">
        <v>550</v>
      </c>
      <c r="H49" s="10"/>
    </row>
    <row r="50" spans="1:6" s="1" customFormat="1" ht="14.25" customHeight="1" thickBot="1">
      <c r="A50" s="316" t="s">
        <v>57</v>
      </c>
      <c r="B50" s="351" t="s">
        <v>206</v>
      </c>
      <c r="C50" s="472">
        <f>+C6+C11+C20+C21+C29+C42+C45+C49</f>
        <v>166018</v>
      </c>
      <c r="D50" s="472">
        <f>+D6+D11+D20+D21+D29+D42+D45+D49</f>
        <v>173037</v>
      </c>
      <c r="E50" s="472">
        <f>+E6+E11+E20+E21+E29+E42+E45+E49</f>
        <v>175495</v>
      </c>
      <c r="F50" s="352">
        <f>+F6+F11+F20+F21+F29+F42+F45+F49</f>
        <v>187826</v>
      </c>
    </row>
    <row r="51" spans="1:6" s="1" customFormat="1" ht="15" customHeight="1" thickBot="1">
      <c r="A51" s="353" t="s">
        <v>58</v>
      </c>
      <c r="B51" s="317" t="s">
        <v>274</v>
      </c>
      <c r="C51" s="473">
        <f>+C52+C58</f>
        <v>5362</v>
      </c>
      <c r="D51" s="473">
        <f>+D52+D58</f>
        <v>5362</v>
      </c>
      <c r="E51" s="473">
        <f>+E52+E58</f>
        <v>5362</v>
      </c>
      <c r="F51" s="354">
        <f>+F52+F58</f>
        <v>5362</v>
      </c>
    </row>
    <row r="52" spans="1:6" s="1" customFormat="1" ht="12" customHeight="1">
      <c r="A52" s="355" t="s">
        <v>147</v>
      </c>
      <c r="B52" s="340" t="s">
        <v>275</v>
      </c>
      <c r="C52" s="474">
        <f>+C53+C54+C55+C56+C57</f>
        <v>5362</v>
      </c>
      <c r="D52" s="474">
        <f>+D53+D54+D55+D56+D57</f>
        <v>5362</v>
      </c>
      <c r="E52" s="474">
        <f>+E53+E54+E55+E56+E57</f>
        <v>5362</v>
      </c>
      <c r="F52" s="356">
        <f>+F53+F54+F55+F56+F57</f>
        <v>5362</v>
      </c>
    </row>
    <row r="53" spans="1:6" s="1" customFormat="1" ht="12" customHeight="1">
      <c r="A53" s="357" t="s">
        <v>290</v>
      </c>
      <c r="B53" s="342" t="s">
        <v>276</v>
      </c>
      <c r="C53" s="462">
        <v>5362</v>
      </c>
      <c r="D53" s="462">
        <v>5362</v>
      </c>
      <c r="E53" s="462">
        <v>5362</v>
      </c>
      <c r="F53" s="336">
        <v>5362</v>
      </c>
    </row>
    <row r="54" spans="1:6" s="1" customFormat="1" ht="12" customHeight="1">
      <c r="A54" s="357" t="s">
        <v>291</v>
      </c>
      <c r="B54" s="342" t="s">
        <v>277</v>
      </c>
      <c r="C54" s="462"/>
      <c r="D54" s="462"/>
      <c r="E54" s="462"/>
      <c r="F54" s="336"/>
    </row>
    <row r="55" spans="1:6" s="1" customFormat="1" ht="12" customHeight="1">
      <c r="A55" s="357" t="s">
        <v>292</v>
      </c>
      <c r="B55" s="342" t="s">
        <v>278</v>
      </c>
      <c r="C55" s="462"/>
      <c r="D55" s="462"/>
      <c r="E55" s="462"/>
      <c r="F55" s="336"/>
    </row>
    <row r="56" spans="1:6" s="1" customFormat="1" ht="12" customHeight="1">
      <c r="A56" s="357" t="s">
        <v>293</v>
      </c>
      <c r="B56" s="342" t="s">
        <v>279</v>
      </c>
      <c r="C56" s="462"/>
      <c r="D56" s="462"/>
      <c r="E56" s="462"/>
      <c r="F56" s="336"/>
    </row>
    <row r="57" spans="1:6" s="1" customFormat="1" ht="12" customHeight="1">
      <c r="A57" s="357" t="s">
        <v>294</v>
      </c>
      <c r="B57" s="342" t="s">
        <v>280</v>
      </c>
      <c r="C57" s="462"/>
      <c r="D57" s="462"/>
      <c r="E57" s="462"/>
      <c r="F57" s="336"/>
    </row>
    <row r="58" spans="1:6" s="1" customFormat="1" ht="12" customHeight="1">
      <c r="A58" s="358" t="s">
        <v>148</v>
      </c>
      <c r="B58" s="343" t="s">
        <v>281</v>
      </c>
      <c r="C58" s="475">
        <f>+C59+C60+C61+C62+C63</f>
        <v>0</v>
      </c>
      <c r="D58" s="475">
        <f>+D59+D60+D61+D62+D63</f>
        <v>0</v>
      </c>
      <c r="E58" s="475">
        <f>+E59+E60+E61+E62+E63</f>
        <v>0</v>
      </c>
      <c r="F58" s="359">
        <f>+F59+F60+F61+F62+F63</f>
        <v>0</v>
      </c>
    </row>
    <row r="59" spans="1:6" s="1" customFormat="1" ht="12" customHeight="1">
      <c r="A59" s="357" t="s">
        <v>295</v>
      </c>
      <c r="B59" s="342" t="s">
        <v>282</v>
      </c>
      <c r="C59" s="462"/>
      <c r="D59" s="462"/>
      <c r="E59" s="462"/>
      <c r="F59" s="336"/>
    </row>
    <row r="60" spans="1:6" s="1" customFormat="1" ht="12" customHeight="1">
      <c r="A60" s="357" t="s">
        <v>296</v>
      </c>
      <c r="B60" s="342" t="s">
        <v>283</v>
      </c>
      <c r="C60" s="462"/>
      <c r="D60" s="462"/>
      <c r="E60" s="462"/>
      <c r="F60" s="336"/>
    </row>
    <row r="61" spans="1:6" s="1" customFormat="1" ht="12" customHeight="1">
      <c r="A61" s="357" t="s">
        <v>297</v>
      </c>
      <c r="B61" s="342" t="s">
        <v>284</v>
      </c>
      <c r="C61" s="462"/>
      <c r="D61" s="462"/>
      <c r="E61" s="462"/>
      <c r="F61" s="336"/>
    </row>
    <row r="62" spans="1:6" s="1" customFormat="1" ht="12" customHeight="1">
      <c r="A62" s="357" t="s">
        <v>298</v>
      </c>
      <c r="B62" s="342" t="s">
        <v>285</v>
      </c>
      <c r="C62" s="462"/>
      <c r="D62" s="462"/>
      <c r="E62" s="462"/>
      <c r="F62" s="336"/>
    </row>
    <row r="63" spans="1:6" s="1" customFormat="1" ht="13.5" customHeight="1" thickBot="1">
      <c r="A63" s="360" t="s">
        <v>299</v>
      </c>
      <c r="B63" s="348" t="s">
        <v>286</v>
      </c>
      <c r="C63" s="476"/>
      <c r="D63" s="476"/>
      <c r="E63" s="476"/>
      <c r="F63" s="361"/>
    </row>
    <row r="64" spans="1:6" s="1" customFormat="1" ht="13.5" customHeight="1" thickBot="1">
      <c r="A64" s="353" t="s">
        <v>59</v>
      </c>
      <c r="B64" s="317" t="s">
        <v>287</v>
      </c>
      <c r="C64" s="473">
        <f>+C50+C51</f>
        <v>171380</v>
      </c>
      <c r="D64" s="473">
        <f>+D50+D51</f>
        <v>178399</v>
      </c>
      <c r="E64" s="473">
        <f>+E50+E51</f>
        <v>180857</v>
      </c>
      <c r="F64" s="354">
        <f>+F50+F51</f>
        <v>193188</v>
      </c>
    </row>
    <row r="65" spans="1:6" s="1" customFormat="1" ht="14.25" customHeight="1" thickBot="1">
      <c r="A65" s="362" t="s">
        <v>60</v>
      </c>
      <c r="B65" s="349" t="s">
        <v>288</v>
      </c>
      <c r="C65" s="477"/>
      <c r="D65" s="477"/>
      <c r="E65" s="477"/>
      <c r="F65" s="363"/>
    </row>
    <row r="66" spans="1:6" s="1" customFormat="1" ht="13.5" customHeight="1" thickBot="1">
      <c r="A66" s="353" t="s">
        <v>61</v>
      </c>
      <c r="B66" s="317" t="s">
        <v>289</v>
      </c>
      <c r="C66" s="473">
        <f>+C64+C65</f>
        <v>171380</v>
      </c>
      <c r="D66" s="473">
        <f>+D64+D65</f>
        <v>178399</v>
      </c>
      <c r="E66" s="473">
        <f>+E64+E65</f>
        <v>180857</v>
      </c>
      <c r="F66" s="354">
        <f>+F64+F65</f>
        <v>193188</v>
      </c>
    </row>
    <row r="67" spans="1:6" s="1" customFormat="1" ht="12.75" customHeight="1">
      <c r="A67" s="364"/>
      <c r="B67" s="365"/>
      <c r="C67" s="365"/>
      <c r="D67" s="365"/>
      <c r="E67" s="365"/>
      <c r="F67" s="366"/>
    </row>
    <row r="68" spans="1:6" ht="16.5" customHeight="1">
      <c r="A68" s="664" t="s">
        <v>77</v>
      </c>
      <c r="B68" s="664"/>
      <c r="C68" s="664"/>
      <c r="D68" s="664"/>
      <c r="E68" s="664"/>
      <c r="F68" s="664"/>
    </row>
    <row r="69" spans="1:6" s="117" customFormat="1" ht="16.5" customHeight="1" thickBot="1">
      <c r="A69" s="672" t="s">
        <v>155</v>
      </c>
      <c r="B69" s="672"/>
      <c r="C69" s="435"/>
      <c r="D69" s="435"/>
      <c r="E69" s="435"/>
      <c r="F69" s="37" t="s">
        <v>322</v>
      </c>
    </row>
    <row r="70" spans="1:6" ht="44.25" customHeight="1" thickBot="1">
      <c r="A70" s="406" t="s">
        <v>46</v>
      </c>
      <c r="B70" s="407" t="s">
        <v>78</v>
      </c>
      <c r="C70" s="451" t="s">
        <v>476</v>
      </c>
      <c r="D70" s="451" t="s">
        <v>488</v>
      </c>
      <c r="E70" s="451" t="s">
        <v>490</v>
      </c>
      <c r="F70" s="450" t="s">
        <v>494</v>
      </c>
    </row>
    <row r="71" spans="1:6" s="9" customFormat="1" ht="12" customHeight="1" thickBot="1">
      <c r="A71" s="406">
        <v>1</v>
      </c>
      <c r="B71" s="407">
        <v>2</v>
      </c>
      <c r="C71" s="558">
        <v>3</v>
      </c>
      <c r="D71" s="654">
        <v>4</v>
      </c>
      <c r="E71" s="654">
        <v>5</v>
      </c>
      <c r="F71" s="408">
        <v>6</v>
      </c>
    </row>
    <row r="72" spans="1:6" ht="13.5" customHeight="1" thickBot="1">
      <c r="A72" s="409" t="s">
        <v>48</v>
      </c>
      <c r="B72" s="410" t="s">
        <v>442</v>
      </c>
      <c r="C72" s="559">
        <f>+C73+C74+C75+C76+C77</f>
        <v>164216</v>
      </c>
      <c r="D72" s="559">
        <f>+D73+D74+D75+D76+D77</f>
        <v>171235</v>
      </c>
      <c r="E72" s="559">
        <f>+E73+E74+E75+E76+E77</f>
        <v>173693</v>
      </c>
      <c r="F72" s="411">
        <f>+F73+F74+F75+F76+F77</f>
        <v>186024</v>
      </c>
    </row>
    <row r="73" spans="1:6" ht="12" customHeight="1">
      <c r="A73" s="323" t="s">
        <v>123</v>
      </c>
      <c r="B73" s="219" t="s">
        <v>79</v>
      </c>
      <c r="C73" s="455">
        <v>66396</v>
      </c>
      <c r="D73" s="455">
        <v>66396</v>
      </c>
      <c r="E73" s="455">
        <v>68075</v>
      </c>
      <c r="F73" s="324">
        <v>69398</v>
      </c>
    </row>
    <row r="74" spans="1:6" ht="12" customHeight="1">
      <c r="A74" s="318" t="s">
        <v>124</v>
      </c>
      <c r="B74" s="222" t="s">
        <v>207</v>
      </c>
      <c r="C74" s="456">
        <v>16400</v>
      </c>
      <c r="D74" s="456">
        <v>16400</v>
      </c>
      <c r="E74" s="456">
        <v>16853</v>
      </c>
      <c r="F74" s="325">
        <v>17210</v>
      </c>
    </row>
    <row r="75" spans="1:6" ht="12" customHeight="1">
      <c r="A75" s="318" t="s">
        <v>125</v>
      </c>
      <c r="B75" s="222" t="s">
        <v>144</v>
      </c>
      <c r="C75" s="461">
        <v>63031</v>
      </c>
      <c r="D75" s="461">
        <v>70050</v>
      </c>
      <c r="E75" s="461">
        <v>70050</v>
      </c>
      <c r="F75" s="335">
        <v>80254</v>
      </c>
    </row>
    <row r="76" spans="1:6" ht="12" customHeight="1">
      <c r="A76" s="318" t="s">
        <v>126</v>
      </c>
      <c r="B76" s="369" t="s">
        <v>208</v>
      </c>
      <c r="C76" s="461"/>
      <c r="D76" s="461"/>
      <c r="E76" s="461"/>
      <c r="F76" s="335"/>
    </row>
    <row r="77" spans="1:6" ht="12" customHeight="1">
      <c r="A77" s="318" t="s">
        <v>134</v>
      </c>
      <c r="B77" s="370" t="s">
        <v>209</v>
      </c>
      <c r="C77" s="461">
        <f>C79+C80+C81</f>
        <v>18389</v>
      </c>
      <c r="D77" s="461">
        <f>D79+D80+D81</f>
        <v>18389</v>
      </c>
      <c r="E77" s="461">
        <f>E79+E80+E81</f>
        <v>18715</v>
      </c>
      <c r="F77" s="335">
        <f>F79+F80+F81</f>
        <v>19162</v>
      </c>
    </row>
    <row r="78" spans="1:6" ht="12" customHeight="1">
      <c r="A78" s="318" t="s">
        <v>127</v>
      </c>
      <c r="B78" s="222" t="s">
        <v>231</v>
      </c>
      <c r="C78" s="461"/>
      <c r="D78" s="461"/>
      <c r="E78" s="461"/>
      <c r="F78" s="335"/>
    </row>
    <row r="79" spans="1:6" ht="12" customHeight="1">
      <c r="A79" s="318" t="s">
        <v>128</v>
      </c>
      <c r="B79" s="371" t="s">
        <v>232</v>
      </c>
      <c r="C79" s="461">
        <v>14438</v>
      </c>
      <c r="D79" s="461">
        <v>14438</v>
      </c>
      <c r="E79" s="461">
        <v>14508</v>
      </c>
      <c r="F79" s="335">
        <v>14955</v>
      </c>
    </row>
    <row r="80" spans="1:6" ht="12" customHeight="1">
      <c r="A80" s="318" t="s">
        <v>135</v>
      </c>
      <c r="B80" s="371" t="s">
        <v>301</v>
      </c>
      <c r="C80" s="461">
        <v>2702</v>
      </c>
      <c r="D80" s="461">
        <v>2702</v>
      </c>
      <c r="E80" s="461">
        <v>2958</v>
      </c>
      <c r="F80" s="335">
        <v>2958</v>
      </c>
    </row>
    <row r="81" spans="1:6" ht="12" customHeight="1">
      <c r="A81" s="318" t="s">
        <v>136</v>
      </c>
      <c r="B81" s="372" t="s">
        <v>233</v>
      </c>
      <c r="C81" s="461">
        <v>1249</v>
      </c>
      <c r="D81" s="461">
        <v>1249</v>
      </c>
      <c r="E81" s="461">
        <v>1249</v>
      </c>
      <c r="F81" s="335">
        <v>1249</v>
      </c>
    </row>
    <row r="82" spans="1:6" ht="12" customHeight="1">
      <c r="A82" s="326" t="s">
        <v>137</v>
      </c>
      <c r="B82" s="373" t="s">
        <v>234</v>
      </c>
      <c r="C82" s="461"/>
      <c r="D82" s="461"/>
      <c r="E82" s="461"/>
      <c r="F82" s="335"/>
    </row>
    <row r="83" spans="1:6" ht="12" customHeight="1">
      <c r="A83" s="318" t="s">
        <v>138</v>
      </c>
      <c r="B83" s="373" t="s">
        <v>235</v>
      </c>
      <c r="C83" s="461"/>
      <c r="D83" s="461"/>
      <c r="E83" s="461"/>
      <c r="F83" s="335"/>
    </row>
    <row r="84" spans="1:6" ht="12" customHeight="1" thickBot="1">
      <c r="A84" s="374" t="s">
        <v>140</v>
      </c>
      <c r="B84" s="375" t="s">
        <v>236</v>
      </c>
      <c r="C84" s="478"/>
      <c r="D84" s="478"/>
      <c r="E84" s="478"/>
      <c r="F84" s="376"/>
    </row>
    <row r="85" spans="1:6" ht="12.75" customHeight="1" thickBot="1">
      <c r="A85" s="412" t="s">
        <v>49</v>
      </c>
      <c r="B85" s="413" t="s">
        <v>443</v>
      </c>
      <c r="C85" s="423">
        <f>+C86+C87+C88</f>
        <v>50</v>
      </c>
      <c r="D85" s="423">
        <f>+D86+D87+D88</f>
        <v>50</v>
      </c>
      <c r="E85" s="423">
        <f>+E86+E87+E88</f>
        <v>50</v>
      </c>
      <c r="F85" s="414">
        <f>+F86+F87+F88</f>
        <v>50</v>
      </c>
    </row>
    <row r="86" spans="1:6" ht="12" customHeight="1">
      <c r="A86" s="332" t="s">
        <v>129</v>
      </c>
      <c r="B86" s="222" t="s">
        <v>302</v>
      </c>
      <c r="C86" s="460"/>
      <c r="D86" s="460"/>
      <c r="E86" s="460"/>
      <c r="F86" s="333"/>
    </row>
    <row r="87" spans="1:6" ht="12" customHeight="1">
      <c r="A87" s="332" t="s">
        <v>130</v>
      </c>
      <c r="B87" s="337" t="s">
        <v>211</v>
      </c>
      <c r="C87" s="456"/>
      <c r="D87" s="456"/>
      <c r="E87" s="456"/>
      <c r="F87" s="325"/>
    </row>
    <row r="88" spans="1:6" ht="12" customHeight="1">
      <c r="A88" s="332" t="s">
        <v>131</v>
      </c>
      <c r="B88" s="342" t="s">
        <v>332</v>
      </c>
      <c r="C88" s="454">
        <f>C90</f>
        <v>50</v>
      </c>
      <c r="D88" s="456">
        <f>D90</f>
        <v>50</v>
      </c>
      <c r="E88" s="456">
        <f>E90</f>
        <v>50</v>
      </c>
      <c r="F88" s="325">
        <f>F90</f>
        <v>50</v>
      </c>
    </row>
    <row r="89" spans="1:6" ht="12" customHeight="1">
      <c r="A89" s="332" t="s">
        <v>132</v>
      </c>
      <c r="B89" s="342" t="s">
        <v>401</v>
      </c>
      <c r="C89" s="454"/>
      <c r="D89" s="456"/>
      <c r="E89" s="456"/>
      <c r="F89" s="325"/>
    </row>
    <row r="90" spans="1:6" ht="12" customHeight="1">
      <c r="A90" s="332" t="s">
        <v>133</v>
      </c>
      <c r="B90" s="342" t="s">
        <v>333</v>
      </c>
      <c r="C90" s="454">
        <v>50</v>
      </c>
      <c r="D90" s="456">
        <v>50</v>
      </c>
      <c r="E90" s="456">
        <v>50</v>
      </c>
      <c r="F90" s="325">
        <v>50</v>
      </c>
    </row>
    <row r="91" spans="1:6" ht="30">
      <c r="A91" s="332" t="s">
        <v>139</v>
      </c>
      <c r="B91" s="342" t="s">
        <v>334</v>
      </c>
      <c r="C91" s="454"/>
      <c r="D91" s="456"/>
      <c r="E91" s="456"/>
      <c r="F91" s="325"/>
    </row>
    <row r="92" spans="1:6" ht="12" customHeight="1">
      <c r="A92" s="332" t="s">
        <v>141</v>
      </c>
      <c r="B92" s="378" t="s">
        <v>306</v>
      </c>
      <c r="C92" s="454"/>
      <c r="D92" s="456"/>
      <c r="E92" s="456"/>
      <c r="F92" s="325"/>
    </row>
    <row r="93" spans="1:6" ht="12" customHeight="1">
      <c r="A93" s="332" t="s">
        <v>212</v>
      </c>
      <c r="B93" s="378" t="s">
        <v>307</v>
      </c>
      <c r="C93" s="454"/>
      <c r="D93" s="456"/>
      <c r="E93" s="456"/>
      <c r="F93" s="325"/>
    </row>
    <row r="94" spans="1:6" ht="12" customHeight="1">
      <c r="A94" s="332" t="s">
        <v>213</v>
      </c>
      <c r="B94" s="378" t="s">
        <v>305</v>
      </c>
      <c r="C94" s="454"/>
      <c r="D94" s="456"/>
      <c r="E94" s="456"/>
      <c r="F94" s="325"/>
    </row>
    <row r="95" spans="1:6" ht="24" customHeight="1" thickBot="1">
      <c r="A95" s="326" t="s">
        <v>214</v>
      </c>
      <c r="B95" s="379" t="s">
        <v>304</v>
      </c>
      <c r="C95" s="479"/>
      <c r="D95" s="461"/>
      <c r="E95" s="461"/>
      <c r="F95" s="335"/>
    </row>
    <row r="96" spans="1:6" ht="12" customHeight="1" thickBot="1">
      <c r="A96" s="412" t="s">
        <v>50</v>
      </c>
      <c r="B96" s="415" t="s">
        <v>335</v>
      </c>
      <c r="C96" s="423">
        <f>+C97+C98</f>
        <v>0</v>
      </c>
      <c r="D96" s="423">
        <f>+D97+D98</f>
        <v>0</v>
      </c>
      <c r="E96" s="423">
        <f>+E97+E98</f>
        <v>0</v>
      </c>
      <c r="F96" s="414">
        <f>+F97+F98</f>
        <v>0</v>
      </c>
    </row>
    <row r="97" spans="1:6" ht="12" customHeight="1">
      <c r="A97" s="332" t="s">
        <v>103</v>
      </c>
      <c r="B97" s="230" t="s">
        <v>92</v>
      </c>
      <c r="C97" s="460"/>
      <c r="D97" s="460"/>
      <c r="E97" s="460"/>
      <c r="F97" s="333"/>
    </row>
    <row r="98" spans="1:6" ht="12" customHeight="1" thickBot="1">
      <c r="A98" s="334" t="s">
        <v>104</v>
      </c>
      <c r="B98" s="337" t="s">
        <v>93</v>
      </c>
      <c r="C98" s="461"/>
      <c r="D98" s="461"/>
      <c r="E98" s="461"/>
      <c r="F98" s="335"/>
    </row>
    <row r="99" spans="1:6" s="114" customFormat="1" ht="12" customHeight="1" thickBot="1">
      <c r="A99" s="416" t="s">
        <v>51</v>
      </c>
      <c r="B99" s="397" t="s">
        <v>308</v>
      </c>
      <c r="C99" s="560"/>
      <c r="D99" s="655"/>
      <c r="E99" s="655"/>
      <c r="F99" s="565"/>
    </row>
    <row r="100" spans="1:6" ht="13.5" customHeight="1" thickBot="1">
      <c r="A100" s="417" t="s">
        <v>52</v>
      </c>
      <c r="B100" s="418" t="s">
        <v>160</v>
      </c>
      <c r="C100" s="559">
        <f>+C72+C85+C96+C99</f>
        <v>164266</v>
      </c>
      <c r="D100" s="559">
        <f>+D72+D85+D96+D99</f>
        <v>171285</v>
      </c>
      <c r="E100" s="559">
        <f>+E72+E85+E96+E99</f>
        <v>173743</v>
      </c>
      <c r="F100" s="411">
        <f>+F72+F85+F96+F99</f>
        <v>186074</v>
      </c>
    </row>
    <row r="101" spans="1:6" ht="13.5" customHeight="1" thickBot="1">
      <c r="A101" s="416" t="s">
        <v>53</v>
      </c>
      <c r="B101" s="397" t="s">
        <v>402</v>
      </c>
      <c r="C101" s="423">
        <f>+C102+C110</f>
        <v>500</v>
      </c>
      <c r="D101" s="423">
        <f>+D102+D110</f>
        <v>500</v>
      </c>
      <c r="E101" s="423">
        <f>+E102+E110</f>
        <v>500</v>
      </c>
      <c r="F101" s="414">
        <f>+F102+F110</f>
        <v>500</v>
      </c>
    </row>
    <row r="102" spans="1:6" ht="12" customHeight="1" thickBot="1">
      <c r="A102" s="382" t="s">
        <v>110</v>
      </c>
      <c r="B102" s="383" t="s">
        <v>406</v>
      </c>
      <c r="C102" s="561">
        <f>+C103+C104+C105+C106+C107+C108+C109</f>
        <v>0</v>
      </c>
      <c r="D102" s="561">
        <f>+D103+D104+D105+D106+D107+D108+D109</f>
        <v>0</v>
      </c>
      <c r="E102" s="561">
        <f>+E103+E104+E105+E106+E107+E108+E109</f>
        <v>0</v>
      </c>
      <c r="F102" s="419">
        <f>+F103+F104+F105+F106+F107+F108+F109</f>
        <v>0</v>
      </c>
    </row>
    <row r="103" spans="1:6" ht="12" customHeight="1">
      <c r="A103" s="384" t="s">
        <v>113</v>
      </c>
      <c r="B103" s="320" t="s">
        <v>309</v>
      </c>
      <c r="C103" s="481"/>
      <c r="D103" s="481"/>
      <c r="E103" s="481"/>
      <c r="F103" s="385"/>
    </row>
    <row r="104" spans="1:6" ht="12" customHeight="1">
      <c r="A104" s="357" t="s">
        <v>114</v>
      </c>
      <c r="B104" s="342" t="s">
        <v>310</v>
      </c>
      <c r="C104" s="482"/>
      <c r="D104" s="482"/>
      <c r="E104" s="482"/>
      <c r="F104" s="386"/>
    </row>
    <row r="105" spans="1:6" ht="12" customHeight="1">
      <c r="A105" s="357" t="s">
        <v>115</v>
      </c>
      <c r="B105" s="342" t="s">
        <v>311</v>
      </c>
      <c r="C105" s="482"/>
      <c r="D105" s="482"/>
      <c r="E105" s="482"/>
      <c r="F105" s="386"/>
    </row>
    <row r="106" spans="1:6" ht="12" customHeight="1">
      <c r="A106" s="357" t="s">
        <v>116</v>
      </c>
      <c r="B106" s="342" t="s">
        <v>312</v>
      </c>
      <c r="C106" s="482"/>
      <c r="D106" s="482"/>
      <c r="E106" s="482"/>
      <c r="F106" s="386"/>
    </row>
    <row r="107" spans="1:6" ht="12" customHeight="1">
      <c r="A107" s="357" t="s">
        <v>198</v>
      </c>
      <c r="B107" s="342" t="s">
        <v>313</v>
      </c>
      <c r="C107" s="482"/>
      <c r="D107" s="482"/>
      <c r="E107" s="482"/>
      <c r="F107" s="386"/>
    </row>
    <row r="108" spans="1:6" ht="12" customHeight="1">
      <c r="A108" s="357" t="s">
        <v>215</v>
      </c>
      <c r="B108" s="342" t="s">
        <v>314</v>
      </c>
      <c r="C108" s="482"/>
      <c r="D108" s="482"/>
      <c r="E108" s="482"/>
      <c r="F108" s="386"/>
    </row>
    <row r="109" spans="1:6" ht="12" customHeight="1" thickBot="1">
      <c r="A109" s="387" t="s">
        <v>216</v>
      </c>
      <c r="B109" s="388" t="s">
        <v>315</v>
      </c>
      <c r="C109" s="483"/>
      <c r="D109" s="483"/>
      <c r="E109" s="483"/>
      <c r="F109" s="389"/>
    </row>
    <row r="110" spans="1:6" ht="13.5" customHeight="1" thickBot="1">
      <c r="A110" s="382" t="s">
        <v>111</v>
      </c>
      <c r="B110" s="383" t="s">
        <v>447</v>
      </c>
      <c r="C110" s="561">
        <f>+C111+C112+C113+C114+C115+C116+C117+C118</f>
        <v>500</v>
      </c>
      <c r="D110" s="561">
        <f>+D111+D112+D113+D114+D115+D116+D117+D118</f>
        <v>500</v>
      </c>
      <c r="E110" s="561">
        <f>+E111+E112+E113+E114+E115+E116+E117+E118</f>
        <v>500</v>
      </c>
      <c r="F110" s="419">
        <f>+F111+F112+F113+F114+F115+F116+F117+F118</f>
        <v>500</v>
      </c>
    </row>
    <row r="111" spans="1:6" ht="12" customHeight="1">
      <c r="A111" s="384" t="s">
        <v>119</v>
      </c>
      <c r="B111" s="320" t="s">
        <v>309</v>
      </c>
      <c r="C111" s="481"/>
      <c r="D111" s="481"/>
      <c r="E111" s="481"/>
      <c r="F111" s="385"/>
    </row>
    <row r="112" spans="1:6" ht="12" customHeight="1">
      <c r="A112" s="357" t="s">
        <v>120</v>
      </c>
      <c r="B112" s="342" t="s">
        <v>316</v>
      </c>
      <c r="C112" s="482"/>
      <c r="D112" s="482"/>
      <c r="E112" s="482"/>
      <c r="F112" s="386"/>
    </row>
    <row r="113" spans="1:6" ht="12" customHeight="1">
      <c r="A113" s="357" t="s">
        <v>121</v>
      </c>
      <c r="B113" s="342" t="s">
        <v>311</v>
      </c>
      <c r="C113" s="482"/>
      <c r="D113" s="482"/>
      <c r="E113" s="482"/>
      <c r="F113" s="386"/>
    </row>
    <row r="114" spans="1:6" ht="12" customHeight="1">
      <c r="A114" s="357" t="s">
        <v>122</v>
      </c>
      <c r="B114" s="342" t="s">
        <v>312</v>
      </c>
      <c r="C114" s="482"/>
      <c r="D114" s="482"/>
      <c r="E114" s="482"/>
      <c r="F114" s="386"/>
    </row>
    <row r="115" spans="1:6" ht="12" customHeight="1">
      <c r="A115" s="357" t="s">
        <v>199</v>
      </c>
      <c r="B115" s="342" t="s">
        <v>313</v>
      </c>
      <c r="C115" s="482">
        <v>500</v>
      </c>
      <c r="D115" s="482">
        <v>500</v>
      </c>
      <c r="E115" s="482">
        <v>500</v>
      </c>
      <c r="F115" s="386">
        <v>500</v>
      </c>
    </row>
    <row r="116" spans="1:6" ht="12" customHeight="1">
      <c r="A116" s="357" t="s">
        <v>217</v>
      </c>
      <c r="B116" s="342" t="s">
        <v>317</v>
      </c>
      <c r="C116" s="482"/>
      <c r="D116" s="482"/>
      <c r="E116" s="482"/>
      <c r="F116" s="386"/>
    </row>
    <row r="117" spans="1:6" ht="12" customHeight="1">
      <c r="A117" s="357" t="s">
        <v>218</v>
      </c>
      <c r="B117" s="342" t="s">
        <v>315</v>
      </c>
      <c r="C117" s="482"/>
      <c r="D117" s="482"/>
      <c r="E117" s="482"/>
      <c r="F117" s="386"/>
    </row>
    <row r="118" spans="1:6" ht="12" customHeight="1" thickBot="1">
      <c r="A118" s="387" t="s">
        <v>219</v>
      </c>
      <c r="B118" s="388" t="s">
        <v>404</v>
      </c>
      <c r="C118" s="483"/>
      <c r="D118" s="483"/>
      <c r="E118" s="483"/>
      <c r="F118" s="389"/>
    </row>
    <row r="119" spans="1:6" ht="14.25" customHeight="1" thickBot="1">
      <c r="A119" s="416" t="s">
        <v>54</v>
      </c>
      <c r="B119" s="397" t="s">
        <v>318</v>
      </c>
      <c r="C119" s="562">
        <f>+C100+C101</f>
        <v>164766</v>
      </c>
      <c r="D119" s="562">
        <f>+D100+D101</f>
        <v>171785</v>
      </c>
      <c r="E119" s="562">
        <f>+E100+E101</f>
        <v>174243</v>
      </c>
      <c r="F119" s="398">
        <f>+F100+F101</f>
        <v>186574</v>
      </c>
    </row>
    <row r="120" spans="1:12" ht="15" customHeight="1" thickBot="1">
      <c r="A120" s="416" t="s">
        <v>55</v>
      </c>
      <c r="B120" s="397" t="s">
        <v>319</v>
      </c>
      <c r="C120" s="563"/>
      <c r="D120" s="563"/>
      <c r="E120" s="563"/>
      <c r="F120" s="420"/>
      <c r="I120" s="10"/>
      <c r="J120" s="26"/>
      <c r="K120" s="26"/>
      <c r="L120" s="26"/>
    </row>
    <row r="121" spans="1:6" s="1" customFormat="1" ht="14.25" customHeight="1" thickBot="1">
      <c r="A121" s="362" t="s">
        <v>56</v>
      </c>
      <c r="B121" s="321" t="s">
        <v>320</v>
      </c>
      <c r="C121" s="564">
        <f>+C119+C120</f>
        <v>164766</v>
      </c>
      <c r="D121" s="564">
        <f>+D119+D120</f>
        <v>171785</v>
      </c>
      <c r="E121" s="564">
        <f>+E119+E120</f>
        <v>174243</v>
      </c>
      <c r="F121" s="421">
        <f>+F119+F120</f>
        <v>186574</v>
      </c>
    </row>
    <row r="122" spans="1:6" ht="7.5" customHeight="1">
      <c r="A122" s="393"/>
      <c r="B122" s="393"/>
      <c r="C122" s="393"/>
      <c r="D122" s="393"/>
      <c r="E122" s="393"/>
      <c r="F122" s="394"/>
    </row>
    <row r="123" spans="1:6" ht="15.75">
      <c r="A123" s="658" t="s">
        <v>163</v>
      </c>
      <c r="B123" s="658"/>
      <c r="C123" s="658"/>
      <c r="D123" s="658"/>
      <c r="E123" s="658"/>
      <c r="F123" s="658"/>
    </row>
    <row r="124" spans="1:6" ht="15" customHeight="1" thickBot="1">
      <c r="A124" s="671" t="s">
        <v>156</v>
      </c>
      <c r="B124" s="671"/>
      <c r="C124" s="434"/>
      <c r="D124" s="434"/>
      <c r="E124" s="434"/>
      <c r="F124" s="422" t="s">
        <v>322</v>
      </c>
    </row>
    <row r="125" spans="1:7" ht="27.75" customHeight="1" thickBot="1">
      <c r="A125" s="412">
        <v>1</v>
      </c>
      <c r="B125" s="413" t="s">
        <v>226</v>
      </c>
      <c r="C125" s="423">
        <f>+C50-C100</f>
        <v>1752</v>
      </c>
      <c r="D125" s="423">
        <f>+D50-D100</f>
        <v>1752</v>
      </c>
      <c r="E125" s="423">
        <f>+E50-E100</f>
        <v>1752</v>
      </c>
      <c r="F125" s="423">
        <f>+F50-F100</f>
        <v>1752</v>
      </c>
      <c r="G125" s="32"/>
    </row>
    <row r="126" spans="1:6" ht="11.25" customHeight="1">
      <c r="A126" s="185"/>
      <c r="B126" s="185"/>
      <c r="C126" s="185"/>
      <c r="D126" s="185"/>
      <c r="E126" s="185"/>
      <c r="F126" s="186"/>
    </row>
  </sheetData>
  <sheetProtection/>
  <mergeCells count="6">
    <mergeCell ref="A124:B124"/>
    <mergeCell ref="A68:F68"/>
    <mergeCell ref="A1:F1"/>
    <mergeCell ref="A2:B2"/>
    <mergeCell ref="A69:B69"/>
    <mergeCell ref="A123:F12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Murakeresztúr Község Önkormányzat
2013. ÉVI KÖLTSÉGVETÉS
KÖTELEZŐ FELADATAINAK MÉRLEGE &amp;10
&amp;R&amp;"Times New Roman CE,Félkövér dőlt"&amp;11 1.2. melléklet a 13/2013. (IX.13.) önkormányzati rendelethez</oddHead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="120" zoomScaleNormal="120" zoomScaleSheetLayoutView="100" zoomScalePageLayoutView="0" workbookViewId="0" topLeftCell="B1">
      <selection activeCell="F8" sqref="F8"/>
    </sheetView>
  </sheetViews>
  <sheetFormatPr defaultColWidth="9.00390625" defaultRowHeight="12.75"/>
  <cols>
    <col min="1" max="1" width="7.125" style="187" customWidth="1"/>
    <col min="2" max="2" width="75.00390625" style="187" customWidth="1"/>
    <col min="3" max="4" width="12.50390625" style="187" customWidth="1"/>
    <col min="5" max="5" width="12.875" style="187" customWidth="1"/>
    <col min="6" max="6" width="13.00390625" style="188" customWidth="1"/>
    <col min="7" max="7" width="9.00390625" style="8" customWidth="1"/>
    <col min="8" max="16384" width="9.375" style="8" customWidth="1"/>
  </cols>
  <sheetData>
    <row r="1" spans="1:6" ht="15.75" customHeight="1">
      <c r="A1" s="664" t="s">
        <v>45</v>
      </c>
      <c r="B1" s="664"/>
      <c r="C1" s="664"/>
      <c r="D1" s="664"/>
      <c r="E1" s="664"/>
      <c r="F1" s="664"/>
    </row>
    <row r="2" spans="1:6" ht="15.75" customHeight="1" thickBot="1">
      <c r="A2" s="666" t="s">
        <v>154</v>
      </c>
      <c r="B2" s="666"/>
      <c r="C2" s="38"/>
      <c r="D2" s="38"/>
      <c r="E2" s="38"/>
      <c r="F2" s="116" t="s">
        <v>322</v>
      </c>
    </row>
    <row r="3" spans="1:6" ht="48.75" customHeight="1" thickBot="1">
      <c r="A3" s="311" t="s">
        <v>101</v>
      </c>
      <c r="B3" s="312" t="s">
        <v>47</v>
      </c>
      <c r="C3" s="451" t="s">
        <v>476</v>
      </c>
      <c r="D3" s="451" t="s">
        <v>488</v>
      </c>
      <c r="E3" s="451" t="s">
        <v>489</v>
      </c>
      <c r="F3" s="450" t="s">
        <v>494</v>
      </c>
    </row>
    <row r="4" spans="1:6" s="9" customFormat="1" ht="12" customHeight="1" thickBot="1">
      <c r="A4" s="311">
        <v>1</v>
      </c>
      <c r="B4" s="312">
        <v>2</v>
      </c>
      <c r="C4" s="436">
        <v>3</v>
      </c>
      <c r="D4" s="436">
        <v>4</v>
      </c>
      <c r="E4" s="436">
        <v>5</v>
      </c>
      <c r="F4" s="313">
        <v>6</v>
      </c>
    </row>
    <row r="5" spans="1:6" s="1" customFormat="1" ht="14.25" customHeight="1" thickBot="1">
      <c r="A5" s="314" t="s">
        <v>48</v>
      </c>
      <c r="B5" s="265" t="s">
        <v>169</v>
      </c>
      <c r="C5" s="452">
        <f>+C6+C11+C20</f>
        <v>7197</v>
      </c>
      <c r="D5" s="452">
        <f>+D6+D11+D20</f>
        <v>7197</v>
      </c>
      <c r="E5" s="452">
        <f>+E6+E11+E20</f>
        <v>7357</v>
      </c>
      <c r="F5" s="315">
        <f>+F6+F11+F20</f>
        <v>7357</v>
      </c>
    </row>
    <row r="6" spans="1:6" s="1" customFormat="1" ht="12" customHeight="1" thickBot="1">
      <c r="A6" s="316" t="s">
        <v>49</v>
      </c>
      <c r="B6" s="317" t="s">
        <v>396</v>
      </c>
      <c r="C6" s="453">
        <f>+C7+C8+C9+C10</f>
        <v>0</v>
      </c>
      <c r="D6" s="396">
        <f>+D7+D8+D9+D10</f>
        <v>0</v>
      </c>
      <c r="E6" s="396">
        <f>+E7+E8+E9+E10</f>
        <v>0</v>
      </c>
      <c r="F6" s="322">
        <f>+F7+F8+F9+F10</f>
        <v>0</v>
      </c>
    </row>
    <row r="7" spans="1:6" s="1" customFormat="1" ht="12" customHeight="1">
      <c r="A7" s="318" t="s">
        <v>129</v>
      </c>
      <c r="B7" s="319" t="s">
        <v>88</v>
      </c>
      <c r="C7" s="454"/>
      <c r="D7" s="456"/>
      <c r="E7" s="456"/>
      <c r="F7" s="325"/>
    </row>
    <row r="8" spans="1:6" s="1" customFormat="1" ht="12" customHeight="1">
      <c r="A8" s="318" t="s">
        <v>130</v>
      </c>
      <c r="B8" s="320" t="s">
        <v>102</v>
      </c>
      <c r="C8" s="454"/>
      <c r="D8" s="456"/>
      <c r="E8" s="456"/>
      <c r="F8" s="325"/>
    </row>
    <row r="9" spans="1:6" s="1" customFormat="1" ht="12" customHeight="1">
      <c r="A9" s="318" t="s">
        <v>131</v>
      </c>
      <c r="B9" s="320" t="s">
        <v>170</v>
      </c>
      <c r="C9" s="454"/>
      <c r="D9" s="456"/>
      <c r="E9" s="456"/>
      <c r="F9" s="325"/>
    </row>
    <row r="10" spans="1:6" s="1" customFormat="1" ht="12" customHeight="1" thickBot="1">
      <c r="A10" s="318" t="s">
        <v>132</v>
      </c>
      <c r="B10" s="321" t="s">
        <v>171</v>
      </c>
      <c r="C10" s="454"/>
      <c r="D10" s="456"/>
      <c r="E10" s="456"/>
      <c r="F10" s="325"/>
    </row>
    <row r="11" spans="1:6" s="1" customFormat="1" ht="13.5" customHeight="1" thickBot="1">
      <c r="A11" s="316" t="s">
        <v>50</v>
      </c>
      <c r="B11" s="265" t="s">
        <v>172</v>
      </c>
      <c r="C11" s="396">
        <f>+C12+C13+C14+C15+C16+C17+C18+C19</f>
        <v>7197</v>
      </c>
      <c r="D11" s="396">
        <f>+D12+D13+D14+D15+D16+D17+D18+D19</f>
        <v>7197</v>
      </c>
      <c r="E11" s="396">
        <f>+E12+E13+E14+E15+E16+E17+E18+E19</f>
        <v>7357</v>
      </c>
      <c r="F11" s="322">
        <f>+F12+F13+F14+F15+F16+F17+F18+F19</f>
        <v>7357</v>
      </c>
    </row>
    <row r="12" spans="1:6" s="1" customFormat="1" ht="12" customHeight="1">
      <c r="A12" s="323" t="s">
        <v>103</v>
      </c>
      <c r="B12" s="219" t="s">
        <v>177</v>
      </c>
      <c r="C12" s="455"/>
      <c r="D12" s="455"/>
      <c r="E12" s="455"/>
      <c r="F12" s="324"/>
    </row>
    <row r="13" spans="1:6" s="1" customFormat="1" ht="12" customHeight="1">
      <c r="A13" s="318" t="s">
        <v>104</v>
      </c>
      <c r="B13" s="222" t="s">
        <v>178</v>
      </c>
      <c r="C13" s="456">
        <v>3902</v>
      </c>
      <c r="D13" s="456">
        <v>3902</v>
      </c>
      <c r="E13" s="456">
        <v>3902</v>
      </c>
      <c r="F13" s="325">
        <v>3902</v>
      </c>
    </row>
    <row r="14" spans="1:6" s="1" customFormat="1" ht="12" customHeight="1">
      <c r="A14" s="318" t="s">
        <v>105</v>
      </c>
      <c r="B14" s="222" t="s">
        <v>179</v>
      </c>
      <c r="C14" s="456"/>
      <c r="D14" s="456"/>
      <c r="E14" s="456">
        <v>160</v>
      </c>
      <c r="F14" s="325">
        <v>160</v>
      </c>
    </row>
    <row r="15" spans="1:6" s="1" customFormat="1" ht="12" customHeight="1">
      <c r="A15" s="318" t="s">
        <v>106</v>
      </c>
      <c r="B15" s="222" t="s">
        <v>180</v>
      </c>
      <c r="C15" s="456"/>
      <c r="D15" s="456"/>
      <c r="E15" s="456"/>
      <c r="F15" s="325"/>
    </row>
    <row r="16" spans="1:6" s="1" customFormat="1" ht="12" customHeight="1">
      <c r="A16" s="326" t="s">
        <v>173</v>
      </c>
      <c r="B16" s="224" t="s">
        <v>181</v>
      </c>
      <c r="C16" s="457">
        <v>1765</v>
      </c>
      <c r="D16" s="457">
        <v>1765</v>
      </c>
      <c r="E16" s="457">
        <v>1765</v>
      </c>
      <c r="F16" s="327">
        <v>1765</v>
      </c>
    </row>
    <row r="17" spans="1:6" s="1" customFormat="1" ht="12" customHeight="1">
      <c r="A17" s="318" t="s">
        <v>174</v>
      </c>
      <c r="B17" s="222" t="s">
        <v>261</v>
      </c>
      <c r="C17" s="456">
        <v>1530</v>
      </c>
      <c r="D17" s="456">
        <v>1530</v>
      </c>
      <c r="E17" s="456">
        <v>1530</v>
      </c>
      <c r="F17" s="325">
        <v>1530</v>
      </c>
    </row>
    <row r="18" spans="1:6" s="1" customFormat="1" ht="12" customHeight="1">
      <c r="A18" s="318" t="s">
        <v>175</v>
      </c>
      <c r="B18" s="222" t="s">
        <v>183</v>
      </c>
      <c r="C18" s="456"/>
      <c r="D18" s="456"/>
      <c r="E18" s="456"/>
      <c r="F18" s="325"/>
    </row>
    <row r="19" spans="1:6" s="1" customFormat="1" ht="12" customHeight="1" thickBot="1">
      <c r="A19" s="328" t="s">
        <v>176</v>
      </c>
      <c r="B19" s="329" t="s">
        <v>184</v>
      </c>
      <c r="C19" s="458"/>
      <c r="D19" s="458"/>
      <c r="E19" s="458"/>
      <c r="F19" s="330"/>
    </row>
    <row r="20" spans="1:6" s="1" customFormat="1" ht="12" customHeight="1" thickBot="1">
      <c r="A20" s="316" t="s">
        <v>185</v>
      </c>
      <c r="B20" s="265" t="s">
        <v>262</v>
      </c>
      <c r="C20" s="459"/>
      <c r="D20" s="459"/>
      <c r="E20" s="459"/>
      <c r="F20" s="331"/>
    </row>
    <row r="21" spans="1:6" s="1" customFormat="1" ht="12" customHeight="1" thickBot="1">
      <c r="A21" s="316" t="s">
        <v>52</v>
      </c>
      <c r="B21" s="265" t="s">
        <v>440</v>
      </c>
      <c r="C21" s="396">
        <f>+C22+C23+C24+C25+C26+C27+C28+C29</f>
        <v>0</v>
      </c>
      <c r="D21" s="396">
        <f>+D22+D23+D24+D25+D26+D27+D28+D29</f>
        <v>0</v>
      </c>
      <c r="E21" s="396">
        <f>+E22+E23+E24+E25+E26+E27+E28+E29</f>
        <v>78</v>
      </c>
      <c r="F21" s="322">
        <f>+F22+F23+F24+F25+F26+F27+F28+F29</f>
        <v>78</v>
      </c>
    </row>
    <row r="22" spans="1:6" s="1" customFormat="1" ht="12" customHeight="1">
      <c r="A22" s="332" t="s">
        <v>107</v>
      </c>
      <c r="B22" s="230" t="s">
        <v>192</v>
      </c>
      <c r="C22" s="460"/>
      <c r="D22" s="460"/>
      <c r="E22" s="460"/>
      <c r="F22" s="333"/>
    </row>
    <row r="23" spans="1:6" s="1" customFormat="1" ht="12" customHeight="1">
      <c r="A23" s="318" t="s">
        <v>108</v>
      </c>
      <c r="B23" s="222" t="s">
        <v>193</v>
      </c>
      <c r="C23" s="456"/>
      <c r="D23" s="456"/>
      <c r="E23" s="456"/>
      <c r="F23" s="325"/>
    </row>
    <row r="24" spans="1:6" s="1" customFormat="1" ht="12" customHeight="1">
      <c r="A24" s="318" t="s">
        <v>109</v>
      </c>
      <c r="B24" s="222" t="s">
        <v>194</v>
      </c>
      <c r="C24" s="456"/>
      <c r="D24" s="456"/>
      <c r="E24" s="456"/>
      <c r="F24" s="325"/>
    </row>
    <row r="25" spans="1:6" s="1" customFormat="1" ht="12" customHeight="1">
      <c r="A25" s="334" t="s">
        <v>187</v>
      </c>
      <c r="B25" s="222" t="s">
        <v>112</v>
      </c>
      <c r="C25" s="461"/>
      <c r="D25" s="461"/>
      <c r="E25" s="461"/>
      <c r="F25" s="335"/>
    </row>
    <row r="26" spans="1:6" s="1" customFormat="1" ht="12" customHeight="1">
      <c r="A26" s="334" t="s">
        <v>188</v>
      </c>
      <c r="B26" s="222" t="s">
        <v>195</v>
      </c>
      <c r="C26" s="461"/>
      <c r="D26" s="461"/>
      <c r="E26" s="461"/>
      <c r="F26" s="335"/>
    </row>
    <row r="27" spans="1:6" s="1" customFormat="1" ht="12" customHeight="1">
      <c r="A27" s="318" t="s">
        <v>189</v>
      </c>
      <c r="B27" s="222" t="s">
        <v>196</v>
      </c>
      <c r="C27" s="456"/>
      <c r="D27" s="456"/>
      <c r="E27" s="456"/>
      <c r="F27" s="325"/>
    </row>
    <row r="28" spans="1:6" s="1" customFormat="1" ht="12" customHeight="1">
      <c r="A28" s="318" t="s">
        <v>190</v>
      </c>
      <c r="B28" s="222" t="s">
        <v>263</v>
      </c>
      <c r="C28" s="462"/>
      <c r="D28" s="462"/>
      <c r="E28" s="462"/>
      <c r="F28" s="336"/>
    </row>
    <row r="29" spans="1:6" s="1" customFormat="1" ht="12" customHeight="1" thickBot="1">
      <c r="A29" s="318" t="s">
        <v>191</v>
      </c>
      <c r="B29" s="337" t="s">
        <v>197</v>
      </c>
      <c r="C29" s="462"/>
      <c r="D29" s="462"/>
      <c r="E29" s="462">
        <v>78</v>
      </c>
      <c r="F29" s="336">
        <v>78</v>
      </c>
    </row>
    <row r="30" spans="1:6" s="1" customFormat="1" ht="12" customHeight="1" thickBot="1">
      <c r="A30" s="338" t="s">
        <v>53</v>
      </c>
      <c r="B30" s="265" t="s">
        <v>441</v>
      </c>
      <c r="C30" s="453">
        <f>+C31+C37</f>
        <v>0</v>
      </c>
      <c r="D30" s="396">
        <f>+D31+D37</f>
        <v>0</v>
      </c>
      <c r="E30" s="396">
        <f>+E31+E37</f>
        <v>0</v>
      </c>
      <c r="F30" s="322">
        <f>+F31+F37</f>
        <v>0</v>
      </c>
    </row>
    <row r="31" spans="1:6" s="1" customFormat="1" ht="12" customHeight="1">
      <c r="A31" s="339" t="s">
        <v>110</v>
      </c>
      <c r="B31" s="340" t="s">
        <v>397</v>
      </c>
      <c r="C31" s="463">
        <f>+C32+C33+C34+C35+C36</f>
        <v>0</v>
      </c>
      <c r="D31" s="474">
        <f>+D32+D33+D34+D35+D36</f>
        <v>0</v>
      </c>
      <c r="E31" s="474">
        <f>+E32+E33+E34+E35+E36</f>
        <v>0</v>
      </c>
      <c r="F31" s="356">
        <f>+F32+F33+F34+F35+F36</f>
        <v>0</v>
      </c>
    </row>
    <row r="32" spans="1:6" s="1" customFormat="1" ht="12" customHeight="1">
      <c r="A32" s="341" t="s">
        <v>113</v>
      </c>
      <c r="B32" s="342" t="s">
        <v>264</v>
      </c>
      <c r="C32" s="464"/>
      <c r="D32" s="462"/>
      <c r="E32" s="462"/>
      <c r="F32" s="336"/>
    </row>
    <row r="33" spans="1:6" s="1" customFormat="1" ht="12" customHeight="1">
      <c r="A33" s="341" t="s">
        <v>114</v>
      </c>
      <c r="B33" s="342" t="s">
        <v>265</v>
      </c>
      <c r="C33" s="464"/>
      <c r="D33" s="462"/>
      <c r="E33" s="462"/>
      <c r="F33" s="336"/>
    </row>
    <row r="34" spans="1:6" s="1" customFormat="1" ht="12" customHeight="1">
      <c r="A34" s="341" t="s">
        <v>115</v>
      </c>
      <c r="B34" s="342" t="s">
        <v>266</v>
      </c>
      <c r="C34" s="464"/>
      <c r="D34" s="462"/>
      <c r="E34" s="462"/>
      <c r="F34" s="336"/>
    </row>
    <row r="35" spans="1:6" s="1" customFormat="1" ht="12" customHeight="1">
      <c r="A35" s="341" t="s">
        <v>116</v>
      </c>
      <c r="B35" s="342" t="s">
        <v>267</v>
      </c>
      <c r="C35" s="464"/>
      <c r="D35" s="462"/>
      <c r="E35" s="462"/>
      <c r="F35" s="336"/>
    </row>
    <row r="36" spans="1:6" s="1" customFormat="1" ht="12" customHeight="1">
      <c r="A36" s="341" t="s">
        <v>198</v>
      </c>
      <c r="B36" s="342" t="s">
        <v>398</v>
      </c>
      <c r="C36" s="464"/>
      <c r="D36" s="462"/>
      <c r="E36" s="462"/>
      <c r="F36" s="336"/>
    </row>
    <row r="37" spans="1:6" s="1" customFormat="1" ht="12" customHeight="1">
      <c r="A37" s="341" t="s">
        <v>111</v>
      </c>
      <c r="B37" s="343" t="s">
        <v>399</v>
      </c>
      <c r="C37" s="465">
        <f>+C38+C39+C40+C41+C42</f>
        <v>0</v>
      </c>
      <c r="D37" s="475">
        <f>+D38+D39+D40+D41+D42</f>
        <v>0</v>
      </c>
      <c r="E37" s="475">
        <f>+E38+E39+E40+E41+E42</f>
        <v>0</v>
      </c>
      <c r="F37" s="359">
        <f>+F38+F39+F40+F41+F42</f>
        <v>0</v>
      </c>
    </row>
    <row r="38" spans="1:6" s="1" customFormat="1" ht="12" customHeight="1">
      <c r="A38" s="341" t="s">
        <v>119</v>
      </c>
      <c r="B38" s="342" t="s">
        <v>264</v>
      </c>
      <c r="C38" s="464"/>
      <c r="D38" s="462"/>
      <c r="E38" s="462"/>
      <c r="F38" s="336"/>
    </row>
    <row r="39" spans="1:6" s="1" customFormat="1" ht="12" customHeight="1">
      <c r="A39" s="341" t="s">
        <v>120</v>
      </c>
      <c r="B39" s="342" t="s">
        <v>265</v>
      </c>
      <c r="C39" s="464"/>
      <c r="D39" s="462"/>
      <c r="E39" s="462"/>
      <c r="F39" s="336"/>
    </row>
    <row r="40" spans="1:6" s="1" customFormat="1" ht="12" customHeight="1">
      <c r="A40" s="341" t="s">
        <v>121</v>
      </c>
      <c r="B40" s="342" t="s">
        <v>266</v>
      </c>
      <c r="C40" s="464"/>
      <c r="D40" s="462"/>
      <c r="E40" s="462"/>
      <c r="F40" s="336"/>
    </row>
    <row r="41" spans="1:6" s="1" customFormat="1" ht="12" customHeight="1">
      <c r="A41" s="341" t="s">
        <v>122</v>
      </c>
      <c r="B41" s="344" t="s">
        <v>267</v>
      </c>
      <c r="C41" s="464"/>
      <c r="D41" s="462"/>
      <c r="E41" s="462"/>
      <c r="F41" s="336"/>
    </row>
    <row r="42" spans="1:6" s="1" customFormat="1" ht="12" customHeight="1" thickBot="1">
      <c r="A42" s="345" t="s">
        <v>199</v>
      </c>
      <c r="B42" s="346" t="s">
        <v>400</v>
      </c>
      <c r="C42" s="466"/>
      <c r="D42" s="650"/>
      <c r="E42" s="650"/>
      <c r="F42" s="399"/>
    </row>
    <row r="43" spans="1:6" s="1" customFormat="1" ht="12" customHeight="1" thickBot="1">
      <c r="A43" s="316" t="s">
        <v>200</v>
      </c>
      <c r="B43" s="347" t="s">
        <v>268</v>
      </c>
      <c r="C43" s="453">
        <f>+C44+C45</f>
        <v>0</v>
      </c>
      <c r="D43" s="396">
        <f>+D44+D45</f>
        <v>0</v>
      </c>
      <c r="E43" s="396">
        <f>+E44+E45</f>
        <v>0</v>
      </c>
      <c r="F43" s="322">
        <f>+F44+F45</f>
        <v>0</v>
      </c>
    </row>
    <row r="44" spans="1:6" s="1" customFormat="1" ht="12" customHeight="1">
      <c r="A44" s="332" t="s">
        <v>117</v>
      </c>
      <c r="B44" s="320" t="s">
        <v>269</v>
      </c>
      <c r="C44" s="467"/>
      <c r="D44" s="460"/>
      <c r="E44" s="460"/>
      <c r="F44" s="333"/>
    </row>
    <row r="45" spans="1:6" s="1" customFormat="1" ht="12" customHeight="1" thickBot="1">
      <c r="A45" s="326" t="s">
        <v>118</v>
      </c>
      <c r="B45" s="348" t="s">
        <v>273</v>
      </c>
      <c r="C45" s="468"/>
      <c r="D45" s="457"/>
      <c r="E45" s="457"/>
      <c r="F45" s="327"/>
    </row>
    <row r="46" spans="1:6" s="1" customFormat="1" ht="12" customHeight="1" thickBot="1">
      <c r="A46" s="316" t="s">
        <v>55</v>
      </c>
      <c r="B46" s="347" t="s">
        <v>272</v>
      </c>
      <c r="C46" s="453">
        <f>+C47+C48+C49</f>
        <v>0</v>
      </c>
      <c r="D46" s="396">
        <f>+D47+D48+D49</f>
        <v>0</v>
      </c>
      <c r="E46" s="396">
        <f>+E47+E48+E49</f>
        <v>0</v>
      </c>
      <c r="F46" s="322">
        <f>+F47+F48+F49</f>
        <v>0</v>
      </c>
    </row>
    <row r="47" spans="1:6" s="1" customFormat="1" ht="12" customHeight="1">
      <c r="A47" s="332" t="s">
        <v>203</v>
      </c>
      <c r="B47" s="320" t="s">
        <v>201</v>
      </c>
      <c r="C47" s="469"/>
      <c r="D47" s="651"/>
      <c r="E47" s="651"/>
      <c r="F47" s="400"/>
    </row>
    <row r="48" spans="1:6" s="1" customFormat="1" ht="12" customHeight="1">
      <c r="A48" s="318" t="s">
        <v>204</v>
      </c>
      <c r="B48" s="342" t="s">
        <v>202</v>
      </c>
      <c r="C48" s="462"/>
      <c r="D48" s="462"/>
      <c r="E48" s="462"/>
      <c r="F48" s="336"/>
    </row>
    <row r="49" spans="1:6" s="1" customFormat="1" ht="12" customHeight="1" thickBot="1">
      <c r="A49" s="326" t="s">
        <v>331</v>
      </c>
      <c r="B49" s="348" t="s">
        <v>270</v>
      </c>
      <c r="C49" s="470"/>
      <c r="D49" s="652"/>
      <c r="E49" s="652"/>
      <c r="F49" s="401"/>
    </row>
    <row r="50" spans="1:8" s="1" customFormat="1" ht="17.25" customHeight="1" thickBot="1">
      <c r="A50" s="316" t="s">
        <v>205</v>
      </c>
      <c r="B50" s="349" t="s">
        <v>271</v>
      </c>
      <c r="C50" s="471"/>
      <c r="D50" s="471"/>
      <c r="E50" s="471"/>
      <c r="F50" s="350"/>
      <c r="H50" s="10"/>
    </row>
    <row r="51" spans="1:6" s="1" customFormat="1" ht="13.5" customHeight="1" thickBot="1">
      <c r="A51" s="316" t="s">
        <v>57</v>
      </c>
      <c r="B51" s="351" t="s">
        <v>206</v>
      </c>
      <c r="C51" s="472">
        <f>+C6+C11+C20+C21+C30+C43+C46+C50</f>
        <v>7197</v>
      </c>
      <c r="D51" s="472">
        <f>+D6+D11+D20+D21+D30+D43+D46+D50</f>
        <v>7197</v>
      </c>
      <c r="E51" s="472">
        <f>+E6+E11+E20+E21+E30+E43+E46+E50</f>
        <v>7435</v>
      </c>
      <c r="F51" s="352">
        <f>+F6+F11+F20+F21+F30+F43+F46+F50</f>
        <v>7435</v>
      </c>
    </row>
    <row r="52" spans="1:6" s="1" customFormat="1" ht="12" customHeight="1" thickBot="1">
      <c r="A52" s="353" t="s">
        <v>58</v>
      </c>
      <c r="B52" s="317" t="s">
        <v>274</v>
      </c>
      <c r="C52" s="473">
        <f>+C53+C59</f>
        <v>0</v>
      </c>
      <c r="D52" s="473">
        <f>+D53+D59</f>
        <v>0</v>
      </c>
      <c r="E52" s="473">
        <f>+E53+E59</f>
        <v>0</v>
      </c>
      <c r="F52" s="354">
        <f>+F53+F59</f>
        <v>0</v>
      </c>
    </row>
    <row r="53" spans="1:6" s="1" customFormat="1" ht="12" customHeight="1">
      <c r="A53" s="355" t="s">
        <v>147</v>
      </c>
      <c r="B53" s="340" t="s">
        <v>275</v>
      </c>
      <c r="C53" s="474">
        <f>+C54+C55+C56+C57+C58</f>
        <v>0</v>
      </c>
      <c r="D53" s="474">
        <f>+D54+D55+D56+D57+D58</f>
        <v>0</v>
      </c>
      <c r="E53" s="474">
        <f>+E54+E55+E56+E57+E58</f>
        <v>0</v>
      </c>
      <c r="F53" s="356">
        <f>+F54+F55+F56+F57+F58</f>
        <v>0</v>
      </c>
    </row>
    <row r="54" spans="1:6" s="1" customFormat="1" ht="12" customHeight="1">
      <c r="A54" s="357" t="s">
        <v>290</v>
      </c>
      <c r="B54" s="342" t="s">
        <v>276</v>
      </c>
      <c r="C54" s="462"/>
      <c r="D54" s="462"/>
      <c r="E54" s="462"/>
      <c r="F54" s="336"/>
    </row>
    <row r="55" spans="1:6" s="1" customFormat="1" ht="12" customHeight="1">
      <c r="A55" s="357" t="s">
        <v>291</v>
      </c>
      <c r="B55" s="342" t="s">
        <v>277</v>
      </c>
      <c r="C55" s="462"/>
      <c r="D55" s="462"/>
      <c r="E55" s="462"/>
      <c r="F55" s="336"/>
    </row>
    <row r="56" spans="1:6" s="1" customFormat="1" ht="12" customHeight="1">
      <c r="A56" s="357" t="s">
        <v>292</v>
      </c>
      <c r="B56" s="342" t="s">
        <v>278</v>
      </c>
      <c r="C56" s="462"/>
      <c r="D56" s="462"/>
      <c r="E56" s="462"/>
      <c r="F56" s="336"/>
    </row>
    <row r="57" spans="1:6" s="1" customFormat="1" ht="12" customHeight="1">
      <c r="A57" s="357" t="s">
        <v>293</v>
      </c>
      <c r="B57" s="342" t="s">
        <v>279</v>
      </c>
      <c r="C57" s="462"/>
      <c r="D57" s="462"/>
      <c r="E57" s="462"/>
      <c r="F57" s="336"/>
    </row>
    <row r="58" spans="1:6" s="1" customFormat="1" ht="12" customHeight="1">
      <c r="A58" s="357" t="s">
        <v>294</v>
      </c>
      <c r="B58" s="342" t="s">
        <v>280</v>
      </c>
      <c r="C58" s="462"/>
      <c r="D58" s="462"/>
      <c r="E58" s="462"/>
      <c r="F58" s="336"/>
    </row>
    <row r="59" spans="1:6" s="1" customFormat="1" ht="12" customHeight="1">
      <c r="A59" s="358" t="s">
        <v>148</v>
      </c>
      <c r="B59" s="343" t="s">
        <v>281</v>
      </c>
      <c r="C59" s="475">
        <f>+C60+C61+C62+C63+C64</f>
        <v>0</v>
      </c>
      <c r="D59" s="475">
        <f>+D60+D61+D62+D63+D64</f>
        <v>0</v>
      </c>
      <c r="E59" s="475">
        <f>+E60+E61+E62+E63+E64</f>
        <v>0</v>
      </c>
      <c r="F59" s="359">
        <f>+F60+F61+F62+F63+F64</f>
        <v>0</v>
      </c>
    </row>
    <row r="60" spans="1:6" s="1" customFormat="1" ht="12" customHeight="1">
      <c r="A60" s="357" t="s">
        <v>295</v>
      </c>
      <c r="B60" s="342" t="s">
        <v>282</v>
      </c>
      <c r="C60" s="462"/>
      <c r="D60" s="462"/>
      <c r="E60" s="462"/>
      <c r="F60" s="336"/>
    </row>
    <row r="61" spans="1:6" s="1" customFormat="1" ht="12" customHeight="1">
      <c r="A61" s="357" t="s">
        <v>296</v>
      </c>
      <c r="B61" s="342" t="s">
        <v>283</v>
      </c>
      <c r="C61" s="462"/>
      <c r="D61" s="462"/>
      <c r="E61" s="462"/>
      <c r="F61" s="336"/>
    </row>
    <row r="62" spans="1:6" s="1" customFormat="1" ht="12" customHeight="1">
      <c r="A62" s="357" t="s">
        <v>297</v>
      </c>
      <c r="B62" s="342" t="s">
        <v>284</v>
      </c>
      <c r="C62" s="462"/>
      <c r="D62" s="462"/>
      <c r="E62" s="462"/>
      <c r="F62" s="336"/>
    </row>
    <row r="63" spans="1:6" s="1" customFormat="1" ht="12" customHeight="1">
      <c r="A63" s="357" t="s">
        <v>298</v>
      </c>
      <c r="B63" s="342" t="s">
        <v>285</v>
      </c>
      <c r="C63" s="462"/>
      <c r="D63" s="462"/>
      <c r="E63" s="462"/>
      <c r="F63" s="336"/>
    </row>
    <row r="64" spans="1:6" s="1" customFormat="1" ht="12" customHeight="1" thickBot="1">
      <c r="A64" s="360" t="s">
        <v>299</v>
      </c>
      <c r="B64" s="348" t="s">
        <v>286</v>
      </c>
      <c r="C64" s="476"/>
      <c r="D64" s="476"/>
      <c r="E64" s="476"/>
      <c r="F64" s="361"/>
    </row>
    <row r="65" spans="1:6" s="1" customFormat="1" ht="13.5" customHeight="1" thickBot="1">
      <c r="A65" s="353" t="s">
        <v>59</v>
      </c>
      <c r="B65" s="317" t="s">
        <v>287</v>
      </c>
      <c r="C65" s="473">
        <f>+C51+C52</f>
        <v>7197</v>
      </c>
      <c r="D65" s="473">
        <f>+D51+D52</f>
        <v>7197</v>
      </c>
      <c r="E65" s="473">
        <f>+E51+E52</f>
        <v>7435</v>
      </c>
      <c r="F65" s="354">
        <f>+F51+F52</f>
        <v>7435</v>
      </c>
    </row>
    <row r="66" spans="1:6" s="1" customFormat="1" ht="13.5" customHeight="1" thickBot="1">
      <c r="A66" s="362" t="s">
        <v>60</v>
      </c>
      <c r="B66" s="349" t="s">
        <v>288</v>
      </c>
      <c r="C66" s="477"/>
      <c r="D66" s="477"/>
      <c r="E66" s="477"/>
      <c r="F66" s="363"/>
    </row>
    <row r="67" spans="1:6" s="1" customFormat="1" ht="14.25" customHeight="1" thickBot="1">
      <c r="A67" s="353" t="s">
        <v>61</v>
      </c>
      <c r="B67" s="317" t="s">
        <v>289</v>
      </c>
      <c r="C67" s="473">
        <f>+C65+C66</f>
        <v>7197</v>
      </c>
      <c r="D67" s="473">
        <f>+D65+D66</f>
        <v>7197</v>
      </c>
      <c r="E67" s="473">
        <f>+E65+E66</f>
        <v>7435</v>
      </c>
      <c r="F67" s="354">
        <f>+F65+F66</f>
        <v>7435</v>
      </c>
    </row>
    <row r="68" spans="1:6" s="1" customFormat="1" ht="12.75" customHeight="1">
      <c r="A68" s="5"/>
      <c r="B68" s="6"/>
      <c r="C68" s="6"/>
      <c r="D68" s="6"/>
      <c r="E68" s="6"/>
      <c r="F68" s="115"/>
    </row>
    <row r="69" spans="1:6" ht="16.5" customHeight="1">
      <c r="A69" s="664" t="s">
        <v>77</v>
      </c>
      <c r="B69" s="664"/>
      <c r="C69" s="664"/>
      <c r="D69" s="664"/>
      <c r="E69" s="664"/>
      <c r="F69" s="664"/>
    </row>
    <row r="70" spans="1:6" s="117" customFormat="1" ht="16.5" customHeight="1" thickBot="1">
      <c r="A70" s="672" t="s">
        <v>155</v>
      </c>
      <c r="B70" s="672"/>
      <c r="C70" s="435"/>
      <c r="D70" s="435"/>
      <c r="E70" s="435"/>
      <c r="F70" s="37" t="s">
        <v>322</v>
      </c>
    </row>
    <row r="71" spans="1:6" ht="43.5" customHeight="1" thickBot="1">
      <c r="A71" s="311" t="s">
        <v>46</v>
      </c>
      <c r="B71" s="312" t="s">
        <v>78</v>
      </c>
      <c r="C71" s="451" t="s">
        <v>476</v>
      </c>
      <c r="D71" s="451" t="s">
        <v>488</v>
      </c>
      <c r="E71" s="451" t="s">
        <v>489</v>
      </c>
      <c r="F71" s="450" t="s">
        <v>494</v>
      </c>
    </row>
    <row r="72" spans="1:6" s="9" customFormat="1" ht="12" customHeight="1" thickBot="1">
      <c r="A72" s="311">
        <v>1</v>
      </c>
      <c r="B72" s="312">
        <v>2</v>
      </c>
      <c r="C72" s="436">
        <v>3</v>
      </c>
      <c r="D72" s="436">
        <v>4</v>
      </c>
      <c r="E72" s="436">
        <v>5</v>
      </c>
      <c r="F72" s="313">
        <v>6</v>
      </c>
    </row>
    <row r="73" spans="1:6" ht="13.5" customHeight="1" thickBot="1">
      <c r="A73" s="314" t="s">
        <v>48</v>
      </c>
      <c r="B73" s="368" t="s">
        <v>442</v>
      </c>
      <c r="C73" s="452">
        <f>+C74+C75+C76+C77+C78</f>
        <v>13811</v>
      </c>
      <c r="D73" s="452">
        <f>+D74+D75+D76+D77+D78</f>
        <v>13811</v>
      </c>
      <c r="E73" s="452">
        <f>+E74+E75+E76+E77+E78</f>
        <v>14049</v>
      </c>
      <c r="F73" s="315">
        <f>+F74+F75+F76+F77+F78</f>
        <v>14049</v>
      </c>
    </row>
    <row r="74" spans="1:6" ht="12" customHeight="1">
      <c r="A74" s="323" t="s">
        <v>123</v>
      </c>
      <c r="B74" s="219" t="s">
        <v>79</v>
      </c>
      <c r="C74" s="455">
        <v>4336</v>
      </c>
      <c r="D74" s="455">
        <v>4336</v>
      </c>
      <c r="E74" s="455">
        <v>4397</v>
      </c>
      <c r="F74" s="324">
        <v>4397</v>
      </c>
    </row>
    <row r="75" spans="1:6" ht="12" customHeight="1">
      <c r="A75" s="318" t="s">
        <v>124</v>
      </c>
      <c r="B75" s="222" t="s">
        <v>207</v>
      </c>
      <c r="C75" s="456">
        <v>1029</v>
      </c>
      <c r="D75" s="456">
        <v>1029</v>
      </c>
      <c r="E75" s="456">
        <v>1046</v>
      </c>
      <c r="F75" s="325">
        <v>1046</v>
      </c>
    </row>
    <row r="76" spans="1:6" ht="12" customHeight="1">
      <c r="A76" s="318" t="s">
        <v>125</v>
      </c>
      <c r="B76" s="222" t="s">
        <v>144</v>
      </c>
      <c r="C76" s="461">
        <v>7061</v>
      </c>
      <c r="D76" s="461">
        <v>7061</v>
      </c>
      <c r="E76" s="461">
        <v>7061</v>
      </c>
      <c r="F76" s="335">
        <v>7061</v>
      </c>
    </row>
    <row r="77" spans="1:6" ht="12" customHeight="1">
      <c r="A77" s="318" t="s">
        <v>126</v>
      </c>
      <c r="B77" s="369" t="s">
        <v>208</v>
      </c>
      <c r="C77" s="461">
        <v>105</v>
      </c>
      <c r="D77" s="461">
        <v>105</v>
      </c>
      <c r="E77" s="461">
        <v>105</v>
      </c>
      <c r="F77" s="335">
        <v>105</v>
      </c>
    </row>
    <row r="78" spans="1:6" ht="12" customHeight="1">
      <c r="A78" s="318" t="s">
        <v>134</v>
      </c>
      <c r="B78" s="370" t="s">
        <v>209</v>
      </c>
      <c r="C78" s="461">
        <f>C80+C81+C82</f>
        <v>1280</v>
      </c>
      <c r="D78" s="461">
        <f>D80+D81+D82</f>
        <v>1280</v>
      </c>
      <c r="E78" s="461">
        <f>E80+E81+E82</f>
        <v>1440</v>
      </c>
      <c r="F78" s="335">
        <f>F80+F81+F82</f>
        <v>1440</v>
      </c>
    </row>
    <row r="79" spans="1:6" ht="12" customHeight="1">
      <c r="A79" s="318" t="s">
        <v>127</v>
      </c>
      <c r="B79" s="222" t="s">
        <v>231</v>
      </c>
      <c r="C79" s="461"/>
      <c r="D79" s="461"/>
      <c r="E79" s="461"/>
      <c r="F79" s="335"/>
    </row>
    <row r="80" spans="1:6" ht="12" customHeight="1">
      <c r="A80" s="318" t="s">
        <v>128</v>
      </c>
      <c r="B80" s="371" t="s">
        <v>232</v>
      </c>
      <c r="C80" s="461">
        <v>350</v>
      </c>
      <c r="D80" s="461">
        <v>350</v>
      </c>
      <c r="E80" s="461">
        <v>350</v>
      </c>
      <c r="F80" s="335">
        <v>350</v>
      </c>
    </row>
    <row r="81" spans="1:6" ht="12" customHeight="1">
      <c r="A81" s="318" t="s">
        <v>135</v>
      </c>
      <c r="B81" s="371" t="s">
        <v>301</v>
      </c>
      <c r="C81" s="461">
        <v>430</v>
      </c>
      <c r="D81" s="461">
        <v>430</v>
      </c>
      <c r="E81" s="461">
        <v>430</v>
      </c>
      <c r="F81" s="335">
        <v>430</v>
      </c>
    </row>
    <row r="82" spans="1:6" ht="12" customHeight="1">
      <c r="A82" s="318" t="s">
        <v>136</v>
      </c>
      <c r="B82" s="372" t="s">
        <v>233</v>
      </c>
      <c r="C82" s="461">
        <v>500</v>
      </c>
      <c r="D82" s="461">
        <v>500</v>
      </c>
      <c r="E82" s="461">
        <v>660</v>
      </c>
      <c r="F82" s="335">
        <v>660</v>
      </c>
    </row>
    <row r="83" spans="1:6" ht="12" customHeight="1">
      <c r="A83" s="326" t="s">
        <v>137</v>
      </c>
      <c r="B83" s="373" t="s">
        <v>234</v>
      </c>
      <c r="C83" s="461"/>
      <c r="D83" s="461"/>
      <c r="E83" s="461"/>
      <c r="F83" s="335"/>
    </row>
    <row r="84" spans="1:6" ht="12" customHeight="1">
      <c r="A84" s="318" t="s">
        <v>138</v>
      </c>
      <c r="B84" s="373" t="s">
        <v>235</v>
      </c>
      <c r="C84" s="461"/>
      <c r="D84" s="461"/>
      <c r="E84" s="461"/>
      <c r="F84" s="335"/>
    </row>
    <row r="85" spans="1:6" ht="12" customHeight="1" thickBot="1">
      <c r="A85" s="374" t="s">
        <v>140</v>
      </c>
      <c r="B85" s="375" t="s">
        <v>236</v>
      </c>
      <c r="C85" s="478"/>
      <c r="D85" s="478"/>
      <c r="E85" s="478"/>
      <c r="F85" s="376"/>
    </row>
    <row r="86" spans="1:6" ht="12" customHeight="1" thickBot="1">
      <c r="A86" s="316" t="s">
        <v>49</v>
      </c>
      <c r="B86" s="377" t="s">
        <v>443</v>
      </c>
      <c r="C86" s="396">
        <f>+C87+C88+C89</f>
        <v>0</v>
      </c>
      <c r="D86" s="396">
        <f>+D87+D88+D89</f>
        <v>0</v>
      </c>
      <c r="E86" s="396">
        <f>+E87+E88+E89</f>
        <v>0</v>
      </c>
      <c r="F86" s="322">
        <f>+F87+F88+F89</f>
        <v>0</v>
      </c>
    </row>
    <row r="87" spans="1:6" ht="12" customHeight="1">
      <c r="A87" s="332" t="s">
        <v>129</v>
      </c>
      <c r="B87" s="222" t="s">
        <v>302</v>
      </c>
      <c r="C87" s="460"/>
      <c r="D87" s="460"/>
      <c r="E87" s="460"/>
      <c r="F87" s="333"/>
    </row>
    <row r="88" spans="1:6" ht="12" customHeight="1">
      <c r="A88" s="332" t="s">
        <v>130</v>
      </c>
      <c r="B88" s="337" t="s">
        <v>211</v>
      </c>
      <c r="C88" s="456"/>
      <c r="D88" s="456"/>
      <c r="E88" s="456"/>
      <c r="F88" s="325"/>
    </row>
    <row r="89" spans="1:6" ht="12" customHeight="1">
      <c r="A89" s="332" t="s">
        <v>131</v>
      </c>
      <c r="B89" s="342" t="s">
        <v>332</v>
      </c>
      <c r="C89" s="454"/>
      <c r="D89" s="456"/>
      <c r="E89" s="456"/>
      <c r="F89" s="325"/>
    </row>
    <row r="90" spans="1:6" ht="12" customHeight="1">
      <c r="A90" s="332" t="s">
        <v>132</v>
      </c>
      <c r="B90" s="342" t="s">
        <v>401</v>
      </c>
      <c r="C90" s="454"/>
      <c r="D90" s="456"/>
      <c r="E90" s="456"/>
      <c r="F90" s="325"/>
    </row>
    <row r="91" spans="1:6" ht="12" customHeight="1">
      <c r="A91" s="332" t="s">
        <v>133</v>
      </c>
      <c r="B91" s="342" t="s">
        <v>333</v>
      </c>
      <c r="C91" s="454"/>
      <c r="D91" s="456"/>
      <c r="E91" s="456"/>
      <c r="F91" s="325"/>
    </row>
    <row r="92" spans="1:6" ht="15.75">
      <c r="A92" s="332" t="s">
        <v>139</v>
      </c>
      <c r="B92" s="342" t="s">
        <v>334</v>
      </c>
      <c r="C92" s="454"/>
      <c r="D92" s="456"/>
      <c r="E92" s="456"/>
      <c r="F92" s="325"/>
    </row>
    <row r="93" spans="1:6" ht="12" customHeight="1">
      <c r="A93" s="332" t="s">
        <v>141</v>
      </c>
      <c r="B93" s="378" t="s">
        <v>306</v>
      </c>
      <c r="C93" s="454"/>
      <c r="D93" s="456"/>
      <c r="E93" s="456"/>
      <c r="F93" s="325"/>
    </row>
    <row r="94" spans="1:6" ht="12" customHeight="1">
      <c r="A94" s="332" t="s">
        <v>212</v>
      </c>
      <c r="B94" s="378" t="s">
        <v>307</v>
      </c>
      <c r="C94" s="454"/>
      <c r="D94" s="456"/>
      <c r="E94" s="456"/>
      <c r="F94" s="325"/>
    </row>
    <row r="95" spans="1:6" ht="12" customHeight="1">
      <c r="A95" s="332" t="s">
        <v>213</v>
      </c>
      <c r="B95" s="378" t="s">
        <v>305</v>
      </c>
      <c r="C95" s="454"/>
      <c r="D95" s="456"/>
      <c r="E95" s="456"/>
      <c r="F95" s="325"/>
    </row>
    <row r="96" spans="1:6" ht="24" customHeight="1" thickBot="1">
      <c r="A96" s="326" t="s">
        <v>214</v>
      </c>
      <c r="B96" s="379" t="s">
        <v>304</v>
      </c>
      <c r="C96" s="479"/>
      <c r="D96" s="461"/>
      <c r="E96" s="461"/>
      <c r="F96" s="335"/>
    </row>
    <row r="97" spans="1:6" ht="12" customHeight="1" thickBot="1">
      <c r="A97" s="316" t="s">
        <v>50</v>
      </c>
      <c r="B97" s="232" t="s">
        <v>335</v>
      </c>
      <c r="C97" s="396">
        <f>+C98+C99</f>
        <v>0</v>
      </c>
      <c r="D97" s="396">
        <f>+D98+D99</f>
        <v>0</v>
      </c>
      <c r="E97" s="396">
        <f>+E98+E99</f>
        <v>0</v>
      </c>
      <c r="F97" s="322">
        <f>+F98+F99</f>
        <v>0</v>
      </c>
    </row>
    <row r="98" spans="1:6" ht="12" customHeight="1">
      <c r="A98" s="332" t="s">
        <v>103</v>
      </c>
      <c r="B98" s="230" t="s">
        <v>92</v>
      </c>
      <c r="C98" s="460"/>
      <c r="D98" s="460"/>
      <c r="E98" s="460"/>
      <c r="F98" s="333"/>
    </row>
    <row r="99" spans="1:6" ht="12" customHeight="1" thickBot="1">
      <c r="A99" s="334" t="s">
        <v>104</v>
      </c>
      <c r="B99" s="337" t="s">
        <v>93</v>
      </c>
      <c r="C99" s="461"/>
      <c r="D99" s="461"/>
      <c r="E99" s="461"/>
      <c r="F99" s="335"/>
    </row>
    <row r="100" spans="1:6" s="114" customFormat="1" ht="12" customHeight="1" thickBot="1">
      <c r="A100" s="353" t="s">
        <v>51</v>
      </c>
      <c r="B100" s="317" t="s">
        <v>308</v>
      </c>
      <c r="C100" s="480"/>
      <c r="D100" s="471"/>
      <c r="E100" s="471"/>
      <c r="F100" s="350"/>
    </row>
    <row r="101" spans="1:6" ht="14.25" customHeight="1" thickBot="1">
      <c r="A101" s="380" t="s">
        <v>52</v>
      </c>
      <c r="B101" s="381" t="s">
        <v>160</v>
      </c>
      <c r="C101" s="452">
        <f>+C73+C86+C97+C100</f>
        <v>13811</v>
      </c>
      <c r="D101" s="452">
        <f>+D73+D86+D97+D100</f>
        <v>13811</v>
      </c>
      <c r="E101" s="452">
        <f>+E73+E86+E97+E100</f>
        <v>14049</v>
      </c>
      <c r="F101" s="315">
        <f>+F73+F86+F97+F100</f>
        <v>14049</v>
      </c>
    </row>
    <row r="102" spans="1:6" ht="12" customHeight="1" thickBot="1">
      <c r="A102" s="353" t="s">
        <v>53</v>
      </c>
      <c r="B102" s="317" t="s">
        <v>402</v>
      </c>
      <c r="C102" s="396">
        <f>+C103+C111</f>
        <v>0</v>
      </c>
      <c r="D102" s="396">
        <f>+D103+D111</f>
        <v>0</v>
      </c>
      <c r="E102" s="396">
        <f>+E103+E111</f>
        <v>0</v>
      </c>
      <c r="F102" s="322">
        <f>+F103+F111</f>
        <v>0</v>
      </c>
    </row>
    <row r="103" spans="1:6" ht="12" customHeight="1" thickBot="1">
      <c r="A103" s="402" t="s">
        <v>110</v>
      </c>
      <c r="B103" s="383" t="s">
        <v>406</v>
      </c>
      <c r="C103" s="396">
        <f>+C104+C105+C106+C107+C108+C109+C110</f>
        <v>0</v>
      </c>
      <c r="D103" s="396">
        <f>+D104+D105+D106+D107+D108+D109+D110</f>
        <v>0</v>
      </c>
      <c r="E103" s="396">
        <f>+E104+E105+E106+E107+E108+E109+E110</f>
        <v>0</v>
      </c>
      <c r="F103" s="322">
        <f>+F104+F105+F106+F107+F108+F109+F110</f>
        <v>0</v>
      </c>
    </row>
    <row r="104" spans="1:6" ht="12" customHeight="1">
      <c r="A104" s="384" t="s">
        <v>113</v>
      </c>
      <c r="B104" s="320" t="s">
        <v>309</v>
      </c>
      <c r="C104" s="481"/>
      <c r="D104" s="481"/>
      <c r="E104" s="481"/>
      <c r="F104" s="385"/>
    </row>
    <row r="105" spans="1:6" ht="12" customHeight="1">
      <c r="A105" s="357" t="s">
        <v>114</v>
      </c>
      <c r="B105" s="342" t="s">
        <v>310</v>
      </c>
      <c r="C105" s="482"/>
      <c r="D105" s="482"/>
      <c r="E105" s="482"/>
      <c r="F105" s="386"/>
    </row>
    <row r="106" spans="1:6" ht="12" customHeight="1">
      <c r="A106" s="357" t="s">
        <v>115</v>
      </c>
      <c r="B106" s="342" t="s">
        <v>311</v>
      </c>
      <c r="C106" s="482"/>
      <c r="D106" s="482"/>
      <c r="E106" s="482"/>
      <c r="F106" s="386"/>
    </row>
    <row r="107" spans="1:6" ht="12" customHeight="1">
      <c r="A107" s="357" t="s">
        <v>116</v>
      </c>
      <c r="B107" s="342" t="s">
        <v>312</v>
      </c>
      <c r="C107" s="482"/>
      <c r="D107" s="482"/>
      <c r="E107" s="482"/>
      <c r="F107" s="386"/>
    </row>
    <row r="108" spans="1:6" ht="12" customHeight="1">
      <c r="A108" s="357" t="s">
        <v>198</v>
      </c>
      <c r="B108" s="342" t="s">
        <v>313</v>
      </c>
      <c r="C108" s="482"/>
      <c r="D108" s="482"/>
      <c r="E108" s="482"/>
      <c r="F108" s="386"/>
    </row>
    <row r="109" spans="1:6" ht="12" customHeight="1">
      <c r="A109" s="357" t="s">
        <v>215</v>
      </c>
      <c r="B109" s="342" t="s">
        <v>314</v>
      </c>
      <c r="C109" s="482"/>
      <c r="D109" s="482"/>
      <c r="E109" s="482"/>
      <c r="F109" s="386"/>
    </row>
    <row r="110" spans="1:6" ht="12" customHeight="1" thickBot="1">
      <c r="A110" s="387" t="s">
        <v>216</v>
      </c>
      <c r="B110" s="388" t="s">
        <v>315</v>
      </c>
      <c r="C110" s="483"/>
      <c r="D110" s="483"/>
      <c r="E110" s="483"/>
      <c r="F110" s="389"/>
    </row>
    <row r="111" spans="1:6" ht="13.5" customHeight="1" thickBot="1">
      <c r="A111" s="402" t="s">
        <v>111</v>
      </c>
      <c r="B111" s="383" t="s">
        <v>447</v>
      </c>
      <c r="C111" s="396">
        <f>+C112+C113+C114+C115+C116+C117+C118+C119</f>
        <v>0</v>
      </c>
      <c r="D111" s="396">
        <f>+D112+D113+D114+D115+D116+D117+D118+D119</f>
        <v>0</v>
      </c>
      <c r="E111" s="396">
        <f>+E112+E113+E114+E115+E116+E117+E118+E119</f>
        <v>0</v>
      </c>
      <c r="F111" s="322">
        <f>+F112+F113+F114+F115+F116+F117+F118+F119</f>
        <v>0</v>
      </c>
    </row>
    <row r="112" spans="1:6" ht="12" customHeight="1">
      <c r="A112" s="384" t="s">
        <v>119</v>
      </c>
      <c r="B112" s="320" t="s">
        <v>309</v>
      </c>
      <c r="C112" s="481"/>
      <c r="D112" s="481"/>
      <c r="E112" s="481"/>
      <c r="F112" s="385"/>
    </row>
    <row r="113" spans="1:6" ht="12" customHeight="1">
      <c r="A113" s="357" t="s">
        <v>120</v>
      </c>
      <c r="B113" s="342" t="s">
        <v>316</v>
      </c>
      <c r="C113" s="482"/>
      <c r="D113" s="482"/>
      <c r="E113" s="482"/>
      <c r="F113" s="386"/>
    </row>
    <row r="114" spans="1:6" ht="12" customHeight="1">
      <c r="A114" s="357" t="s">
        <v>121</v>
      </c>
      <c r="B114" s="342" t="s">
        <v>311</v>
      </c>
      <c r="C114" s="482"/>
      <c r="D114" s="482"/>
      <c r="E114" s="482"/>
      <c r="F114" s="386"/>
    </row>
    <row r="115" spans="1:6" ht="12" customHeight="1">
      <c r="A115" s="357" t="s">
        <v>122</v>
      </c>
      <c r="B115" s="342" t="s">
        <v>312</v>
      </c>
      <c r="C115" s="482"/>
      <c r="D115" s="482"/>
      <c r="E115" s="482"/>
      <c r="F115" s="386"/>
    </row>
    <row r="116" spans="1:6" ht="12" customHeight="1">
      <c r="A116" s="357" t="s">
        <v>199</v>
      </c>
      <c r="B116" s="342" t="s">
        <v>313</v>
      </c>
      <c r="C116" s="482"/>
      <c r="D116" s="482"/>
      <c r="E116" s="482"/>
      <c r="F116" s="386"/>
    </row>
    <row r="117" spans="1:6" ht="12" customHeight="1">
      <c r="A117" s="357" t="s">
        <v>217</v>
      </c>
      <c r="B117" s="342" t="s">
        <v>317</v>
      </c>
      <c r="C117" s="482"/>
      <c r="D117" s="482"/>
      <c r="E117" s="482"/>
      <c r="F117" s="386"/>
    </row>
    <row r="118" spans="1:6" ht="12" customHeight="1">
      <c r="A118" s="357" t="s">
        <v>218</v>
      </c>
      <c r="B118" s="342" t="s">
        <v>315</v>
      </c>
      <c r="C118" s="482"/>
      <c r="D118" s="482"/>
      <c r="E118" s="482"/>
      <c r="F118" s="386"/>
    </row>
    <row r="119" spans="1:6" ht="12" customHeight="1" thickBot="1">
      <c r="A119" s="387" t="s">
        <v>219</v>
      </c>
      <c r="B119" s="388" t="s">
        <v>404</v>
      </c>
      <c r="C119" s="483"/>
      <c r="D119" s="483"/>
      <c r="E119" s="483"/>
      <c r="F119" s="389"/>
    </row>
    <row r="120" spans="1:6" ht="15" customHeight="1" thickBot="1">
      <c r="A120" s="353" t="s">
        <v>54</v>
      </c>
      <c r="B120" s="317" t="s">
        <v>318</v>
      </c>
      <c r="C120" s="484">
        <f>+C101+C102</f>
        <v>13811</v>
      </c>
      <c r="D120" s="484">
        <f>+D101+D102</f>
        <v>13811</v>
      </c>
      <c r="E120" s="484">
        <f>+E101+E102</f>
        <v>14049</v>
      </c>
      <c r="F120" s="390">
        <f>+F101+F102</f>
        <v>14049</v>
      </c>
    </row>
    <row r="121" spans="1:12" ht="15" customHeight="1" thickBot="1">
      <c r="A121" s="353" t="s">
        <v>55</v>
      </c>
      <c r="B121" s="317" t="s">
        <v>319</v>
      </c>
      <c r="C121" s="485"/>
      <c r="D121" s="485"/>
      <c r="E121" s="485"/>
      <c r="F121" s="391"/>
      <c r="I121" s="10"/>
      <c r="J121" s="26"/>
      <c r="K121" s="26"/>
      <c r="L121" s="26"/>
    </row>
    <row r="122" spans="1:6" s="1" customFormat="1" ht="13.5" customHeight="1" thickBot="1">
      <c r="A122" s="392" t="s">
        <v>56</v>
      </c>
      <c r="B122" s="349" t="s">
        <v>320</v>
      </c>
      <c r="C122" s="473">
        <f>+C120+C121</f>
        <v>13811</v>
      </c>
      <c r="D122" s="473">
        <f>+D120+D121</f>
        <v>13811</v>
      </c>
      <c r="E122" s="473">
        <f>+E120+E121</f>
        <v>14049</v>
      </c>
      <c r="F122" s="354">
        <f>+F120+F121</f>
        <v>14049</v>
      </c>
    </row>
    <row r="123" spans="1:6" ht="7.5" customHeight="1">
      <c r="A123" s="393"/>
      <c r="B123" s="393"/>
      <c r="C123" s="393"/>
      <c r="D123" s="393"/>
      <c r="E123" s="393"/>
      <c r="F123" s="394"/>
    </row>
    <row r="124" spans="1:6" ht="15.75">
      <c r="A124" s="668" t="s">
        <v>163</v>
      </c>
      <c r="B124" s="668"/>
      <c r="C124" s="668"/>
      <c r="D124" s="668"/>
      <c r="E124" s="668"/>
      <c r="F124" s="668"/>
    </row>
    <row r="125" spans="1:6" ht="15" customHeight="1" thickBot="1">
      <c r="A125" s="669" t="s">
        <v>156</v>
      </c>
      <c r="B125" s="669"/>
      <c r="C125" s="433"/>
      <c r="D125" s="433"/>
      <c r="E125" s="433"/>
      <c r="F125" s="395" t="s">
        <v>322</v>
      </c>
    </row>
    <row r="126" spans="1:7" ht="31.5" customHeight="1" thickBot="1">
      <c r="A126" s="316">
        <v>1</v>
      </c>
      <c r="B126" s="377" t="s">
        <v>226</v>
      </c>
      <c r="C126" s="396">
        <f>+C51-C101</f>
        <v>-6614</v>
      </c>
      <c r="D126" s="396">
        <f>+D51-D101</f>
        <v>-6614</v>
      </c>
      <c r="E126" s="396">
        <f>+E51-E101</f>
        <v>-6614</v>
      </c>
      <c r="F126" s="396">
        <f>+F51-F101</f>
        <v>-6614</v>
      </c>
      <c r="G126" s="32"/>
    </row>
    <row r="127" spans="1:6" ht="7.5" customHeight="1">
      <c r="A127" s="185"/>
      <c r="B127" s="185"/>
      <c r="C127" s="185"/>
      <c r="D127" s="185"/>
      <c r="E127" s="185"/>
      <c r="F127" s="186"/>
    </row>
  </sheetData>
  <sheetProtection/>
  <mergeCells count="6">
    <mergeCell ref="A125:B125"/>
    <mergeCell ref="A69:F69"/>
    <mergeCell ref="A1:F1"/>
    <mergeCell ref="A2:B2"/>
    <mergeCell ref="A70:B70"/>
    <mergeCell ref="A124:F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Murakeresztúr Község Önkormányzat
2013. ÉVI KÖLTSÉGVETÉS
ÖNKÉNT VÁLLALT FELADATAINAK MÉRLEGE&amp;10
&amp;R&amp;"Times New Roman CE,Félkövér dőlt"&amp;11 1.3. melléklet a 13/2013. (IX.13.)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B13" sqref="B13"/>
    </sheetView>
  </sheetViews>
  <sheetFormatPr defaultColWidth="9.00390625" defaultRowHeight="12.75"/>
  <cols>
    <col min="1" max="1" width="5.125" style="12" customWidth="1"/>
    <col min="2" max="2" width="47.125" style="77" customWidth="1"/>
    <col min="3" max="3" width="10.625" style="77" customWidth="1"/>
    <col min="4" max="4" width="12.125" style="12" customWidth="1"/>
    <col min="5" max="5" width="47.375" style="12" customWidth="1"/>
    <col min="6" max="7" width="13.125" style="12" customWidth="1"/>
    <col min="8" max="8" width="4.875" style="12" customWidth="1"/>
    <col min="9" max="16384" width="9.375" style="12" customWidth="1"/>
  </cols>
  <sheetData>
    <row r="1" spans="2:8" ht="39.75" customHeight="1">
      <c r="B1" s="129" t="s">
        <v>164</v>
      </c>
      <c r="C1" s="129"/>
      <c r="D1" s="130"/>
      <c r="E1" s="130"/>
      <c r="F1" s="130"/>
      <c r="G1" s="130"/>
      <c r="H1" s="661" t="s">
        <v>497</v>
      </c>
    </row>
    <row r="2" spans="7:8" ht="14.25" thickBot="1">
      <c r="G2" s="131" t="s">
        <v>98</v>
      </c>
      <c r="H2" s="661"/>
    </row>
    <row r="3" spans="1:8" ht="18" customHeight="1" thickBot="1">
      <c r="A3" s="659" t="s">
        <v>101</v>
      </c>
      <c r="B3" s="132" t="s">
        <v>86</v>
      </c>
      <c r="C3" s="566"/>
      <c r="D3" s="133"/>
      <c r="E3" s="132" t="s">
        <v>90</v>
      </c>
      <c r="F3" s="568"/>
      <c r="G3" s="134"/>
      <c r="H3" s="661"/>
    </row>
    <row r="4" spans="1:8" s="135" customFormat="1" ht="35.25" customHeight="1" thickBot="1">
      <c r="A4" s="660"/>
      <c r="B4" s="78" t="s">
        <v>99</v>
      </c>
      <c r="C4" s="451" t="s">
        <v>476</v>
      </c>
      <c r="D4" s="450" t="s">
        <v>477</v>
      </c>
      <c r="E4" s="78" t="s">
        <v>99</v>
      </c>
      <c r="F4" s="451" t="s">
        <v>476</v>
      </c>
      <c r="G4" s="450" t="s">
        <v>477</v>
      </c>
      <c r="H4" s="661"/>
    </row>
    <row r="5" spans="1:8" s="140" customFormat="1" ht="12" customHeight="1" thickBot="1">
      <c r="A5" s="136">
        <v>1</v>
      </c>
      <c r="B5" s="137">
        <v>2</v>
      </c>
      <c r="C5" s="567">
        <v>3</v>
      </c>
      <c r="D5" s="138">
        <v>4</v>
      </c>
      <c r="E5" s="137">
        <v>5</v>
      </c>
      <c r="F5" s="569">
        <v>6</v>
      </c>
      <c r="G5" s="139">
        <v>7</v>
      </c>
      <c r="H5" s="661"/>
    </row>
    <row r="6" spans="1:8" ht="12.75" customHeight="1">
      <c r="A6" s="141" t="s">
        <v>48</v>
      </c>
      <c r="B6" s="142" t="s">
        <v>186</v>
      </c>
      <c r="C6" s="118">
        <v>28332</v>
      </c>
      <c r="D6" s="118">
        <v>28332</v>
      </c>
      <c r="E6" s="142" t="s">
        <v>100</v>
      </c>
      <c r="F6" s="570">
        <v>70732</v>
      </c>
      <c r="G6" s="124">
        <v>73795</v>
      </c>
      <c r="H6" s="661"/>
    </row>
    <row r="7" spans="1:8" ht="12.75" customHeight="1">
      <c r="A7" s="143" t="s">
        <v>49</v>
      </c>
      <c r="B7" s="144" t="s">
        <v>87</v>
      </c>
      <c r="C7" s="119">
        <v>27787</v>
      </c>
      <c r="D7" s="119">
        <v>27947</v>
      </c>
      <c r="E7" s="144" t="s">
        <v>207</v>
      </c>
      <c r="F7" s="120">
        <v>17429</v>
      </c>
      <c r="G7" s="125">
        <v>18256</v>
      </c>
      <c r="H7" s="661"/>
    </row>
    <row r="8" spans="1:8" ht="12.75" customHeight="1">
      <c r="A8" s="143" t="s">
        <v>50</v>
      </c>
      <c r="B8" s="144" t="s">
        <v>89</v>
      </c>
      <c r="C8" s="119">
        <v>2880</v>
      </c>
      <c r="D8" s="119">
        <v>2880</v>
      </c>
      <c r="E8" s="144" t="s">
        <v>350</v>
      </c>
      <c r="F8" s="120">
        <v>70092</v>
      </c>
      <c r="G8" s="125">
        <v>87315</v>
      </c>
      <c r="H8" s="661"/>
    </row>
    <row r="9" spans="1:8" ht="12.75" customHeight="1">
      <c r="A9" s="143" t="s">
        <v>51</v>
      </c>
      <c r="B9" s="145" t="s">
        <v>337</v>
      </c>
      <c r="C9" s="119">
        <v>92190</v>
      </c>
      <c r="D9" s="119">
        <v>102034</v>
      </c>
      <c r="E9" s="144" t="s">
        <v>208</v>
      </c>
      <c r="F9" s="120">
        <v>105</v>
      </c>
      <c r="G9" s="125">
        <v>105</v>
      </c>
      <c r="H9" s="661"/>
    </row>
    <row r="10" spans="1:8" ht="12.75" customHeight="1">
      <c r="A10" s="143" t="s">
        <v>52</v>
      </c>
      <c r="B10" s="144" t="s">
        <v>338</v>
      </c>
      <c r="C10" s="119">
        <v>20756</v>
      </c>
      <c r="D10" s="119">
        <v>30144</v>
      </c>
      <c r="E10" s="144" t="s">
        <v>209</v>
      </c>
      <c r="F10" s="120">
        <v>19669</v>
      </c>
      <c r="G10" s="125">
        <v>20602</v>
      </c>
      <c r="H10" s="661"/>
    </row>
    <row r="11" spans="1:8" ht="12.75" customHeight="1">
      <c r="A11" s="143" t="s">
        <v>53</v>
      </c>
      <c r="B11" s="144" t="s">
        <v>370</v>
      </c>
      <c r="C11" s="120"/>
      <c r="D11" s="120">
        <v>7500</v>
      </c>
      <c r="E11" s="144" t="s">
        <v>80</v>
      </c>
      <c r="F11" s="120"/>
      <c r="G11" s="125"/>
      <c r="H11" s="661"/>
    </row>
    <row r="12" spans="1:8" ht="12.75" customHeight="1">
      <c r="A12" s="143" t="s">
        <v>54</v>
      </c>
      <c r="B12" s="144" t="s">
        <v>339</v>
      </c>
      <c r="C12" s="119">
        <v>720</v>
      </c>
      <c r="D12" s="119">
        <v>3374</v>
      </c>
      <c r="E12" s="144" t="s">
        <v>44</v>
      </c>
      <c r="F12" s="120"/>
      <c r="G12" s="125"/>
      <c r="H12" s="661"/>
    </row>
    <row r="13" spans="1:8" ht="12.75" customHeight="1">
      <c r="A13" s="143" t="s">
        <v>55</v>
      </c>
      <c r="B13" s="144" t="s">
        <v>340</v>
      </c>
      <c r="C13" s="119"/>
      <c r="D13" s="119"/>
      <c r="E13" s="11"/>
      <c r="F13" s="120"/>
      <c r="G13" s="125"/>
      <c r="H13" s="661"/>
    </row>
    <row r="14" spans="1:8" ht="12.75" customHeight="1">
      <c r="A14" s="143" t="s">
        <v>56</v>
      </c>
      <c r="B14" s="146" t="s">
        <v>341</v>
      </c>
      <c r="C14" s="120"/>
      <c r="D14" s="120"/>
      <c r="E14" s="11"/>
      <c r="F14" s="120"/>
      <c r="G14" s="125"/>
      <c r="H14" s="661"/>
    </row>
    <row r="15" spans="1:8" ht="12.75" customHeight="1">
      <c r="A15" s="143" t="s">
        <v>57</v>
      </c>
      <c r="B15" s="11"/>
      <c r="C15" s="119"/>
      <c r="D15" s="119"/>
      <c r="E15" s="11"/>
      <c r="F15" s="120"/>
      <c r="G15" s="125"/>
      <c r="H15" s="661"/>
    </row>
    <row r="16" spans="1:8" ht="12.75" customHeight="1">
      <c r="A16" s="143" t="s">
        <v>58</v>
      </c>
      <c r="B16" s="11"/>
      <c r="C16" s="119"/>
      <c r="D16" s="119"/>
      <c r="E16" s="11"/>
      <c r="F16" s="120"/>
      <c r="G16" s="125"/>
      <c r="H16" s="661"/>
    </row>
    <row r="17" spans="1:8" ht="12.75" customHeight="1" thickBot="1">
      <c r="A17" s="143" t="s">
        <v>59</v>
      </c>
      <c r="B17" s="13"/>
      <c r="C17" s="121"/>
      <c r="D17" s="121"/>
      <c r="E17" s="11"/>
      <c r="F17" s="571"/>
      <c r="G17" s="126"/>
      <c r="H17" s="661"/>
    </row>
    <row r="18" spans="1:8" ht="15.75" customHeight="1" thickBot="1">
      <c r="A18" s="147" t="s">
        <v>60</v>
      </c>
      <c r="B18" s="27" t="s">
        <v>364</v>
      </c>
      <c r="C18" s="122">
        <f>+C6+C7+C8+C9+C10+C12+C13+C14+C15+C16+C17</f>
        <v>172665</v>
      </c>
      <c r="D18" s="122">
        <f>+D6+D7+D8+D9+D10+D12+D13+D14+D15+D16+D17</f>
        <v>194711</v>
      </c>
      <c r="E18" s="27" t="s">
        <v>363</v>
      </c>
      <c r="F18" s="572">
        <f>SUM(F6:F17)</f>
        <v>178027</v>
      </c>
      <c r="G18" s="127">
        <f>SUM(G6:G17)</f>
        <v>200073</v>
      </c>
      <c r="H18" s="661"/>
    </row>
    <row r="19" spans="1:8" ht="12.75" customHeight="1">
      <c r="A19" s="148" t="s">
        <v>61</v>
      </c>
      <c r="B19" s="149" t="s">
        <v>342</v>
      </c>
      <c r="C19" s="150">
        <f>+C20+C21+C22+C23</f>
        <v>5362</v>
      </c>
      <c r="D19" s="150">
        <f>+D20+D21+D22+D23</f>
        <v>5362</v>
      </c>
      <c r="E19" s="151" t="s">
        <v>220</v>
      </c>
      <c r="F19" s="573"/>
      <c r="G19" s="128"/>
      <c r="H19" s="661"/>
    </row>
    <row r="20" spans="1:8" ht="12.75" customHeight="1">
      <c r="A20" s="152" t="s">
        <v>62</v>
      </c>
      <c r="B20" s="151" t="s">
        <v>276</v>
      </c>
      <c r="C20" s="16">
        <v>5362</v>
      </c>
      <c r="D20" s="16">
        <v>5362</v>
      </c>
      <c r="E20" s="151" t="s">
        <v>221</v>
      </c>
      <c r="F20" s="574"/>
      <c r="G20" s="17"/>
      <c r="H20" s="661"/>
    </row>
    <row r="21" spans="1:8" ht="12.75" customHeight="1">
      <c r="A21" s="152" t="s">
        <v>63</v>
      </c>
      <c r="B21" s="151" t="s">
        <v>277</v>
      </c>
      <c r="C21" s="16"/>
      <c r="D21" s="16"/>
      <c r="E21" s="151" t="s">
        <v>161</v>
      </c>
      <c r="F21" s="574"/>
      <c r="G21" s="17"/>
      <c r="H21" s="661"/>
    </row>
    <row r="22" spans="1:8" ht="12.75" customHeight="1">
      <c r="A22" s="152" t="s">
        <v>64</v>
      </c>
      <c r="B22" s="151" t="s">
        <v>343</v>
      </c>
      <c r="C22" s="16"/>
      <c r="D22" s="16"/>
      <c r="E22" s="151" t="s">
        <v>162</v>
      </c>
      <c r="F22" s="574"/>
      <c r="G22" s="17"/>
      <c r="H22" s="661"/>
    </row>
    <row r="23" spans="1:8" ht="12.75" customHeight="1">
      <c r="A23" s="152" t="s">
        <v>65</v>
      </c>
      <c r="B23" s="151" t="s">
        <v>344</v>
      </c>
      <c r="C23" s="16"/>
      <c r="D23" s="16"/>
      <c r="E23" s="149" t="s">
        <v>351</v>
      </c>
      <c r="F23" s="574"/>
      <c r="G23" s="17"/>
      <c r="H23" s="661"/>
    </row>
    <row r="24" spans="1:8" ht="12.75" customHeight="1">
      <c r="A24" s="152" t="s">
        <v>66</v>
      </c>
      <c r="B24" s="151" t="s">
        <v>345</v>
      </c>
      <c r="C24" s="153">
        <f>+C25+C26</f>
        <v>0</v>
      </c>
      <c r="D24" s="153">
        <f>+D25+D26</f>
        <v>0</v>
      </c>
      <c r="E24" s="151" t="s">
        <v>222</v>
      </c>
      <c r="F24" s="574"/>
      <c r="G24" s="17"/>
      <c r="H24" s="661"/>
    </row>
    <row r="25" spans="1:8" ht="12.75" customHeight="1">
      <c r="A25" s="148" t="s">
        <v>67</v>
      </c>
      <c r="B25" s="149" t="s">
        <v>346</v>
      </c>
      <c r="C25" s="123"/>
      <c r="D25" s="123"/>
      <c r="E25" s="142" t="s">
        <v>223</v>
      </c>
      <c r="F25" s="573"/>
      <c r="G25" s="128"/>
      <c r="H25" s="661"/>
    </row>
    <row r="26" spans="1:8" ht="12.75" customHeight="1" thickBot="1">
      <c r="A26" s="152" t="s">
        <v>68</v>
      </c>
      <c r="B26" s="151" t="s">
        <v>286</v>
      </c>
      <c r="C26" s="16"/>
      <c r="D26" s="16"/>
      <c r="E26" s="11"/>
      <c r="F26" s="574"/>
      <c r="G26" s="17"/>
      <c r="H26" s="661"/>
    </row>
    <row r="27" spans="1:8" ht="15.75" customHeight="1" thickBot="1">
      <c r="A27" s="147" t="s">
        <v>69</v>
      </c>
      <c r="B27" s="27" t="s">
        <v>361</v>
      </c>
      <c r="C27" s="122">
        <f>+C19+C24</f>
        <v>5362</v>
      </c>
      <c r="D27" s="122">
        <f>+D19+D24</f>
        <v>5362</v>
      </c>
      <c r="E27" s="27" t="s">
        <v>362</v>
      </c>
      <c r="F27" s="572">
        <f>SUM(F19:F26)</f>
        <v>0</v>
      </c>
      <c r="G27" s="127">
        <f>SUM(G19:G26)</f>
        <v>0</v>
      </c>
      <c r="H27" s="661"/>
    </row>
    <row r="28" spans="1:8" ht="18" customHeight="1" thickBot="1">
      <c r="A28" s="147" t="s">
        <v>70</v>
      </c>
      <c r="B28" s="154" t="s">
        <v>349</v>
      </c>
      <c r="C28" s="122">
        <f>+C18+C27</f>
        <v>178027</v>
      </c>
      <c r="D28" s="122">
        <f>+D18+D27</f>
        <v>200073</v>
      </c>
      <c r="E28" s="154" t="s">
        <v>352</v>
      </c>
      <c r="F28" s="572">
        <f>+F18+F27</f>
        <v>178027</v>
      </c>
      <c r="G28" s="127">
        <f>+G18+G27</f>
        <v>200073</v>
      </c>
      <c r="H28" s="661"/>
    </row>
    <row r="29" spans="1:8" ht="18" customHeight="1" thickBot="1">
      <c r="A29" s="147" t="s">
        <v>71</v>
      </c>
      <c r="B29" s="27" t="s">
        <v>347</v>
      </c>
      <c r="C29" s="158"/>
      <c r="D29" s="158"/>
      <c r="E29" s="27" t="s">
        <v>353</v>
      </c>
      <c r="F29" s="575"/>
      <c r="G29" s="157"/>
      <c r="H29" s="661"/>
    </row>
    <row r="30" spans="1:8" ht="14.25" customHeight="1" thickBot="1">
      <c r="A30" s="147" t="s">
        <v>72</v>
      </c>
      <c r="B30" s="155" t="s">
        <v>348</v>
      </c>
      <c r="C30" s="156">
        <f>+C28+C29</f>
        <v>178027</v>
      </c>
      <c r="D30" s="156">
        <f>+D28+D29</f>
        <v>200073</v>
      </c>
      <c r="E30" s="155" t="s">
        <v>354</v>
      </c>
      <c r="F30" s="576">
        <f>+F28+F29</f>
        <v>178027</v>
      </c>
      <c r="G30" s="577">
        <f>+G28+G29</f>
        <v>200073</v>
      </c>
      <c r="H30" s="661"/>
    </row>
    <row r="31" spans="1:8" ht="15.75" customHeight="1" thickBot="1">
      <c r="A31" s="147" t="s">
        <v>73</v>
      </c>
      <c r="B31" s="155" t="s">
        <v>167</v>
      </c>
      <c r="C31" s="156">
        <f>IF(C18-F18&lt;0,F18-C18,"-")</f>
        <v>5362</v>
      </c>
      <c r="D31" s="156">
        <f>IF(D18-G18&lt;0,G18-D18,"-")</f>
        <v>5362</v>
      </c>
      <c r="E31" s="155" t="s">
        <v>168</v>
      </c>
      <c r="F31" s="576" t="str">
        <f>IF(C18-F18&gt;0,C18-F18,"-")</f>
        <v>-</v>
      </c>
      <c r="G31" s="577" t="str">
        <f>IF(D18-G18&gt;0,D18-G18,"-")</f>
        <v>-</v>
      </c>
      <c r="H31" s="661"/>
    </row>
    <row r="32" spans="1:8" ht="15.75" customHeight="1" thickBot="1">
      <c r="A32" s="147" t="s">
        <v>74</v>
      </c>
      <c r="B32" s="155" t="s">
        <v>355</v>
      </c>
      <c r="C32" s="156" t="str">
        <f>IF(C18+C19-F28&lt;0,F28-(C18+C19),"-")</f>
        <v>-</v>
      </c>
      <c r="D32" s="156" t="str">
        <f>IF(D18+D19-G28&lt;0,G28-(D18+D19),"-")</f>
        <v>-</v>
      </c>
      <c r="E32" s="155" t="s">
        <v>356</v>
      </c>
      <c r="F32" s="576" t="str">
        <f>IF(C18+C19-F28&gt;0,C18+C19-F28,"-")</f>
        <v>-</v>
      </c>
      <c r="G32" s="577" t="str">
        <f>IF(D18+D19-G28&gt;0,D18+D19-G28,"-")</f>
        <v>-</v>
      </c>
      <c r="H32" s="661"/>
    </row>
  </sheetData>
  <sheetProtection/>
  <mergeCells count="2">
    <mergeCell ref="A3:A4"/>
    <mergeCell ref="H1:H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5" workbookViewId="0" topLeftCell="A1">
      <selection activeCell="D8" sqref="D8"/>
    </sheetView>
  </sheetViews>
  <sheetFormatPr defaultColWidth="9.00390625" defaultRowHeight="12.75"/>
  <cols>
    <col min="1" max="1" width="5.375" style="12" customWidth="1"/>
    <col min="2" max="2" width="44.875" style="77" customWidth="1"/>
    <col min="3" max="3" width="11.375" style="77" customWidth="1"/>
    <col min="4" max="4" width="11.125" style="12" customWidth="1"/>
    <col min="5" max="5" width="50.50390625" style="12" customWidth="1"/>
    <col min="6" max="6" width="11.875" style="12" customWidth="1"/>
    <col min="7" max="7" width="11.50390625" style="12" customWidth="1"/>
    <col min="8" max="8" width="4.875" style="12" customWidth="1"/>
    <col min="9" max="16384" width="9.375" style="12" customWidth="1"/>
  </cols>
  <sheetData>
    <row r="1" spans="2:8" ht="31.5">
      <c r="B1" s="129" t="s">
        <v>165</v>
      </c>
      <c r="C1" s="129"/>
      <c r="D1" s="130"/>
      <c r="E1" s="130"/>
      <c r="F1" s="130"/>
      <c r="G1" s="130"/>
      <c r="H1" s="661" t="s">
        <v>498</v>
      </c>
    </row>
    <row r="2" spans="7:8" ht="9.75" customHeight="1" thickBot="1">
      <c r="G2" s="131" t="s">
        <v>98</v>
      </c>
      <c r="H2" s="661"/>
    </row>
    <row r="3" spans="1:8" ht="13.5" thickBot="1">
      <c r="A3" s="673" t="s">
        <v>101</v>
      </c>
      <c r="B3" s="132" t="s">
        <v>86</v>
      </c>
      <c r="C3" s="566"/>
      <c r="D3" s="133"/>
      <c r="E3" s="132" t="s">
        <v>90</v>
      </c>
      <c r="F3" s="568"/>
      <c r="G3" s="134"/>
      <c r="H3" s="661"/>
    </row>
    <row r="4" spans="1:8" s="135" customFormat="1" ht="36.75" thickBot="1">
      <c r="A4" s="674"/>
      <c r="B4" s="78" t="s">
        <v>99</v>
      </c>
      <c r="C4" s="451" t="s">
        <v>476</v>
      </c>
      <c r="D4" s="450" t="s">
        <v>477</v>
      </c>
      <c r="E4" s="78" t="s">
        <v>99</v>
      </c>
      <c r="F4" s="451" t="s">
        <v>476</v>
      </c>
      <c r="G4" s="450" t="s">
        <v>477</v>
      </c>
      <c r="H4" s="661"/>
    </row>
    <row r="5" spans="1:8" s="135" customFormat="1" ht="13.5" thickBot="1">
      <c r="A5" s="136">
        <v>1</v>
      </c>
      <c r="B5" s="137">
        <v>2</v>
      </c>
      <c r="C5" s="138">
        <v>3</v>
      </c>
      <c r="D5" s="138">
        <v>4</v>
      </c>
      <c r="E5" s="137">
        <v>5</v>
      </c>
      <c r="F5" s="569">
        <v>6</v>
      </c>
      <c r="G5" s="139">
        <v>7</v>
      </c>
      <c r="H5" s="661"/>
    </row>
    <row r="6" spans="1:8" ht="12.75" customHeight="1">
      <c r="A6" s="141" t="s">
        <v>48</v>
      </c>
      <c r="B6" s="142" t="s">
        <v>390</v>
      </c>
      <c r="C6" s="118"/>
      <c r="D6" s="118"/>
      <c r="E6" s="142" t="s">
        <v>302</v>
      </c>
      <c r="F6" s="570"/>
      <c r="G6" s="124"/>
      <c r="H6" s="661"/>
    </row>
    <row r="7" spans="1:8" ht="12.75" customHeight="1">
      <c r="A7" s="143" t="s">
        <v>49</v>
      </c>
      <c r="B7" s="144" t="s">
        <v>483</v>
      </c>
      <c r="C7" s="119"/>
      <c r="D7" s="119"/>
      <c r="E7" s="144" t="s">
        <v>211</v>
      </c>
      <c r="F7" s="120"/>
      <c r="G7" s="125"/>
      <c r="H7" s="661"/>
    </row>
    <row r="8" spans="1:8" ht="12.75" customHeight="1">
      <c r="A8" s="143" t="s">
        <v>50</v>
      </c>
      <c r="B8" s="144" t="s">
        <v>159</v>
      </c>
      <c r="C8" s="119"/>
      <c r="D8" s="119"/>
      <c r="E8" s="144" t="s">
        <v>332</v>
      </c>
      <c r="F8" s="120">
        <f>F9</f>
        <v>50</v>
      </c>
      <c r="G8" s="125">
        <f>G9</f>
        <v>50</v>
      </c>
      <c r="H8" s="661"/>
    </row>
    <row r="9" spans="1:8" ht="12.75" customHeight="1">
      <c r="A9" s="143" t="s">
        <v>51</v>
      </c>
      <c r="B9" s="144" t="s">
        <v>196</v>
      </c>
      <c r="C9" s="119"/>
      <c r="D9" s="119"/>
      <c r="E9" s="144" t="s">
        <v>371</v>
      </c>
      <c r="F9" s="120">
        <v>50</v>
      </c>
      <c r="G9" s="125">
        <v>50</v>
      </c>
      <c r="H9" s="661"/>
    </row>
    <row r="10" spans="1:8" ht="12.75" customHeight="1">
      <c r="A10" s="143" t="s">
        <v>52</v>
      </c>
      <c r="B10" s="144" t="s">
        <v>263</v>
      </c>
      <c r="C10" s="119"/>
      <c r="D10" s="119"/>
      <c r="E10" s="144" t="s">
        <v>372</v>
      </c>
      <c r="F10" s="120"/>
      <c r="G10" s="125"/>
      <c r="H10" s="661"/>
    </row>
    <row r="11" spans="1:8" ht="12.75" customHeight="1">
      <c r="A11" s="143" t="s">
        <v>53</v>
      </c>
      <c r="B11" s="144" t="s">
        <v>365</v>
      </c>
      <c r="C11" s="120"/>
      <c r="D11" s="120"/>
      <c r="E11" s="160" t="s">
        <v>373</v>
      </c>
      <c r="F11" s="120"/>
      <c r="G11" s="125"/>
      <c r="H11" s="661"/>
    </row>
    <row r="12" spans="1:8" ht="12.75" customHeight="1">
      <c r="A12" s="143" t="s">
        <v>54</v>
      </c>
      <c r="B12" s="144" t="s">
        <v>366</v>
      </c>
      <c r="C12" s="119"/>
      <c r="D12" s="119"/>
      <c r="E12" s="160" t="s">
        <v>306</v>
      </c>
      <c r="F12" s="120"/>
      <c r="G12" s="125"/>
      <c r="H12" s="661"/>
    </row>
    <row r="13" spans="1:8" ht="12.75" customHeight="1">
      <c r="A13" s="143" t="s">
        <v>55</v>
      </c>
      <c r="B13" s="144" t="s">
        <v>369</v>
      </c>
      <c r="C13" s="119"/>
      <c r="D13" s="119"/>
      <c r="E13" s="161" t="s">
        <v>307</v>
      </c>
      <c r="F13" s="120"/>
      <c r="G13" s="125"/>
      <c r="H13" s="661"/>
    </row>
    <row r="14" spans="1:8" ht="12.75" customHeight="1">
      <c r="A14" s="143" t="s">
        <v>56</v>
      </c>
      <c r="B14" s="162" t="s">
        <v>388</v>
      </c>
      <c r="C14" s="120"/>
      <c r="D14" s="120"/>
      <c r="E14" s="160" t="s">
        <v>374</v>
      </c>
      <c r="F14" s="120"/>
      <c r="G14" s="125"/>
      <c r="H14" s="661"/>
    </row>
    <row r="15" spans="1:8" ht="22.5" customHeight="1">
      <c r="A15" s="143" t="s">
        <v>57</v>
      </c>
      <c r="B15" s="144" t="s">
        <v>367</v>
      </c>
      <c r="C15" s="120"/>
      <c r="D15" s="120"/>
      <c r="E15" s="160" t="s">
        <v>375</v>
      </c>
      <c r="F15" s="120"/>
      <c r="G15" s="125"/>
      <c r="H15" s="661"/>
    </row>
    <row r="16" spans="1:8" ht="12.75" customHeight="1">
      <c r="A16" s="143" t="s">
        <v>58</v>
      </c>
      <c r="B16" s="144" t="s">
        <v>368</v>
      </c>
      <c r="C16" s="120">
        <v>550</v>
      </c>
      <c r="D16" s="125">
        <v>550</v>
      </c>
      <c r="E16" s="144" t="s">
        <v>80</v>
      </c>
      <c r="F16" s="120"/>
      <c r="G16" s="125"/>
      <c r="H16" s="661"/>
    </row>
    <row r="17" spans="1:8" ht="12.75" customHeight="1" thickBot="1">
      <c r="A17" s="195" t="s">
        <v>59</v>
      </c>
      <c r="B17" s="196"/>
      <c r="C17" s="197"/>
      <c r="D17" s="197"/>
      <c r="E17" s="196" t="s">
        <v>44</v>
      </c>
      <c r="F17" s="197"/>
      <c r="G17" s="177"/>
      <c r="H17" s="661"/>
    </row>
    <row r="18" spans="1:8" ht="15.75" customHeight="1" thickBot="1">
      <c r="A18" s="147" t="s">
        <v>60</v>
      </c>
      <c r="B18" s="27" t="s">
        <v>149</v>
      </c>
      <c r="C18" s="122">
        <f>+C6+C7+C8+C9+C10+C11+C12+C13+C15+C16+C17</f>
        <v>550</v>
      </c>
      <c r="D18" s="122">
        <f>+D6+D7+D8+D9+D10+D11+D12+D13+D15+D16+D17</f>
        <v>550</v>
      </c>
      <c r="E18" s="27" t="s">
        <v>150</v>
      </c>
      <c r="F18" s="572">
        <f>+F6+F7+F8+F16+F17</f>
        <v>50</v>
      </c>
      <c r="G18" s="127">
        <f>+G6+G7+G8+G16+G17</f>
        <v>50</v>
      </c>
      <c r="H18" s="661"/>
    </row>
    <row r="19" spans="1:8" ht="12.75" customHeight="1">
      <c r="A19" s="163" t="s">
        <v>61</v>
      </c>
      <c r="B19" s="164" t="s">
        <v>387</v>
      </c>
      <c r="C19" s="171">
        <f>+C20+C21+C22+C23+C24</f>
        <v>0</v>
      </c>
      <c r="D19" s="171">
        <f>+D20+D21+D22+D23+D24</f>
        <v>0</v>
      </c>
      <c r="E19" s="151" t="s">
        <v>220</v>
      </c>
      <c r="F19" s="578"/>
      <c r="G19" s="15"/>
      <c r="H19" s="661"/>
    </row>
    <row r="20" spans="1:8" ht="12.75" customHeight="1">
      <c r="A20" s="143" t="s">
        <v>62</v>
      </c>
      <c r="B20" s="165" t="s">
        <v>376</v>
      </c>
      <c r="C20" s="16"/>
      <c r="D20" s="16"/>
      <c r="E20" s="151" t="s">
        <v>224</v>
      </c>
      <c r="F20" s="574">
        <v>500</v>
      </c>
      <c r="G20" s="17">
        <v>500</v>
      </c>
      <c r="H20" s="661"/>
    </row>
    <row r="21" spans="1:8" ht="12.75" customHeight="1">
      <c r="A21" s="163" t="s">
        <v>63</v>
      </c>
      <c r="B21" s="165" t="s">
        <v>377</v>
      </c>
      <c r="C21" s="16"/>
      <c r="D21" s="16"/>
      <c r="E21" s="151" t="s">
        <v>161</v>
      </c>
      <c r="F21" s="574"/>
      <c r="G21" s="17"/>
      <c r="H21" s="661"/>
    </row>
    <row r="22" spans="1:8" ht="12.75" customHeight="1">
      <c r="A22" s="143" t="s">
        <v>64</v>
      </c>
      <c r="B22" s="165" t="s">
        <v>378</v>
      </c>
      <c r="C22" s="16"/>
      <c r="D22" s="16"/>
      <c r="E22" s="151" t="s">
        <v>162</v>
      </c>
      <c r="F22" s="574"/>
      <c r="G22" s="17"/>
      <c r="H22" s="661"/>
    </row>
    <row r="23" spans="1:8" ht="12.75" customHeight="1">
      <c r="A23" s="163" t="s">
        <v>65</v>
      </c>
      <c r="B23" s="165" t="s">
        <v>379</v>
      </c>
      <c r="C23" s="16"/>
      <c r="D23" s="16"/>
      <c r="E23" s="149" t="s">
        <v>351</v>
      </c>
      <c r="F23" s="574"/>
      <c r="G23" s="17"/>
      <c r="H23" s="661"/>
    </row>
    <row r="24" spans="1:8" ht="12.75" customHeight="1">
      <c r="A24" s="143" t="s">
        <v>66</v>
      </c>
      <c r="B24" s="166" t="s">
        <v>380</v>
      </c>
      <c r="C24" s="16"/>
      <c r="D24" s="16"/>
      <c r="E24" s="151" t="s">
        <v>225</v>
      </c>
      <c r="F24" s="574"/>
      <c r="G24" s="17"/>
      <c r="H24" s="661"/>
    </row>
    <row r="25" spans="1:8" ht="12.75" customHeight="1">
      <c r="A25" s="163" t="s">
        <v>67</v>
      </c>
      <c r="B25" s="167" t="s">
        <v>381</v>
      </c>
      <c r="C25" s="153">
        <f>+C26+C27+C28+C29+C30</f>
        <v>0</v>
      </c>
      <c r="D25" s="153">
        <f>+D26+D27+D28+D29+D30</f>
        <v>0</v>
      </c>
      <c r="E25" s="168" t="s">
        <v>223</v>
      </c>
      <c r="F25" s="574"/>
      <c r="G25" s="17"/>
      <c r="H25" s="661"/>
    </row>
    <row r="26" spans="1:8" ht="12.75" customHeight="1">
      <c r="A26" s="143" t="s">
        <v>68</v>
      </c>
      <c r="B26" s="166" t="s">
        <v>382</v>
      </c>
      <c r="C26" s="16"/>
      <c r="D26" s="16"/>
      <c r="E26" s="168" t="s">
        <v>389</v>
      </c>
      <c r="F26" s="574"/>
      <c r="G26" s="17"/>
      <c r="H26" s="661"/>
    </row>
    <row r="27" spans="1:8" ht="12.75" customHeight="1">
      <c r="A27" s="163" t="s">
        <v>69</v>
      </c>
      <c r="B27" s="166" t="s">
        <v>383</v>
      </c>
      <c r="C27" s="16"/>
      <c r="D27" s="16"/>
      <c r="E27" s="159"/>
      <c r="F27" s="574"/>
      <c r="G27" s="17"/>
      <c r="H27" s="661"/>
    </row>
    <row r="28" spans="1:8" ht="12.75" customHeight="1">
      <c r="A28" s="143" t="s">
        <v>70</v>
      </c>
      <c r="B28" s="165" t="s">
        <v>384</v>
      </c>
      <c r="C28" s="16"/>
      <c r="D28" s="16"/>
      <c r="E28" s="24"/>
      <c r="F28" s="574"/>
      <c r="G28" s="17"/>
      <c r="H28" s="661"/>
    </row>
    <row r="29" spans="1:8" ht="12.75" customHeight="1">
      <c r="A29" s="163" t="s">
        <v>71</v>
      </c>
      <c r="B29" s="169" t="s">
        <v>385</v>
      </c>
      <c r="C29" s="16"/>
      <c r="D29" s="16"/>
      <c r="E29" s="11"/>
      <c r="F29" s="574"/>
      <c r="G29" s="17"/>
      <c r="H29" s="661"/>
    </row>
    <row r="30" spans="1:8" ht="12.75" customHeight="1" thickBot="1">
      <c r="A30" s="143" t="s">
        <v>72</v>
      </c>
      <c r="B30" s="170" t="s">
        <v>386</v>
      </c>
      <c r="C30" s="16"/>
      <c r="D30" s="16"/>
      <c r="E30" s="24"/>
      <c r="F30" s="574"/>
      <c r="G30" s="17"/>
      <c r="H30" s="661"/>
    </row>
    <row r="31" spans="1:8" ht="21.75" customHeight="1" thickBot="1">
      <c r="A31" s="147" t="s">
        <v>73</v>
      </c>
      <c r="B31" s="27" t="s">
        <v>423</v>
      </c>
      <c r="C31" s="122">
        <f>+C19+C25</f>
        <v>0</v>
      </c>
      <c r="D31" s="122">
        <f>+D19+D25</f>
        <v>0</v>
      </c>
      <c r="E31" s="27" t="s">
        <v>424</v>
      </c>
      <c r="F31" s="572">
        <f>SUM(F19:F30)</f>
        <v>500</v>
      </c>
      <c r="G31" s="127">
        <f>SUM(G19:G30)</f>
        <v>500</v>
      </c>
      <c r="H31" s="661"/>
    </row>
    <row r="32" spans="1:8" ht="18" customHeight="1" thickBot="1">
      <c r="A32" s="147" t="s">
        <v>74</v>
      </c>
      <c r="B32" s="154" t="s">
        <v>421</v>
      </c>
      <c r="C32" s="122">
        <f>+C18+C31</f>
        <v>550</v>
      </c>
      <c r="D32" s="122">
        <f>+D18+D31</f>
        <v>550</v>
      </c>
      <c r="E32" s="154" t="s">
        <v>425</v>
      </c>
      <c r="F32" s="572">
        <f>+F18+F31</f>
        <v>550</v>
      </c>
      <c r="G32" s="127">
        <f>+G18+G31</f>
        <v>550</v>
      </c>
      <c r="H32" s="661"/>
    </row>
    <row r="33" spans="1:8" ht="15.75" customHeight="1" thickBot="1">
      <c r="A33" s="147" t="s">
        <v>75</v>
      </c>
      <c r="B33" s="27" t="s">
        <v>347</v>
      </c>
      <c r="C33" s="158"/>
      <c r="D33" s="158"/>
      <c r="E33" s="27" t="s">
        <v>353</v>
      </c>
      <c r="F33" s="575"/>
      <c r="G33" s="157"/>
      <c r="H33" s="661"/>
    </row>
    <row r="34" spans="1:8" ht="15" customHeight="1" thickBot="1">
      <c r="A34" s="147" t="s">
        <v>76</v>
      </c>
      <c r="B34" s="155" t="s">
        <v>422</v>
      </c>
      <c r="C34" s="576">
        <f>+C32+C33</f>
        <v>550</v>
      </c>
      <c r="D34" s="577">
        <f>+D32+D33</f>
        <v>550</v>
      </c>
      <c r="E34" s="155" t="s">
        <v>426</v>
      </c>
      <c r="F34" s="576">
        <f>+F32+F33</f>
        <v>550</v>
      </c>
      <c r="G34" s="577">
        <f>+G32+G33</f>
        <v>550</v>
      </c>
      <c r="H34" s="661"/>
    </row>
    <row r="35" spans="1:8" ht="15.75" customHeight="1" thickBot="1">
      <c r="A35" s="147" t="s">
        <v>142</v>
      </c>
      <c r="B35" s="155" t="s">
        <v>167</v>
      </c>
      <c r="C35" s="576" t="str">
        <f>IF(C18-F18&lt;0,F18-C18,"-")</f>
        <v>-</v>
      </c>
      <c r="D35" s="577" t="str">
        <f>IF(D18-G18&lt;0,G18-D18,"-")</f>
        <v>-</v>
      </c>
      <c r="E35" s="155" t="s">
        <v>168</v>
      </c>
      <c r="F35" s="576">
        <f>IF(C18-F18&gt;0,C18-F18,"-")</f>
        <v>500</v>
      </c>
      <c r="G35" s="577">
        <f>IF(D18-G18&gt;0,D18-G18,"-")</f>
        <v>500</v>
      </c>
      <c r="H35" s="661"/>
    </row>
    <row r="36" spans="1:8" ht="14.25" customHeight="1" thickBot="1">
      <c r="A36" s="147" t="s">
        <v>143</v>
      </c>
      <c r="B36" s="155" t="s">
        <v>355</v>
      </c>
      <c r="C36" s="576" t="str">
        <f>IF(C18+C19-F32&lt;0,F32-(C18+C19),"-")</f>
        <v>-</v>
      </c>
      <c r="D36" s="577" t="str">
        <f>IF(D18+D19-G32&lt;0,G32-(D18+D19),"-")</f>
        <v>-</v>
      </c>
      <c r="E36" s="155" t="s">
        <v>356</v>
      </c>
      <c r="F36" s="576" t="str">
        <f>IF(C18+C19-F32&gt;0,C18+C19-F32,"-")</f>
        <v>-</v>
      </c>
      <c r="G36" s="577" t="str">
        <f>IF(D18+D19-G32&gt;0,D18+D19-G32,"-")</f>
        <v>-</v>
      </c>
      <c r="H36" s="661"/>
    </row>
  </sheetData>
  <sheetProtection/>
  <mergeCells count="2">
    <mergeCell ref="A3:A4"/>
    <mergeCell ref="H1:H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" t="s">
        <v>151</v>
      </c>
      <c r="E1" s="31" t="s">
        <v>158</v>
      </c>
    </row>
    <row r="3" spans="1:5" ht="12.75">
      <c r="A3" s="33"/>
      <c r="B3" s="34"/>
      <c r="C3" s="33"/>
      <c r="D3" s="36"/>
      <c r="E3" s="34"/>
    </row>
    <row r="4" spans="1:5" ht="15.75">
      <c r="A4" s="18" t="s">
        <v>412</v>
      </c>
      <c r="B4" s="35"/>
      <c r="C4" s="39"/>
      <c r="D4" s="36"/>
      <c r="E4" s="34"/>
    </row>
    <row r="5" spans="1:5" ht="12.75">
      <c r="A5" s="33"/>
      <c r="B5" s="34"/>
      <c r="C5" s="33"/>
      <c r="D5" s="36"/>
      <c r="E5" s="34"/>
    </row>
    <row r="6" spans="1:5" ht="12.75">
      <c r="A6" s="33" t="s">
        <v>237</v>
      </c>
      <c r="B6" s="34">
        <f>+'1.1.sz.mell.'!F50</f>
        <v>195261</v>
      </c>
      <c r="C6" s="33" t="s">
        <v>415</v>
      </c>
      <c r="D6" s="36">
        <f>+'2.1.sz.mell  '!D18+'2.2.sz.mell  '!D18</f>
        <v>195261</v>
      </c>
      <c r="E6" s="34">
        <f aca="true" t="shared" si="0" ref="E6:E15">+B6-D6</f>
        <v>0</v>
      </c>
    </row>
    <row r="7" spans="1:5" ht="12.75">
      <c r="A7" s="33" t="s">
        <v>152</v>
      </c>
      <c r="B7" s="34">
        <f>+'1.1.sz.mell.'!F64</f>
        <v>200623</v>
      </c>
      <c r="C7" s="33" t="s">
        <v>416</v>
      </c>
      <c r="D7" s="36">
        <f>+'2.1.sz.mell  '!D28+'2.2.sz.mell  '!D32</f>
        <v>200623</v>
      </c>
      <c r="E7" s="34">
        <f t="shared" si="0"/>
        <v>0</v>
      </c>
    </row>
    <row r="8" spans="1:5" ht="12.75">
      <c r="A8" s="33" t="s">
        <v>410</v>
      </c>
      <c r="B8" s="34">
        <f>+'1.1.sz.mell.'!F66</f>
        <v>200623</v>
      </c>
      <c r="C8" s="33" t="s">
        <v>417</v>
      </c>
      <c r="D8" s="36">
        <f>+'2.1.sz.mell  '!D30+'2.2.sz.mell  '!D34</f>
        <v>200623</v>
      </c>
      <c r="E8" s="34">
        <f t="shared" si="0"/>
        <v>0</v>
      </c>
    </row>
    <row r="9" spans="1:5" ht="12.75">
      <c r="A9" s="33"/>
      <c r="B9" s="34"/>
      <c r="C9" s="33"/>
      <c r="D9" s="36"/>
      <c r="E9" s="34"/>
    </row>
    <row r="10" spans="1:5" ht="12.75">
      <c r="A10" s="33"/>
      <c r="B10" s="34"/>
      <c r="C10" s="33"/>
      <c r="D10" s="36"/>
      <c r="E10" s="34"/>
    </row>
    <row r="11" spans="1:5" ht="15.75">
      <c r="A11" s="18" t="s">
        <v>413</v>
      </c>
      <c r="B11" s="35"/>
      <c r="C11" s="39"/>
      <c r="D11" s="36"/>
      <c r="E11" s="34"/>
    </row>
    <row r="12" spans="1:5" ht="12.75">
      <c r="A12" s="33"/>
      <c r="B12" s="34"/>
      <c r="C12" s="33"/>
      <c r="D12" s="36"/>
      <c r="E12" s="34"/>
    </row>
    <row r="13" spans="1:5" ht="12.75">
      <c r="A13" s="33" t="s">
        <v>166</v>
      </c>
      <c r="B13" s="34">
        <f>+'1.1.sz.mell.'!F100</f>
        <v>200123</v>
      </c>
      <c r="C13" s="33" t="s">
        <v>418</v>
      </c>
      <c r="D13" s="36">
        <f>+'2.1.sz.mell  '!G18+'2.2.sz.mell  '!G18</f>
        <v>200123</v>
      </c>
      <c r="E13" s="34">
        <f t="shared" si="0"/>
        <v>0</v>
      </c>
    </row>
    <row r="14" spans="1:5" ht="12.75">
      <c r="A14" s="33" t="s">
        <v>153</v>
      </c>
      <c r="B14" s="34">
        <f>+'1.1.sz.mell.'!F119</f>
        <v>200623</v>
      </c>
      <c r="C14" s="33" t="s">
        <v>419</v>
      </c>
      <c r="D14" s="36">
        <f>+'2.1.sz.mell  '!G28+'2.2.sz.mell  '!G32</f>
        <v>200623</v>
      </c>
      <c r="E14" s="34">
        <f t="shared" si="0"/>
        <v>0</v>
      </c>
    </row>
    <row r="15" spans="1:5" ht="12.75">
      <c r="A15" s="33" t="s">
        <v>411</v>
      </c>
      <c r="B15" s="34">
        <f>+'1.1.sz.mell.'!F121</f>
        <v>200623</v>
      </c>
      <c r="C15" s="33" t="s">
        <v>420</v>
      </c>
      <c r="D15" s="36">
        <f>+'2.1.sz.mell  '!G30+'2.2.sz.mell  '!G34</f>
        <v>200623</v>
      </c>
      <c r="E15" s="34">
        <f t="shared" si="0"/>
        <v>0</v>
      </c>
    </row>
    <row r="16" spans="1:5" ht="12.75">
      <c r="A16" s="29"/>
      <c r="B16" s="29"/>
      <c r="C16" s="33"/>
      <c r="D16" s="36"/>
      <c r="E16" s="30"/>
    </row>
    <row r="17" spans="1:5" ht="12.75">
      <c r="A17" s="29"/>
      <c r="B17" s="29"/>
      <c r="C17" s="29"/>
      <c r="D17" s="29"/>
      <c r="E17" s="29"/>
    </row>
    <row r="18" spans="1:5" ht="12.75">
      <c r="A18" s="29"/>
      <c r="B18" s="29"/>
      <c r="C18" s="29"/>
      <c r="D18" s="29"/>
      <c r="E18" s="29"/>
    </row>
    <row r="19" spans="1:5" ht="12.75">
      <c r="A19" s="29"/>
      <c r="B19" s="29"/>
      <c r="C19" s="29"/>
      <c r="D19" s="29"/>
      <c r="E19" s="29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E14" sqref="E14"/>
    </sheetView>
  </sheetViews>
  <sheetFormatPr defaultColWidth="9.00390625" defaultRowHeight="12.75"/>
  <cols>
    <col min="1" max="1" width="5.625" style="42" customWidth="1"/>
    <col min="2" max="2" width="36.625" style="42" customWidth="1"/>
    <col min="3" max="3" width="11.125" style="42" customWidth="1"/>
    <col min="4" max="4" width="10.875" style="42" customWidth="1"/>
    <col min="5" max="5" width="9.625" style="42" customWidth="1"/>
    <col min="6" max="6" width="10.00390625" style="42" customWidth="1"/>
    <col min="7" max="7" width="12.125" style="42" customWidth="1"/>
    <col min="8" max="16384" width="9.375" style="42" customWidth="1"/>
  </cols>
  <sheetData>
    <row r="1" spans="1:7" ht="33" customHeight="1">
      <c r="A1" s="675" t="s">
        <v>429</v>
      </c>
      <c r="B1" s="675"/>
      <c r="C1" s="675"/>
      <c r="D1" s="675"/>
      <c r="E1" s="675"/>
      <c r="F1" s="675"/>
      <c r="G1" s="675"/>
    </row>
    <row r="2" spans="1:8" ht="15.75" customHeight="1" thickBot="1">
      <c r="A2" s="43"/>
      <c r="B2" s="43"/>
      <c r="C2" s="43"/>
      <c r="D2" s="676"/>
      <c r="E2" s="676"/>
      <c r="F2" s="684" t="s">
        <v>84</v>
      </c>
      <c r="G2" s="684"/>
      <c r="H2" s="50"/>
    </row>
    <row r="3" spans="1:7" ht="63" customHeight="1">
      <c r="A3" s="679" t="s">
        <v>46</v>
      </c>
      <c r="B3" s="681" t="s">
        <v>241</v>
      </c>
      <c r="C3" s="405"/>
      <c r="D3" s="683" t="s">
        <v>414</v>
      </c>
      <c r="E3" s="681"/>
      <c r="F3" s="681"/>
      <c r="G3" s="677" t="s">
        <v>445</v>
      </c>
    </row>
    <row r="4" spans="1:7" ht="15.75" thickBot="1">
      <c r="A4" s="680"/>
      <c r="B4" s="682"/>
      <c r="C4" s="45">
        <v>2013</v>
      </c>
      <c r="D4" s="45" t="s">
        <v>242</v>
      </c>
      <c r="E4" s="45" t="s">
        <v>391</v>
      </c>
      <c r="F4" s="45" t="s">
        <v>392</v>
      </c>
      <c r="G4" s="678"/>
    </row>
    <row r="5" spans="1:7" ht="15.75" thickBot="1">
      <c r="A5" s="47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9">
        <v>7</v>
      </c>
    </row>
    <row r="6" spans="1:7" ht="24" customHeight="1">
      <c r="A6" s="46" t="s">
        <v>48</v>
      </c>
      <c r="B6" s="403" t="s">
        <v>444</v>
      </c>
      <c r="C6" s="403">
        <v>500</v>
      </c>
      <c r="D6" s="62">
        <v>500</v>
      </c>
      <c r="E6" s="62"/>
      <c r="F6" s="62"/>
      <c r="G6" s="53">
        <f>SUM(C6:F6)</f>
        <v>1000</v>
      </c>
    </row>
    <row r="7" spans="1:7" ht="15">
      <c r="A7" s="44" t="s">
        <v>49</v>
      </c>
      <c r="B7" s="63"/>
      <c r="C7" s="63"/>
      <c r="D7" s="64"/>
      <c r="E7" s="64"/>
      <c r="F7" s="64"/>
      <c r="G7" s="54">
        <f>SUM(D7:F7)</f>
        <v>0</v>
      </c>
    </row>
    <row r="8" spans="1:7" ht="15">
      <c r="A8" s="44" t="s">
        <v>50</v>
      </c>
      <c r="B8" s="63"/>
      <c r="C8" s="63"/>
      <c r="D8" s="64"/>
      <c r="E8" s="64"/>
      <c r="F8" s="64"/>
      <c r="G8" s="54">
        <f>SUM(D8:F8)</f>
        <v>0</v>
      </c>
    </row>
    <row r="9" spans="1:7" ht="15">
      <c r="A9" s="44" t="s">
        <v>51</v>
      </c>
      <c r="B9" s="63"/>
      <c r="C9" s="63"/>
      <c r="D9" s="64"/>
      <c r="E9" s="64"/>
      <c r="F9" s="64"/>
      <c r="G9" s="54">
        <f>SUM(D9:F9)</f>
        <v>0</v>
      </c>
    </row>
    <row r="10" spans="1:7" ht="15.75" thickBot="1">
      <c r="A10" s="51" t="s">
        <v>52</v>
      </c>
      <c r="B10" s="65"/>
      <c r="C10" s="65"/>
      <c r="D10" s="66"/>
      <c r="E10" s="66"/>
      <c r="F10" s="66"/>
      <c r="G10" s="54">
        <f>SUM(D10:F10)</f>
        <v>0</v>
      </c>
    </row>
    <row r="11" spans="1:7" ht="15.75" thickBot="1">
      <c r="A11" s="47" t="s">
        <v>53</v>
      </c>
      <c r="B11" s="52" t="s">
        <v>243</v>
      </c>
      <c r="C11" s="404">
        <f>C6</f>
        <v>500</v>
      </c>
      <c r="D11" s="55">
        <f>SUM(D6:D10)</f>
        <v>500</v>
      </c>
      <c r="E11" s="55">
        <f>SUM(E6:E10)</f>
        <v>0</v>
      </c>
      <c r="F11" s="55">
        <f>SUM(F6:F10)</f>
        <v>0</v>
      </c>
      <c r="G11" s="56">
        <f>SUM(G6:G10)</f>
        <v>1000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13/2013. (IX.13.)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42" customWidth="1"/>
    <col min="2" max="2" width="68.625" style="42" customWidth="1"/>
    <col min="3" max="3" width="19.50390625" style="42" customWidth="1"/>
    <col min="4" max="16384" width="9.375" style="42" customWidth="1"/>
  </cols>
  <sheetData>
    <row r="1" spans="1:3" ht="33" customHeight="1">
      <c r="A1" s="675" t="s">
        <v>430</v>
      </c>
      <c r="B1" s="675"/>
      <c r="C1" s="675"/>
    </row>
    <row r="2" spans="1:4" ht="15.75" customHeight="1" thickBot="1">
      <c r="A2" s="43"/>
      <c r="B2" s="43"/>
      <c r="C2" s="57" t="s">
        <v>84</v>
      </c>
      <c r="D2" s="50"/>
    </row>
    <row r="3" spans="1:3" ht="26.25" customHeight="1" thickBot="1">
      <c r="A3" s="67" t="s">
        <v>46</v>
      </c>
      <c r="B3" s="68" t="s">
        <v>238</v>
      </c>
      <c r="C3" s="69" t="s">
        <v>300</v>
      </c>
    </row>
    <row r="4" spans="1:3" ht="15.75" thickBot="1">
      <c r="A4" s="70">
        <v>1</v>
      </c>
      <c r="B4" s="71">
        <v>2</v>
      </c>
      <c r="C4" s="72">
        <v>3</v>
      </c>
    </row>
    <row r="5" spans="1:3" ht="15">
      <c r="A5" s="73" t="s">
        <v>48</v>
      </c>
      <c r="B5" s="175" t="s">
        <v>88</v>
      </c>
      <c r="C5" s="172">
        <v>27500</v>
      </c>
    </row>
    <row r="6" spans="1:3" ht="24.75">
      <c r="A6" s="74" t="s">
        <v>49</v>
      </c>
      <c r="B6" s="189" t="s">
        <v>393</v>
      </c>
      <c r="C6" s="173"/>
    </row>
    <row r="7" spans="1:3" ht="15">
      <c r="A7" s="74" t="s">
        <v>50</v>
      </c>
      <c r="B7" s="190" t="s">
        <v>244</v>
      </c>
      <c r="C7" s="173">
        <v>700</v>
      </c>
    </row>
    <row r="8" spans="1:3" ht="24.75">
      <c r="A8" s="74" t="s">
        <v>51</v>
      </c>
      <c r="B8" s="190" t="s">
        <v>395</v>
      </c>
      <c r="C8" s="173"/>
    </row>
    <row r="9" spans="1:3" ht="15">
      <c r="A9" s="75" t="s">
        <v>52</v>
      </c>
      <c r="B9" s="190" t="s">
        <v>394</v>
      </c>
      <c r="C9" s="174"/>
    </row>
    <row r="10" spans="1:3" ht="15.75" thickBot="1">
      <c r="A10" s="74" t="s">
        <v>53</v>
      </c>
      <c r="B10" s="191" t="s">
        <v>239</v>
      </c>
      <c r="C10" s="173"/>
    </row>
    <row r="11" spans="1:3" ht="15.75" thickBot="1">
      <c r="A11" s="685" t="s">
        <v>245</v>
      </c>
      <c r="B11" s="686"/>
      <c r="C11" s="76">
        <f>SUM(C5:C10)</f>
        <v>28200</v>
      </c>
    </row>
    <row r="12" spans="1:3" ht="23.25" customHeight="1">
      <c r="A12" s="687" t="s">
        <v>260</v>
      </c>
      <c r="B12" s="687"/>
      <c r="C12" s="68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13/2013. (IX.13.)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2013-09-13T07:47:57Z</cp:lastPrinted>
  <dcterms:created xsi:type="dcterms:W3CDTF">1999-10-30T10:30:45Z</dcterms:created>
  <dcterms:modified xsi:type="dcterms:W3CDTF">2013-09-13T08:08:59Z</dcterms:modified>
  <cp:category/>
  <cp:version/>
  <cp:contentType/>
  <cp:contentStatus/>
</cp:coreProperties>
</file>