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\Documents\Balatonendréd\2018\Rendeletek\"/>
    </mc:Choice>
  </mc:AlternateContent>
  <xr:revisionPtr revIDLastSave="0" documentId="13_ncr:1_{313EC7B7-F791-4D27-9614-BA6CEFE14DA5}" xr6:coauthVersionLast="37" xr6:coauthVersionMax="38" xr10:uidLastSave="{00000000-0000-0000-0000-000000000000}"/>
  <bookViews>
    <workbookView xWindow="0" yWindow="0" windowWidth="20490" windowHeight="6945" tabRatio="593" xr2:uid="{00000000-000D-0000-FFFF-FFFF00000000}"/>
  </bookViews>
  <sheets>
    <sheet name="1.sz. Költségvetési szervek" sheetId="1" r:id="rId1"/>
    <sheet name="2.pénzmaradvány" sheetId="16" r:id="rId2"/>
    <sheet name="3.finanszírozási c. műveletek" sheetId="17" r:id="rId3"/>
    <sheet name="4.önk. bev." sheetId="2" r:id="rId4"/>
    <sheet name="5.önk. kiad." sheetId="20" r:id="rId5"/>
    <sheet name="6.beruházások" sheetId="12" r:id="rId6"/>
    <sheet name="7. felújítások" sheetId="13" r:id="rId7"/>
    <sheet name="8.lak. tám." sheetId="19" r:id="rId8"/>
    <sheet name="9EU projekt" sheetId="10" r:id="rId9"/>
    <sheet name="10.ÖMG. kv. szerv bev. és kiad." sheetId="3" r:id="rId10"/>
    <sheet name="11.óvoda" sheetId="27" r:id="rId11"/>
    <sheet name="12.sz. létszám" sheetId="30" r:id="rId12"/>
    <sheet name="13.közfogl." sheetId="18" r:id="rId13"/>
    <sheet name="14. adosságot keletkeztető" sheetId="24" r:id="rId14"/>
    <sheet name="15.stabilitás" sheetId="22" r:id="rId15"/>
    <sheet name="16. sz.ktv mérleg" sheetId="29" r:id="rId16"/>
    <sheet name="16-2.Mérleg" sheetId="31" r:id="rId17"/>
    <sheet name="17.céltartalék" sheetId="9" r:id="rId18"/>
    <sheet name="18.többéves" sheetId="8" r:id="rId19"/>
    <sheet name="19.sz. előirányzat felhaszn. üt" sheetId="28" r:id="rId20"/>
    <sheet name="20.közvetett támogatások" sheetId="15" r:id="rId21"/>
    <sheet name="munka" sheetId="25" r:id="rId22"/>
    <sheet name="Munka1" sheetId="26" r:id="rId23"/>
  </sheets>
  <calcPr calcId="162913"/>
</workbook>
</file>

<file path=xl/calcChain.xml><?xml version="1.0" encoding="utf-8"?>
<calcChain xmlns="http://schemas.openxmlformats.org/spreadsheetml/2006/main">
  <c r="D22" i="20" l="1"/>
  <c r="E49" i="27"/>
  <c r="D7" i="27"/>
  <c r="E13" i="12" l="1"/>
  <c r="E10" i="20"/>
  <c r="D6" i="2"/>
  <c r="B83" i="3" l="1"/>
  <c r="C11" i="3" l="1"/>
  <c r="B23" i="19"/>
  <c r="C63" i="2" l="1"/>
  <c r="C6" i="2"/>
  <c r="C5" i="20" l="1"/>
  <c r="D10" i="20"/>
  <c r="D20" i="12"/>
  <c r="D11" i="12" l="1"/>
  <c r="D60" i="3" l="1"/>
  <c r="O10" i="28"/>
  <c r="K10" i="30"/>
  <c r="H10" i="30"/>
  <c r="E82" i="3"/>
  <c r="D10" i="12"/>
  <c r="E50" i="2"/>
  <c r="B50" i="2"/>
  <c r="I22" i="30" l="1"/>
  <c r="G10" i="20" l="1"/>
  <c r="C18" i="3"/>
  <c r="F18" i="3"/>
  <c r="D18" i="3"/>
  <c r="E18" i="3"/>
  <c r="E60" i="3" l="1"/>
  <c r="C76" i="3"/>
  <c r="I74" i="3"/>
  <c r="I75" i="3"/>
  <c r="G75" i="3"/>
  <c r="I62" i="3" l="1"/>
  <c r="B18" i="3" l="1"/>
  <c r="F25" i="3"/>
  <c r="F11" i="3"/>
  <c r="E25" i="3"/>
  <c r="E11" i="3"/>
  <c r="D25" i="3"/>
  <c r="D11" i="3"/>
  <c r="C25" i="3"/>
  <c r="B25" i="3"/>
  <c r="B11" i="3"/>
  <c r="F31" i="3" l="1"/>
  <c r="D31" i="3"/>
  <c r="C31" i="3"/>
  <c r="E31" i="3"/>
  <c r="B31" i="3"/>
  <c r="E42" i="27"/>
  <c r="C42" i="27"/>
  <c r="C43" i="27" s="1"/>
  <c r="C47" i="27" s="1"/>
  <c r="B42" i="27"/>
  <c r="H37" i="27"/>
  <c r="D47" i="27"/>
  <c r="C46" i="27"/>
  <c r="H45" i="27"/>
  <c r="E20" i="27" l="1"/>
  <c r="E18" i="27"/>
  <c r="E13" i="27"/>
  <c r="E7" i="27"/>
  <c r="D20" i="27"/>
  <c r="D18" i="27"/>
  <c r="D13" i="27"/>
  <c r="C20" i="27"/>
  <c r="C18" i="27"/>
  <c r="C13" i="27"/>
  <c r="C23" i="27" s="1"/>
  <c r="B20" i="27"/>
  <c r="B18" i="27"/>
  <c r="B13" i="27"/>
  <c r="B7" i="27"/>
  <c r="C22" i="20"/>
  <c r="G53" i="31"/>
  <c r="D53" i="31"/>
  <c r="D50" i="31"/>
  <c r="C50" i="31"/>
  <c r="D47" i="31"/>
  <c r="C47" i="31"/>
  <c r="G39" i="31"/>
  <c r="F39" i="31"/>
  <c r="G36" i="31"/>
  <c r="F36" i="31"/>
  <c r="G33" i="31"/>
  <c r="F33" i="31"/>
  <c r="F30" i="31"/>
  <c r="G22" i="31"/>
  <c r="F22" i="31"/>
  <c r="F55" i="31" s="1"/>
  <c r="D23" i="31"/>
  <c r="D22" i="31" s="1"/>
  <c r="C23" i="31"/>
  <c r="C22" i="31" s="1"/>
  <c r="G10" i="31"/>
  <c r="G9" i="31" s="1"/>
  <c r="F10" i="31"/>
  <c r="F9" i="31" s="1"/>
  <c r="D10" i="31"/>
  <c r="D9" i="31" s="1"/>
  <c r="C10" i="31"/>
  <c r="C9" i="31" s="1"/>
  <c r="E23" i="27" l="1"/>
  <c r="C55" i="31"/>
  <c r="C54" i="31"/>
  <c r="C53" i="31" s="1"/>
  <c r="F54" i="31"/>
  <c r="F53" i="31" s="1"/>
  <c r="D23" i="27"/>
  <c r="B23" i="27"/>
  <c r="G7" i="29"/>
  <c r="F7" i="29"/>
  <c r="F21" i="29" s="1"/>
  <c r="F46" i="29" s="1"/>
  <c r="E7" i="29"/>
  <c r="D7" i="29"/>
  <c r="G47" i="29"/>
  <c r="F47" i="29"/>
  <c r="G31" i="29"/>
  <c r="G26" i="29"/>
  <c r="G39" i="29" s="1"/>
  <c r="F31" i="29"/>
  <c r="F39" i="29" s="1"/>
  <c r="F26" i="29"/>
  <c r="E31" i="29"/>
  <c r="E26" i="29"/>
  <c r="D31" i="29"/>
  <c r="D26" i="29"/>
  <c r="G14" i="29"/>
  <c r="G21" i="29"/>
  <c r="G46" i="29" s="1"/>
  <c r="F14" i="29"/>
  <c r="E14" i="29"/>
  <c r="D14" i="29"/>
  <c r="B17" i="19"/>
  <c r="F17" i="12"/>
  <c r="E17" i="12"/>
  <c r="E22" i="12" s="1"/>
  <c r="D17" i="12"/>
  <c r="C17" i="12"/>
  <c r="B17" i="12"/>
  <c r="D19" i="12"/>
  <c r="D12" i="13"/>
  <c r="D11" i="13"/>
  <c r="D7" i="13"/>
  <c r="D8" i="13"/>
  <c r="D9" i="13"/>
  <c r="D10" i="13"/>
  <c r="D9" i="12"/>
  <c r="D8" i="12"/>
  <c r="D7" i="12"/>
  <c r="G22" i="20"/>
  <c r="G5" i="20" s="1"/>
  <c r="F22" i="20"/>
  <c r="F5" i="20" s="1"/>
  <c r="E22" i="20"/>
  <c r="D5" i="20"/>
  <c r="C10" i="20"/>
  <c r="G44" i="20"/>
  <c r="G30" i="20"/>
  <c r="G25" i="20"/>
  <c r="F44" i="20"/>
  <c r="F30" i="20"/>
  <c r="F25" i="20" s="1"/>
  <c r="E44" i="20"/>
  <c r="E30" i="20"/>
  <c r="E25" i="20" s="1"/>
  <c r="D44" i="20"/>
  <c r="D30" i="20"/>
  <c r="D25" i="20" s="1"/>
  <c r="C44" i="20"/>
  <c r="C30" i="20"/>
  <c r="C25" i="20" s="1"/>
  <c r="F80" i="2"/>
  <c r="F77" i="2"/>
  <c r="F72" i="2"/>
  <c r="F68" i="2"/>
  <c r="F87" i="2" s="1"/>
  <c r="F63" i="2"/>
  <c r="F56" i="2"/>
  <c r="F50" i="2"/>
  <c r="F38" i="2"/>
  <c r="F35" i="2"/>
  <c r="F30" i="2"/>
  <c r="F23" i="2"/>
  <c r="F16" i="2"/>
  <c r="F6" i="2"/>
  <c r="E80" i="2"/>
  <c r="E77" i="2"/>
  <c r="E72" i="2"/>
  <c r="E68" i="2"/>
  <c r="E63" i="2"/>
  <c r="E56" i="2"/>
  <c r="E38" i="2"/>
  <c r="E35" i="2"/>
  <c r="E30" i="2"/>
  <c r="E23" i="2"/>
  <c r="E16" i="2"/>
  <c r="E6" i="2"/>
  <c r="D80" i="2"/>
  <c r="D77" i="2"/>
  <c r="D72" i="2"/>
  <c r="D68" i="2"/>
  <c r="D87" i="2" s="1"/>
  <c r="D63" i="2"/>
  <c r="D56" i="2"/>
  <c r="D50" i="2"/>
  <c r="D38" i="2"/>
  <c r="D35" i="2"/>
  <c r="D30" i="2"/>
  <c r="D23" i="2"/>
  <c r="D16" i="2"/>
  <c r="C80" i="2"/>
  <c r="C77" i="2"/>
  <c r="C72" i="2"/>
  <c r="C68" i="2"/>
  <c r="C56" i="2"/>
  <c r="C50" i="2"/>
  <c r="C38" i="2"/>
  <c r="C35" i="2"/>
  <c r="C30" i="2"/>
  <c r="C23" i="2"/>
  <c r="C16" i="2"/>
  <c r="B77" i="2"/>
  <c r="B80" i="2"/>
  <c r="B72" i="2"/>
  <c r="B68" i="2"/>
  <c r="B63" i="2"/>
  <c r="B56" i="2"/>
  <c r="B38" i="2"/>
  <c r="B35" i="2"/>
  <c r="B30" i="2"/>
  <c r="B23" i="2"/>
  <c r="B16" i="2"/>
  <c r="B6" i="2"/>
  <c r="E21" i="29" l="1"/>
  <c r="E39" i="29"/>
  <c r="B66" i="2"/>
  <c r="D21" i="29"/>
  <c r="D46" i="29" s="1"/>
  <c r="D39" i="29"/>
  <c r="D47" i="29" s="1"/>
  <c r="E5" i="20"/>
  <c r="G37" i="20"/>
  <c r="G45" i="20" s="1"/>
  <c r="F37" i="20"/>
  <c r="D37" i="20"/>
  <c r="D45" i="20" s="1"/>
  <c r="C37" i="20"/>
  <c r="C45" i="20" s="1"/>
  <c r="E87" i="2"/>
  <c r="D66" i="2"/>
  <c r="E66" i="2"/>
  <c r="F66" i="2"/>
  <c r="F88" i="2" s="1"/>
  <c r="C87" i="2"/>
  <c r="C66" i="2"/>
  <c r="O13" i="28"/>
  <c r="O25" i="28"/>
  <c r="N28" i="28"/>
  <c r="M28" i="28"/>
  <c r="L28" i="28"/>
  <c r="K28" i="28"/>
  <c r="J28" i="28"/>
  <c r="I28" i="28"/>
  <c r="H28" i="28"/>
  <c r="G28" i="28"/>
  <c r="F28" i="28"/>
  <c r="E28" i="28"/>
  <c r="D28" i="28"/>
  <c r="C28" i="28"/>
  <c r="O27" i="28"/>
  <c r="O26" i="28"/>
  <c r="O21" i="28"/>
  <c r="O22" i="28"/>
  <c r="O23" i="28"/>
  <c r="O24" i="28"/>
  <c r="O19" i="28"/>
  <c r="O20" i="28"/>
  <c r="O18" i="28"/>
  <c r="O17" i="28"/>
  <c r="I39" i="3"/>
  <c r="I43" i="3"/>
  <c r="H64" i="3"/>
  <c r="H60" i="3"/>
  <c r="H36" i="27"/>
  <c r="E47" i="29" l="1"/>
  <c r="E46" i="29"/>
  <c r="F45" i="20"/>
  <c r="E37" i="20"/>
  <c r="E45" i="20" s="1"/>
  <c r="D88" i="2"/>
  <c r="E88" i="2"/>
  <c r="C88" i="2"/>
  <c r="O28" i="28"/>
  <c r="I59" i="3"/>
  <c r="F13" i="12" l="1"/>
  <c r="H72" i="3" l="1"/>
  <c r="H76" i="3" s="1"/>
  <c r="I71" i="3"/>
  <c r="G64" i="3" l="1"/>
  <c r="G76" i="3" s="1"/>
  <c r="I63" i="3"/>
  <c r="I37" i="3" l="1"/>
  <c r="I44" i="3"/>
  <c r="I45" i="3"/>
  <c r="I46" i="3"/>
  <c r="I47" i="3"/>
  <c r="I48" i="3"/>
  <c r="I49" i="3"/>
  <c r="I42" i="3"/>
  <c r="I57" i="3"/>
  <c r="B12" i="19" l="1"/>
  <c r="E15" i="13" l="1"/>
  <c r="E21" i="13" s="1"/>
  <c r="C15" i="13"/>
  <c r="B15" i="13"/>
  <c r="O6" i="28" l="1"/>
  <c r="C21" i="13" l="1"/>
  <c r="B21" i="13"/>
  <c r="O8" i="28" l="1"/>
  <c r="O5" i="28"/>
  <c r="E43" i="27" l="1"/>
  <c r="E47" i="27" s="1"/>
  <c r="D42" i="27"/>
  <c r="D43" i="27" s="1"/>
  <c r="B43" i="27"/>
  <c r="E46" i="27"/>
  <c r="D46" i="27"/>
  <c r="B46" i="27"/>
  <c r="H46" i="27"/>
  <c r="H38" i="27"/>
  <c r="H39" i="27"/>
  <c r="H42" i="27" s="1"/>
  <c r="H40" i="27"/>
  <c r="H41" i="27"/>
  <c r="D83" i="3"/>
  <c r="C83" i="3"/>
  <c r="E81" i="3"/>
  <c r="E83" i="3" s="1"/>
  <c r="I61" i="3"/>
  <c r="I64" i="3" s="1"/>
  <c r="I55" i="3"/>
  <c r="I56" i="3"/>
  <c r="I58" i="3"/>
  <c r="I50" i="3"/>
  <c r="I51" i="3"/>
  <c r="I53" i="3"/>
  <c r="I40" i="3"/>
  <c r="I41" i="3"/>
  <c r="I38" i="3"/>
  <c r="F60" i="3"/>
  <c r="I36" i="3"/>
  <c r="B47" i="27" l="1"/>
  <c r="H47" i="27" s="1"/>
  <c r="D18" i="12"/>
  <c r="C13" i="12"/>
  <c r="C22" i="12" s="1"/>
  <c r="B13" i="12"/>
  <c r="B22" i="12" s="1"/>
  <c r="D15" i="13" l="1"/>
  <c r="D21" i="13" s="1"/>
  <c r="D13" i="12"/>
  <c r="D22" i="12" s="1"/>
  <c r="E72" i="3" l="1"/>
  <c r="E76" i="3" s="1"/>
  <c r="I68" i="3" l="1"/>
  <c r="O9" i="28" l="1"/>
  <c r="O14" i="28" l="1"/>
  <c r="N15" i="28"/>
  <c r="M15" i="28"/>
  <c r="L15" i="28"/>
  <c r="K15" i="28"/>
  <c r="J15" i="28"/>
  <c r="I15" i="28"/>
  <c r="H15" i="28"/>
  <c r="G15" i="28"/>
  <c r="F15" i="28"/>
  <c r="E15" i="28"/>
  <c r="D15" i="28"/>
  <c r="C15" i="28"/>
  <c r="K22" i="30" l="1"/>
  <c r="J22" i="30"/>
  <c r="H22" i="30"/>
  <c r="G22" i="30"/>
  <c r="F22" i="30"/>
  <c r="E22" i="30"/>
  <c r="D22" i="30"/>
  <c r="C22" i="30"/>
  <c r="B22" i="30"/>
  <c r="K14" i="30"/>
  <c r="J14" i="30"/>
  <c r="I14" i="30"/>
  <c r="H14" i="30"/>
  <c r="G14" i="30"/>
  <c r="F14" i="30"/>
  <c r="E14" i="30"/>
  <c r="D14" i="30"/>
  <c r="C14" i="30"/>
  <c r="B14" i="30"/>
  <c r="I29" i="28"/>
  <c r="C29" i="28"/>
  <c r="O12" i="28"/>
  <c r="O11" i="28"/>
  <c r="O15" i="28" s="1"/>
  <c r="O7" i="28"/>
  <c r="N29" i="28" l="1"/>
  <c r="L29" i="28"/>
  <c r="J29" i="28"/>
  <c r="H29" i="28"/>
  <c r="F29" i="28"/>
  <c r="D29" i="28"/>
  <c r="M29" i="28"/>
  <c r="K29" i="28"/>
  <c r="G29" i="28"/>
  <c r="E29" i="28"/>
  <c r="F72" i="3" l="1"/>
  <c r="F76" i="3" s="1"/>
  <c r="D72" i="3"/>
  <c r="D76" i="3" s="1"/>
  <c r="B72" i="3"/>
  <c r="I70" i="3"/>
  <c r="I69" i="3"/>
  <c r="I67" i="3"/>
  <c r="F9" i="18"/>
  <c r="I72" i="3" l="1"/>
  <c r="B87" i="2"/>
  <c r="B88" i="2" s="1"/>
  <c r="H43" i="27"/>
  <c r="B60" i="3"/>
  <c r="I60" i="3" l="1"/>
  <c r="B76" i="3"/>
  <c r="I76" i="3" s="1"/>
</calcChain>
</file>

<file path=xl/sharedStrings.xml><?xml version="1.0" encoding="utf-8"?>
<sst xmlns="http://schemas.openxmlformats.org/spreadsheetml/2006/main" count="698" uniqueCount="567">
  <si>
    <t>felújítási cél megnevezése</t>
  </si>
  <si>
    <t>cél megnevezése</t>
  </si>
  <si>
    <t>összeg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</si>
  <si>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</si>
  <si>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</si>
  <si>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</si>
  <si>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</si>
  <si>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</si>
  <si>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</si>
  <si>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</si>
  <si>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</si>
  <si>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</si>
  <si>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</si>
  <si>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</si>
  <si>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</si>
  <si>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</si>
  <si>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</si>
  <si>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</si>
  <si>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</si>
  <si>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</si>
  <si>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</si>
  <si>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</si>
  <si>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Felhalmozási célú</t>
  </si>
  <si>
    <t>MŰKÖDÉSI KIADÁSOK</t>
  </si>
  <si>
    <t>Munkaadót terhelő járulékok</t>
  </si>
  <si>
    <t>Ellátottak pénzbeli jutattásai</t>
  </si>
  <si>
    <t>FELHALMOZÁSI KIADÁSOK</t>
  </si>
  <si>
    <t>KÖLCSÖNÖK</t>
  </si>
  <si>
    <t>Működési cél</t>
  </si>
  <si>
    <t>Felhalmozási cél</t>
  </si>
  <si>
    <t>BEVÉTELEK</t>
  </si>
  <si>
    <t>KIADÁSOK</t>
  </si>
  <si>
    <t>Ellátottak pénzbeli juttatásai</t>
  </si>
  <si>
    <t>Felújítások</t>
  </si>
  <si>
    <t xml:space="preserve">A költségvetési hiány belső finanszírozására szolgáló előző évek pénzmaradványa </t>
  </si>
  <si>
    <t xml:space="preserve">Céltartalék felosztása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</si>
  <si>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</si>
  <si>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</si>
  <si>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beruházások kiadásai beruházásonként</t>
  </si>
  <si>
    <t>A helyi önkormányzat nevében végzett felújítások kiadásai felújításonként</t>
  </si>
  <si>
    <r>
      <t>EU támogatással megvalósuló programok, projektek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</si>
  <si>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</si>
  <si>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</si>
  <si>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</si>
  <si>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</si>
  <si>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</si>
  <si>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</si>
  <si>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</si>
  <si>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</si>
  <si>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</si>
  <si>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</si>
  <si>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</si>
  <si>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</si>
  <si>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</si>
  <si>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</si>
  <si>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</si>
  <si>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</si>
  <si>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</si>
  <si>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</si>
  <si>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 xml:space="preserve"> összeg</t>
  </si>
  <si>
    <t xml:space="preserve">A helyi önkormányzat kiadásai </t>
  </si>
  <si>
    <t>Személyi juttatások</t>
  </si>
  <si>
    <t>Dologi kiadások</t>
  </si>
  <si>
    <t>Egyéb működési célú kiadások</t>
  </si>
  <si>
    <t>Egyéb felhalmozási kiadások</t>
  </si>
  <si>
    <t xml:space="preserve">adásvételi szerződés  megkötése a visszavásárlási kötelezettség kikötésével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</si>
  <si>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</si>
  <si>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</si>
  <si>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</si>
  <si>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</si>
  <si>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</si>
  <si>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</si>
  <si>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</si>
  <si>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family val="2"/>
        <charset val="238"/>
      </rPr>
      <t xml:space="preserve"> </t>
    </r>
  </si>
  <si>
    <t>Költségvetési szerv</t>
  </si>
  <si>
    <t>Létszám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</si>
  <si>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</si>
  <si>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</si>
  <si>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</si>
  <si>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1. Felhalmozási bevételek</t>
  </si>
  <si>
    <t>2. Felhalmozási célú támogatásértékű bevétel</t>
  </si>
  <si>
    <t>3. Felhalmozási célú átvett pénzeszköz</t>
  </si>
  <si>
    <t>hozam és kamatbevételek</t>
  </si>
  <si>
    <t>BEVÉTELEK ÖSSZESEN:</t>
  </si>
  <si>
    <t>Intézményi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</si>
  <si>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</si>
  <si>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</si>
  <si>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</si>
  <si>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</si>
  <si>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</si>
  <si>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</si>
  <si>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</si>
  <si>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</si>
  <si>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</si>
  <si>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</si>
  <si>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</si>
  <si>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</si>
  <si>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Intézményi működési bevétel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</si>
  <si>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</si>
  <si>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</si>
  <si>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</si>
  <si>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</si>
  <si>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>Felhalmozási bevételek</t>
  </si>
  <si>
    <t xml:space="preserve">Helyi önkormányzattól </t>
  </si>
  <si>
    <t>IV. Előző évi pénzmaradvány</t>
  </si>
  <si>
    <t>BEVÉTELEK MINDÖSSZESEN:</t>
  </si>
  <si>
    <t>KIADÁSOK MINDÖSSZESEN:</t>
  </si>
  <si>
    <t>Felhalm.célú</t>
  </si>
  <si>
    <t>működési hiány fedezetére fordítható maradvány</t>
  </si>
  <si>
    <t xml:space="preserve">    -ebből előző évi vállalkozási eredmény alapra</t>
  </si>
  <si>
    <t>felhalmozási hiány fedezetére fordítható maradvány</t>
  </si>
  <si>
    <t>Költségvetési hiány-többlet nem keletkezett.</t>
  </si>
  <si>
    <t>Gépjárműadó</t>
  </si>
  <si>
    <t>társulástól</t>
  </si>
  <si>
    <t>összesen:</t>
  </si>
  <si>
    <t>Igazgatási szolg. díj</t>
  </si>
  <si>
    <t>elkülönített pénzalaptól</t>
  </si>
  <si>
    <t xml:space="preserve">Nyújtott szolgáltatás ellenértéke </t>
  </si>
  <si>
    <t>háztartásoktól</t>
  </si>
  <si>
    <t>Pénzforgalom nélküli bevétel</t>
  </si>
  <si>
    <t>Intézményi ellátási díjak</t>
  </si>
  <si>
    <t>ÁFA bevétel</t>
  </si>
  <si>
    <t>eredeti ei.</t>
  </si>
  <si>
    <t>Községi Önkormányzat</t>
  </si>
  <si>
    <t>Italgyártás</t>
  </si>
  <si>
    <t>Közutak fenntartása</t>
  </si>
  <si>
    <t>lakóingatlan bérbeadás</t>
  </si>
  <si>
    <t>zöldterület kezelés</t>
  </si>
  <si>
    <t>közvilágítás</t>
  </si>
  <si>
    <t>község gazdálkodás</t>
  </si>
  <si>
    <t>orvosi ügyelet támogatása</t>
  </si>
  <si>
    <t xml:space="preserve">család és nővédelmi egészségügyi gondozás </t>
  </si>
  <si>
    <t>temetési segély</t>
  </si>
  <si>
    <t>köztemetés</t>
  </si>
  <si>
    <t>rövidtávú közfoglalkoztatás</t>
  </si>
  <si>
    <t>FHT jog. Hosszútávú közfoglalkoztatása</t>
  </si>
  <si>
    <t>egyéb közfoglalkoztatás</t>
  </si>
  <si>
    <t>kulturház működtetése</t>
  </si>
  <si>
    <t>sportlétesítmény működtetése</t>
  </si>
  <si>
    <t>köztemető működtetése</t>
  </si>
  <si>
    <t>bevételei és kiadásai</t>
  </si>
  <si>
    <t>Összes bevétel</t>
  </si>
  <si>
    <t>Balatonendrédi Kerekerdő óvoda</t>
  </si>
  <si>
    <t xml:space="preserve">Eredeti ei. </t>
  </si>
  <si>
    <t>óvodai nevelés</t>
  </si>
  <si>
    <t>Balatonendrédi Kerekerdő Óvoda  költségvetése</t>
  </si>
  <si>
    <t>nem lakóingatlan bérbeadás</t>
  </si>
  <si>
    <t>civil szervezetek támogatása</t>
  </si>
  <si>
    <t>egyházak támogatása</t>
  </si>
  <si>
    <t>kamatbevétel</t>
  </si>
  <si>
    <t>Arany János tenetséggondozó</t>
  </si>
  <si>
    <t>önk. Igazg. Tev.</t>
  </si>
  <si>
    <t>Önkormányzat kötelező feladatainak kiadása</t>
  </si>
  <si>
    <t>Önként vállalt feladatok kiadásai</t>
  </si>
  <si>
    <t>Önkormányzat működési célú költségvetési támogatása</t>
  </si>
  <si>
    <t>Kerekerdő Óvoda működés finanszírozása</t>
  </si>
  <si>
    <t>Egyéb felhalm. kiadások</t>
  </si>
  <si>
    <t>PMH - OVI intézmény finanszírozás</t>
  </si>
  <si>
    <t>beiskolázási támogatás</t>
  </si>
  <si>
    <t>időseknapi juttatás</t>
  </si>
  <si>
    <t>óvodások támogatása</t>
  </si>
  <si>
    <t>9.</t>
  </si>
  <si>
    <t>Mindösszesen:</t>
  </si>
  <si>
    <t>házi segítségnyújtás</t>
  </si>
  <si>
    <t>Kötelező</t>
  </si>
  <si>
    <t>feladat</t>
  </si>
  <si>
    <t xml:space="preserve">Önként </t>
  </si>
  <si>
    <t>állami</t>
  </si>
  <si>
    <t>pénzmaradvány összesen:</t>
  </si>
  <si>
    <t>Államigazgatási feladat kiadásai</t>
  </si>
  <si>
    <t>vállalt fel.</t>
  </si>
  <si>
    <t>Eredeti ei.</t>
  </si>
  <si>
    <t>Kötelező feladat összesen:</t>
  </si>
  <si>
    <t xml:space="preserve">A helyi önkormányzat összevont bevételei            </t>
  </si>
  <si>
    <t>1.Önkormányzatok működési támogatása</t>
  </si>
  <si>
    <t>2.Működési célú támogatások Áh-n belülről</t>
  </si>
  <si>
    <t xml:space="preserve">3. Felhalmozási célú támogatáok Áh-n belülről   </t>
  </si>
  <si>
    <t>4. Közhatalmi bevételek</t>
  </si>
  <si>
    <t xml:space="preserve">Kötelezö </t>
  </si>
  <si>
    <t>Önként</t>
  </si>
  <si>
    <t>vállalt</t>
  </si>
  <si>
    <t>Állami</t>
  </si>
  <si>
    <t xml:space="preserve">Lakosságnak nyújtott támogatások 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</si>
  <si>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</si>
  <si>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</si>
  <si>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</si>
  <si>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</si>
  <si>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 xml:space="preserve">Működési célú kvi támogatások és kiegészítő támogatások </t>
  </si>
  <si>
    <t>Elszámolásból származó bevételek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</si>
  <si>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</si>
  <si>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</si>
  <si>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</si>
  <si>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</si>
  <si>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</si>
  <si>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</si>
  <si>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</si>
  <si>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</si>
  <si>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</si>
  <si>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- Vagyoni típusú adók</t>
  </si>
  <si>
    <t>- Értékesítési és forgalmi adók (iparűzési adó)</t>
  </si>
  <si>
    <t>Egyéb áruhasználati és szolgáltatási adók</t>
  </si>
  <si>
    <t>Egyéb közhatalmi bevételek</t>
  </si>
  <si>
    <t>Készletértékesítés ellenértéke</t>
  </si>
  <si>
    <t>Szolgáltatások ellenértéke</t>
  </si>
  <si>
    <t>Tulajdonosi bevételek</t>
  </si>
  <si>
    <t>Ellátási díjak</t>
  </si>
  <si>
    <t xml:space="preserve">Kiszámlázott általános forgalmi adó </t>
  </si>
  <si>
    <t>Kamatbevételek</t>
  </si>
  <si>
    <t>Egyéb pénzügyi műveletek bevételei</t>
  </si>
  <si>
    <t>Biztosító által fizetett kártérítés</t>
  </si>
  <si>
    <t>Egyéb működési bevételek</t>
  </si>
  <si>
    <t>Működési célú garancia- és kezességvállalásból megtérülések ÁH-n kívülről</t>
  </si>
  <si>
    <t>Működési célú visszatérítendő támogatások, kölcsönök visszatér. ÁH-n kívülről</t>
  </si>
  <si>
    <t>Egyéb működési célú átvett pénzeszköz</t>
  </si>
  <si>
    <t>KÖLTSÉGVETÉSI BEVÉTELEK ÖSSZESEN</t>
  </si>
  <si>
    <t>Hosszú lejáratú  hitelek, kölcsönök felvétele</t>
  </si>
  <si>
    <t>Likviditási célú  hitelek, kölcsönök felvétele pénzügyi vállalkozástól</t>
  </si>
  <si>
    <t xml:space="preserve">   Rövid lejáratú  hitelek, kölcsönök felvétele</t>
  </si>
  <si>
    <t xml:space="preserve">Hitel-, kölcsönfelvétel államháztartáson kívülről  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</si>
  <si>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</si>
  <si>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</si>
  <si>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</si>
  <si>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</si>
  <si>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>Előző év költségvetési maradványának igénybevétele</t>
  </si>
  <si>
    <t>Előző év vállalkozási maradványának igénybevétele</t>
  </si>
  <si>
    <t>Államháztartáson belüli megelőlegezések</t>
  </si>
  <si>
    <t>Államháztartáson belüli megelőlegezések törlesztése</t>
  </si>
  <si>
    <t>Betétek megszüntetése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</si>
  <si>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</si>
  <si>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</si>
  <si>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</si>
  <si>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</si>
  <si>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>Váltóbevételek</t>
  </si>
  <si>
    <t>Adóssághoz nem kapcsolódó származékos ügyletek bevételei</t>
  </si>
  <si>
    <t xml:space="preserve">FINANSZÍROZÁSI BEVÉTELEK ÖSSZESEN: </t>
  </si>
  <si>
    <t>5.  működési bevételek</t>
  </si>
  <si>
    <t>6. Működési célú átvett pénzeszköz</t>
  </si>
  <si>
    <t>I. MŰKÖDÉSI BEVÉTELEK</t>
  </si>
  <si>
    <t>II. 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</si>
  <si>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</si>
  <si>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</si>
  <si>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</si>
  <si>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</si>
  <si>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</si>
  <si>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Személyi  juttatások</t>
  </si>
  <si>
    <t>Munkaadókat terhelő járulékok és szociális hozzájárulási adó</t>
  </si>
  <si>
    <t>Dologi  kiadások</t>
  </si>
  <si>
    <t xml:space="preserve">  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</si>
  <si>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</si>
  <si>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</si>
  <si>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</si>
  <si>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</si>
  <si>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</si>
  <si>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</si>
  <si>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</si>
  <si>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Egyéb működési célú támogatások államháztartáson kívülre</t>
  </si>
  <si>
    <t>Tartalékok</t>
  </si>
  <si>
    <t xml:space="preserve"> - Előző évi elszámolásból származó befizetések</t>
  </si>
  <si>
    <t xml:space="preserve">  - Törvényi előíráson alapuló befizetések</t>
  </si>
  <si>
    <t xml:space="preserve"> Általános tartalék</t>
  </si>
  <si>
    <t>Beruházások</t>
  </si>
  <si>
    <t xml:space="preserve">   - Visszatérítendő támogatások, kölcsönök nyújtása ÁH-n belülre</t>
  </si>
  <si>
    <t xml:space="preserve">   - Garancia- és kezességvállalásból kifizetés ÁH-n kívülre</t>
  </si>
  <si>
    <t xml:space="preserve">   - Lakástámogatás</t>
  </si>
  <si>
    <t xml:space="preserve">   - Egyéb felhalmozási célú támogatások államháztartáson kívülre</t>
  </si>
  <si>
    <t xml:space="preserve"> EU-s forrásból megvalósuló beruházás</t>
  </si>
  <si>
    <t xml:space="preserve"> EU-s forrásból megvalósuló felújítás</t>
  </si>
  <si>
    <t xml:space="preserve">      - Garancia- és kezességvállalásból kifizetés ÁH-n belülre</t>
  </si>
  <si>
    <t>KÖLTSÉGVETÉSI KIADÁSOK ÖSSZESEN</t>
  </si>
  <si>
    <t xml:space="preserve">Hitel-, kölcsöntörlesztés államháztartáson kívülre </t>
  </si>
  <si>
    <t xml:space="preserve">Belföldi értékpapírok kiadásai </t>
  </si>
  <si>
    <t xml:space="preserve">Külföldi finanszírozás kiadásai </t>
  </si>
  <si>
    <t>Adóssághoz nem kapcsolódó származékos ügyletek</t>
  </si>
  <si>
    <t xml:space="preserve">Belföldi finanszírozás kiadásai </t>
  </si>
  <si>
    <t>FINANSZÍROZÁSI KIADÁSOK ÖSSZESEN:</t>
  </si>
  <si>
    <t>Egyéb felhalmozási célú átvett pénzeszköz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</si>
  <si>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</si>
  <si>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</si>
  <si>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</si>
  <si>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</si>
  <si>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</si>
  <si>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</si>
  <si>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</si>
  <si>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</si>
  <si>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</si>
  <si>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</si>
  <si>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</si>
  <si>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</si>
  <si>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</si>
  <si>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1.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</si>
  <si>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</si>
  <si>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</si>
  <si>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</si>
  <si>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</si>
  <si>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</si>
  <si>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</si>
  <si>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</si>
  <si>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6.</t>
  </si>
  <si>
    <t>Működési bevételek</t>
  </si>
  <si>
    <t>7.</t>
  </si>
  <si>
    <t>8.</t>
  </si>
  <si>
    <t>Működési célú átvett pénzeszközök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</si>
  <si>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</si>
  <si>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</si>
  <si>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</si>
  <si>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</si>
  <si>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</si>
  <si>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</si>
  <si>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13.</t>
  </si>
  <si>
    <t>14.</t>
  </si>
  <si>
    <t>15.</t>
  </si>
  <si>
    <t>16.</t>
  </si>
  <si>
    <t>17.</t>
  </si>
  <si>
    <t xml:space="preserve"> Egyéb működési célú kiadások</t>
  </si>
  <si>
    <t>18.</t>
  </si>
  <si>
    <t>19.</t>
  </si>
  <si>
    <t>20.</t>
  </si>
  <si>
    <t>21.</t>
  </si>
  <si>
    <t>Finanszírozási kiadások</t>
  </si>
  <si>
    <t>22.</t>
  </si>
  <si>
    <t>Kiadások összesen:</t>
  </si>
  <si>
    <t>23.</t>
  </si>
  <si>
    <t>Egyenleg</t>
  </si>
  <si>
    <t xml:space="preserve">Nettó </t>
  </si>
  <si>
    <t xml:space="preserve">ÁFA </t>
  </si>
  <si>
    <t>Bruttó</t>
  </si>
  <si>
    <t>Kisértékű tárgyi eszköz</t>
  </si>
  <si>
    <t xml:space="preserve">Eredeti ei.  </t>
  </si>
  <si>
    <t>Balatonendréd Község Önkormányzataköltségvetése</t>
  </si>
  <si>
    <t>A) Költségvetési kiadások</t>
  </si>
  <si>
    <t>I. Működési kiadások</t>
  </si>
  <si>
    <t>1. Személyi juttatások</t>
  </si>
  <si>
    <t>2. Munkaadót terhelő járulékok</t>
  </si>
  <si>
    <t>3. Dologi és egyéb folyó kiadások</t>
  </si>
  <si>
    <t>4. Egyéb működési kiadások</t>
  </si>
  <si>
    <t>5. Ellátottak pénzbeli juttatásai</t>
  </si>
  <si>
    <t>II. Felhalmozási kiadások</t>
  </si>
  <si>
    <t>1. Beruházási kiadások ÁFA-val</t>
  </si>
  <si>
    <t>2. Felújítási kiadások ÁFA-val</t>
  </si>
  <si>
    <t>3. Egyéb felhalmozási kiadások</t>
  </si>
  <si>
    <t>III. Támogatási kölcsönök nyújtása, törlesztése</t>
  </si>
  <si>
    <t>IV. Pénzforgalom nélküli kiadások</t>
  </si>
  <si>
    <t>V. Függő, átfutó, kiegyenlítő kiadások</t>
  </si>
  <si>
    <t>Költségvetési kiadások összesen (I.-V.):</t>
  </si>
  <si>
    <t>B) Költségvetési bevételek</t>
  </si>
  <si>
    <t>I. Működési bevételek</t>
  </si>
  <si>
    <t>1.Működési célú támogatások államháztartáson belülről</t>
  </si>
  <si>
    <t>2.Közhatalmi bevételek</t>
  </si>
  <si>
    <t>3.Működési bevételek</t>
  </si>
  <si>
    <t>4.Működési célú átvett pénzeszközök</t>
  </si>
  <si>
    <t>1.Felhalmozási célú támogatások államháztartáson belülről</t>
  </si>
  <si>
    <t>3.Felhalmozási célú átvett pénzeszközök</t>
  </si>
  <si>
    <t>III. Támogatási kölcsönök visszatérülése</t>
  </si>
  <si>
    <t>IV. Pénzforgalom nélküli bevételek</t>
  </si>
  <si>
    <t>V. Irányító szervtől kapott támogatás</t>
  </si>
  <si>
    <t>VI. Függő, átfutó, kiegyenlítő bevételek</t>
  </si>
  <si>
    <t>Költségvetési bevételek összesen (I.-VI.):</t>
  </si>
  <si>
    <t>A. Költségvetési kiadások és B. költségvetési bevételek egyenlege:</t>
  </si>
  <si>
    <t>C) Finanszírozási kiadások</t>
  </si>
  <si>
    <t>D) Finanszírozási bevételek</t>
  </si>
  <si>
    <t>Költségvetési+finanszírozási kiadások (A.+C.)</t>
  </si>
  <si>
    <t>Költségvetési+finanszírozási bevételek (B.+D.)</t>
  </si>
  <si>
    <t>Önkormányzat</t>
  </si>
  <si>
    <t>Közalkalmazottak</t>
  </si>
  <si>
    <t>Munka Törvénykönyve alapján fogl.</t>
  </si>
  <si>
    <t>Létszámelőirányzat összesen</t>
  </si>
  <si>
    <t>Választott 
tisztségviselő</t>
  </si>
  <si>
    <t>Teljes munkaidős</t>
  </si>
  <si>
    <t>Rész-munkaidős</t>
  </si>
  <si>
    <t>Polgármester</t>
  </si>
  <si>
    <t>Szeszfőzde</t>
  </si>
  <si>
    <t>Zöldterület kezelés</t>
  </si>
  <si>
    <t>Közösségi Ház</t>
  </si>
  <si>
    <t>Temető</t>
  </si>
  <si>
    <t xml:space="preserve"> összesen:</t>
  </si>
  <si>
    <t>Kerekerdő
Óvoda</t>
  </si>
  <si>
    <t>óvónő</t>
  </si>
  <si>
    <t>dajka</t>
  </si>
  <si>
    <t>Állományba nem tartozó létszám:</t>
  </si>
  <si>
    <t>Létszám mindösszesen:</t>
  </si>
  <si>
    <t>fő</t>
  </si>
  <si>
    <t>-ebből be nem töltött álláshelyek száma:</t>
  </si>
  <si>
    <t xml:space="preserve">        </t>
  </si>
  <si>
    <t>sajátos nevelési igényű  gyermekek
óvodai nevelésének, ellátásának 
szakmai feladatai</t>
  </si>
  <si>
    <t xml:space="preserve">                                      -temetési segély</t>
  </si>
  <si>
    <t xml:space="preserve">gyermekjóléti szolg. </t>
  </si>
  <si>
    <t>Pénzmaradvány</t>
  </si>
  <si>
    <t>Tartalék</t>
  </si>
  <si>
    <t xml:space="preserve">Az önkormányzat költségvetési mérlege </t>
  </si>
  <si>
    <t>(összevont)</t>
  </si>
  <si>
    <t xml:space="preserve"> KÖLTSÉGVETÉSI BEVÉTELEK</t>
  </si>
  <si>
    <t>KÖLTSÉGVETÉSI KIADÁSOK</t>
  </si>
  <si>
    <t>Pénzforgalmi bevételek</t>
  </si>
  <si>
    <t>Pénzforgalmi kiadások</t>
  </si>
  <si>
    <t>Működési célú</t>
  </si>
  <si>
    <t>Önkorm. Működési célú</t>
  </si>
  <si>
    <t>költségvetési támogatása</t>
  </si>
  <si>
    <t>Személyi jellegű kiadások</t>
  </si>
  <si>
    <t>Munkaadót terhelőjárulék</t>
  </si>
  <si>
    <t>Működési célú átvett  pénzeszköz</t>
  </si>
  <si>
    <t>Támogatási kölcsönök visszatérülése</t>
  </si>
  <si>
    <t>Irányító szerv alá tart. Szervnek</t>
  </si>
  <si>
    <t>pénzforgalmi</t>
  </si>
  <si>
    <t xml:space="preserve"> Felhalmozási célú</t>
  </si>
  <si>
    <t>Tárgyi eszközök és immateriális javak értékesítése</t>
  </si>
  <si>
    <t>Pénzügyi befektetések bevételei</t>
  </si>
  <si>
    <t>Felhalmozási célú támogatásértékű bevétel</t>
  </si>
  <si>
    <t>Lakástámogatás</t>
  </si>
  <si>
    <t>Felhalmozási célú átvett pénzeszköz</t>
  </si>
  <si>
    <t>Lakásépítés</t>
  </si>
  <si>
    <t>Felhalmozási célra átvett Áh-n belül</t>
  </si>
  <si>
    <t>Előző évi felhalmozási célú maradvány átvétele</t>
  </si>
  <si>
    <t>Pénzforgalmi nélküli kiadások</t>
  </si>
  <si>
    <t>Működési célú tartalékok</t>
  </si>
  <si>
    <t>Céltartalékok</t>
  </si>
  <si>
    <t>Felhalmozási célú tartalékok</t>
  </si>
  <si>
    <t>Fejlesztési céltartalék</t>
  </si>
  <si>
    <t>Felhalmozási 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</si>
  <si>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</si>
  <si>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</si>
  <si>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</si>
  <si>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</si>
  <si>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</si>
  <si>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</si>
  <si>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</si>
  <si>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KIADÁSOK ÖSSZESEN</t>
  </si>
  <si>
    <t xml:space="preserve">A KÖLTSÉGVETÉS ÖSSZESÍTETT HIÁNYA 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</si>
  <si>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</si>
  <si>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</si>
  <si>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</si>
  <si>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</si>
  <si>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</si>
  <si>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 xml:space="preserve"> 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</si>
  <si>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</si>
  <si>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</si>
  <si>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</si>
  <si>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</si>
  <si>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</si>
  <si>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</si>
  <si>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</si>
  <si>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Ifinanszírozási bevétel irányító szervtől</t>
  </si>
  <si>
    <t>Mód.I.</t>
  </si>
  <si>
    <t>közgyógy ellátás helyi megállapítású</t>
  </si>
  <si>
    <t>állami megelőlegezés</t>
  </si>
  <si>
    <t>Állami megelőlegezés visszafizetése</t>
  </si>
  <si>
    <t>mód</t>
  </si>
  <si>
    <t>24.</t>
  </si>
  <si>
    <t>25.</t>
  </si>
  <si>
    <t xml:space="preserve">    - befizetési kötelezettség</t>
  </si>
  <si>
    <t>Általános forgalmi adó befizetése</t>
  </si>
  <si>
    <t>Munkáltatói 
járulékok</t>
  </si>
  <si>
    <t xml:space="preserve"> felhalmozási bevétel</t>
  </si>
  <si>
    <t xml:space="preserve">Mód.  </t>
  </si>
  <si>
    <t>Képzés</t>
  </si>
  <si>
    <t>óvoda pénzmaradványa</t>
  </si>
  <si>
    <t xml:space="preserve">Mód. </t>
  </si>
  <si>
    <t>Finanszírozási bevétel ÁHI megelőlegezés</t>
  </si>
  <si>
    <t xml:space="preserve">                               - GYVK erzsébet utalvány</t>
  </si>
  <si>
    <t>ÁHI ELŐLEG</t>
  </si>
  <si>
    <t>562920    Egyéb vendéglátás (vállalkozási tevékenység)</t>
  </si>
  <si>
    <t>Termékek és szolgáltatások adói</t>
  </si>
  <si>
    <t>nettó</t>
  </si>
  <si>
    <t>Áfa</t>
  </si>
  <si>
    <t>lakásfenntartási támogatás</t>
  </si>
  <si>
    <t>Mindösszesen</t>
  </si>
  <si>
    <t>önkormányzati segélyek -közgyógy</t>
  </si>
  <si>
    <t xml:space="preserve">                                      -lakásfenntartási</t>
  </si>
  <si>
    <t xml:space="preserve">                                      -koztemetés</t>
  </si>
  <si>
    <t xml:space="preserve">                                      -egyéb települési tám</t>
  </si>
  <si>
    <t>Közös Hivatal  finanszírozása</t>
  </si>
  <si>
    <t>kisértékű tárgyi eszköz beszerzés</t>
  </si>
  <si>
    <t xml:space="preserve"> Eredeti ei.</t>
  </si>
  <si>
    <t xml:space="preserve"> mód</t>
  </si>
  <si>
    <t>Állami megelőlegezés</t>
  </si>
  <si>
    <t>ebből: tárgyieszköz bérbeadásból származó bevétel</t>
  </si>
  <si>
    <t>rendezési terv</t>
  </si>
  <si>
    <t>Beruházások összesen:</t>
  </si>
  <si>
    <t>előirányzat
 összege</t>
  </si>
  <si>
    <t>Temető ravatalozó</t>
  </si>
  <si>
    <t>Felújítások összesen:</t>
  </si>
  <si>
    <t>egyéb települési tám. (átmeneti, rendkívüli)</t>
  </si>
  <si>
    <t>Települési támogatás</t>
  </si>
  <si>
    <t>Nem rászorultsági alapon nyújtott támogatás
önkormányzati rendelet szerint</t>
  </si>
  <si>
    <t xml:space="preserve"> </t>
  </si>
  <si>
    <t xml:space="preserve"> ebből:Tárgyieszköz bérbeadása</t>
  </si>
  <si>
    <t>önként vállalt</t>
  </si>
  <si>
    <t>ellátási díjak</t>
  </si>
  <si>
    <t>Óvodai intézményi étkeztetés</t>
  </si>
  <si>
    <t>iskolai intézményi étkeztetés</t>
  </si>
  <si>
    <t>Szünidei étkeztetés</t>
  </si>
  <si>
    <t>Szociális étkeztetés</t>
  </si>
  <si>
    <t>Vendég étkeztetés</t>
  </si>
  <si>
    <t>Önként vállalt feladat kiadásai</t>
  </si>
  <si>
    <t>konyha</t>
  </si>
  <si>
    <t>Iskola régi épület tetőhéjazat felújítása</t>
  </si>
  <si>
    <t>közfoglalkoztatás gépek</t>
  </si>
  <si>
    <t>Módosított  ei.</t>
  </si>
  <si>
    <t>módosított ei</t>
  </si>
  <si>
    <t>Működési célú  támogatások, bevételei áh-n belülről  központi költségvetési szervek</t>
  </si>
  <si>
    <t>Működési célú támogatások, bevételei áh-n belülről  központi kezelésű előirányzatok</t>
  </si>
  <si>
    <t xml:space="preserve"> EU-s támogatás</t>
  </si>
  <si>
    <t>Korábbi évek megszünt adónemei</t>
  </si>
  <si>
    <t>GYVK erzsébet utalvány</t>
  </si>
  <si>
    <t>TOP-3.2.1-15 Önkormányzati épületek energetikai
 korszerűsítése Óvoda</t>
  </si>
  <si>
    <t>Módosított ei.</t>
  </si>
  <si>
    <t>vállalkozásoknak</t>
  </si>
  <si>
    <t>visszafizetési kötelezettség</t>
  </si>
  <si>
    <t>központi kezelésű előirányzatból</t>
  </si>
  <si>
    <t>felhalmozási célú EU-s programok</t>
  </si>
  <si>
    <t>arculati kézikönyv</t>
  </si>
  <si>
    <t>modosított</t>
  </si>
  <si>
    <t>100001  Italgyártás            (vállalkozási tevékenység)</t>
  </si>
  <si>
    <t>Egyéb felhalmozási célú átvett pe. Háztartásoktól</t>
  </si>
  <si>
    <t>védőnöi szolgálat eszközök</t>
  </si>
  <si>
    <t>Ady Endre utca</t>
  </si>
  <si>
    <t>Szabadság utca</t>
  </si>
  <si>
    <t>Petőfi utca tervezése</t>
  </si>
  <si>
    <t>Csipkert, szabadidő park</t>
  </si>
  <si>
    <t>Óvoda TOP Pályázat Energetikai</t>
  </si>
  <si>
    <t>konyha: eszközök</t>
  </si>
  <si>
    <t>kisértékű tárgyi eszközök óvoda
(játék, pad, öltözőszekrény,szőnyeg,asztal,</t>
  </si>
  <si>
    <t>2018. évi terv</t>
  </si>
  <si>
    <t>2018. évi mód</t>
  </si>
  <si>
    <t xml:space="preserve">2018.évi </t>
  </si>
  <si>
    <t>2018. évi mód.</t>
  </si>
  <si>
    <t>6. Tartalék</t>
  </si>
  <si>
    <t xml:space="preserve">Elvonás befizetés, </t>
  </si>
  <si>
    <t>Kiszámlázott áfa</t>
  </si>
  <si>
    <t xml:space="preserve"> EU-s támogatás EFOP pályázati </t>
  </si>
  <si>
    <t>EFOP pályázat  3 LAPTOP</t>
  </si>
  <si>
    <t>EFOP Pályázati összeg</t>
  </si>
  <si>
    <t>EFOP Pályázat</t>
  </si>
  <si>
    <t>EFOP pályázati</t>
  </si>
  <si>
    <t>működési célú  EFOP</t>
  </si>
  <si>
    <t xml:space="preserve">EFOP </t>
  </si>
  <si>
    <t>könyvtár működtetése</t>
  </si>
  <si>
    <t>könyvtár asztali számítógép</t>
  </si>
  <si>
    <t xml:space="preserve">                                </t>
  </si>
  <si>
    <t xml:space="preserve">   - céltartalék EFOP</t>
  </si>
  <si>
    <t>Kiegészítő tám. Ivóvíz</t>
  </si>
  <si>
    <t>TOP pályázati összeg visszafizetésre került</t>
  </si>
  <si>
    <t>egyéb bevétel</t>
  </si>
  <si>
    <t>Felhalmozási többlet</t>
  </si>
  <si>
    <t>hűtőszekrény</t>
  </si>
  <si>
    <t>takarító</t>
  </si>
  <si>
    <t>2.Felhalmozási bevételek EFOP</t>
  </si>
  <si>
    <t>20. mellkéklet a(z) 13/2018 (XI.5.) önkormányzati rendelethez</t>
  </si>
  <si>
    <t>1. melléklet a(z) 13/2018 (XI.5.) önkormányzati rendelethez</t>
  </si>
  <si>
    <t>2. melléklet a(z) 13/2018 (XI.5.) önkormányzati rendelethez</t>
  </si>
  <si>
    <t>3. melléklet a(z) 13/2018 (XI.5.) önkormányzati rendelethez</t>
  </si>
  <si>
    <t>4. melléklet a(z) 13/2018 (XI.5.) önkormányzati rendelethez</t>
  </si>
  <si>
    <t>5 sz. melléklet a 13/2018 (XI.5.) önkormányzati rendelethez</t>
  </si>
  <si>
    <t>6. melléklet a(z) 13/2018 (XI.5.) önkormányzati rendelethez</t>
  </si>
  <si>
    <t>7. melléklet a(z) 13/2018 (XI.5.) önkormányzati rendelethez</t>
  </si>
  <si>
    <t>8. melléklet a(z)13/2018 (XI.5.) önkormányzati rendelethez</t>
  </si>
  <si>
    <t>9. melléklet a(z) 13/2018 (XI.5.) önkormányzati rendelethez</t>
  </si>
  <si>
    <t>10. melléklet a(z) 13/2018 (XI.5.) önkormányzati rendelethez</t>
  </si>
  <si>
    <t>11.melléklet a(z) 13/2018 (XI.5.) önkormányzati rendelethez</t>
  </si>
  <si>
    <t>13. melléklet a(z) 13/2018 (XI.5.) önkormányzati rendelethez</t>
  </si>
  <si>
    <t>14. melléklet a(z) 13/2018 (XI.5.) önkormányzati rendelethez</t>
  </si>
  <si>
    <t>15 melléklet a(z)13/2018 (XI.5.) önkormányzati rendelethez</t>
  </si>
  <si>
    <t>16 melléklet a(z) 13/2018 (XI.5.) önkormányzati rendelethez</t>
  </si>
  <si>
    <t>16-1 melléklet a(z) 13/2018 (XI.5.) önkormányzati rendelethez</t>
  </si>
  <si>
    <t>17. melléklet a(z) 13/2018 (XI.5.) önkormányzati rendelethez</t>
  </si>
  <si>
    <t>18. melléklet a(z) 13/2018 (XI.5.) önkormányzati rendelethez</t>
  </si>
  <si>
    <t>Előirányzat felhasználási ütemterv        19. sz melléklet a 13/2018 (XI.5.) önkormányzati rendelethez</t>
  </si>
  <si>
    <t>Létszámelőirányzat a 2018.évre                      12. sz. melléklet a 13/2018 (XI.5.)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</si>
</sst>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14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8"/>
      <name val="Calibri"/>
      <family val="2"/>
      <charset val="238"/>
    </font>
    <font>
      <i/>
      <sz val="14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b/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8"/>
      <color indexed="12"/>
      <name val="Arial"/>
      <family val="2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1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mbria"/>
      <family val="1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</font>
    <font>
      <b/>
      <sz val="10"/>
      <color indexed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i/>
      <sz val="8"/>
      <name val="Arial"/>
      <family val="2"/>
      <charset val="238"/>
    </font>
    <font>
      <b/>
      <sz val="8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9"/>
      <color indexed="8"/>
      <name val="Arial"/>
      <family val="2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6"/>
      <name val="Arial"/>
      <family val="2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8"/>
      <color indexed="8"/>
      <name val="Arial"/>
      <family val="2"/>
    </font>
    <font>
      <b/>
      <sz val="11"/>
      <name val="Arial CE"/>
      <charset val="238"/>
    </font>
    <font>
      <b/>
      <sz val="12"/>
      <name val="Arial CE"/>
      <charset val="238"/>
    </font>
    <font>
      <b/>
      <sz val="12"/>
      <name val="Times New Roman CE"/>
      <family val="1"/>
      <charset val="238"/>
    </font>
    <font>
      <u/>
      <sz val="10"/>
      <color theme="10"/>
      <name val="Arial"/>
      <family val="2"/>
      <charset val="238"/>
    </font>
    <font>
      <b/>
      <sz val="18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9"/>
      <color indexed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4">
    <xf numFmtId="0" fontId="0" fillId="0" borderId="0"/>
    <xf numFmtId="0" fontId="12" fillId="0" borderId="0"/>
    <xf numFmtId="0" fontId="13" fillId="0" borderId="0"/>
    <xf numFmtId="0" fontId="4" fillId="0" borderId="0" applyNumberFormat="0" applyFill="0" applyBorder="0" applyAlignment="0" applyProtection="0"/>
    <xf numFmtId="0" fontId="41" fillId="0" borderId="0"/>
    <xf numFmtId="0" fontId="41" fillId="0" borderId="0"/>
    <xf numFmtId="0" fontId="45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6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58" fillId="9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1" borderId="0" applyNumberFormat="0" applyBorder="0" applyAlignment="0" applyProtection="0"/>
    <xf numFmtId="0" fontId="58" fillId="9" borderId="0" applyNumberFormat="0" applyBorder="0" applyAlignment="0" applyProtection="0"/>
    <xf numFmtId="0" fontId="58" fillId="6" borderId="0" applyNumberFormat="0" applyBorder="0" applyAlignment="0" applyProtection="0"/>
    <xf numFmtId="0" fontId="58" fillId="14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59" fillId="18" borderId="0" applyNumberFormat="0" applyBorder="0" applyAlignment="0" applyProtection="0"/>
    <xf numFmtId="0" fontId="60" fillId="19" borderId="95" applyNumberFormat="0" applyAlignment="0" applyProtection="0"/>
    <xf numFmtId="0" fontId="61" fillId="20" borderId="96" applyNumberFormat="0" applyAlignment="0" applyProtection="0"/>
    <xf numFmtId="0" fontId="62" fillId="0" borderId="0" applyNumberFormat="0" applyFill="0" applyBorder="0" applyAlignment="0" applyProtection="0"/>
    <xf numFmtId="0" fontId="63" fillId="9" borderId="0" applyNumberFormat="0" applyBorder="0" applyAlignment="0" applyProtection="0"/>
    <xf numFmtId="0" fontId="64" fillId="0" borderId="97" applyNumberFormat="0" applyFill="0" applyAlignment="0" applyProtection="0"/>
    <xf numFmtId="0" fontId="65" fillId="0" borderId="98" applyNumberFormat="0" applyFill="0" applyAlignment="0" applyProtection="0"/>
    <xf numFmtId="0" fontId="66" fillId="0" borderId="99" applyNumberFormat="0" applyFill="0" applyAlignment="0" applyProtection="0"/>
    <xf numFmtId="0" fontId="66" fillId="0" borderId="0" applyNumberFormat="0" applyFill="0" applyBorder="0" applyAlignment="0" applyProtection="0"/>
    <xf numFmtId="0" fontId="67" fillId="10" borderId="95" applyNumberFormat="0" applyAlignment="0" applyProtection="0"/>
    <xf numFmtId="0" fontId="68" fillId="0" borderId="100" applyNumberFormat="0" applyFill="0" applyAlignment="0" applyProtection="0"/>
    <xf numFmtId="0" fontId="69" fillId="10" borderId="0" applyNumberFormat="0" applyBorder="0" applyAlignment="0" applyProtection="0"/>
    <xf numFmtId="0" fontId="56" fillId="0" borderId="0"/>
    <xf numFmtId="0" fontId="13" fillId="7" borderId="101" applyNumberFormat="0" applyFont="0" applyAlignment="0" applyProtection="0"/>
    <xf numFmtId="0" fontId="70" fillId="19" borderId="102" applyNumberFormat="0" applyAlignment="0" applyProtection="0"/>
    <xf numFmtId="0" fontId="71" fillId="0" borderId="0" applyNumberFormat="0" applyFill="0" applyBorder="0" applyAlignment="0" applyProtection="0"/>
    <xf numFmtId="0" fontId="72" fillId="0" borderId="103" applyNumberFormat="0" applyFill="0" applyAlignment="0" applyProtection="0"/>
    <xf numFmtId="0" fontId="68" fillId="0" borderId="0" applyNumberFormat="0" applyFill="0" applyBorder="0" applyAlignment="0" applyProtection="0"/>
    <xf numFmtId="0" fontId="1" fillId="0" borderId="0"/>
    <xf numFmtId="0" fontId="95" fillId="0" borderId="0" applyNumberFormat="0" applyFill="0" applyBorder="0" applyAlignment="0" applyProtection="0"/>
  </cellStyleXfs>
  <cellXfs count="902">
    <xf numFmtId="0" fontId="0" fillId="0" borderId="0" xfId="0"/>
    <xf numFmtId="0" fontId="0" fillId="0" borderId="0" xfId="0" applyAlignment="1"/>
    <xf numFmtId="0" fontId="4" fillId="0" borderId="0" xfId="0" applyFont="1"/>
    <xf numFmtId="0" fontId="1" fillId="0" borderId="0" xfId="0" applyFont="1"/>
    <xf numFmtId="0" fontId="2" fillId="0" borderId="0" xfId="3" applyNumberFormat="1" applyFont="1" applyFill="1" applyBorder="1" applyAlignment="1" applyProtection="1">
      <alignment horizontal="left"/>
    </xf>
    <xf numFmtId="0" fontId="4" fillId="0" borderId="0" xfId="0" applyFont="1" applyBorder="1"/>
    <xf numFmtId="0" fontId="2" fillId="0" borderId="1" xfId="3" applyNumberFormat="1" applyFont="1" applyFill="1" applyBorder="1" applyAlignment="1" applyProtection="1">
      <alignment horizontal="left"/>
    </xf>
    <xf numFmtId="0" fontId="2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4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2" fillId="0" borderId="8" xfId="0" applyFont="1" applyFill="1" applyBorder="1"/>
    <xf numFmtId="0" fontId="2" fillId="0" borderId="5" xfId="0" applyFont="1" applyFill="1" applyBorder="1"/>
    <xf numFmtId="0" fontId="0" fillId="0" borderId="10" xfId="0" applyBorder="1"/>
    <xf numFmtId="0" fontId="2" fillId="0" borderId="5" xfId="0" applyFont="1" applyBorder="1"/>
    <xf numFmtId="0" fontId="2" fillId="0" borderId="0" xfId="0" applyFont="1" applyBorder="1"/>
    <xf numFmtId="0" fontId="0" fillId="0" borderId="0" xfId="0" applyBorder="1"/>
    <xf numFmtId="0" fontId="2" fillId="0" borderId="0" xfId="3" applyNumberFormat="1" applyFont="1" applyFill="1" applyBorder="1" applyAlignment="1" applyProtection="1">
      <alignment horizontal="left" indent="1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13" xfId="0" applyFont="1" applyBorder="1"/>
    <xf numFmtId="0" fontId="8" fillId="0" borderId="0" xfId="0" applyFont="1" applyBorder="1"/>
    <xf numFmtId="0" fontId="0" fillId="0" borderId="9" xfId="0" applyBorder="1"/>
    <xf numFmtId="0" fontId="4" fillId="0" borderId="14" xfId="0" applyFont="1" applyBorder="1"/>
    <xf numFmtId="0" fontId="0" fillId="0" borderId="15" xfId="0" applyBorder="1"/>
    <xf numFmtId="0" fontId="2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2" fillId="0" borderId="21" xfId="0" applyFont="1" applyBorder="1"/>
    <xf numFmtId="0" fontId="4" fillId="0" borderId="22" xfId="0" applyFont="1" applyBorder="1" applyAlignment="1">
      <alignment horizontal="justify" wrapText="1"/>
    </xf>
    <xf numFmtId="0" fontId="4" fillId="0" borderId="13" xfId="0" applyFont="1" applyBorder="1" applyAlignment="1">
      <alignment horizontal="justify"/>
    </xf>
    <xf numFmtId="0" fontId="4" fillId="0" borderId="14" xfId="0" applyFont="1" applyBorder="1" applyAlignment="1">
      <alignment horizontal="justify"/>
    </xf>
    <xf numFmtId="0" fontId="2" fillId="0" borderId="15" xfId="0" applyFont="1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2" fillId="0" borderId="21" xfId="0" applyFont="1" applyFill="1" applyBorder="1" applyAlignment="1">
      <alignment horizontal="justify"/>
    </xf>
    <xf numFmtId="0" fontId="0" fillId="0" borderId="22" xfId="0" applyFill="1" applyBorder="1"/>
    <xf numFmtId="0" fontId="4" fillId="0" borderId="13" xfId="0" applyFont="1" applyFill="1" applyBorder="1" applyAlignment="1">
      <alignment horizontal="justify"/>
    </xf>
    <xf numFmtId="0" fontId="4" fillId="0" borderId="14" xfId="0" applyFont="1" applyFill="1" applyBorder="1" applyAlignment="1">
      <alignment horizontal="justify"/>
    </xf>
    <xf numFmtId="0" fontId="4" fillId="0" borderId="22" xfId="0" applyFont="1" applyBorder="1"/>
    <xf numFmtId="0" fontId="2" fillId="0" borderId="21" xfId="3" applyNumberFormat="1" applyFont="1" applyFill="1" applyBorder="1" applyAlignment="1" applyProtection="1">
      <alignment horizontal="left"/>
    </xf>
    <xf numFmtId="0" fontId="4" fillId="0" borderId="23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6" xfId="0" applyBorder="1"/>
    <xf numFmtId="0" fontId="0" fillId="0" borderId="26" xfId="0" applyBorder="1"/>
    <xf numFmtId="0" fontId="0" fillId="0" borderId="11" xfId="0" applyBorder="1"/>
    <xf numFmtId="0" fontId="0" fillId="0" borderId="27" xfId="0" applyBorder="1"/>
    <xf numFmtId="0" fontId="0" fillId="0" borderId="23" xfId="0" applyBorder="1"/>
    <xf numFmtId="0" fontId="0" fillId="0" borderId="28" xfId="0" applyBorder="1"/>
    <xf numFmtId="0" fontId="0" fillId="0" borderId="29" xfId="0" applyBorder="1"/>
    <xf numFmtId="0" fontId="0" fillId="0" borderId="33" xfId="0" applyBorder="1"/>
    <xf numFmtId="0" fontId="0" fillId="0" borderId="34" xfId="0" applyBorder="1"/>
    <xf numFmtId="0" fontId="0" fillId="0" borderId="7" xfId="0" applyBorder="1"/>
    <xf numFmtId="0" fontId="0" fillId="0" borderId="35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36" xfId="0" applyBorder="1"/>
    <xf numFmtId="0" fontId="0" fillId="0" borderId="31" xfId="0" applyBorder="1"/>
    <xf numFmtId="0" fontId="0" fillId="0" borderId="32" xfId="0" applyBorder="1"/>
    <xf numFmtId="0" fontId="0" fillId="0" borderId="12" xfId="0" applyBorder="1"/>
    <xf numFmtId="0" fontId="2" fillId="0" borderId="8" xfId="0" applyFont="1" applyBorder="1"/>
    <xf numFmtId="0" fontId="2" fillId="0" borderId="28" xfId="0" applyFont="1" applyBorder="1"/>
    <xf numFmtId="0" fontId="2" fillId="0" borderId="21" xfId="0" applyFont="1" applyBorder="1" applyAlignment="1">
      <alignment horizontal="right"/>
    </xf>
    <xf numFmtId="0" fontId="0" fillId="0" borderId="21" xfId="0" applyBorder="1"/>
    <xf numFmtId="0" fontId="0" fillId="0" borderId="21" xfId="0" applyBorder="1" applyAlignment="1">
      <alignment wrapText="1"/>
    </xf>
    <xf numFmtId="0" fontId="0" fillId="0" borderId="0" xfId="0" applyAlignment="1">
      <alignment horizontal="right"/>
    </xf>
    <xf numFmtId="0" fontId="0" fillId="0" borderId="21" xfId="0" applyBorder="1" applyAlignment="1">
      <alignment horizontal="right"/>
    </xf>
    <xf numFmtId="0" fontId="0" fillId="0" borderId="30" xfId="0" applyBorder="1"/>
    <xf numFmtId="0" fontId="0" fillId="0" borderId="38" xfId="0" applyBorder="1"/>
    <xf numFmtId="0" fontId="0" fillId="0" borderId="39" xfId="0" applyBorder="1"/>
    <xf numFmtId="0" fontId="4" fillId="0" borderId="22" xfId="0" applyFont="1" applyFill="1" applyBorder="1"/>
    <xf numFmtId="0" fontId="4" fillId="0" borderId="14" xfId="0" applyFont="1" applyFill="1" applyBorder="1"/>
    <xf numFmtId="0" fontId="2" fillId="0" borderId="43" xfId="0" applyFont="1" applyBorder="1"/>
    <xf numFmtId="0" fontId="0" fillId="0" borderId="0" xfId="0" applyBorder="1" applyAlignment="1"/>
    <xf numFmtId="0" fontId="2" fillId="0" borderId="44" xfId="0" applyFont="1" applyBorder="1"/>
    <xf numFmtId="0" fontId="17" fillId="0" borderId="0" xfId="3" applyNumberFormat="1" applyFont="1" applyFill="1" applyBorder="1" applyAlignment="1" applyProtection="1">
      <alignment horizontal="left"/>
    </xf>
    <xf numFmtId="0" fontId="4" fillId="0" borderId="46" xfId="0" applyFont="1" applyBorder="1"/>
    <xf numFmtId="0" fontId="2" fillId="0" borderId="22" xfId="0" applyFont="1" applyBorder="1"/>
    <xf numFmtId="0" fontId="2" fillId="0" borderId="13" xfId="0" applyFont="1" applyBorder="1"/>
    <xf numFmtId="0" fontId="2" fillId="0" borderId="47" xfId="0" applyFont="1" applyBorder="1"/>
    <xf numFmtId="0" fontId="4" fillId="0" borderId="48" xfId="3" applyNumberFormat="1" applyFont="1" applyFill="1" applyBorder="1" applyAlignment="1" applyProtection="1">
      <alignment horizontal="left"/>
    </xf>
    <xf numFmtId="0" fontId="2" fillId="0" borderId="45" xfId="0" applyFont="1" applyBorder="1"/>
    <xf numFmtId="0" fontId="2" fillId="0" borderId="0" xfId="0" applyFont="1" applyBorder="1" applyAlignment="1">
      <alignment horizontal="left"/>
    </xf>
    <xf numFmtId="0" fontId="2" fillId="0" borderId="29" xfId="0" applyFont="1" applyBorder="1"/>
    <xf numFmtId="0" fontId="2" fillId="0" borderId="17" xfId="0" applyFont="1" applyBorder="1" applyAlignment="1">
      <alignment horizontal="right"/>
    </xf>
    <xf numFmtId="0" fontId="2" fillId="0" borderId="13" xfId="0" applyFont="1" applyBorder="1" applyAlignment="1">
      <alignment wrapText="1"/>
    </xf>
    <xf numFmtId="0" fontId="2" fillId="0" borderId="14" xfId="0" applyFont="1" applyBorder="1"/>
    <xf numFmtId="0" fontId="2" fillId="0" borderId="4" xfId="0" applyFont="1" applyBorder="1" applyAlignment="1">
      <alignment wrapText="1"/>
    </xf>
    <xf numFmtId="0" fontId="2" fillId="0" borderId="8" xfId="0" applyFont="1" applyBorder="1" applyAlignment="1"/>
    <xf numFmtId="0" fontId="2" fillId="0" borderId="5" xfId="0" applyFont="1" applyBorder="1" applyAlignment="1">
      <alignment horizontal="right"/>
    </xf>
    <xf numFmtId="0" fontId="0" fillId="0" borderId="43" xfId="0" applyBorder="1"/>
    <xf numFmtId="0" fontId="2" fillId="0" borderId="49" xfId="0" applyFont="1" applyBorder="1"/>
    <xf numFmtId="0" fontId="2" fillId="0" borderId="49" xfId="0" applyFont="1" applyBorder="1" applyAlignment="1">
      <alignment horizontal="right"/>
    </xf>
    <xf numFmtId="0" fontId="20" fillId="0" borderId="0" xfId="0" applyFont="1"/>
    <xf numFmtId="0" fontId="19" fillId="0" borderId="0" xfId="0" applyFont="1" applyBorder="1"/>
    <xf numFmtId="0" fontId="19" fillId="0" borderId="15" xfId="0" applyFont="1" applyBorder="1"/>
    <xf numFmtId="0" fontId="19" fillId="0" borderId="5" xfId="0" applyFont="1" applyBorder="1"/>
    <xf numFmtId="0" fontId="18" fillId="0" borderId="13" xfId="0" applyFont="1" applyBorder="1"/>
    <xf numFmtId="0" fontId="25" fillId="0" borderId="0" xfId="0" applyFont="1" applyAlignment="1">
      <alignment horizontal="center"/>
    </xf>
    <xf numFmtId="0" fontId="4" fillId="0" borderId="8" xfId="0" applyFont="1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2" fillId="0" borderId="4" xfId="3" applyNumberFormat="1" applyFont="1" applyFill="1" applyBorder="1" applyAlignment="1" applyProtection="1">
      <alignment horizontal="left"/>
    </xf>
    <xf numFmtId="0" fontId="26" fillId="0" borderId="8" xfId="0" applyFont="1" applyBorder="1"/>
    <xf numFmtId="0" fontId="16" fillId="0" borderId="30" xfId="0" applyFont="1" applyBorder="1"/>
    <xf numFmtId="0" fontId="20" fillId="0" borderId="9" xfId="0" applyFont="1" applyBorder="1"/>
    <xf numFmtId="0" fontId="22" fillId="0" borderId="31" xfId="0" applyFont="1" applyBorder="1"/>
    <xf numFmtId="0" fontId="21" fillId="0" borderId="4" xfId="0" applyFont="1" applyBorder="1" applyAlignment="1">
      <alignment horizontal="left"/>
    </xf>
    <xf numFmtId="0" fontId="0" fillId="0" borderId="8" xfId="0" applyBorder="1" applyAlignment="1"/>
    <xf numFmtId="0" fontId="23" fillId="0" borderId="4" xfId="0" applyFont="1" applyBorder="1"/>
    <xf numFmtId="0" fontId="23" fillId="0" borderId="21" xfId="0" applyFont="1" applyBorder="1"/>
    <xf numFmtId="0" fontId="4" fillId="0" borderId="21" xfId="0" applyFont="1" applyBorder="1"/>
    <xf numFmtId="0" fontId="23" fillId="0" borderId="38" xfId="0" applyFont="1" applyFill="1" applyBorder="1" applyAlignment="1">
      <alignment horizontal="left" wrapText="1"/>
    </xf>
    <xf numFmtId="0" fontId="21" fillId="0" borderId="4" xfId="0" applyFont="1" applyBorder="1"/>
    <xf numFmtId="0" fontId="31" fillId="0" borderId="0" xfId="0" applyFont="1"/>
    <xf numFmtId="0" fontId="32" fillId="0" borderId="0" xfId="0" applyFont="1"/>
    <xf numFmtId="0" fontId="26" fillId="0" borderId="21" xfId="0" applyFont="1" applyBorder="1"/>
    <xf numFmtId="0" fontId="21" fillId="0" borderId="28" xfId="0" applyFont="1" applyBorder="1" applyAlignment="1">
      <alignment horizontal="left"/>
    </xf>
    <xf numFmtId="0" fontId="28" fillId="0" borderId="16" xfId="0" applyFont="1" applyBorder="1"/>
    <xf numFmtId="0" fontId="26" fillId="0" borderId="1" xfId="3" applyNumberFormat="1" applyFont="1" applyFill="1" applyBorder="1" applyAlignment="1" applyProtection="1">
      <alignment horizontal="left"/>
    </xf>
    <xf numFmtId="0" fontId="26" fillId="0" borderId="0" xfId="0" applyFont="1"/>
    <xf numFmtId="0" fontId="26" fillId="0" borderId="28" xfId="3" applyNumberFormat="1" applyFont="1" applyFill="1" applyBorder="1" applyAlignment="1" applyProtection="1">
      <alignment horizontal="left"/>
    </xf>
    <xf numFmtId="0" fontId="4" fillId="0" borderId="54" xfId="0" applyFont="1" applyBorder="1"/>
    <xf numFmtId="0" fontId="4" fillId="0" borderId="54" xfId="3" applyNumberFormat="1" applyFont="1" applyFill="1" applyBorder="1" applyAlignment="1" applyProtection="1">
      <alignment horizontal="left"/>
    </xf>
    <xf numFmtId="0" fontId="26" fillId="0" borderId="14" xfId="0" applyFont="1" applyBorder="1"/>
    <xf numFmtId="0" fontId="2" fillId="0" borderId="28" xfId="3" applyNumberFormat="1" applyFont="1" applyFill="1" applyBorder="1" applyAlignment="1" applyProtection="1">
      <alignment horizontal="left"/>
    </xf>
    <xf numFmtId="0" fontId="27" fillId="0" borderId="35" xfId="0" applyFont="1" applyBorder="1"/>
    <xf numFmtId="0" fontId="0" fillId="0" borderId="46" xfId="0" applyBorder="1"/>
    <xf numFmtId="0" fontId="29" fillId="0" borderId="46" xfId="0" applyFont="1" applyBorder="1"/>
    <xf numFmtId="0" fontId="26" fillId="0" borderId="7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33" fillId="0" borderId="0" xfId="0" applyFont="1" applyAlignment="1"/>
    <xf numFmtId="0" fontId="4" fillId="2" borderId="0" xfId="0" applyFont="1" applyFill="1"/>
    <xf numFmtId="0" fontId="26" fillId="0" borderId="21" xfId="3" applyNumberFormat="1" applyFont="1" applyFill="1" applyBorder="1" applyAlignment="1" applyProtection="1">
      <alignment horizontal="left"/>
    </xf>
    <xf numFmtId="0" fontId="35" fillId="0" borderId="21" xfId="0" applyFont="1" applyBorder="1"/>
    <xf numFmtId="0" fontId="30" fillId="0" borderId="32" xfId="0" applyFont="1" applyBorder="1"/>
    <xf numFmtId="0" fontId="21" fillId="0" borderId="21" xfId="0" applyFont="1" applyBorder="1"/>
    <xf numFmtId="0" fontId="26" fillId="0" borderId="0" xfId="0" applyFont="1" applyBorder="1"/>
    <xf numFmtId="0" fontId="26" fillId="0" borderId="0" xfId="0" applyFont="1" applyBorder="1" applyAlignment="1">
      <alignment horizontal="center"/>
    </xf>
    <xf numFmtId="0" fontId="19" fillId="0" borderId="61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4" fillId="0" borderId="0" xfId="3" applyNumberFormat="1" applyFont="1" applyFill="1" applyBorder="1" applyAlignment="1" applyProtection="1">
      <alignment horizontal="left"/>
    </xf>
    <xf numFmtId="0" fontId="26" fillId="0" borderId="0" xfId="3" applyNumberFormat="1" applyFont="1" applyFill="1" applyBorder="1" applyAlignment="1" applyProtection="1">
      <alignment horizontal="left"/>
    </xf>
    <xf numFmtId="0" fontId="4" fillId="0" borderId="44" xfId="0" applyFont="1" applyBorder="1"/>
    <xf numFmtId="0" fontId="0" fillId="0" borderId="44" xfId="0" applyBorder="1"/>
    <xf numFmtId="0" fontId="4" fillId="0" borderId="0" xfId="3" applyNumberFormat="1" applyFont="1" applyFill="1" applyBorder="1" applyAlignment="1" applyProtection="1">
      <alignment horizontal="left" indent="1"/>
    </xf>
    <xf numFmtId="0" fontId="5" fillId="0" borderId="0" xfId="3" applyNumberFormat="1" applyFont="1" applyFill="1" applyBorder="1" applyAlignment="1" applyProtection="1">
      <alignment horizontal="left"/>
    </xf>
    <xf numFmtId="0" fontId="3" fillId="0" borderId="0" xfId="0" applyFont="1" applyBorder="1" applyAlignment="1"/>
    <xf numFmtId="0" fontId="26" fillId="0" borderId="0" xfId="0" applyFont="1" applyFill="1" applyBorder="1"/>
    <xf numFmtId="0" fontId="37" fillId="0" borderId="0" xfId="0" applyFont="1"/>
    <xf numFmtId="0" fontId="37" fillId="0" borderId="0" xfId="0" applyFont="1" applyBorder="1"/>
    <xf numFmtId="0" fontId="20" fillId="0" borderId="0" xfId="0" applyFont="1" applyBorder="1"/>
    <xf numFmtId="0" fontId="4" fillId="0" borderId="0" xfId="0" applyFont="1" applyAlignment="1">
      <alignment horizontal="right"/>
    </xf>
    <xf numFmtId="0" fontId="28" fillId="0" borderId="0" xfId="0" applyFont="1" applyBorder="1"/>
    <xf numFmtId="0" fontId="4" fillId="0" borderId="8" xfId="0" applyFont="1" applyBorder="1" applyAlignment="1"/>
    <xf numFmtId="0" fontId="0" fillId="0" borderId="54" xfId="0" applyBorder="1"/>
    <xf numFmtId="0" fontId="36" fillId="0" borderId="41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21" xfId="0" applyFont="1" applyBorder="1"/>
    <xf numFmtId="0" fontId="8" fillId="0" borderId="21" xfId="0" applyFont="1" applyBorder="1"/>
    <xf numFmtId="0" fontId="21" fillId="0" borderId="44" xfId="0" applyFont="1" applyBorder="1"/>
    <xf numFmtId="0" fontId="21" fillId="3" borderId="21" xfId="0" applyFont="1" applyFill="1" applyBorder="1"/>
    <xf numFmtId="3" fontId="2" fillId="0" borderId="19" xfId="0" applyNumberFormat="1" applyFont="1" applyBorder="1"/>
    <xf numFmtId="3" fontId="2" fillId="0" borderId="20" xfId="0" applyNumberFormat="1" applyFont="1" applyBorder="1"/>
    <xf numFmtId="3" fontId="2" fillId="0" borderId="66" xfId="0" applyNumberFormat="1" applyFont="1" applyBorder="1"/>
    <xf numFmtId="0" fontId="2" fillId="0" borderId="64" xfId="0" applyFont="1" applyBorder="1"/>
    <xf numFmtId="0" fontId="2" fillId="0" borderId="65" xfId="0" applyFont="1" applyBorder="1"/>
    <xf numFmtId="0" fontId="0" fillId="0" borderId="29" xfId="0" applyBorder="1" applyAlignment="1"/>
    <xf numFmtId="0" fontId="26" fillId="4" borderId="0" xfId="0" applyFont="1" applyFill="1" applyBorder="1"/>
    <xf numFmtId="0" fontId="21" fillId="4" borderId="28" xfId="0" applyFont="1" applyFill="1" applyBorder="1"/>
    <xf numFmtId="0" fontId="34" fillId="0" borderId="0" xfId="0" applyFont="1" applyBorder="1"/>
    <xf numFmtId="0" fontId="15" fillId="0" borderId="0" xfId="0" applyFont="1" applyBorder="1"/>
    <xf numFmtId="0" fontId="4" fillId="0" borderId="51" xfId="0" applyFont="1" applyBorder="1"/>
    <xf numFmtId="0" fontId="4" fillId="0" borderId="29" xfId="0" applyFont="1" applyBorder="1" applyAlignment="1"/>
    <xf numFmtId="0" fontId="0" fillId="0" borderId="29" xfId="0" applyBorder="1" applyAlignment="1"/>
    <xf numFmtId="0" fontId="39" fillId="0" borderId="9" xfId="0" applyFont="1" applyBorder="1" applyAlignment="1" applyProtection="1">
      <alignment horizontal="left" wrapText="1" indent="1"/>
    </xf>
    <xf numFmtId="0" fontId="39" fillId="0" borderId="6" xfId="0" applyFont="1" applyBorder="1" applyAlignment="1" applyProtection="1">
      <alignment horizontal="left" wrapText="1" indent="1"/>
    </xf>
    <xf numFmtId="0" fontId="39" fillId="0" borderId="6" xfId="0" applyFont="1" applyBorder="1" applyAlignment="1" applyProtection="1">
      <alignment horizontal="left" vertical="center" wrapText="1" indent="1"/>
    </xf>
    <xf numFmtId="0" fontId="39" fillId="0" borderId="39" xfId="0" applyFont="1" applyBorder="1" applyAlignment="1" applyProtection="1">
      <alignment horizontal="left" vertical="center" wrapText="1" indent="1"/>
    </xf>
    <xf numFmtId="0" fontId="39" fillId="0" borderId="39" xfId="0" applyFont="1" applyBorder="1" applyAlignment="1" applyProtection="1">
      <alignment horizontal="left" wrapText="1" indent="1"/>
    </xf>
    <xf numFmtId="0" fontId="39" fillId="0" borderId="6" xfId="0" quotePrefix="1" applyFont="1" applyBorder="1" applyAlignment="1" applyProtection="1">
      <alignment horizontal="left" wrapText="1" indent="1"/>
    </xf>
    <xf numFmtId="0" fontId="23" fillId="0" borderId="50" xfId="0" applyFont="1" applyFill="1" applyBorder="1" applyAlignment="1">
      <alignment horizontal="left"/>
    </xf>
    <xf numFmtId="0" fontId="24" fillId="0" borderId="4" xfId="0" applyFont="1" applyBorder="1"/>
    <xf numFmtId="0" fontId="40" fillId="0" borderId="8" xfId="0" applyFont="1" applyBorder="1" applyAlignment="1" applyProtection="1">
      <alignment horizontal="left" vertical="center" wrapText="1" indent="1"/>
    </xf>
    <xf numFmtId="0" fontId="39" fillId="0" borderId="39" xfId="0" applyFont="1" applyBorder="1" applyAlignment="1" applyProtection="1">
      <alignment vertical="center" wrapText="1"/>
    </xf>
    <xf numFmtId="0" fontId="40" fillId="0" borderId="69" xfId="0" applyFont="1" applyBorder="1" applyAlignment="1" applyProtection="1">
      <alignment horizontal="left" vertical="center" wrapText="1" indent="1"/>
    </xf>
    <xf numFmtId="0" fontId="40" fillId="0" borderId="8" xfId="0" applyFont="1" applyBorder="1" applyAlignment="1" applyProtection="1">
      <alignment wrapText="1"/>
    </xf>
    <xf numFmtId="0" fontId="21" fillId="0" borderId="21" xfId="0" applyFont="1" applyFill="1" applyBorder="1" applyAlignment="1">
      <alignment horizontal="left"/>
    </xf>
    <xf numFmtId="0" fontId="20" fillId="0" borderId="51" xfId="0" applyFont="1" applyBorder="1"/>
    <xf numFmtId="0" fontId="42" fillId="0" borderId="6" xfId="4" applyFont="1" applyFill="1" applyBorder="1" applyAlignment="1" applyProtection="1">
      <alignment horizontal="left" vertical="center" wrapText="1" indent="1"/>
    </xf>
    <xf numFmtId="0" fontId="42" fillId="0" borderId="6" xfId="4" applyFont="1" applyFill="1" applyBorder="1" applyAlignment="1" applyProtection="1">
      <alignment horizontal="left" vertical="center" wrapText="1" indent="6"/>
    </xf>
    <xf numFmtId="0" fontId="42" fillId="0" borderId="7" xfId="4" applyFont="1" applyFill="1" applyBorder="1" applyAlignment="1" applyProtection="1">
      <alignment horizontal="left" vertical="center" wrapText="1" indent="7"/>
    </xf>
    <xf numFmtId="0" fontId="42" fillId="0" borderId="39" xfId="4" applyFont="1" applyFill="1" applyBorder="1" applyAlignment="1" applyProtection="1">
      <alignment vertical="center" wrapText="1"/>
    </xf>
    <xf numFmtId="0" fontId="42" fillId="0" borderId="6" xfId="4" applyFont="1" applyFill="1" applyBorder="1" applyAlignment="1" applyProtection="1"/>
    <xf numFmtId="0" fontId="42" fillId="0" borderId="6" xfId="4" applyFont="1" applyFill="1" applyBorder="1" applyAlignment="1" applyProtection="1">
      <alignment vertical="center" wrapText="1"/>
    </xf>
    <xf numFmtId="0" fontId="42" fillId="0" borderId="39" xfId="4" applyFont="1" applyFill="1" applyBorder="1" applyAlignment="1" applyProtection="1">
      <alignment horizontal="left" vertical="center" wrapText="1" indent="1"/>
    </xf>
    <xf numFmtId="0" fontId="42" fillId="0" borderId="9" xfId="4" applyFont="1" applyFill="1" applyBorder="1" applyAlignment="1" applyProtection="1">
      <alignment horizontal="left" vertical="center" wrapText="1" indent="6"/>
    </xf>
    <xf numFmtId="0" fontId="43" fillId="0" borderId="8" xfId="4" applyFont="1" applyFill="1" applyBorder="1" applyAlignment="1" applyProtection="1">
      <alignment horizontal="left" vertical="center" wrapText="1" indent="1"/>
    </xf>
    <xf numFmtId="0" fontId="40" fillId="0" borderId="61" xfId="0" applyFont="1" applyBorder="1" applyAlignment="1" applyProtection="1">
      <alignment horizontal="left" vertical="center" wrapText="1" indent="1"/>
    </xf>
    <xf numFmtId="0" fontId="21" fillId="0" borderId="53" xfId="0" applyFont="1" applyBorder="1" applyAlignment="1">
      <alignment horizontal="right"/>
    </xf>
    <xf numFmtId="0" fontId="26" fillId="0" borderId="4" xfId="0" applyFont="1" applyBorder="1"/>
    <xf numFmtId="0" fontId="0" fillId="0" borderId="71" xfId="0" applyBorder="1"/>
    <xf numFmtId="0" fontId="41" fillId="0" borderId="0" xfId="5" applyFill="1" applyProtection="1">
      <protection locked="0"/>
    </xf>
    <xf numFmtId="0" fontId="41" fillId="0" borderId="0" xfId="5" applyFill="1" applyProtection="1"/>
    <xf numFmtId="0" fontId="46" fillId="0" borderId="0" xfId="6" applyFont="1" applyFill="1" applyAlignment="1">
      <alignment horizontal="right"/>
    </xf>
    <xf numFmtId="0" fontId="47" fillId="0" borderId="68" xfId="5" applyFont="1" applyFill="1" applyBorder="1" applyAlignment="1" applyProtection="1">
      <alignment horizontal="center" vertical="center" wrapText="1"/>
    </xf>
    <xf numFmtId="0" fontId="47" fillId="0" borderId="69" xfId="5" applyFont="1" applyFill="1" applyBorder="1" applyAlignment="1" applyProtection="1">
      <alignment horizontal="center" vertical="center"/>
    </xf>
    <xf numFmtId="0" fontId="47" fillId="0" borderId="63" xfId="5" applyFont="1" applyFill="1" applyBorder="1" applyAlignment="1" applyProtection="1">
      <alignment horizontal="center" vertical="center"/>
    </xf>
    <xf numFmtId="0" fontId="42" fillId="0" borderId="4" xfId="5" applyFont="1" applyFill="1" applyBorder="1" applyAlignment="1" applyProtection="1">
      <alignment horizontal="left" vertical="center" indent="1"/>
    </xf>
    <xf numFmtId="0" fontId="41" fillId="0" borderId="0" xfId="5" applyFill="1" applyAlignment="1" applyProtection="1">
      <alignment vertical="center"/>
    </xf>
    <xf numFmtId="0" fontId="42" fillId="0" borderId="50" xfId="5" applyFont="1" applyFill="1" applyBorder="1" applyAlignment="1" applyProtection="1">
      <alignment horizontal="left" vertical="center" indent="1"/>
    </xf>
    <xf numFmtId="0" fontId="42" fillId="0" borderId="51" xfId="5" applyFont="1" applyFill="1" applyBorder="1" applyAlignment="1" applyProtection="1">
      <alignment horizontal="left" vertical="center" wrapText="1" indent="1"/>
    </xf>
    <xf numFmtId="164" fontId="42" fillId="0" borderId="51" xfId="5" applyNumberFormat="1" applyFont="1" applyFill="1" applyBorder="1" applyAlignment="1" applyProtection="1">
      <alignment vertical="center"/>
      <protection locked="0"/>
    </xf>
    <xf numFmtId="0" fontId="42" fillId="0" borderId="31" xfId="5" applyFont="1" applyFill="1" applyBorder="1" applyAlignment="1" applyProtection="1">
      <alignment horizontal="left" vertical="center" indent="1"/>
    </xf>
    <xf numFmtId="0" fontId="42" fillId="0" borderId="6" xfId="5" applyFont="1" applyFill="1" applyBorder="1" applyAlignment="1" applyProtection="1">
      <alignment horizontal="left" vertical="center" wrapText="1" indent="1"/>
    </xf>
    <xf numFmtId="164" fontId="42" fillId="0" borderId="6" xfId="5" applyNumberFormat="1" applyFont="1" applyFill="1" applyBorder="1" applyAlignment="1" applyProtection="1">
      <alignment vertical="center"/>
      <protection locked="0"/>
    </xf>
    <xf numFmtId="0" fontId="41" fillId="0" borderId="0" xfId="5" applyFill="1" applyAlignment="1" applyProtection="1">
      <alignment vertical="center"/>
      <protection locked="0"/>
    </xf>
    <xf numFmtId="0" fontId="42" fillId="0" borderId="9" xfId="5" applyFont="1" applyFill="1" applyBorder="1" applyAlignment="1" applyProtection="1">
      <alignment horizontal="left" vertical="center" wrapText="1" indent="1"/>
    </xf>
    <xf numFmtId="164" fontId="42" fillId="0" borderId="9" xfId="5" applyNumberFormat="1" applyFont="1" applyFill="1" applyBorder="1" applyAlignment="1" applyProtection="1">
      <alignment vertical="center"/>
      <protection locked="0"/>
    </xf>
    <xf numFmtId="0" fontId="42" fillId="0" borderId="6" xfId="5" applyFont="1" applyFill="1" applyBorder="1" applyAlignment="1" applyProtection="1">
      <alignment horizontal="left" vertical="center" indent="1"/>
    </xf>
    <xf numFmtId="0" fontId="49" fillId="0" borderId="8" xfId="5" applyFont="1" applyFill="1" applyBorder="1" applyAlignment="1" applyProtection="1">
      <alignment horizontal="left" vertical="center" indent="1"/>
    </xf>
    <xf numFmtId="164" fontId="50" fillId="0" borderId="8" xfId="5" applyNumberFormat="1" applyFont="1" applyFill="1" applyBorder="1" applyAlignment="1" applyProtection="1">
      <alignment vertical="center"/>
    </xf>
    <xf numFmtId="0" fontId="42" fillId="0" borderId="30" xfId="5" applyFont="1" applyFill="1" applyBorder="1" applyAlignment="1" applyProtection="1">
      <alignment horizontal="left" vertical="center" indent="1"/>
    </xf>
    <xf numFmtId="0" fontId="42" fillId="0" borderId="9" xfId="5" applyFont="1" applyFill="1" applyBorder="1" applyAlignment="1" applyProtection="1">
      <alignment horizontal="left" vertical="center" indent="1"/>
    </xf>
    <xf numFmtId="0" fontId="50" fillId="0" borderId="4" xfId="5" applyFont="1" applyFill="1" applyBorder="1" applyAlignment="1" applyProtection="1">
      <alignment horizontal="left" vertical="center" indent="1"/>
    </xf>
    <xf numFmtId="0" fontId="49" fillId="0" borderId="8" xfId="5" applyFont="1" applyFill="1" applyBorder="1" applyAlignment="1" applyProtection="1">
      <alignment horizontal="left" indent="1"/>
    </xf>
    <xf numFmtId="164" fontId="50" fillId="0" borderId="8" xfId="5" applyNumberFormat="1" applyFont="1" applyFill="1" applyBorder="1" applyProtection="1"/>
    <xf numFmtId="164" fontId="50" fillId="0" borderId="5" xfId="5" applyNumberFormat="1" applyFont="1" applyFill="1" applyBorder="1" applyProtection="1"/>
    <xf numFmtId="0" fontId="51" fillId="0" borderId="0" xfId="5" applyFont="1" applyFill="1" applyProtection="1"/>
    <xf numFmtId="0" fontId="52" fillId="0" borderId="0" xfId="5" applyFont="1" applyFill="1" applyProtection="1">
      <protection locked="0"/>
    </xf>
    <xf numFmtId="0" fontId="44" fillId="0" borderId="0" xfId="5" applyFont="1" applyFill="1" applyProtection="1">
      <protection locked="0"/>
    </xf>
    <xf numFmtId="0" fontId="20" fillId="0" borderId="31" xfId="0" applyFont="1" applyBorder="1"/>
    <xf numFmtId="0" fontId="20" fillId="0" borderId="38" xfId="0" applyFont="1" applyBorder="1"/>
    <xf numFmtId="0" fontId="20" fillId="0" borderId="6" xfId="0" applyFont="1" applyFill="1" applyBorder="1"/>
    <xf numFmtId="0" fontId="22" fillId="0" borderId="6" xfId="0" applyFont="1" applyBorder="1"/>
    <xf numFmtId="0" fontId="19" fillId="0" borderId="6" xfId="0" applyFont="1" applyFill="1" applyBorder="1"/>
    <xf numFmtId="0" fontId="20" fillId="0" borderId="39" xfId="0" applyFont="1" applyFill="1" applyBorder="1"/>
    <xf numFmtId="0" fontId="20" fillId="0" borderId="71" xfId="0" applyFont="1" applyBorder="1"/>
    <xf numFmtId="0" fontId="20" fillId="0" borderId="51" xfId="0" applyFont="1" applyFill="1" applyBorder="1"/>
    <xf numFmtId="0" fontId="13" fillId="0" borderId="0" xfId="2"/>
    <xf numFmtId="0" fontId="2" fillId="0" borderId="0" xfId="9" applyFont="1" applyFill="1" applyBorder="1" applyAlignment="1">
      <alignment horizontal="center" vertical="center"/>
    </xf>
    <xf numFmtId="0" fontId="4" fillId="0" borderId="0" xfId="9" applyFont="1" applyFill="1" applyBorder="1" applyAlignment="1">
      <alignment vertical="center"/>
    </xf>
    <xf numFmtId="0" fontId="4" fillId="0" borderId="0" xfId="2" applyFont="1" applyFill="1" applyBorder="1"/>
    <xf numFmtId="0" fontId="4" fillId="0" borderId="77" xfId="2" applyFont="1" applyFill="1" applyBorder="1" applyAlignment="1">
      <alignment vertical="center"/>
    </xf>
    <xf numFmtId="0" fontId="4" fillId="0" borderId="78" xfId="2" applyFont="1" applyFill="1" applyBorder="1"/>
    <xf numFmtId="0" fontId="4" fillId="0" borderId="78" xfId="9" applyFont="1" applyFill="1" applyBorder="1" applyAlignment="1">
      <alignment vertical="center"/>
    </xf>
    <xf numFmtId="3" fontId="4" fillId="0" borderId="79" xfId="9" applyNumberFormat="1" applyFont="1" applyFill="1" applyBorder="1" applyAlignment="1">
      <alignment vertical="center"/>
    </xf>
    <xf numFmtId="3" fontId="4" fillId="0" borderId="80" xfId="9" applyNumberFormat="1" applyFont="1" applyFill="1" applyBorder="1" applyAlignment="1">
      <alignment vertical="center"/>
    </xf>
    <xf numFmtId="0" fontId="4" fillId="0" borderId="82" xfId="2" applyFont="1" applyFill="1" applyBorder="1" applyAlignment="1">
      <alignment vertical="center"/>
    </xf>
    <xf numFmtId="0" fontId="4" fillId="0" borderId="83" xfId="9" applyFont="1" applyFill="1" applyBorder="1" applyAlignment="1">
      <alignment vertical="center"/>
    </xf>
    <xf numFmtId="0" fontId="4" fillId="0" borderId="84" xfId="2" applyFont="1" applyFill="1" applyBorder="1" applyAlignment="1">
      <alignment vertical="center"/>
    </xf>
    <xf numFmtId="0" fontId="15" fillId="0" borderId="85" xfId="9" applyFont="1" applyFill="1" applyBorder="1" applyAlignment="1">
      <alignment vertical="center"/>
    </xf>
    <xf numFmtId="0" fontId="57" fillId="0" borderId="86" xfId="9" applyFont="1" applyFill="1" applyBorder="1" applyAlignment="1">
      <alignment vertical="center"/>
    </xf>
    <xf numFmtId="0" fontId="57" fillId="0" borderId="87" xfId="9" applyFont="1" applyFill="1" applyBorder="1" applyAlignment="1">
      <alignment vertical="center"/>
    </xf>
    <xf numFmtId="3" fontId="15" fillId="0" borderId="72" xfId="9" applyNumberFormat="1" applyFont="1" applyFill="1" applyBorder="1" applyAlignment="1">
      <alignment vertical="center"/>
    </xf>
    <xf numFmtId="0" fontId="15" fillId="0" borderId="73" xfId="9" applyFont="1" applyFill="1" applyBorder="1" applyAlignment="1">
      <alignment vertical="center"/>
    </xf>
    <xf numFmtId="0" fontId="57" fillId="0" borderId="74" xfId="9" applyFont="1" applyFill="1" applyBorder="1" applyAlignment="1">
      <alignment vertical="center"/>
    </xf>
    <xf numFmtId="0" fontId="57" fillId="0" borderId="75" xfId="9" applyFont="1" applyFill="1" applyBorder="1" applyAlignment="1">
      <alignment vertical="center"/>
    </xf>
    <xf numFmtId="0" fontId="7" fillId="0" borderId="85" xfId="9" applyFont="1" applyFill="1" applyBorder="1" applyAlignment="1">
      <alignment vertical="center"/>
    </xf>
    <xf numFmtId="0" fontId="7" fillId="0" borderId="86" xfId="9" applyFont="1" applyFill="1" applyBorder="1" applyAlignment="1">
      <alignment vertical="center"/>
    </xf>
    <xf numFmtId="0" fontId="7" fillId="0" borderId="87" xfId="9" applyFont="1" applyFill="1" applyBorder="1" applyAlignment="1">
      <alignment vertical="center"/>
    </xf>
    <xf numFmtId="3" fontId="7" fillId="0" borderId="72" xfId="9" applyNumberFormat="1" applyFont="1" applyFill="1" applyBorder="1" applyAlignment="1">
      <alignment vertical="center"/>
    </xf>
    <xf numFmtId="0" fontId="2" fillId="0" borderId="0" xfId="9" applyFont="1" applyFill="1" applyBorder="1" applyAlignment="1">
      <alignment vertical="center"/>
    </xf>
    <xf numFmtId="0" fontId="15" fillId="0" borderId="88" xfId="9" applyFont="1" applyFill="1" applyBorder="1" applyAlignment="1">
      <alignment vertical="center"/>
    </xf>
    <xf numFmtId="0" fontId="4" fillId="0" borderId="84" xfId="9" applyFont="1" applyFill="1" applyBorder="1" applyAlignment="1">
      <alignment vertical="center"/>
    </xf>
    <xf numFmtId="0" fontId="4" fillId="0" borderId="77" xfId="9" applyFont="1" applyFill="1" applyBorder="1" applyAlignment="1">
      <alignment vertical="center"/>
    </xf>
    <xf numFmtId="0" fontId="4" fillId="0" borderId="84" xfId="2" applyFont="1" applyFill="1" applyBorder="1"/>
    <xf numFmtId="0" fontId="4" fillId="0" borderId="91" xfId="9" applyFont="1" applyFill="1" applyBorder="1" applyAlignment="1">
      <alignment vertical="center"/>
    </xf>
    <xf numFmtId="0" fontId="4" fillId="0" borderId="92" xfId="2" applyFont="1" applyFill="1" applyBorder="1"/>
    <xf numFmtId="0" fontId="4" fillId="0" borderId="93" xfId="9" applyFont="1" applyFill="1" applyBorder="1" applyAlignment="1">
      <alignment vertical="center"/>
    </xf>
    <xf numFmtId="0" fontId="15" fillId="0" borderId="89" xfId="9" applyFont="1" applyFill="1" applyBorder="1" applyAlignment="1">
      <alignment vertical="center"/>
    </xf>
    <xf numFmtId="0" fontId="15" fillId="0" borderId="94" xfId="9" applyFont="1" applyFill="1" applyBorder="1" applyAlignment="1">
      <alignment vertical="center"/>
    </xf>
    <xf numFmtId="3" fontId="15" fillId="0" borderId="90" xfId="9" applyNumberFormat="1" applyFont="1" applyFill="1" applyBorder="1" applyAlignment="1">
      <alignment vertical="center"/>
    </xf>
    <xf numFmtId="0" fontId="15" fillId="0" borderId="86" xfId="9" applyFont="1" applyFill="1" applyBorder="1" applyAlignment="1">
      <alignment vertical="center"/>
    </xf>
    <xf numFmtId="0" fontId="15" fillId="0" borderId="87" xfId="9" applyFont="1" applyFill="1" applyBorder="1" applyAlignment="1">
      <alignment vertical="center"/>
    </xf>
    <xf numFmtId="0" fontId="7" fillId="0" borderId="89" xfId="9" applyFont="1" applyFill="1" applyBorder="1" applyAlignment="1">
      <alignment vertical="center"/>
    </xf>
    <xf numFmtId="0" fontId="8" fillId="0" borderId="0" xfId="9" applyFont="1" applyFill="1" applyBorder="1" applyAlignment="1">
      <alignment vertical="center"/>
    </xf>
    <xf numFmtId="3" fontId="4" fillId="0" borderId="0" xfId="9" applyNumberFormat="1" applyFont="1" applyFill="1" applyBorder="1" applyAlignment="1">
      <alignment vertical="center"/>
    </xf>
    <xf numFmtId="3" fontId="4" fillId="0" borderId="0" xfId="2" applyNumberFormat="1" applyFont="1" applyFill="1" applyBorder="1"/>
    <xf numFmtId="0" fontId="57" fillId="0" borderId="0" xfId="9" applyFont="1" applyFill="1" applyBorder="1" applyAlignment="1">
      <alignment vertical="center"/>
    </xf>
    <xf numFmtId="0" fontId="2" fillId="0" borderId="0" xfId="46" applyFont="1"/>
    <xf numFmtId="0" fontId="56" fillId="0" borderId="0" xfId="46"/>
    <xf numFmtId="0" fontId="2" fillId="0" borderId="105" xfId="46" applyFont="1" applyBorder="1" applyAlignment="1">
      <alignment horizontal="center"/>
    </xf>
    <xf numFmtId="0" fontId="19" fillId="0" borderId="106" xfId="46" applyFont="1" applyBorder="1" applyAlignment="1">
      <alignment horizontal="center" wrapText="1"/>
    </xf>
    <xf numFmtId="0" fontId="2" fillId="0" borderId="106" xfId="46" applyFont="1" applyBorder="1" applyAlignment="1">
      <alignment horizontal="center" wrapText="1"/>
    </xf>
    <xf numFmtId="0" fontId="2" fillId="0" borderId="104" xfId="46" applyFont="1" applyBorder="1" applyAlignment="1">
      <alignment horizontal="center"/>
    </xf>
    <xf numFmtId="0" fontId="2" fillId="0" borderId="106" xfId="46" applyFont="1" applyBorder="1" applyAlignment="1">
      <alignment horizontal="center" vertical="center" wrapText="1"/>
    </xf>
    <xf numFmtId="0" fontId="74" fillId="0" borderId="104" xfId="46" applyFont="1" applyBorder="1" applyAlignment="1">
      <alignment horizontal="center" vertical="center" wrapText="1"/>
    </xf>
    <xf numFmtId="0" fontId="74" fillId="0" borderId="107" xfId="46" applyFont="1" applyBorder="1" applyAlignment="1">
      <alignment horizontal="center" vertical="center"/>
    </xf>
    <xf numFmtId="0" fontId="2" fillId="0" borderId="108" xfId="46" applyFont="1" applyBorder="1" applyAlignment="1">
      <alignment horizontal="left"/>
    </xf>
    <xf numFmtId="0" fontId="2" fillId="0" borderId="109" xfId="46" applyFont="1" applyBorder="1" applyAlignment="1">
      <alignment horizontal="right"/>
    </xf>
    <xf numFmtId="0" fontId="2" fillId="0" borderId="109" xfId="46" applyFont="1" applyBorder="1" applyAlignment="1">
      <alignment horizontal="center" wrapText="1"/>
    </xf>
    <xf numFmtId="0" fontId="2" fillId="0" borderId="109" xfId="46" applyFont="1" applyBorder="1" applyAlignment="1">
      <alignment horizontal="center"/>
    </xf>
    <xf numFmtId="0" fontId="4" fillId="0" borderId="109" xfId="46" applyFont="1" applyBorder="1" applyAlignment="1">
      <alignment horizontal="right" wrapText="1"/>
    </xf>
    <xf numFmtId="0" fontId="4" fillId="0" borderId="109" xfId="46" applyFont="1" applyBorder="1" applyAlignment="1">
      <alignment horizontal="right"/>
    </xf>
    <xf numFmtId="0" fontId="4" fillId="0" borderId="109" xfId="46" applyFont="1" applyBorder="1" applyAlignment="1">
      <alignment horizontal="right" vertical="center" wrapText="1"/>
    </xf>
    <xf numFmtId="0" fontId="75" fillId="0" borderId="108" xfId="46" applyFont="1" applyBorder="1" applyAlignment="1">
      <alignment horizontal="right" vertical="center" wrapText="1"/>
    </xf>
    <xf numFmtId="0" fontId="75" fillId="0" borderId="110" xfId="46" applyFont="1" applyBorder="1" applyAlignment="1">
      <alignment horizontal="right" vertical="center"/>
    </xf>
    <xf numFmtId="0" fontId="56" fillId="0" borderId="104" xfId="46" applyFont="1" applyBorder="1" applyAlignment="1">
      <alignment vertical="center"/>
    </xf>
    <xf numFmtId="0" fontId="56" fillId="0" borderId="106" xfId="46" applyFont="1" applyBorder="1" applyAlignment="1">
      <alignment vertical="center"/>
    </xf>
    <xf numFmtId="0" fontId="56" fillId="0" borderId="106" xfId="46" applyBorder="1" applyAlignment="1">
      <alignment vertical="center"/>
    </xf>
    <xf numFmtId="0" fontId="56" fillId="0" borderId="111" xfId="46" applyBorder="1" applyAlignment="1">
      <alignment vertical="center"/>
    </xf>
    <xf numFmtId="0" fontId="56" fillId="0" borderId="107" xfId="46" applyBorder="1" applyAlignment="1">
      <alignment vertical="center"/>
    </xf>
    <xf numFmtId="0" fontId="56" fillId="0" borderId="112" xfId="46" applyFont="1" applyBorder="1" applyAlignment="1">
      <alignment vertical="center"/>
    </xf>
    <xf numFmtId="0" fontId="56" fillId="0" borderId="113" xfId="46" applyFont="1" applyBorder="1" applyAlignment="1">
      <alignment vertical="center"/>
    </xf>
    <xf numFmtId="0" fontId="56" fillId="0" borderId="113" xfId="46" applyBorder="1" applyAlignment="1">
      <alignment vertical="center"/>
    </xf>
    <xf numFmtId="0" fontId="56" fillId="0" borderId="114" xfId="46" applyBorder="1" applyAlignment="1">
      <alignment vertical="center"/>
    </xf>
    <xf numFmtId="0" fontId="56" fillId="0" borderId="108" xfId="46" applyFont="1" applyBorder="1" applyAlignment="1">
      <alignment vertical="center"/>
    </xf>
    <xf numFmtId="0" fontId="56" fillId="0" borderId="115" xfId="46" applyBorder="1" applyAlignment="1">
      <alignment vertical="center"/>
    </xf>
    <xf numFmtId="0" fontId="4" fillId="0" borderId="116" xfId="46" applyFont="1" applyBorder="1" applyAlignment="1">
      <alignment vertical="center"/>
    </xf>
    <xf numFmtId="0" fontId="4" fillId="0" borderId="117" xfId="46" applyFont="1" applyBorder="1" applyAlignment="1">
      <alignment vertical="center"/>
    </xf>
    <xf numFmtId="0" fontId="2" fillId="0" borderId="104" xfId="46" applyFont="1" applyBorder="1" applyAlignment="1">
      <alignment vertical="center"/>
    </xf>
    <xf numFmtId="0" fontId="2" fillId="0" borderId="106" xfId="46" applyFont="1" applyBorder="1" applyAlignment="1">
      <alignment vertical="center"/>
    </xf>
    <xf numFmtId="0" fontId="2" fillId="0" borderId="0" xfId="46" applyFont="1" applyBorder="1" applyAlignment="1">
      <alignment vertical="center"/>
    </xf>
    <xf numFmtId="0" fontId="2" fillId="0" borderId="0" xfId="46" applyFont="1" applyFill="1" applyBorder="1" applyAlignment="1">
      <alignment vertical="center"/>
    </xf>
    <xf numFmtId="0" fontId="4" fillId="0" borderId="108" xfId="46" applyFont="1" applyBorder="1" applyAlignment="1">
      <alignment horizontal="left"/>
    </xf>
    <xf numFmtId="0" fontId="2" fillId="0" borderId="0" xfId="46" applyFont="1" applyAlignment="1">
      <alignment horizontal="center"/>
    </xf>
    <xf numFmtId="0" fontId="56" fillId="0" borderId="0" xfId="46" applyAlignment="1">
      <alignment horizontal="right"/>
    </xf>
    <xf numFmtId="0" fontId="4" fillId="0" borderId="0" xfId="46" applyFont="1"/>
    <xf numFmtId="0" fontId="2" fillId="0" borderId="0" xfId="46" applyFont="1" applyAlignment="1">
      <alignment horizontal="right"/>
    </xf>
    <xf numFmtId="0" fontId="4" fillId="0" borderId="36" xfId="0" applyFont="1" applyBorder="1"/>
    <xf numFmtId="0" fontId="28" fillId="0" borderId="36" xfId="0" applyFont="1" applyBorder="1"/>
    <xf numFmtId="0" fontId="2" fillId="0" borderId="1" xfId="0" applyFont="1" applyBorder="1"/>
    <xf numFmtId="0" fontId="27" fillId="0" borderId="45" xfId="0" applyFont="1" applyBorder="1"/>
    <xf numFmtId="0" fontId="26" fillId="0" borderId="1" xfId="0" applyFont="1" applyBorder="1"/>
    <xf numFmtId="0" fontId="36" fillId="0" borderId="28" xfId="0" applyFont="1" applyBorder="1"/>
    <xf numFmtId="0" fontId="42" fillId="0" borderId="51" xfId="5" applyFont="1" applyFill="1" applyBorder="1" applyAlignment="1" applyProtection="1">
      <alignment horizontal="left" vertical="center" indent="1"/>
    </xf>
    <xf numFmtId="0" fontId="42" fillId="0" borderId="9" xfId="4" applyFont="1" applyFill="1" applyBorder="1" applyAlignment="1" applyProtection="1">
      <alignment horizontal="left" vertical="center" wrapText="1" indent="1"/>
    </xf>
    <xf numFmtId="0" fontId="42" fillId="0" borderId="4" xfId="4" applyFont="1" applyFill="1" applyBorder="1" applyAlignment="1" applyProtection="1">
      <alignment horizontal="left" vertical="center" wrapText="1" indent="1"/>
    </xf>
    <xf numFmtId="0" fontId="0" fillId="0" borderId="16" xfId="0" applyBorder="1"/>
    <xf numFmtId="0" fontId="42" fillId="0" borderId="28" xfId="4" applyFont="1" applyFill="1" applyBorder="1" applyAlignment="1" applyProtection="1">
      <alignment horizontal="left" vertical="center" wrapText="1" indent="1"/>
    </xf>
    <xf numFmtId="0" fontId="42" fillId="0" borderId="70" xfId="4" applyFont="1" applyFill="1" applyBorder="1" applyAlignment="1" applyProtection="1">
      <alignment horizontal="left" vertical="center" wrapText="1" indent="1"/>
    </xf>
    <xf numFmtId="0" fontId="42" fillId="0" borderId="51" xfId="4" applyFont="1" applyFill="1" applyBorder="1" applyAlignment="1" applyProtection="1">
      <alignment horizontal="left" vertical="center" wrapText="1" indent="1"/>
    </xf>
    <xf numFmtId="0" fontId="1" fillId="0" borderId="0" xfId="52"/>
    <xf numFmtId="0" fontId="7" fillId="0" borderId="0" xfId="52" applyFont="1"/>
    <xf numFmtId="0" fontId="26" fillId="0" borderId="0" xfId="52" applyFont="1"/>
    <xf numFmtId="0" fontId="1" fillId="0" borderId="0" xfId="52" applyFont="1"/>
    <xf numFmtId="0" fontId="76" fillId="0" borderId="24" xfId="1" applyFont="1" applyBorder="1" applyAlignment="1">
      <alignment horizontal="center"/>
    </xf>
    <xf numFmtId="0" fontId="1" fillId="0" borderId="25" xfId="52" applyBorder="1"/>
    <xf numFmtId="0" fontId="77" fillId="0" borderId="31" xfId="1" applyFont="1" applyFill="1" applyBorder="1" applyAlignment="1">
      <alignment horizontal="center" vertical="center"/>
    </xf>
    <xf numFmtId="0" fontId="77" fillId="0" borderId="6" xfId="1" applyFont="1" applyFill="1" applyBorder="1" applyAlignment="1">
      <alignment horizontal="center" vertical="center" wrapText="1"/>
    </xf>
    <xf numFmtId="0" fontId="77" fillId="0" borderId="6" xfId="1" applyFont="1" applyFill="1" applyBorder="1" applyAlignment="1">
      <alignment horizontal="center" vertical="center"/>
    </xf>
    <xf numFmtId="0" fontId="1" fillId="0" borderId="2" xfId="52" applyBorder="1"/>
    <xf numFmtId="0" fontId="27" fillId="0" borderId="31" xfId="1" applyFont="1" applyFill="1" applyBorder="1"/>
    <xf numFmtId="3" fontId="27" fillId="0" borderId="6" xfId="1" applyNumberFormat="1" applyFont="1" applyFill="1" applyBorder="1"/>
    <xf numFmtId="0" fontId="27" fillId="0" borderId="6" xfId="1" applyFont="1" applyFill="1" applyBorder="1"/>
    <xf numFmtId="0" fontId="78" fillId="0" borderId="2" xfId="52" applyFont="1" applyBorder="1"/>
    <xf numFmtId="0" fontId="78" fillId="0" borderId="0" xfId="52" applyFont="1"/>
    <xf numFmtId="0" fontId="79" fillId="0" borderId="31" xfId="1" applyFont="1" applyBorder="1"/>
    <xf numFmtId="3" fontId="26" fillId="0" borderId="6" xfId="1" applyNumberFormat="1" applyFont="1" applyFill="1" applyBorder="1"/>
    <xf numFmtId="0" fontId="79" fillId="0" borderId="6" xfId="1" applyFont="1" applyBorder="1"/>
    <xf numFmtId="0" fontId="31" fillId="0" borderId="31" xfId="2" applyFont="1" applyFill="1" applyBorder="1" applyAlignment="1"/>
    <xf numFmtId="3" fontId="31" fillId="0" borderId="6" xfId="1" applyNumberFormat="1" applyFont="1" applyFill="1" applyBorder="1"/>
    <xf numFmtId="3" fontId="29" fillId="0" borderId="6" xfId="1" applyNumberFormat="1" applyFont="1" applyFill="1" applyBorder="1"/>
    <xf numFmtId="3" fontId="1" fillId="0" borderId="6" xfId="1" applyNumberFormat="1" applyFont="1" applyFill="1" applyBorder="1"/>
    <xf numFmtId="0" fontId="31" fillId="0" borderId="39" xfId="2" applyFont="1" applyFill="1" applyBorder="1" applyAlignment="1"/>
    <xf numFmtId="0" fontId="31" fillId="0" borderId="0" xfId="52" applyFont="1"/>
    <xf numFmtId="0" fontId="31" fillId="0" borderId="31" xfId="2" applyFont="1" applyFill="1" applyBorder="1" applyAlignment="1">
      <alignment horizontal="left"/>
    </xf>
    <xf numFmtId="3" fontId="80" fillId="0" borderId="6" xfId="1" applyNumberFormat="1" applyFont="1" applyFill="1" applyBorder="1"/>
    <xf numFmtId="3" fontId="81" fillId="0" borderId="6" xfId="1" applyNumberFormat="1" applyFont="1" applyFill="1" applyBorder="1"/>
    <xf numFmtId="0" fontId="31" fillId="0" borderId="56" xfId="2" applyFont="1" applyFill="1" applyBorder="1" applyAlignment="1"/>
    <xf numFmtId="0" fontId="20" fillId="0" borderId="0" xfId="52" applyFont="1"/>
    <xf numFmtId="0" fontId="31" fillId="0" borderId="6" xfId="2" applyFont="1" applyFill="1" applyBorder="1" applyAlignment="1"/>
    <xf numFmtId="0" fontId="31" fillId="0" borderId="2" xfId="52" applyFont="1" applyBorder="1"/>
    <xf numFmtId="0" fontId="31" fillId="0" borderId="1" xfId="2" applyFont="1" applyFill="1" applyBorder="1" applyAlignment="1"/>
    <xf numFmtId="3" fontId="31" fillId="0" borderId="0" xfId="1" applyNumberFormat="1" applyFont="1" applyFill="1" applyBorder="1"/>
    <xf numFmtId="0" fontId="31" fillId="0" borderId="53" xfId="2" applyFont="1" applyFill="1" applyBorder="1" applyAlignment="1">
      <alignment horizontal="left"/>
    </xf>
    <xf numFmtId="3" fontId="80" fillId="0" borderId="33" xfId="1" applyNumberFormat="1" applyFont="1" applyFill="1" applyBorder="1"/>
    <xf numFmtId="3" fontId="1" fillId="0" borderId="7" xfId="1" applyNumberFormat="1" applyFont="1" applyFill="1" applyBorder="1"/>
    <xf numFmtId="0" fontId="1" fillId="0" borderId="0" xfId="2" applyFont="1" applyFill="1" applyBorder="1" applyAlignment="1"/>
    <xf numFmtId="3" fontId="1" fillId="0" borderId="0" xfId="1" applyNumberFormat="1" applyFont="1" applyFill="1" applyBorder="1"/>
    <xf numFmtId="0" fontId="26" fillId="0" borderId="37" xfId="1" applyFont="1" applyFill="1" applyBorder="1"/>
    <xf numFmtId="3" fontId="26" fillId="0" borderId="24" xfId="1" applyNumberFormat="1" applyFont="1" applyFill="1" applyBorder="1"/>
    <xf numFmtId="0" fontId="26" fillId="0" borderId="24" xfId="1" applyFont="1" applyBorder="1"/>
    <xf numFmtId="0" fontId="31" fillId="0" borderId="31" xfId="52" applyFont="1" applyFill="1" applyBorder="1"/>
    <xf numFmtId="0" fontId="31" fillId="0" borderId="6" xfId="52" applyFont="1" applyBorder="1"/>
    <xf numFmtId="0" fontId="80" fillId="0" borderId="31" xfId="52" applyFont="1" applyFill="1" applyBorder="1" applyAlignment="1"/>
    <xf numFmtId="0" fontId="83" fillId="0" borderId="6" xfId="1" applyFont="1" applyBorder="1"/>
    <xf numFmtId="0" fontId="28" fillId="0" borderId="0" xfId="52" applyFont="1"/>
    <xf numFmtId="0" fontId="84" fillId="0" borderId="31" xfId="1" applyFont="1" applyBorder="1"/>
    <xf numFmtId="0" fontId="85" fillId="0" borderId="6" xfId="1" applyFont="1" applyBorder="1"/>
    <xf numFmtId="0" fontId="86" fillId="0" borderId="31" xfId="1" applyFont="1" applyBorder="1"/>
    <xf numFmtId="0" fontId="1" fillId="0" borderId="6" xfId="2" applyFont="1" applyFill="1" applyBorder="1" applyAlignment="1"/>
    <xf numFmtId="0" fontId="86" fillId="0" borderId="32" xfId="1" applyFont="1" applyBorder="1"/>
    <xf numFmtId="0" fontId="1" fillId="0" borderId="39" xfId="2" applyFont="1" applyFill="1" applyBorder="1" applyAlignment="1"/>
    <xf numFmtId="0" fontId="86" fillId="0" borderId="0" xfId="1" applyFont="1" applyBorder="1"/>
    <xf numFmtId="0" fontId="87" fillId="0" borderId="0" xfId="1" applyFont="1" applyFill="1" applyBorder="1"/>
    <xf numFmtId="0" fontId="26" fillId="0" borderId="6" xfId="1" applyFont="1" applyFill="1" applyBorder="1"/>
    <xf numFmtId="0" fontId="2" fillId="0" borderId="6" xfId="1" applyFont="1" applyFill="1" applyBorder="1"/>
    <xf numFmtId="0" fontId="7" fillId="0" borderId="37" xfId="1" applyFont="1" applyFill="1" applyBorder="1" applyAlignment="1">
      <alignment wrapText="1"/>
    </xf>
    <xf numFmtId="3" fontId="87" fillId="0" borderId="24" xfId="1" applyNumberFormat="1" applyFont="1" applyFill="1" applyBorder="1"/>
    <xf numFmtId="3" fontId="26" fillId="0" borderId="25" xfId="52" applyNumberFormat="1" applyFont="1" applyBorder="1"/>
    <xf numFmtId="0" fontId="7" fillId="0" borderId="31" xfId="1" applyFont="1" applyFill="1" applyBorder="1"/>
    <xf numFmtId="0" fontId="88" fillId="0" borderId="6" xfId="1" applyFont="1" applyFill="1" applyBorder="1"/>
    <xf numFmtId="3" fontId="88" fillId="0" borderId="6" xfId="1" applyNumberFormat="1" applyFont="1" applyFill="1" applyBorder="1"/>
    <xf numFmtId="0" fontId="1" fillId="0" borderId="2" xfId="52" applyFont="1" applyBorder="1"/>
    <xf numFmtId="0" fontId="26" fillId="0" borderId="31" xfId="1" applyFont="1" applyFill="1" applyBorder="1"/>
    <xf numFmtId="3" fontId="7" fillId="0" borderId="6" xfId="1" applyNumberFormat="1" applyFont="1" applyFill="1" applyBorder="1"/>
    <xf numFmtId="0" fontId="87" fillId="0" borderId="6" xfId="1" applyFont="1" applyFill="1" applyBorder="1"/>
    <xf numFmtId="3" fontId="89" fillId="0" borderId="6" xfId="1" applyNumberFormat="1" applyFont="1" applyFill="1" applyBorder="1"/>
    <xf numFmtId="0" fontId="90" fillId="0" borderId="6" xfId="1" applyFont="1" applyBorder="1"/>
    <xf numFmtId="0" fontId="91" fillId="0" borderId="31" xfId="1" applyFont="1" applyBorder="1"/>
    <xf numFmtId="0" fontId="30" fillId="0" borderId="31" xfId="1" applyFont="1" applyBorder="1"/>
    <xf numFmtId="3" fontId="26" fillId="0" borderId="2" xfId="52" applyNumberFormat="1" applyFont="1" applyBorder="1"/>
    <xf numFmtId="0" fontId="29" fillId="0" borderId="0" xfId="52" applyFont="1"/>
    <xf numFmtId="0" fontId="30" fillId="0" borderId="32" xfId="1" applyFont="1" applyBorder="1"/>
    <xf numFmtId="3" fontId="29" fillId="0" borderId="7" xfId="1" applyNumberFormat="1" applyFont="1" applyFill="1" applyBorder="1"/>
    <xf numFmtId="0" fontId="31" fillId="0" borderId="7" xfId="2" applyFont="1" applyFill="1" applyBorder="1" applyAlignment="1"/>
    <xf numFmtId="3" fontId="1" fillId="0" borderId="0" xfId="52" applyNumberFormat="1"/>
    <xf numFmtId="3" fontId="31" fillId="0" borderId="0" xfId="52" applyNumberFormat="1" applyFont="1"/>
    <xf numFmtId="3" fontId="21" fillId="0" borderId="24" xfId="1" applyNumberFormat="1" applyFont="1" applyFill="1" applyBorder="1"/>
    <xf numFmtId="0" fontId="7" fillId="0" borderId="24" xfId="1" applyFont="1" applyFill="1" applyBorder="1"/>
    <xf numFmtId="0" fontId="0" fillId="0" borderId="29" xfId="0" applyBorder="1" applyAlignment="1"/>
    <xf numFmtId="0" fontId="1" fillId="0" borderId="45" xfId="0" applyFont="1" applyBorder="1"/>
    <xf numFmtId="0" fontId="1" fillId="0" borderId="54" xfId="0" applyFont="1" applyBorder="1"/>
    <xf numFmtId="0" fontId="1" fillId="0" borderId="46" xfId="0" applyFont="1" applyBorder="1"/>
    <xf numFmtId="0" fontId="1" fillId="0" borderId="39" xfId="0" applyFont="1" applyBorder="1"/>
    <xf numFmtId="3" fontId="15" fillId="0" borderId="85" xfId="9" applyNumberFormat="1" applyFont="1" applyFill="1" applyBorder="1" applyAlignment="1">
      <alignment vertical="center"/>
    </xf>
    <xf numFmtId="3" fontId="7" fillId="0" borderId="85" xfId="9" applyNumberFormat="1" applyFont="1" applyFill="1" applyBorder="1" applyAlignment="1">
      <alignment vertical="center"/>
    </xf>
    <xf numFmtId="0" fontId="13" fillId="0" borderId="39" xfId="2" applyBorder="1"/>
    <xf numFmtId="0" fontId="2" fillId="0" borderId="88" xfId="9" applyFont="1" applyFill="1" applyBorder="1" applyAlignment="1">
      <alignment vertical="center"/>
    </xf>
    <xf numFmtId="0" fontId="22" fillId="0" borderId="89" xfId="9" applyFont="1" applyFill="1" applyBorder="1" applyAlignment="1">
      <alignment vertical="center"/>
    </xf>
    <xf numFmtId="0" fontId="21" fillId="0" borderId="90" xfId="9" applyFont="1" applyFill="1" applyBorder="1" applyAlignment="1">
      <alignment horizontal="center" vertical="center" wrapText="1"/>
    </xf>
    <xf numFmtId="0" fontId="2" fillId="0" borderId="88" xfId="2" applyFont="1" applyFill="1" applyBorder="1" applyAlignment="1">
      <alignment horizontal="center" wrapText="1"/>
    </xf>
    <xf numFmtId="0" fontId="4" fillId="0" borderId="82" xfId="2" applyFont="1" applyFill="1" applyBorder="1"/>
    <xf numFmtId="0" fontId="4" fillId="0" borderId="83" xfId="2" applyFont="1" applyFill="1" applyBorder="1"/>
    <xf numFmtId="0" fontId="4" fillId="0" borderId="120" xfId="9" applyFont="1" applyFill="1" applyBorder="1" applyAlignment="1">
      <alignment vertical="center"/>
    </xf>
    <xf numFmtId="3" fontId="4" fillId="0" borderId="121" xfId="9" applyNumberFormat="1" applyFont="1" applyFill="1" applyBorder="1" applyAlignment="1">
      <alignment vertical="center"/>
    </xf>
    <xf numFmtId="0" fontId="15" fillId="0" borderId="28" xfId="9" applyFont="1" applyFill="1" applyBorder="1" applyAlignment="1">
      <alignment vertical="center"/>
    </xf>
    <xf numFmtId="0" fontId="57" fillId="0" borderId="29" xfId="9" applyFont="1" applyFill="1" applyBorder="1" applyAlignment="1">
      <alignment vertical="center"/>
    </xf>
    <xf numFmtId="0" fontId="4" fillId="0" borderId="119" xfId="9" applyFont="1" applyFill="1" applyBorder="1" applyAlignment="1">
      <alignment vertical="center"/>
    </xf>
    <xf numFmtId="0" fontId="4" fillId="0" borderId="118" xfId="9" applyFont="1" applyFill="1" applyBorder="1" applyAlignment="1">
      <alignment vertical="center"/>
    </xf>
    <xf numFmtId="0" fontId="4" fillId="0" borderId="81" xfId="2" applyFont="1" applyFill="1" applyBorder="1"/>
    <xf numFmtId="0" fontId="4" fillId="0" borderId="82" xfId="9" applyFont="1" applyFill="1" applyBorder="1" applyAlignment="1">
      <alignment vertical="center"/>
    </xf>
    <xf numFmtId="3" fontId="4" fillId="0" borderId="124" xfId="9" applyNumberFormat="1" applyFont="1" applyFill="1" applyBorder="1" applyAlignment="1">
      <alignment vertical="center"/>
    </xf>
    <xf numFmtId="0" fontId="15" fillId="0" borderId="125" xfId="9" applyFont="1" applyFill="1" applyBorder="1" applyAlignment="1">
      <alignment vertical="center"/>
    </xf>
    <xf numFmtId="0" fontId="15" fillId="0" borderId="126" xfId="9" applyFont="1" applyFill="1" applyBorder="1" applyAlignment="1">
      <alignment vertical="center"/>
    </xf>
    <xf numFmtId="0" fontId="15" fillId="0" borderId="127" xfId="9" applyFont="1" applyFill="1" applyBorder="1" applyAlignment="1">
      <alignment vertical="center"/>
    </xf>
    <xf numFmtId="3" fontId="15" fillId="0" borderId="127" xfId="9" applyNumberFormat="1" applyFont="1" applyFill="1" applyBorder="1" applyAlignment="1">
      <alignment vertical="center"/>
    </xf>
    <xf numFmtId="0" fontId="15" fillId="0" borderId="29" xfId="9" applyFont="1" applyFill="1" applyBorder="1" applyAlignment="1">
      <alignment vertical="center"/>
    </xf>
    <xf numFmtId="0" fontId="15" fillId="0" borderId="128" xfId="9" applyFont="1" applyFill="1" applyBorder="1" applyAlignment="1">
      <alignment vertical="center"/>
    </xf>
    <xf numFmtId="3" fontId="15" fillId="0" borderId="123" xfId="9" applyNumberFormat="1" applyFont="1" applyFill="1" applyBorder="1" applyAlignment="1">
      <alignment vertical="center"/>
    </xf>
    <xf numFmtId="3" fontId="15" fillId="0" borderId="94" xfId="9" applyNumberFormat="1" applyFont="1" applyFill="1" applyBorder="1" applyAlignment="1">
      <alignment vertical="center"/>
    </xf>
    <xf numFmtId="0" fontId="8" fillId="0" borderId="28" xfId="9" applyFont="1" applyFill="1" applyBorder="1" applyAlignment="1">
      <alignment vertical="center"/>
    </xf>
    <xf numFmtId="0" fontId="8" fillId="0" borderId="128" xfId="9" applyFont="1" applyFill="1" applyBorder="1" applyAlignment="1">
      <alignment vertical="center"/>
    </xf>
    <xf numFmtId="0" fontId="13" fillId="0" borderId="51" xfId="2" applyBorder="1"/>
    <xf numFmtId="0" fontId="92" fillId="0" borderId="21" xfId="2" applyFont="1" applyBorder="1"/>
    <xf numFmtId="0" fontId="15" fillId="0" borderId="28" xfId="2" applyFont="1" applyFill="1" applyBorder="1" applyAlignment="1">
      <alignment vertical="center"/>
    </xf>
    <xf numFmtId="0" fontId="4" fillId="0" borderId="29" xfId="2" applyFont="1" applyFill="1" applyBorder="1" applyAlignment="1">
      <alignment vertical="center"/>
    </xf>
    <xf numFmtId="0" fontId="4" fillId="0" borderId="128" xfId="2" applyFont="1" applyFill="1" applyBorder="1" applyAlignment="1">
      <alignment vertical="center"/>
    </xf>
    <xf numFmtId="0" fontId="4" fillId="0" borderId="122" xfId="2" applyFont="1" applyFill="1" applyBorder="1" applyAlignment="1">
      <alignment vertical="center"/>
    </xf>
    <xf numFmtId="0" fontId="4" fillId="0" borderId="120" xfId="2" applyFont="1" applyFill="1" applyBorder="1" applyAlignment="1">
      <alignment vertical="center"/>
    </xf>
    <xf numFmtId="0" fontId="93" fillId="0" borderId="21" xfId="2" applyFont="1" applyBorder="1"/>
    <xf numFmtId="0" fontId="31" fillId="0" borderId="4" xfId="2" applyFont="1" applyFill="1" applyBorder="1" applyAlignment="1"/>
    <xf numFmtId="3" fontId="31" fillId="0" borderId="8" xfId="1" applyNumberFormat="1" applyFont="1" applyFill="1" applyBorder="1"/>
    <xf numFmtId="3" fontId="31" fillId="0" borderId="5" xfId="52" applyNumberFormat="1" applyFont="1" applyBorder="1"/>
    <xf numFmtId="0" fontId="1" fillId="0" borderId="1" xfId="3" applyNumberFormat="1" applyFont="1" applyFill="1" applyBorder="1" applyAlignment="1" applyProtection="1">
      <alignment horizontal="left"/>
    </xf>
    <xf numFmtId="3" fontId="29" fillId="0" borderId="0" xfId="52" applyNumberFormat="1" applyFont="1"/>
    <xf numFmtId="0" fontId="2" fillId="0" borderId="0" xfId="0" applyFont="1" applyFill="1" applyBorder="1"/>
    <xf numFmtId="0" fontId="1" fillId="0" borderId="0" xfId="0" applyFont="1" applyBorder="1"/>
    <xf numFmtId="0" fontId="1" fillId="0" borderId="6" xfId="0" applyFont="1" applyBorder="1"/>
    <xf numFmtId="0" fontId="1" fillId="0" borderId="8" xfId="0" applyFont="1" applyBorder="1"/>
    <xf numFmtId="0" fontId="0" fillId="0" borderId="4" xfId="0" applyBorder="1"/>
    <xf numFmtId="0" fontId="1" fillId="0" borderId="36" xfId="0" applyFont="1" applyBorder="1"/>
    <xf numFmtId="0" fontId="1" fillId="0" borderId="28" xfId="0" applyFont="1" applyBorder="1"/>
    <xf numFmtId="0" fontId="1" fillId="0" borderId="13" xfId="0" applyFont="1" applyBorder="1"/>
    <xf numFmtId="0" fontId="2" fillId="0" borderId="21" xfId="0" applyFont="1" applyFill="1" applyBorder="1"/>
    <xf numFmtId="0" fontId="0" fillId="4" borderId="40" xfId="0" applyFill="1" applyBorder="1"/>
    <xf numFmtId="0" fontId="0" fillId="4" borderId="6" xfId="0" applyFill="1" applyBorder="1"/>
    <xf numFmtId="0" fontId="0" fillId="4" borderId="0" xfId="0" applyFill="1"/>
    <xf numFmtId="0" fontId="1" fillId="0" borderId="21" xfId="0" applyFont="1" applyBorder="1"/>
    <xf numFmtId="0" fontId="1" fillId="0" borderId="22" xfId="0" applyFont="1" applyBorder="1"/>
    <xf numFmtId="0" fontId="44" fillId="0" borderId="0" xfId="5" applyFont="1" applyFill="1" applyAlignment="1" applyProtection="1">
      <alignment vertical="center"/>
    </xf>
    <xf numFmtId="0" fontId="44" fillId="0" borderId="0" xfId="5" applyFont="1" applyFill="1" applyAlignment="1" applyProtection="1">
      <alignment vertical="center"/>
      <protection locked="0"/>
    </xf>
    <xf numFmtId="164" fontId="44" fillId="0" borderId="52" xfId="5" applyNumberFormat="1" applyFont="1" applyFill="1" applyBorder="1" applyAlignment="1" applyProtection="1">
      <alignment vertical="center"/>
    </xf>
    <xf numFmtId="164" fontId="44" fillId="0" borderId="2" xfId="5" applyNumberFormat="1" applyFont="1" applyFill="1" applyBorder="1" applyAlignment="1" applyProtection="1">
      <alignment vertical="center"/>
    </xf>
    <xf numFmtId="164" fontId="44" fillId="0" borderId="10" xfId="5" applyNumberFormat="1" applyFont="1" applyFill="1" applyBorder="1" applyAlignment="1" applyProtection="1">
      <alignment vertical="center"/>
    </xf>
    <xf numFmtId="164" fontId="94" fillId="0" borderId="5" xfId="5" applyNumberFormat="1" applyFont="1" applyFill="1" applyBorder="1" applyAlignment="1" applyProtection="1">
      <alignment vertical="center"/>
    </xf>
    <xf numFmtId="164" fontId="44" fillId="0" borderId="6" xfId="5" applyNumberFormat="1" applyFont="1" applyFill="1" applyBorder="1" applyAlignment="1" applyProtection="1">
      <alignment vertical="center"/>
    </xf>
    <xf numFmtId="164" fontId="44" fillId="0" borderId="5" xfId="5" applyNumberFormat="1" applyFont="1" applyFill="1" applyBorder="1" applyAlignment="1" applyProtection="1">
      <alignment vertical="center"/>
    </xf>
    <xf numFmtId="0" fontId="4" fillId="0" borderId="130" xfId="0" applyFont="1" applyBorder="1"/>
    <xf numFmtId="0" fontId="36" fillId="0" borderId="67" xfId="0" applyFont="1" applyBorder="1" applyAlignment="1">
      <alignment horizontal="center" wrapText="1"/>
    </xf>
    <xf numFmtId="3" fontId="2" fillId="0" borderId="21" xfId="0" applyNumberFormat="1" applyFont="1" applyBorder="1"/>
    <xf numFmtId="3" fontId="4" fillId="0" borderId="9" xfId="0" applyNumberFormat="1" applyFont="1" applyBorder="1"/>
    <xf numFmtId="3" fontId="4" fillId="0" borderId="6" xfId="0" applyNumberFormat="1" applyFont="1" applyBorder="1"/>
    <xf numFmtId="3" fontId="20" fillId="0" borderId="9" xfId="0" applyNumberFormat="1" applyFont="1" applyBorder="1"/>
    <xf numFmtId="3" fontId="26" fillId="0" borderId="8" xfId="0" applyNumberFormat="1" applyFont="1" applyBorder="1"/>
    <xf numFmtId="3" fontId="20" fillId="0" borderId="6" xfId="0" applyNumberFormat="1" applyFont="1" applyBorder="1"/>
    <xf numFmtId="0" fontId="20" fillId="0" borderId="6" xfId="0" applyFont="1" applyBorder="1"/>
    <xf numFmtId="3" fontId="2" fillId="0" borderId="8" xfId="0" applyNumberFormat="1" applyFont="1" applyBorder="1"/>
    <xf numFmtId="3" fontId="26" fillId="0" borderId="4" xfId="0" applyNumberFormat="1" applyFont="1" applyBorder="1"/>
    <xf numFmtId="0" fontId="33" fillId="0" borderId="21" xfId="0" applyFont="1" applyBorder="1"/>
    <xf numFmtId="3" fontId="33" fillId="0" borderId="21" xfId="0" applyNumberFormat="1" applyFont="1" applyBorder="1"/>
    <xf numFmtId="3" fontId="0" fillId="0" borderId="2" xfId="0" applyNumberFormat="1" applyBorder="1"/>
    <xf numFmtId="3" fontId="0" fillId="0" borderId="21" xfId="0" applyNumberFormat="1" applyBorder="1"/>
    <xf numFmtId="3" fontId="55" fillId="0" borderId="6" xfId="0" applyNumberFormat="1" applyFont="1" applyBorder="1"/>
    <xf numFmtId="3" fontId="55" fillId="0" borderId="6" xfId="0" applyNumberFormat="1" applyFont="1" applyFill="1" applyBorder="1"/>
    <xf numFmtId="3" fontId="0" fillId="0" borderId="6" xfId="0" applyNumberFormat="1" applyBorder="1"/>
    <xf numFmtId="3" fontId="0" fillId="0" borderId="6" xfId="0" applyNumberFormat="1" applyFill="1" applyBorder="1"/>
    <xf numFmtId="3" fontId="0" fillId="0" borderId="51" xfId="0" applyNumberFormat="1" applyBorder="1"/>
    <xf numFmtId="0" fontId="0" fillId="0" borderId="132" xfId="0" applyBorder="1"/>
    <xf numFmtId="0" fontId="20" fillId="0" borderId="70" xfId="0" applyFont="1" applyFill="1" applyBorder="1" applyAlignment="1">
      <alignment wrapText="1"/>
    </xf>
    <xf numFmtId="0" fontId="95" fillId="0" borderId="0" xfId="53"/>
    <xf numFmtId="0" fontId="96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31" xfId="0" applyFont="1" applyBorder="1"/>
    <xf numFmtId="3" fontId="0" fillId="0" borderId="130" xfId="0" applyNumberFormat="1" applyBorder="1"/>
    <xf numFmtId="0" fontId="2" fillId="0" borderId="61" xfId="0" applyFont="1" applyBorder="1" applyAlignment="1">
      <alignment horizontal="right" wrapText="1"/>
    </xf>
    <xf numFmtId="3" fontId="0" fillId="0" borderId="9" xfId="0" applyNumberFormat="1" applyBorder="1"/>
    <xf numFmtId="3" fontId="0" fillId="0" borderId="57" xfId="0" applyNumberFormat="1" applyBorder="1"/>
    <xf numFmtId="3" fontId="0" fillId="0" borderId="45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13" xfId="0" applyNumberFormat="1" applyBorder="1"/>
    <xf numFmtId="3" fontId="0" fillId="0" borderId="46" xfId="0" applyNumberFormat="1" applyBorder="1"/>
    <xf numFmtId="3" fontId="0" fillId="0" borderId="22" xfId="0" applyNumberFormat="1" applyBorder="1"/>
    <xf numFmtId="3" fontId="2" fillId="0" borderId="45" xfId="0" applyNumberFormat="1" applyFont="1" applyBorder="1"/>
    <xf numFmtId="3" fontId="0" fillId="0" borderId="14" xfId="0" applyNumberFormat="1" applyBorder="1"/>
    <xf numFmtId="3" fontId="0" fillId="0" borderId="44" xfId="0" applyNumberFormat="1" applyBorder="1"/>
    <xf numFmtId="3" fontId="2" fillId="0" borderId="14" xfId="0" applyNumberFormat="1" applyFont="1" applyBorder="1"/>
    <xf numFmtId="3" fontId="2" fillId="0" borderId="131" xfId="0" applyNumberFormat="1" applyFont="1" applyBorder="1"/>
    <xf numFmtId="0" fontId="2" fillId="0" borderId="14" xfId="0" applyFont="1" applyBorder="1" applyAlignment="1">
      <alignment wrapText="1"/>
    </xf>
    <xf numFmtId="3" fontId="97" fillId="2" borderId="21" xfId="0" applyNumberFormat="1" applyFont="1" applyFill="1" applyBorder="1"/>
    <xf numFmtId="3" fontId="33" fillId="0" borderId="45" xfId="0" applyNumberFormat="1" applyFont="1" applyBorder="1"/>
    <xf numFmtId="3" fontId="4" fillId="0" borderId="6" xfId="0" applyNumberFormat="1" applyFont="1" applyBorder="1" applyAlignment="1">
      <alignment horizontal="center"/>
    </xf>
    <xf numFmtId="3" fontId="0" fillId="4" borderId="39" xfId="0" applyNumberFormat="1" applyFill="1" applyBorder="1"/>
    <xf numFmtId="3" fontId="0" fillId="4" borderId="40" xfId="0" applyNumberFormat="1" applyFill="1" applyBorder="1"/>
    <xf numFmtId="3" fontId="0" fillId="4" borderId="2" xfId="0" applyNumberFormat="1" applyFill="1" applyBorder="1"/>
    <xf numFmtId="3" fontId="26" fillId="4" borderId="21" xfId="0" applyNumberFormat="1" applyFont="1" applyFill="1" applyBorder="1"/>
    <xf numFmtId="0" fontId="20" fillId="4" borderId="0" xfId="0" applyFont="1" applyFill="1"/>
    <xf numFmtId="3" fontId="20" fillId="4" borderId="39" xfId="0" applyNumberFormat="1" applyFont="1" applyFill="1" applyBorder="1"/>
    <xf numFmtId="3" fontId="20" fillId="4" borderId="56" xfId="0" applyNumberFormat="1" applyFont="1" applyFill="1" applyBorder="1"/>
    <xf numFmtId="3" fontId="20" fillId="4" borderId="6" xfId="0" applyNumberFormat="1" applyFont="1" applyFill="1" applyBorder="1"/>
    <xf numFmtId="3" fontId="19" fillId="4" borderId="15" xfId="0" applyNumberFormat="1" applyFont="1" applyFill="1" applyBorder="1"/>
    <xf numFmtId="3" fontId="20" fillId="4" borderId="8" xfId="0" applyNumberFormat="1" applyFont="1" applyFill="1" applyBorder="1"/>
    <xf numFmtId="3" fontId="19" fillId="4" borderId="61" xfId="0" applyNumberFormat="1" applyFont="1" applyFill="1" applyBorder="1"/>
    <xf numFmtId="3" fontId="19" fillId="4" borderId="6" xfId="0" applyNumberFormat="1" applyFont="1" applyFill="1" applyBorder="1"/>
    <xf numFmtId="3" fontId="4" fillId="0" borderId="30" xfId="0" applyNumberFormat="1" applyFont="1" applyBorder="1"/>
    <xf numFmtId="3" fontId="4" fillId="0" borderId="9" xfId="0" applyNumberFormat="1" applyFont="1" applyBorder="1" applyAlignment="1">
      <alignment horizontal="center"/>
    </xf>
    <xf numFmtId="0" fontId="4" fillId="0" borderId="45" xfId="0" applyFont="1" applyBorder="1" applyAlignment="1">
      <alignment wrapText="1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1" fillId="0" borderId="6" xfId="0" applyFont="1" applyBorder="1" applyAlignment="1">
      <alignment wrapText="1"/>
    </xf>
    <xf numFmtId="3" fontId="0" fillId="0" borderId="50" xfId="0" applyNumberFormat="1" applyBorder="1"/>
    <xf numFmtId="3" fontId="26" fillId="0" borderId="6" xfId="0" applyNumberFormat="1" applyFont="1" applyBorder="1" applyAlignment="1">
      <alignment horizontal="center"/>
    </xf>
    <xf numFmtId="3" fontId="26" fillId="0" borderId="44" xfId="0" applyNumberFormat="1" applyFont="1" applyBorder="1" applyAlignment="1">
      <alignment horizontal="center"/>
    </xf>
    <xf numFmtId="0" fontId="36" fillId="0" borderId="129" xfId="0" applyFont="1" applyBorder="1" applyAlignment="1">
      <alignment horizontal="center" wrapText="1"/>
    </xf>
    <xf numFmtId="0" fontId="0" fillId="0" borderId="133" xfId="0" applyBorder="1"/>
    <xf numFmtId="0" fontId="26" fillId="0" borderId="8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3" fontId="1" fillId="0" borderId="24" xfId="0" applyNumberFormat="1" applyFont="1" applyBorder="1"/>
    <xf numFmtId="0" fontId="1" fillId="0" borderId="24" xfId="0" applyFont="1" applyBorder="1"/>
    <xf numFmtId="3" fontId="1" fillId="0" borderId="24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0" fontId="1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39" xfId="0" applyFont="1" applyBorder="1" applyAlignment="1">
      <alignment horizontal="center"/>
    </xf>
    <xf numFmtId="3" fontId="2" fillId="0" borderId="39" xfId="0" applyNumberFormat="1" applyFont="1" applyBorder="1"/>
    <xf numFmtId="3" fontId="2" fillId="0" borderId="39" xfId="0" applyNumberFormat="1" applyFont="1" applyBorder="1" applyAlignment="1">
      <alignment horizontal="center"/>
    </xf>
    <xf numFmtId="3" fontId="2" fillId="0" borderId="40" xfId="0" applyNumberFormat="1" applyFont="1" applyBorder="1" applyAlignment="1">
      <alignment horizontal="center"/>
    </xf>
    <xf numFmtId="3" fontId="26" fillId="0" borderId="32" xfId="0" applyNumberFormat="1" applyFont="1" applyBorder="1"/>
    <xf numFmtId="3" fontId="26" fillId="0" borderId="7" xfId="0" applyNumberFormat="1" applyFont="1" applyBorder="1"/>
    <xf numFmtId="3" fontId="26" fillId="0" borderId="7" xfId="0" applyNumberFormat="1" applyFont="1" applyBorder="1" applyAlignment="1">
      <alignment horizontal="center"/>
    </xf>
    <xf numFmtId="3" fontId="26" fillId="0" borderId="21" xfId="0" applyNumberFormat="1" applyFont="1" applyBorder="1" applyAlignment="1">
      <alignment horizontal="center"/>
    </xf>
    <xf numFmtId="3" fontId="26" fillId="0" borderId="8" xfId="0" applyNumberFormat="1" applyFont="1" applyBorder="1" applyAlignment="1">
      <alignment horizontal="center"/>
    </xf>
    <xf numFmtId="3" fontId="26" fillId="0" borderId="5" xfId="0" applyNumberFormat="1" applyFont="1" applyBorder="1" applyAlignment="1">
      <alignment horizontal="center"/>
    </xf>
    <xf numFmtId="3" fontId="4" fillId="0" borderId="4" xfId="0" applyNumberFormat="1" applyFont="1" applyBorder="1"/>
    <xf numFmtId="3" fontId="0" fillId="0" borderId="17" xfId="0" applyNumberFormat="1" applyBorder="1"/>
    <xf numFmtId="3" fontId="0" fillId="0" borderId="18" xfId="0" applyNumberFormat="1" applyBorder="1"/>
    <xf numFmtId="3" fontId="1" fillId="0" borderId="80" xfId="9" applyNumberFormat="1" applyFont="1" applyFill="1" applyBorder="1" applyAlignment="1">
      <alignment vertical="center"/>
    </xf>
    <xf numFmtId="3" fontId="0" fillId="0" borderId="10" xfId="0" applyNumberFormat="1" applyBorder="1"/>
    <xf numFmtId="3" fontId="7" fillId="0" borderId="24" xfId="1" applyNumberFormat="1" applyFont="1" applyFill="1" applyBorder="1"/>
    <xf numFmtId="3" fontId="44" fillId="0" borderId="0" xfId="5" applyNumberFormat="1" applyFont="1" applyFill="1" applyAlignment="1" applyProtection="1">
      <alignment vertical="center"/>
    </xf>
    <xf numFmtId="3" fontId="44" fillId="0" borderId="0" xfId="5" applyNumberFormat="1" applyFont="1" applyFill="1" applyAlignment="1" applyProtection="1">
      <alignment vertical="center"/>
      <protection locked="0"/>
    </xf>
    <xf numFmtId="3" fontId="2" fillId="0" borderId="22" xfId="0" applyNumberFormat="1" applyFont="1" applyBorder="1"/>
    <xf numFmtId="3" fontId="4" fillId="0" borderId="43" xfId="0" applyNumberFormat="1" applyFont="1" applyBorder="1"/>
    <xf numFmtId="3" fontId="1" fillId="0" borderId="40" xfId="0" applyNumberFormat="1" applyFont="1" applyBorder="1"/>
    <xf numFmtId="0" fontId="4" fillId="0" borderId="61" xfId="0" applyFont="1" applyBorder="1" applyAlignment="1"/>
    <xf numFmtId="0" fontId="2" fillId="0" borderId="132" xfId="0" applyFont="1" applyBorder="1"/>
    <xf numFmtId="0" fontId="0" fillId="0" borderId="61" xfId="0" applyBorder="1"/>
    <xf numFmtId="3" fontId="2" fillId="0" borderId="61" xfId="0" applyNumberFormat="1" applyFont="1" applyBorder="1"/>
    <xf numFmtId="0" fontId="3" fillId="0" borderId="132" xfId="0" applyFont="1" applyBorder="1" applyAlignment="1"/>
    <xf numFmtId="0" fontId="0" fillId="0" borderId="132" xfId="0" applyBorder="1" applyAlignment="1"/>
    <xf numFmtId="0" fontId="28" fillId="0" borderId="132" xfId="0" applyFont="1" applyBorder="1"/>
    <xf numFmtId="0" fontId="26" fillId="0" borderId="132" xfId="0" applyFont="1" applyBorder="1"/>
    <xf numFmtId="0" fontId="11" fillId="0" borderId="0" xfId="0" applyFont="1" applyBorder="1"/>
    <xf numFmtId="0" fontId="21" fillId="0" borderId="0" xfId="0" applyFont="1" applyBorder="1"/>
    <xf numFmtId="3" fontId="26" fillId="4" borderId="0" xfId="0" applyNumberFormat="1" applyFont="1" applyFill="1" applyBorder="1"/>
    <xf numFmtId="0" fontId="1" fillId="0" borderId="11" xfId="0" applyFont="1" applyBorder="1"/>
    <xf numFmtId="0" fontId="1" fillId="0" borderId="61" xfId="0" applyFont="1" applyBorder="1"/>
    <xf numFmtId="3" fontId="4" fillId="0" borderId="130" xfId="0" applyNumberFormat="1" applyFont="1" applyBorder="1"/>
    <xf numFmtId="0" fontId="1" fillId="0" borderId="55" xfId="0" applyFont="1" applyBorder="1"/>
    <xf numFmtId="3" fontId="0" fillId="0" borderId="56" xfId="0" applyNumberFormat="1" applyBorder="1"/>
    <xf numFmtId="3" fontId="0" fillId="0" borderId="39" xfId="0" applyNumberFormat="1" applyBorder="1"/>
    <xf numFmtId="0" fontId="1" fillId="0" borderId="9" xfId="0" applyFont="1" applyBorder="1"/>
    <xf numFmtId="0" fontId="1" fillId="0" borderId="4" xfId="0" applyFont="1" applyBorder="1"/>
    <xf numFmtId="3" fontId="2" fillId="0" borderId="5" xfId="0" applyNumberFormat="1" applyFont="1" applyBorder="1"/>
    <xf numFmtId="3" fontId="19" fillId="0" borderId="21" xfId="0" applyNumberFormat="1" applyFont="1" applyBorder="1"/>
    <xf numFmtId="3" fontId="20" fillId="0" borderId="39" xfId="0" applyNumberFormat="1" applyFont="1" applyBorder="1"/>
    <xf numFmtId="0" fontId="20" fillId="0" borderId="39" xfId="0" applyFont="1" applyBorder="1"/>
    <xf numFmtId="3" fontId="82" fillId="0" borderId="39" xfId="0" applyNumberFormat="1" applyFont="1" applyBorder="1"/>
    <xf numFmtId="0" fontId="20" fillId="0" borderId="7" xfId="0" applyFont="1" applyBorder="1"/>
    <xf numFmtId="3" fontId="19" fillId="0" borderId="71" xfId="0" applyNumberFormat="1" applyFont="1" applyBorder="1"/>
    <xf numFmtId="0" fontId="19" fillId="0" borderId="8" xfId="0" applyFont="1" applyBorder="1"/>
    <xf numFmtId="0" fontId="19" fillId="0" borderId="24" xfId="0" applyFont="1" applyBorder="1"/>
    <xf numFmtId="0" fontId="19" fillId="0" borderId="9" xfId="0" applyFont="1" applyBorder="1"/>
    <xf numFmtId="3" fontId="19" fillId="0" borderId="8" xfId="0" applyNumberFormat="1" applyFont="1" applyBorder="1"/>
    <xf numFmtId="3" fontId="100" fillId="0" borderId="6" xfId="0" applyNumberFormat="1" applyFont="1" applyBorder="1"/>
    <xf numFmtId="3" fontId="82" fillId="0" borderId="6" xfId="0" applyNumberFormat="1" applyFont="1" applyBorder="1"/>
    <xf numFmtId="0" fontId="19" fillId="0" borderId="6" xfId="0" applyFont="1" applyBorder="1"/>
    <xf numFmtId="3" fontId="19" fillId="0" borderId="6" xfId="0" applyNumberFormat="1" applyFont="1" applyBorder="1"/>
    <xf numFmtId="0" fontId="20" fillId="0" borderId="6" xfId="0" applyFont="1" applyBorder="1" applyAlignment="1"/>
    <xf numFmtId="3" fontId="19" fillId="0" borderId="8" xfId="0" applyNumberFormat="1" applyFont="1" applyBorder="1" applyAlignment="1"/>
    <xf numFmtId="0" fontId="19" fillId="0" borderId="39" xfId="0" applyFont="1" applyBorder="1"/>
    <xf numFmtId="0" fontId="19" fillId="0" borderId="69" xfId="0" applyFont="1" applyBorder="1"/>
    <xf numFmtId="3" fontId="19" fillId="0" borderId="44" xfId="0" applyNumberFormat="1" applyFont="1" applyBorder="1"/>
    <xf numFmtId="0" fontId="20" fillId="0" borderId="29" xfId="0" applyFont="1" applyBorder="1"/>
    <xf numFmtId="0" fontId="20" fillId="0" borderId="51" xfId="0" applyFont="1" applyBorder="1" applyAlignment="1"/>
    <xf numFmtId="0" fontId="20" fillId="0" borderId="8" xfId="0" applyFont="1" applyBorder="1"/>
    <xf numFmtId="0" fontId="20" fillId="0" borderId="4" xfId="0" applyFont="1" applyBorder="1"/>
    <xf numFmtId="3" fontId="19" fillId="0" borderId="4" xfId="0" applyNumberFormat="1" applyFont="1" applyBorder="1"/>
    <xf numFmtId="3" fontId="20" fillId="0" borderId="7" xfId="0" applyNumberFormat="1" applyFont="1" applyBorder="1"/>
    <xf numFmtId="0" fontId="23" fillId="0" borderId="44" xfId="0" applyFont="1" applyBorder="1"/>
    <xf numFmtId="0" fontId="20" fillId="0" borderId="21" xfId="0" applyFont="1" applyBorder="1"/>
    <xf numFmtId="0" fontId="19" fillId="0" borderId="134" xfId="0" applyFont="1" applyBorder="1"/>
    <xf numFmtId="3" fontId="19" fillId="0" borderId="51" xfId="0" applyNumberFormat="1" applyFont="1" applyBorder="1"/>
    <xf numFmtId="3" fontId="19" fillId="0" borderId="0" xfId="0" applyNumberFormat="1" applyFont="1" applyBorder="1"/>
    <xf numFmtId="0" fontId="33" fillId="0" borderId="0" xfId="0" applyFont="1" applyFill="1" applyBorder="1"/>
    <xf numFmtId="0" fontId="31" fillId="0" borderId="0" xfId="0" applyFont="1" applyBorder="1"/>
    <xf numFmtId="0" fontId="1" fillId="0" borderId="44" xfId="0" applyFont="1" applyBorder="1"/>
    <xf numFmtId="0" fontId="20" fillId="0" borderId="0" xfId="0" applyFont="1" applyAlignment="1">
      <alignment vertical="center" wrapText="1"/>
    </xf>
    <xf numFmtId="3" fontId="20" fillId="0" borderId="10" xfId="0" applyNumberFormat="1" applyFont="1" applyBorder="1"/>
    <xf numFmtId="3" fontId="2" fillId="0" borderId="72" xfId="9" applyNumberFormat="1" applyFont="1" applyFill="1" applyBorder="1" applyAlignment="1">
      <alignment vertical="center"/>
    </xf>
    <xf numFmtId="3" fontId="2" fillId="0" borderId="123" xfId="9" applyNumberFormat="1" applyFont="1" applyFill="1" applyBorder="1" applyAlignment="1">
      <alignment vertical="center"/>
    </xf>
    <xf numFmtId="3" fontId="2" fillId="0" borderId="128" xfId="9" applyNumberFormat="1" applyFont="1" applyFill="1" applyBorder="1" applyAlignment="1">
      <alignment vertical="center"/>
    </xf>
    <xf numFmtId="3" fontId="2" fillId="0" borderId="76" xfId="9" applyNumberFormat="1" applyFont="1" applyFill="1" applyBorder="1" applyAlignment="1">
      <alignment vertical="center"/>
    </xf>
    <xf numFmtId="3" fontId="2" fillId="0" borderId="123" xfId="9" applyNumberFormat="1" applyFont="1" applyFill="1" applyBorder="1" applyAlignment="1">
      <alignment wrapText="1"/>
    </xf>
    <xf numFmtId="3" fontId="2" fillId="0" borderId="123" xfId="9" applyNumberFormat="1" applyFont="1" applyFill="1" applyBorder="1" applyAlignment="1">
      <alignment vertical="center" wrapText="1"/>
    </xf>
    <xf numFmtId="0" fontId="26" fillId="4" borderId="44" xfId="0" applyFont="1" applyFill="1" applyBorder="1"/>
    <xf numFmtId="3" fontId="26" fillId="4" borderId="44" xfId="0" applyNumberFormat="1" applyFont="1" applyFill="1" applyBorder="1"/>
    <xf numFmtId="3" fontId="0" fillId="4" borderId="6" xfId="0" applyNumberFormat="1" applyFill="1" applyBorder="1"/>
    <xf numFmtId="0" fontId="1" fillId="0" borderId="16" xfId="0" applyFont="1" applyBorder="1"/>
    <xf numFmtId="0" fontId="1" fillId="0" borderId="0" xfId="0" applyFont="1" applyFill="1" applyBorder="1"/>
    <xf numFmtId="3" fontId="2" fillId="0" borderId="0" xfId="0" applyNumberFormat="1" applyFont="1" applyFill="1" applyBorder="1"/>
    <xf numFmtId="3" fontId="31" fillId="0" borderId="0" xfId="0" applyNumberFormat="1" applyFont="1" applyFill="1" applyBorder="1"/>
    <xf numFmtId="3" fontId="31" fillId="0" borderId="57" xfId="1" applyNumberFormat="1" applyFont="1" applyFill="1" applyBorder="1"/>
    <xf numFmtId="3" fontId="81" fillId="0" borderId="39" xfId="1" applyNumberFormat="1" applyFont="1" applyFill="1" applyBorder="1"/>
    <xf numFmtId="3" fontId="81" fillId="0" borderId="21" xfId="1" applyNumberFormat="1" applyFont="1" applyFill="1" applyBorder="1"/>
    <xf numFmtId="3" fontId="18" fillId="0" borderId="59" xfId="1" applyNumberFormat="1" applyFont="1" applyFill="1" applyBorder="1"/>
    <xf numFmtId="3" fontId="0" fillId="0" borderId="0" xfId="0" applyNumberFormat="1" applyFill="1" applyBorder="1"/>
    <xf numFmtId="3" fontId="0" fillId="0" borderId="28" xfId="0" applyNumberFormat="1" applyBorder="1"/>
    <xf numFmtId="3" fontId="4" fillId="0" borderId="135" xfId="0" applyNumberFormat="1" applyFont="1" applyBorder="1"/>
    <xf numFmtId="3" fontId="33" fillId="0" borderId="0" xfId="0" applyNumberFormat="1" applyFont="1" applyFill="1" applyBorder="1"/>
    <xf numFmtId="3" fontId="2" fillId="0" borderId="132" xfId="0" applyNumberFormat="1" applyFont="1" applyBorder="1"/>
    <xf numFmtId="3" fontId="4" fillId="0" borderId="132" xfId="0" applyNumberFormat="1" applyFont="1" applyBorder="1"/>
    <xf numFmtId="3" fontId="0" fillId="0" borderId="0" xfId="0" applyNumberFormat="1" applyBorder="1"/>
    <xf numFmtId="3" fontId="1" fillId="0" borderId="0" xfId="0" applyNumberFormat="1" applyFont="1"/>
    <xf numFmtId="3" fontId="97" fillId="2" borderId="0" xfId="0" applyNumberFormat="1" applyFont="1" applyFill="1" applyBorder="1"/>
    <xf numFmtId="3" fontId="33" fillId="0" borderId="0" xfId="0" applyNumberFormat="1" applyFont="1" applyBorder="1"/>
    <xf numFmtId="3" fontId="0" fillId="4" borderId="3" xfId="0" applyNumberFormat="1" applyFill="1" applyBorder="1"/>
    <xf numFmtId="0" fontId="1" fillId="0" borderId="14" xfId="0" applyFont="1" applyBorder="1"/>
    <xf numFmtId="3" fontId="2" fillId="4" borderId="5" xfId="0" applyNumberFormat="1" applyFont="1" applyFill="1" applyBorder="1"/>
    <xf numFmtId="3" fontId="0" fillId="0" borderId="19" xfId="0" applyNumberFormat="1" applyBorder="1"/>
    <xf numFmtId="3" fontId="19" fillId="0" borderId="9" xfId="0" applyNumberFormat="1" applyFont="1" applyBorder="1"/>
    <xf numFmtId="3" fontId="19" fillId="0" borderId="33" xfId="0" applyNumberFormat="1" applyFont="1" applyBorder="1"/>
    <xf numFmtId="0" fontId="1" fillId="0" borderId="122" xfId="2" applyFont="1" applyFill="1" applyBorder="1" applyAlignment="1">
      <alignment vertical="center"/>
    </xf>
    <xf numFmtId="3" fontId="4" fillId="0" borderId="50" xfId="0" applyNumberFormat="1" applyFont="1" applyBorder="1"/>
    <xf numFmtId="3" fontId="26" fillId="0" borderId="43" xfId="0" applyNumberFormat="1" applyFont="1" applyBorder="1" applyAlignment="1">
      <alignment horizontal="center"/>
    </xf>
    <xf numFmtId="0" fontId="4" fillId="0" borderId="1" xfId="0" applyFont="1" applyBorder="1"/>
    <xf numFmtId="0" fontId="26" fillId="0" borderId="28" xfId="0" applyFont="1" applyBorder="1"/>
    <xf numFmtId="0" fontId="28" fillId="0" borderId="1" xfId="0" applyFont="1" applyBorder="1"/>
    <xf numFmtId="3" fontId="28" fillId="0" borderId="6" xfId="0" applyNumberFormat="1" applyFont="1" applyBorder="1"/>
    <xf numFmtId="0" fontId="31" fillId="0" borderId="39" xfId="0" applyFont="1" applyBorder="1"/>
    <xf numFmtId="0" fontId="38" fillId="2" borderId="39" xfId="0" applyFont="1" applyFill="1" applyBorder="1"/>
    <xf numFmtId="3" fontId="28" fillId="0" borderId="39" xfId="0" applyNumberFormat="1" applyFont="1" applyBorder="1"/>
    <xf numFmtId="0" fontId="28" fillId="0" borderId="39" xfId="0" applyFont="1" applyBorder="1"/>
    <xf numFmtId="0" fontId="20" fillId="0" borderId="1" xfId="3" applyNumberFormat="1" applyFont="1" applyFill="1" applyBorder="1" applyAlignment="1" applyProtection="1">
      <alignment horizontal="left"/>
    </xf>
    <xf numFmtId="0" fontId="4" fillId="0" borderId="1" xfId="3" applyNumberFormat="1" applyFont="1" applyFill="1" applyBorder="1" applyAlignment="1" applyProtection="1">
      <alignment horizontal="left"/>
    </xf>
    <xf numFmtId="3" fontId="28" fillId="0" borderId="51" xfId="0" applyNumberFormat="1" applyFont="1" applyBorder="1"/>
    <xf numFmtId="0" fontId="28" fillId="0" borderId="51" xfId="0" applyFont="1" applyBorder="1"/>
    <xf numFmtId="3" fontId="28" fillId="0" borderId="9" xfId="0" applyNumberFormat="1" applyFont="1" applyBorder="1"/>
    <xf numFmtId="0" fontId="99" fillId="0" borderId="53" xfId="3" applyNumberFormat="1" applyFont="1" applyFill="1" applyBorder="1" applyAlignment="1" applyProtection="1">
      <alignment horizontal="left"/>
    </xf>
    <xf numFmtId="3" fontId="26" fillId="0" borderId="5" xfId="0" applyNumberFormat="1" applyFont="1" applyBorder="1"/>
    <xf numFmtId="0" fontId="26" fillId="0" borderId="5" xfId="0" applyFont="1" applyBorder="1"/>
    <xf numFmtId="0" fontId="28" fillId="0" borderId="8" xfId="0" applyFont="1" applyBorder="1"/>
    <xf numFmtId="0" fontId="28" fillId="0" borderId="5" xfId="0" applyFont="1" applyBorder="1"/>
    <xf numFmtId="0" fontId="2" fillId="0" borderId="135" xfId="0" applyFont="1" applyBorder="1"/>
    <xf numFmtId="0" fontId="31" fillId="0" borderId="24" xfId="0" applyFont="1" applyBorder="1"/>
    <xf numFmtId="0" fontId="98" fillId="2" borderId="24" xfId="0" applyFont="1" applyFill="1" applyBorder="1"/>
    <xf numFmtId="0" fontId="31" fillId="0" borderId="25" xfId="0" applyFont="1" applyBorder="1"/>
    <xf numFmtId="0" fontId="20" fillId="0" borderId="40" xfId="0" applyFont="1" applyBorder="1"/>
    <xf numFmtId="3" fontId="28" fillId="0" borderId="52" xfId="0" applyNumberFormat="1" applyFont="1" applyBorder="1"/>
    <xf numFmtId="0" fontId="28" fillId="0" borderId="52" xfId="0" applyFont="1" applyBorder="1"/>
    <xf numFmtId="3" fontId="28" fillId="0" borderId="10" xfId="0" applyNumberFormat="1" applyFont="1" applyBorder="1"/>
    <xf numFmtId="3" fontId="28" fillId="0" borderId="2" xfId="0" applyNumberFormat="1" applyFont="1" applyBorder="1"/>
    <xf numFmtId="3" fontId="4" fillId="0" borderId="2" xfId="0" applyNumberFormat="1" applyFont="1" applyBorder="1"/>
    <xf numFmtId="0" fontId="28" fillId="0" borderId="40" xfId="0" applyFont="1" applyBorder="1"/>
    <xf numFmtId="3" fontId="26" fillId="0" borderId="42" xfId="0" applyNumberFormat="1" applyFont="1" applyBorder="1"/>
    <xf numFmtId="3" fontId="26" fillId="0" borderId="133" xfId="0" applyNumberFormat="1" applyFont="1" applyBorder="1"/>
    <xf numFmtId="3" fontId="33" fillId="0" borderId="43" xfId="0" applyNumberFormat="1" applyFont="1" applyBorder="1"/>
    <xf numFmtId="3" fontId="31" fillId="0" borderId="37" xfId="0" applyNumberFormat="1" applyFont="1" applyBorder="1"/>
    <xf numFmtId="0" fontId="31" fillId="0" borderId="31" xfId="0" applyFont="1" applyBorder="1"/>
    <xf numFmtId="0" fontId="31" fillId="0" borderId="32" xfId="0" applyFont="1" applyBorder="1"/>
    <xf numFmtId="3" fontId="31" fillId="0" borderId="31" xfId="0" applyNumberFormat="1" applyFont="1" applyBorder="1"/>
    <xf numFmtId="3" fontId="31" fillId="0" borderId="32" xfId="0" applyNumberFormat="1" applyFont="1" applyBorder="1"/>
    <xf numFmtId="0" fontId="31" fillId="0" borderId="37" xfId="0" applyFont="1" applyBorder="1"/>
    <xf numFmtId="3" fontId="31" fillId="0" borderId="38" xfId="0" applyNumberFormat="1" applyFont="1" applyBorder="1"/>
    <xf numFmtId="0" fontId="33" fillId="0" borderId="39" xfId="0" applyFont="1" applyBorder="1"/>
    <xf numFmtId="0" fontId="1" fillId="0" borderId="38" xfId="0" applyFont="1" applyBorder="1"/>
    <xf numFmtId="3" fontId="20" fillId="0" borderId="6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57" xfId="0" applyFont="1" applyBorder="1" applyAlignment="1">
      <alignment horizontal="center"/>
    </xf>
    <xf numFmtId="0" fontId="20" fillId="4" borderId="38" xfId="0" applyFont="1" applyFill="1" applyBorder="1"/>
    <xf numFmtId="0" fontId="20" fillId="4" borderId="39" xfId="0" applyFont="1" applyFill="1" applyBorder="1"/>
    <xf numFmtId="3" fontId="20" fillId="4" borderId="39" xfId="0" applyNumberFormat="1" applyFont="1" applyFill="1" applyBorder="1" applyAlignment="1">
      <alignment horizontal="center"/>
    </xf>
    <xf numFmtId="0" fontId="20" fillId="4" borderId="56" xfId="0" applyFont="1" applyFill="1" applyBorder="1"/>
    <xf numFmtId="3" fontId="20" fillId="4" borderId="38" xfId="0" applyNumberFormat="1" applyFont="1" applyFill="1" applyBorder="1"/>
    <xf numFmtId="0" fontId="20" fillId="4" borderId="39" xfId="0" applyFont="1" applyFill="1" applyBorder="1" applyAlignment="1">
      <alignment horizontal="center"/>
    </xf>
    <xf numFmtId="0" fontId="20" fillId="4" borderId="56" xfId="0" applyFont="1" applyFill="1" applyBorder="1" applyAlignment="1">
      <alignment horizontal="center"/>
    </xf>
    <xf numFmtId="3" fontId="20" fillId="4" borderId="31" xfId="0" applyNumberFormat="1" applyFont="1" applyFill="1" applyBorder="1"/>
    <xf numFmtId="0" fontId="20" fillId="4" borderId="6" xfId="0" applyFont="1" applyFill="1" applyBorder="1"/>
    <xf numFmtId="3" fontId="20" fillId="4" borderId="6" xfId="0" applyNumberFormat="1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4" borderId="57" xfId="0" applyFont="1" applyFill="1" applyBorder="1" applyAlignment="1">
      <alignment horizontal="center"/>
    </xf>
    <xf numFmtId="3" fontId="20" fillId="4" borderId="57" xfId="0" applyNumberFormat="1" applyFont="1" applyFill="1" applyBorder="1" applyAlignment="1">
      <alignment horizontal="right"/>
    </xf>
    <xf numFmtId="3" fontId="20" fillId="4" borderId="32" xfId="0" applyNumberFormat="1" applyFont="1" applyFill="1" applyBorder="1"/>
    <xf numFmtId="0" fontId="20" fillId="4" borderId="7" xfId="0" applyFont="1" applyFill="1" applyBorder="1"/>
    <xf numFmtId="3" fontId="20" fillId="4" borderId="7" xfId="0" applyNumberFormat="1" applyFont="1" applyFill="1" applyBorder="1"/>
    <xf numFmtId="3" fontId="20" fillId="4" borderId="7" xfId="0" applyNumberFormat="1" applyFont="1" applyFill="1" applyBorder="1" applyAlignment="1">
      <alignment horizontal="center"/>
    </xf>
    <xf numFmtId="0" fontId="20" fillId="4" borderId="60" xfId="0" applyFont="1" applyFill="1" applyBorder="1"/>
    <xf numFmtId="0" fontId="19" fillId="4" borderId="4" xfId="0" applyFont="1" applyFill="1" applyBorder="1"/>
    <xf numFmtId="0" fontId="19" fillId="4" borderId="8" xfId="0" applyFont="1" applyFill="1" applyBorder="1"/>
    <xf numFmtId="3" fontId="19" fillId="4" borderId="8" xfId="0" applyNumberFormat="1" applyFont="1" applyFill="1" applyBorder="1" applyAlignment="1">
      <alignment horizontal="center"/>
    </xf>
    <xf numFmtId="0" fontId="19" fillId="4" borderId="61" xfId="0" applyFont="1" applyFill="1" applyBorder="1"/>
    <xf numFmtId="0" fontId="19" fillId="4" borderId="44" xfId="0" applyFont="1" applyFill="1" applyBorder="1"/>
    <xf numFmtId="0" fontId="19" fillId="4" borderId="44" xfId="0" applyFont="1" applyFill="1" applyBorder="1" applyAlignment="1">
      <alignment horizontal="center"/>
    </xf>
    <xf numFmtId="3" fontId="19" fillId="4" borderId="44" xfId="0" applyNumberFormat="1" applyFont="1" applyFill="1" applyBorder="1"/>
    <xf numFmtId="0" fontId="19" fillId="4" borderId="0" xfId="0" applyFont="1" applyFill="1" applyBorder="1"/>
    <xf numFmtId="0" fontId="19" fillId="4" borderId="0" xfId="0" applyFont="1" applyFill="1" applyBorder="1" applyAlignment="1">
      <alignment horizontal="center"/>
    </xf>
    <xf numFmtId="3" fontId="19" fillId="4" borderId="0" xfId="0" applyNumberFormat="1" applyFont="1" applyFill="1" applyBorder="1"/>
    <xf numFmtId="0" fontId="19" fillId="4" borderId="29" xfId="0" applyFont="1" applyFill="1" applyBorder="1"/>
    <xf numFmtId="0" fontId="19" fillId="4" borderId="29" xfId="0" applyFont="1" applyFill="1" applyBorder="1" applyAlignment="1">
      <alignment horizontal="center"/>
    </xf>
    <xf numFmtId="0" fontId="19" fillId="4" borderId="21" xfId="0" applyFont="1" applyFill="1" applyBorder="1"/>
    <xf numFmtId="0" fontId="19" fillId="4" borderId="21" xfId="0" applyFont="1" applyFill="1" applyBorder="1" applyAlignment="1">
      <alignment horizontal="center"/>
    </xf>
    <xf numFmtId="3" fontId="19" fillId="4" borderId="21" xfId="0" applyNumberFormat="1" applyFont="1" applyFill="1" applyBorder="1"/>
    <xf numFmtId="3" fontId="19" fillId="4" borderId="21" xfId="0" applyNumberFormat="1" applyFont="1" applyFill="1" applyBorder="1" applyAlignment="1">
      <alignment horizontal="center"/>
    </xf>
    <xf numFmtId="0" fontId="20" fillId="4" borderId="0" xfId="0" applyFont="1" applyFill="1" applyBorder="1"/>
    <xf numFmtId="0" fontId="20" fillId="4" borderId="27" xfId="0" applyFont="1" applyFill="1" applyBorder="1"/>
    <xf numFmtId="0" fontId="20" fillId="4" borderId="21" xfId="0" applyFont="1" applyFill="1" applyBorder="1"/>
    <xf numFmtId="0" fontId="20" fillId="4" borderId="59" xfId="0" applyFont="1" applyFill="1" applyBorder="1"/>
    <xf numFmtId="0" fontId="20" fillId="4" borderId="0" xfId="0" applyFont="1" applyFill="1" applyBorder="1" applyAlignment="1"/>
    <xf numFmtId="0" fontId="20" fillId="4" borderId="28" xfId="0" applyFont="1" applyFill="1" applyBorder="1" applyAlignment="1"/>
    <xf numFmtId="3" fontId="20" fillId="4" borderId="17" xfId="0" applyNumberFormat="1" applyFont="1" applyFill="1" applyBorder="1" applyAlignment="1"/>
    <xf numFmtId="0" fontId="20" fillId="4" borderId="17" xfId="0" applyFont="1" applyFill="1" applyBorder="1" applyAlignment="1"/>
    <xf numFmtId="0" fontId="56" fillId="0" borderId="117" xfId="46" applyBorder="1" applyAlignment="1">
      <alignment vertical="center"/>
    </xf>
    <xf numFmtId="0" fontId="56" fillId="0" borderId="6" xfId="46" applyFont="1" applyBorder="1" applyAlignment="1">
      <alignment vertical="center"/>
    </xf>
    <xf numFmtId="0" fontId="56" fillId="0" borderId="9" xfId="46" applyFont="1" applyBorder="1" applyAlignment="1">
      <alignment vertical="center"/>
    </xf>
    <xf numFmtId="0" fontId="56" fillId="0" borderId="21" xfId="46" applyFont="1" applyBorder="1" applyAlignment="1">
      <alignment vertical="center"/>
    </xf>
    <xf numFmtId="0" fontId="2" fillId="0" borderId="107" xfId="46" applyFont="1" applyBorder="1" applyAlignment="1">
      <alignment vertical="center"/>
    </xf>
    <xf numFmtId="0" fontId="56" fillId="0" borderId="39" xfId="46" applyBorder="1" applyAlignment="1">
      <alignment vertical="center"/>
    </xf>
    <xf numFmtId="0" fontId="2" fillId="0" borderId="21" xfId="46" applyFont="1" applyBorder="1" applyAlignment="1">
      <alignment vertical="center"/>
    </xf>
    <xf numFmtId="3" fontId="19" fillId="0" borderId="39" xfId="0" applyNumberFormat="1" applyFont="1" applyBorder="1"/>
    <xf numFmtId="0" fontId="4" fillId="0" borderId="45" xfId="0" applyFont="1" applyBorder="1"/>
    <xf numFmtId="3" fontId="20" fillId="4" borderId="70" xfId="0" applyNumberFormat="1" applyFont="1" applyFill="1" applyBorder="1"/>
    <xf numFmtId="3" fontId="20" fillId="4" borderId="51" xfId="0" applyNumberFormat="1" applyFont="1" applyFill="1" applyBorder="1"/>
    <xf numFmtId="3" fontId="20" fillId="4" borderId="132" xfId="0" applyNumberFormat="1" applyFont="1" applyFill="1" applyBorder="1"/>
    <xf numFmtId="3" fontId="19" fillId="4" borderId="0" xfId="0" applyNumberFormat="1" applyFont="1" applyFill="1" applyBorder="1" applyAlignment="1">
      <alignment horizontal="center"/>
    </xf>
    <xf numFmtId="0" fontId="21" fillId="3" borderId="1" xfId="0" applyFont="1" applyFill="1" applyBorder="1"/>
    <xf numFmtId="0" fontId="21" fillId="3" borderId="0" xfId="0" applyFont="1" applyFill="1" applyBorder="1"/>
    <xf numFmtId="3" fontId="19" fillId="4" borderId="134" xfId="0" applyNumberFormat="1" applyFont="1" applyFill="1" applyBorder="1"/>
    <xf numFmtId="0" fontId="19" fillId="4" borderId="134" xfId="0" applyFont="1" applyFill="1" applyBorder="1"/>
    <xf numFmtId="0" fontId="21" fillId="0" borderId="1" xfId="0" applyFont="1" applyBorder="1"/>
    <xf numFmtId="3" fontId="20" fillId="4" borderId="9" xfId="0" applyNumberFormat="1" applyFont="1" applyFill="1" applyBorder="1"/>
    <xf numFmtId="0" fontId="19" fillId="4" borderId="15" xfId="0" applyFont="1" applyFill="1" applyBorder="1" applyAlignment="1">
      <alignment horizontal="center" wrapText="1"/>
    </xf>
    <xf numFmtId="0" fontId="19" fillId="4" borderId="8" xfId="0" applyFont="1" applyFill="1" applyBorder="1" applyAlignment="1">
      <alignment horizontal="center" wrapText="1"/>
    </xf>
    <xf numFmtId="0" fontId="19" fillId="4" borderId="61" xfId="0" applyFont="1" applyFill="1" applyBorder="1" applyAlignment="1">
      <alignment horizontal="center" wrapText="1"/>
    </xf>
    <xf numFmtId="0" fontId="19" fillId="4" borderId="5" xfId="0" applyFont="1" applyFill="1" applyBorder="1" applyAlignment="1">
      <alignment horizontal="center" wrapText="1"/>
    </xf>
    <xf numFmtId="3" fontId="1" fillId="4" borderId="17" xfId="0" applyNumberFormat="1" applyFont="1" applyFill="1" applyBorder="1" applyAlignment="1"/>
    <xf numFmtId="0" fontId="22" fillId="0" borderId="8" xfId="0" applyFont="1" applyBorder="1"/>
    <xf numFmtId="0" fontId="22" fillId="0" borderId="5" xfId="0" applyFont="1" applyBorder="1"/>
    <xf numFmtId="0" fontId="22" fillId="0" borderId="51" xfId="0" applyFont="1" applyBorder="1"/>
    <xf numFmtId="0" fontId="22" fillId="0" borderId="52" xfId="0" applyFont="1" applyBorder="1"/>
    <xf numFmtId="3" fontId="22" fillId="0" borderId="8" xfId="0" applyNumberFormat="1" applyFont="1" applyBorder="1"/>
    <xf numFmtId="3" fontId="22" fillId="0" borderId="51" xfId="0" applyNumberFormat="1" applyFont="1" applyBorder="1"/>
    <xf numFmtId="3" fontId="22" fillId="0" borderId="61" xfId="0" applyNumberFormat="1" applyFont="1" applyBorder="1"/>
    <xf numFmtId="0" fontId="22" fillId="0" borderId="9" xfId="0" applyFont="1" applyBorder="1"/>
    <xf numFmtId="0" fontId="22" fillId="0" borderId="39" xfId="0" applyFont="1" applyBorder="1"/>
    <xf numFmtId="3" fontId="22" fillId="0" borderId="39" xfId="0" applyNumberFormat="1" applyFont="1" applyBorder="1"/>
    <xf numFmtId="0" fontId="22" fillId="0" borderId="61" xfId="0" applyFont="1" applyBorder="1"/>
    <xf numFmtId="3" fontId="22" fillId="0" borderId="9" xfId="0" applyNumberFormat="1" applyFont="1" applyBorder="1"/>
    <xf numFmtId="3" fontId="22" fillId="0" borderId="6" xfId="0" applyNumberFormat="1" applyFont="1" applyBorder="1"/>
    <xf numFmtId="0" fontId="22" fillId="0" borderId="71" xfId="0" applyFont="1" applyBorder="1"/>
    <xf numFmtId="0" fontId="22" fillId="0" borderId="56" xfId="0" applyFont="1" applyBorder="1"/>
    <xf numFmtId="3" fontId="22" fillId="0" borderId="56" xfId="0" applyNumberFormat="1" applyFont="1" applyBorder="1"/>
    <xf numFmtId="0" fontId="101" fillId="0" borderId="9" xfId="0" applyFont="1" applyBorder="1"/>
    <xf numFmtId="0" fontId="22" fillId="0" borderId="65" xfId="0" applyFont="1" applyBorder="1"/>
    <xf numFmtId="3" fontId="28" fillId="0" borderId="132" xfId="0" applyNumberFormat="1" applyFont="1" applyBorder="1"/>
    <xf numFmtId="3" fontId="31" fillId="0" borderId="0" xfId="0" applyNumberFormat="1" applyFont="1" applyBorder="1"/>
    <xf numFmtId="0" fontId="75" fillId="0" borderId="0" xfId="46" applyFont="1" applyBorder="1" applyAlignment="1">
      <alignment horizontal="right" vertical="center" wrapText="1"/>
    </xf>
    <xf numFmtId="0" fontId="1" fillId="0" borderId="77" xfId="9" applyFont="1" applyFill="1" applyBorder="1" applyAlignment="1">
      <alignment vertical="center"/>
    </xf>
    <xf numFmtId="0" fontId="0" fillId="0" borderId="48" xfId="0" applyBorder="1" applyAlignment="1"/>
    <xf numFmtId="0" fontId="0" fillId="0" borderId="59" xfId="0" applyBorder="1" applyAlignment="1"/>
    <xf numFmtId="0" fontId="0" fillId="0" borderId="20" xfId="0" applyBorder="1" applyAlignment="1"/>
    <xf numFmtId="0" fontId="2" fillId="0" borderId="28" xfId="0" applyFont="1" applyBorder="1" applyAlignment="1"/>
    <xf numFmtId="0" fontId="2" fillId="0" borderId="29" xfId="0" applyFont="1" applyBorder="1" applyAlignment="1"/>
    <xf numFmtId="0" fontId="2" fillId="0" borderId="17" xfId="0" applyFont="1" applyBorder="1" applyAlignment="1"/>
    <xf numFmtId="0" fontId="2" fillId="0" borderId="4" xfId="0" applyFont="1" applyBorder="1" applyAlignment="1"/>
    <xf numFmtId="0" fontId="2" fillId="0" borderId="8" xfId="0" applyFont="1" applyBorder="1" applyAlignment="1"/>
    <xf numFmtId="0" fontId="2" fillId="0" borderId="5" xfId="0" applyFont="1" applyBorder="1" applyAlignment="1"/>
    <xf numFmtId="0" fontId="4" fillId="0" borderId="47" xfId="0" applyFont="1" applyBorder="1" applyAlignment="1"/>
    <xf numFmtId="0" fontId="0" fillId="0" borderId="58" xfId="0" applyBorder="1" applyAlignment="1"/>
    <xf numFmtId="0" fontId="0" fillId="0" borderId="49" xfId="0" applyBorder="1" applyAlignment="1"/>
    <xf numFmtId="0" fontId="0" fillId="0" borderId="16" xfId="0" applyBorder="1" applyAlignment="1"/>
    <xf numFmtId="0" fontId="0" fillId="0" borderId="26" xfId="0" applyBorder="1" applyAlignment="1"/>
    <xf numFmtId="0" fontId="0" fillId="0" borderId="19" xfId="0" applyBorder="1" applyAlignment="1"/>
    <xf numFmtId="0" fontId="1" fillId="0" borderId="47" xfId="0" applyFont="1" applyBorder="1" applyAlignment="1"/>
    <xf numFmtId="0" fontId="2" fillId="0" borderId="48" xfId="0" applyFont="1" applyBorder="1" applyAlignment="1"/>
    <xf numFmtId="0" fontId="2" fillId="0" borderId="20" xfId="0" applyFont="1" applyBorder="1" applyAlignment="1"/>
    <xf numFmtId="0" fontId="4" fillId="0" borderId="16" xfId="0" applyFont="1" applyBorder="1" applyAlignment="1"/>
    <xf numFmtId="0" fontId="2" fillId="0" borderId="4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3" fontId="20" fillId="4" borderId="12" xfId="0" applyNumberFormat="1" applyFont="1" applyFill="1" applyBorder="1" applyAlignment="1"/>
    <xf numFmtId="0" fontId="20" fillId="4" borderId="3" xfId="0" applyFont="1" applyFill="1" applyBorder="1" applyAlignment="1"/>
    <xf numFmtId="3" fontId="19" fillId="4" borderId="62" xfId="0" applyNumberFormat="1" applyFont="1" applyFill="1" applyBorder="1" applyAlignment="1"/>
    <xf numFmtId="0" fontId="19" fillId="4" borderId="63" xfId="0" applyFont="1" applyFill="1" applyBorder="1" applyAlignment="1"/>
    <xf numFmtId="3" fontId="19" fillId="4" borderId="15" xfId="0" applyNumberFormat="1" applyFont="1" applyFill="1" applyBorder="1" applyAlignment="1"/>
    <xf numFmtId="0" fontId="19" fillId="4" borderId="5" xfId="0" applyFont="1" applyFill="1" applyBorder="1" applyAlignment="1"/>
    <xf numFmtId="3" fontId="19" fillId="4" borderId="23" xfId="0" applyNumberFormat="1" applyFont="1" applyFill="1" applyBorder="1" applyAlignment="1"/>
    <xf numFmtId="0" fontId="19" fillId="4" borderId="10" xfId="0" applyFont="1" applyFill="1" applyBorder="1" applyAlignment="1"/>
    <xf numFmtId="3" fontId="20" fillId="4" borderId="11" xfId="0" applyNumberFormat="1" applyFont="1" applyFill="1" applyBorder="1" applyAlignment="1"/>
    <xf numFmtId="0" fontId="20" fillId="4" borderId="2" xfId="0" applyFont="1" applyFill="1" applyBorder="1" applyAlignment="1"/>
    <xf numFmtId="0" fontId="0" fillId="0" borderId="12" xfId="0" applyBorder="1" applyAlignment="1"/>
    <xf numFmtId="0" fontId="0" fillId="0" borderId="3" xfId="0" applyBorder="1" applyAlignment="1"/>
    <xf numFmtId="0" fontId="26" fillId="0" borderId="62" xfId="0" applyFont="1" applyBorder="1" applyAlignment="1"/>
    <xf numFmtId="0" fontId="26" fillId="0" borderId="63" xfId="0" applyFont="1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2" fillId="0" borderId="104" xfId="46" applyFont="1" applyBorder="1" applyAlignment="1">
      <alignment horizontal="center" wrapText="1"/>
    </xf>
    <xf numFmtId="0" fontId="2" fillId="0" borderId="104" xfId="46" applyFont="1" applyBorder="1" applyAlignment="1">
      <alignment horizontal="center"/>
    </xf>
    <xf numFmtId="0" fontId="2" fillId="0" borderId="105" xfId="46" applyFont="1" applyBorder="1" applyAlignment="1">
      <alignment horizontal="center"/>
    </xf>
    <xf numFmtId="0" fontId="2" fillId="0" borderId="104" xfId="46" applyFont="1" applyBorder="1" applyAlignment="1">
      <alignment horizontal="center" vertical="center"/>
    </xf>
    <xf numFmtId="0" fontId="73" fillId="0" borderId="0" xfId="46" applyFont="1" applyBorder="1" applyAlignment="1">
      <alignment horizontal="center" wrapText="1"/>
    </xf>
    <xf numFmtId="0" fontId="0" fillId="0" borderId="47" xfId="0" applyBorder="1" applyAlignment="1"/>
    <xf numFmtId="0" fontId="2" fillId="0" borderId="48" xfId="0" applyFont="1" applyBorder="1" applyAlignment="1">
      <alignment horizontal="right"/>
    </xf>
    <xf numFmtId="0" fontId="0" fillId="0" borderId="5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9" xfId="0" applyBorder="1" applyAlignment="1"/>
    <xf numFmtId="0" fontId="0" fillId="0" borderId="17" xfId="0" applyBorder="1" applyAlignment="1"/>
    <xf numFmtId="0" fontId="15" fillId="0" borderId="0" xfId="9" applyFont="1" applyFill="1" applyBorder="1" applyAlignment="1">
      <alignment horizontal="center" vertical="center"/>
    </xf>
    <xf numFmtId="0" fontId="4" fillId="0" borderId="79" xfId="9" applyFont="1" applyFill="1" applyBorder="1" applyAlignment="1">
      <alignment horizontal="left" vertical="center"/>
    </xf>
    <xf numFmtId="0" fontId="2" fillId="0" borderId="72" xfId="9" applyFont="1" applyFill="1" applyBorder="1" applyAlignment="1">
      <alignment horizontal="left" vertical="center" wrapText="1"/>
    </xf>
    <xf numFmtId="0" fontId="7" fillId="0" borderId="0" xfId="9" applyFont="1" applyFill="1" applyBorder="1" applyAlignment="1">
      <alignment horizontal="center" vertical="center"/>
    </xf>
    <xf numFmtId="0" fontId="2" fillId="0" borderId="72" xfId="9" applyFont="1" applyFill="1" applyBorder="1" applyAlignment="1">
      <alignment horizontal="center" vertical="center"/>
    </xf>
    <xf numFmtId="0" fontId="2" fillId="0" borderId="90" xfId="9" applyFont="1" applyFill="1" applyBorder="1" applyAlignment="1">
      <alignment horizontal="center" vertical="center"/>
    </xf>
    <xf numFmtId="0" fontId="21" fillId="0" borderId="72" xfId="9" applyFont="1" applyFill="1" applyBorder="1" applyAlignment="1">
      <alignment horizontal="center" vertical="center" wrapText="1"/>
    </xf>
    <xf numFmtId="0" fontId="21" fillId="0" borderId="90" xfId="9" applyFont="1" applyFill="1" applyBorder="1" applyAlignment="1">
      <alignment horizontal="center" vertical="center" wrapText="1"/>
    </xf>
    <xf numFmtId="0" fontId="2" fillId="0" borderId="85" xfId="2" applyFont="1" applyFill="1" applyBorder="1" applyAlignment="1">
      <alignment horizontal="center" wrapText="1"/>
    </xf>
    <xf numFmtId="0" fontId="2" fillId="0" borderId="88" xfId="2" applyFont="1" applyFill="1" applyBorder="1" applyAlignment="1">
      <alignment horizontal="center" wrapText="1"/>
    </xf>
    <xf numFmtId="0" fontId="76" fillId="0" borderId="37" xfId="1" applyFont="1" applyBorder="1" applyAlignment="1">
      <alignment horizontal="center"/>
    </xf>
    <xf numFmtId="0" fontId="76" fillId="0" borderId="24" xfId="1" applyFont="1" applyBorder="1" applyAlignment="1">
      <alignment horizontal="center"/>
    </xf>
    <xf numFmtId="0" fontId="44" fillId="0" borderId="0" xfId="5" applyFont="1" applyFill="1" applyAlignment="1" applyProtection="1">
      <alignment horizontal="center" wrapText="1"/>
    </xf>
    <xf numFmtId="0" fontId="44" fillId="0" borderId="0" xfId="5" applyFont="1" applyFill="1" applyAlignment="1" applyProtection="1">
      <alignment horizontal="center"/>
    </xf>
    <xf numFmtId="0" fontId="48" fillId="0" borderId="61" xfId="5" applyFont="1" applyFill="1" applyBorder="1" applyAlignment="1" applyProtection="1">
      <alignment horizontal="left" vertical="center" indent="1"/>
    </xf>
    <xf numFmtId="0" fontId="48" fillId="0" borderId="29" xfId="5" applyFont="1" applyFill="1" applyBorder="1" applyAlignment="1" applyProtection="1">
      <alignment horizontal="left" vertical="center" indent="1"/>
    </xf>
    <xf numFmtId="0" fontId="48" fillId="0" borderId="17" xfId="5" applyFont="1" applyFill="1" applyBorder="1" applyAlignment="1" applyProtection="1">
      <alignment horizontal="left" vertical="center" indent="1"/>
    </xf>
    <xf numFmtId="0" fontId="1" fillId="0" borderId="0" xfId="0" applyFont="1" applyAlignment="1"/>
    <xf numFmtId="0" fontId="0" fillId="0" borderId="32" xfId="0" applyBorder="1" applyAlignment="1"/>
    <xf numFmtId="0" fontId="0" fillId="0" borderId="7" xfId="0" applyBorder="1" applyAlignment="1"/>
    <xf numFmtId="0" fontId="0" fillId="0" borderId="37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31" xfId="0" applyBorder="1" applyAlignment="1"/>
    <xf numFmtId="0" fontId="0" fillId="0" borderId="6" xfId="0" applyBorder="1" applyAlignment="1"/>
  </cellXfs>
  <cellStyles count="54">
    <cellStyle name="20% - Accent1" xfId="10" xr:uid="{00000000-0005-0000-0000-000000000000}"/>
    <cellStyle name="20% - Accent2" xfId="11" xr:uid="{00000000-0005-0000-0000-000001000000}"/>
    <cellStyle name="20% - Accent3" xfId="12" xr:uid="{00000000-0005-0000-0000-000002000000}"/>
    <cellStyle name="20% - Accent4" xfId="13" xr:uid="{00000000-0005-0000-0000-000003000000}"/>
    <cellStyle name="20% - Accent5" xfId="14" xr:uid="{00000000-0005-0000-0000-000004000000}"/>
    <cellStyle name="20% - Accent6" xfId="15" xr:uid="{00000000-0005-0000-0000-000005000000}"/>
    <cellStyle name="40% - Accent1" xfId="16" xr:uid="{00000000-0005-0000-0000-000006000000}"/>
    <cellStyle name="40% - Accent2" xfId="17" xr:uid="{00000000-0005-0000-0000-000007000000}"/>
    <cellStyle name="40% - Accent3" xfId="18" xr:uid="{00000000-0005-0000-0000-000008000000}"/>
    <cellStyle name="40% - Accent4" xfId="19" xr:uid="{00000000-0005-0000-0000-000009000000}"/>
    <cellStyle name="40% - Accent5" xfId="20" xr:uid="{00000000-0005-0000-0000-00000A000000}"/>
    <cellStyle name="40% - Accent6" xfId="21" xr:uid="{00000000-0005-0000-0000-00000B000000}"/>
    <cellStyle name="60% - Accent1" xfId="22" xr:uid="{00000000-0005-0000-0000-00000C000000}"/>
    <cellStyle name="60% - Accent2" xfId="23" xr:uid="{00000000-0005-0000-0000-00000D000000}"/>
    <cellStyle name="60% - Accent3" xfId="24" xr:uid="{00000000-0005-0000-0000-00000E000000}"/>
    <cellStyle name="60% - Accent4" xfId="25" xr:uid="{00000000-0005-0000-0000-00000F000000}"/>
    <cellStyle name="60% - Accent5" xfId="26" xr:uid="{00000000-0005-0000-0000-000010000000}"/>
    <cellStyle name="60% - Accent6" xfId="27" xr:uid="{00000000-0005-0000-0000-000011000000}"/>
    <cellStyle name="Accent1" xfId="28" xr:uid="{00000000-0005-0000-0000-000012000000}"/>
    <cellStyle name="Accent2" xfId="29" xr:uid="{00000000-0005-0000-0000-000013000000}"/>
    <cellStyle name="Accent3" xfId="30" xr:uid="{00000000-0005-0000-0000-000014000000}"/>
    <cellStyle name="Accent4" xfId="31" xr:uid="{00000000-0005-0000-0000-000015000000}"/>
    <cellStyle name="Accent5" xfId="32" xr:uid="{00000000-0005-0000-0000-000016000000}"/>
    <cellStyle name="Accent6" xfId="33" xr:uid="{00000000-0005-0000-0000-000017000000}"/>
    <cellStyle name="Bad" xfId="34" xr:uid="{00000000-0005-0000-0000-000018000000}"/>
    <cellStyle name="Calculation" xfId="35" xr:uid="{00000000-0005-0000-0000-000019000000}"/>
    <cellStyle name="Check Cell" xfId="36" xr:uid="{00000000-0005-0000-0000-00001A000000}"/>
    <cellStyle name="Explanatory Text" xfId="37" xr:uid="{00000000-0005-0000-0000-00001B000000}"/>
    <cellStyle name="Good" xfId="38" xr:uid="{00000000-0005-0000-0000-00001C000000}"/>
    <cellStyle name="Heading 1" xfId="39" xr:uid="{00000000-0005-0000-0000-00001D000000}"/>
    <cellStyle name="Heading 2" xfId="40" xr:uid="{00000000-0005-0000-0000-00001E000000}"/>
    <cellStyle name="Heading 3" xfId="41" xr:uid="{00000000-0005-0000-0000-00001F000000}"/>
    <cellStyle name="Heading 4" xfId="42" xr:uid="{00000000-0005-0000-0000-000020000000}"/>
    <cellStyle name="Hiperhivatkozás" xfId="7" xr:uid="{00000000-0005-0000-0000-000021000000}"/>
    <cellStyle name="Hivatkozás" xfId="53" builtinId="8"/>
    <cellStyle name="Input" xfId="43" xr:uid="{00000000-0005-0000-0000-000023000000}"/>
    <cellStyle name="Linked Cell" xfId="44" xr:uid="{00000000-0005-0000-0000-000024000000}"/>
    <cellStyle name="Már látott hiperhivatkozás" xfId="8" xr:uid="{00000000-0005-0000-0000-000025000000}"/>
    <cellStyle name="Neutral" xfId="45" xr:uid="{00000000-0005-0000-0000-000026000000}"/>
    <cellStyle name="Normál" xfId="0" builtinId="0"/>
    <cellStyle name="Normál 11" xfId="1" xr:uid="{00000000-0005-0000-0000-000028000000}"/>
    <cellStyle name="Normál 2" xfId="6" xr:uid="{00000000-0005-0000-0000-000029000000}"/>
    <cellStyle name="Normál 2 2" xfId="2" xr:uid="{00000000-0005-0000-0000-00002A000000}"/>
    <cellStyle name="Normál 3" xfId="52" xr:uid="{00000000-0005-0000-0000-00002B000000}"/>
    <cellStyle name="Normál 8" xfId="3" xr:uid="{00000000-0005-0000-0000-00002C000000}"/>
    <cellStyle name="Normál_közös hivatal ktgv._végl" xfId="46" xr:uid="{00000000-0005-0000-0000-00002D000000}"/>
    <cellStyle name="Normál_Ktg rendelet mellékletek1" xfId="9" xr:uid="{00000000-0005-0000-0000-00002E000000}"/>
    <cellStyle name="Normál_KVRENMUNKA" xfId="4" xr:uid="{00000000-0005-0000-0000-00002F000000}"/>
    <cellStyle name="Normál_SEGEDLETEK" xfId="5" xr:uid="{00000000-0005-0000-0000-000030000000}"/>
    <cellStyle name="Note" xfId="47" xr:uid="{00000000-0005-0000-0000-000031000000}"/>
    <cellStyle name="Output" xfId="48" xr:uid="{00000000-0005-0000-0000-000032000000}"/>
    <cellStyle name="Title" xfId="49" xr:uid="{00000000-0005-0000-0000-000033000000}"/>
    <cellStyle name="Total" xfId="50" xr:uid="{00000000-0005-0000-0000-000034000000}"/>
    <cellStyle name="Warning Text" xfId="51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H1" sqref="H1"/>
    </sheetView>
  </sheetViews>
  <sheetFormatPr defaultRowHeight="12.75" x14ac:dyDescent="0.2"/>
  <cols>
    <col min="5" max="5" width="15.42578125" customWidth="1"/>
    <col min="6" max="6" width="12.85546875" customWidth="1"/>
    <col min="7" max="7" width="9.5703125" customWidth="1"/>
  </cols>
  <sheetData>
    <row r="1" spans="1:7" x14ac:dyDescent="0.2">
      <c r="C1" t="s">
        <v>547</v>
      </c>
    </row>
    <row r="3" spans="1:7" x14ac:dyDescent="0.2">
      <c r="A3" s="7"/>
    </row>
    <row r="4" spans="1:7" ht="13.5" thickBot="1" x14ac:dyDescent="0.25"/>
    <row r="5" spans="1:7" ht="13.5" thickBot="1" x14ac:dyDescent="0.25">
      <c r="A5" s="831" t="s">
        <v>21</v>
      </c>
      <c r="B5" s="832"/>
      <c r="C5" s="832"/>
      <c r="D5" s="832"/>
      <c r="E5" s="832"/>
      <c r="F5" s="832"/>
      <c r="G5" s="833"/>
    </row>
    <row r="6" spans="1:7" x14ac:dyDescent="0.2">
      <c r="A6" s="834"/>
      <c r="B6" s="835"/>
      <c r="C6" s="835"/>
      <c r="D6" s="835"/>
      <c r="E6" s="835"/>
      <c r="F6" s="835"/>
      <c r="G6" s="836"/>
    </row>
    <row r="7" spans="1:7" x14ac:dyDescent="0.2">
      <c r="A7" s="837" t="s">
        <v>142</v>
      </c>
      <c r="B7" s="838"/>
      <c r="C7" s="838"/>
      <c r="D7" s="838"/>
      <c r="E7" s="838"/>
      <c r="F7" s="838"/>
      <c r="G7" s="839"/>
    </row>
    <row r="8" spans="1:7" x14ac:dyDescent="0.2">
      <c r="A8" s="837" t="s">
        <v>459</v>
      </c>
      <c r="B8" s="838"/>
      <c r="C8" s="838"/>
      <c r="D8" s="838"/>
      <c r="E8" s="838"/>
      <c r="F8" s="838"/>
      <c r="G8" s="839"/>
    </row>
    <row r="9" spans="1:7" x14ac:dyDescent="0.2">
      <c r="A9" s="32"/>
      <c r="B9" s="32"/>
      <c r="C9" s="32"/>
      <c r="D9" s="32"/>
      <c r="E9" s="32"/>
      <c r="F9" s="32"/>
      <c r="G9" s="32"/>
    </row>
    <row r="10" spans="1:7" ht="13.5" thickBot="1" x14ac:dyDescent="0.25">
      <c r="A10" s="32"/>
      <c r="B10" s="32"/>
      <c r="C10" s="32"/>
      <c r="D10" s="32"/>
      <c r="E10" s="32"/>
      <c r="F10" s="32"/>
      <c r="G10" s="32"/>
    </row>
    <row r="11" spans="1:7" ht="13.5" thickBot="1" x14ac:dyDescent="0.25">
      <c r="A11" s="828" t="s">
        <v>72</v>
      </c>
      <c r="B11" s="829"/>
      <c r="C11" s="829"/>
      <c r="D11" s="829"/>
      <c r="E11" s="829"/>
      <c r="F11" s="829"/>
      <c r="G11" s="830"/>
    </row>
    <row r="12" spans="1:7" x14ac:dyDescent="0.2">
      <c r="A12" s="840" t="s">
        <v>511</v>
      </c>
      <c r="B12" s="835"/>
      <c r="C12" s="835"/>
      <c r="D12" s="835"/>
      <c r="E12" s="835"/>
      <c r="F12" s="835"/>
      <c r="G12" s="836"/>
    </row>
    <row r="13" spans="1:7" x14ac:dyDescent="0.2">
      <c r="A13" s="837"/>
      <c r="B13" s="838"/>
      <c r="C13" s="838"/>
      <c r="D13" s="838"/>
      <c r="E13" s="838"/>
      <c r="F13" s="838"/>
      <c r="G13" s="839"/>
    </row>
    <row r="14" spans="1:7" ht="13.5" thickBot="1" x14ac:dyDescent="0.25">
      <c r="A14" s="825"/>
      <c r="B14" s="826"/>
      <c r="C14" s="826"/>
      <c r="D14" s="826"/>
      <c r="E14" s="826"/>
      <c r="F14" s="826"/>
      <c r="G14" s="827"/>
    </row>
  </sheetData>
  <mergeCells count="8">
    <mergeCell ref="A14:G14"/>
    <mergeCell ref="A11:G11"/>
    <mergeCell ref="A5:G5"/>
    <mergeCell ref="A6:G6"/>
    <mergeCell ref="A7:G7"/>
    <mergeCell ref="A8:G8"/>
    <mergeCell ref="A12:G12"/>
    <mergeCell ref="A13:G1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0"/>
  <sheetViews>
    <sheetView zoomScaleNormal="100" workbookViewId="0">
      <selection activeCell="B1" sqref="B1"/>
    </sheetView>
  </sheetViews>
  <sheetFormatPr defaultRowHeight="12.75" x14ac:dyDescent="0.2"/>
  <cols>
    <col min="1" max="1" width="40.7109375" customWidth="1"/>
    <col min="2" max="2" width="10.42578125" customWidth="1"/>
    <col min="3" max="3" width="9.42578125" customWidth="1"/>
    <col min="4" max="4" width="10" customWidth="1"/>
    <col min="5" max="5" width="10.42578125" customWidth="1"/>
    <col min="6" max="6" width="9.7109375" customWidth="1"/>
    <col min="7" max="7" width="11.85546875" customWidth="1"/>
    <col min="8" max="8" width="9.85546875" customWidth="1"/>
    <col min="9" max="9" width="11.140625" customWidth="1"/>
    <col min="10" max="10" width="10" bestFit="1" customWidth="1"/>
  </cols>
  <sheetData>
    <row r="1" spans="1:14" x14ac:dyDescent="0.2">
      <c r="A1" t="s">
        <v>556</v>
      </c>
      <c r="B1" s="3"/>
    </row>
    <row r="4" spans="1:14" x14ac:dyDescent="0.2">
      <c r="A4" s="142" t="s">
        <v>123</v>
      </c>
    </row>
    <row r="5" spans="1:14" ht="15.75" x14ac:dyDescent="0.25">
      <c r="A5" s="10" t="s">
        <v>140</v>
      </c>
      <c r="B5" s="137">
        <v>2018</v>
      </c>
      <c r="C5" s="11"/>
      <c r="D5" s="11"/>
      <c r="E5" s="11"/>
      <c r="F5" s="11"/>
      <c r="G5" s="11"/>
      <c r="H5" s="11"/>
      <c r="I5" s="11"/>
      <c r="J5" s="11"/>
      <c r="K5" s="12"/>
      <c r="L5" s="12"/>
    </row>
    <row r="6" spans="1:14" ht="16.5" thickBot="1" x14ac:dyDescent="0.3">
      <c r="A6" s="137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2"/>
      <c r="L6" s="12"/>
    </row>
    <row r="7" spans="1:14" ht="16.5" thickBot="1" x14ac:dyDescent="0.3">
      <c r="A7" s="100" t="s">
        <v>93</v>
      </c>
      <c r="B7" s="148"/>
      <c r="C7" s="182" t="s">
        <v>455</v>
      </c>
      <c r="D7" s="182" t="s">
        <v>164</v>
      </c>
      <c r="E7" s="182" t="s">
        <v>166</v>
      </c>
      <c r="F7" s="182" t="s">
        <v>167</v>
      </c>
      <c r="G7" s="37"/>
      <c r="K7" s="12"/>
      <c r="L7" s="12"/>
      <c r="M7" s="13"/>
      <c r="N7" s="13"/>
    </row>
    <row r="8" spans="1:14" ht="16.5" thickBot="1" x14ac:dyDescent="0.3">
      <c r="A8" s="345"/>
      <c r="B8" s="346"/>
      <c r="C8" s="182"/>
      <c r="D8" s="182" t="s">
        <v>165</v>
      </c>
      <c r="E8" s="182" t="s">
        <v>170</v>
      </c>
      <c r="F8" s="182" t="s">
        <v>165</v>
      </c>
      <c r="G8" s="37"/>
      <c r="K8" s="12"/>
      <c r="L8" s="12"/>
      <c r="M8" s="13"/>
      <c r="N8" s="13"/>
    </row>
    <row r="9" spans="1:14" ht="13.5" thickBot="1" x14ac:dyDescent="0.25">
      <c r="A9" s="348" t="s">
        <v>154</v>
      </c>
      <c r="B9" s="544">
        <v>84632816</v>
      </c>
      <c r="C9" s="544">
        <v>94833687</v>
      </c>
      <c r="D9" s="544">
        <v>75632816</v>
      </c>
      <c r="E9" s="544"/>
      <c r="F9" s="544">
        <v>9000000</v>
      </c>
      <c r="G9" s="682"/>
      <c r="K9" s="12"/>
      <c r="L9" s="12"/>
      <c r="M9" s="13"/>
      <c r="N9" s="13"/>
    </row>
    <row r="10" spans="1:14" ht="13.5" thickBot="1" x14ac:dyDescent="0.25">
      <c r="A10" s="347" t="s">
        <v>101</v>
      </c>
      <c r="B10" s="545">
        <v>27650000</v>
      </c>
      <c r="C10" s="545">
        <v>27950000</v>
      </c>
      <c r="D10" s="545">
        <v>27750000</v>
      </c>
      <c r="E10" s="545"/>
      <c r="F10" s="545"/>
      <c r="G10" s="683"/>
      <c r="K10" s="12"/>
      <c r="L10" s="12"/>
      <c r="M10" s="13"/>
      <c r="N10" s="13"/>
    </row>
    <row r="11" spans="1:14" ht="13.5" thickBot="1" x14ac:dyDescent="0.25">
      <c r="A11" s="82" t="s">
        <v>96</v>
      </c>
      <c r="B11" s="724">
        <f>SUM(B12+B13+B16+B17)</f>
        <v>24716000</v>
      </c>
      <c r="C11" s="724">
        <f>SUM(C12+C13+C14+C16+C17)</f>
        <v>24839000</v>
      </c>
      <c r="D11" s="724">
        <f>SUM(D12+D13+D16+D17)</f>
        <v>4296000</v>
      </c>
      <c r="E11" s="724">
        <f>SUM(E12+E13+E16+E17)</f>
        <v>20420000</v>
      </c>
      <c r="F11" s="724">
        <f>SUM(F12+F13+F16+F17)</f>
        <v>0</v>
      </c>
      <c r="G11" s="683"/>
      <c r="K11" s="12"/>
      <c r="L11" s="12"/>
      <c r="M11" s="13"/>
      <c r="N11" s="13"/>
    </row>
    <row r="12" spans="1:14" x14ac:dyDescent="0.2">
      <c r="A12" s="344" t="s">
        <v>116</v>
      </c>
      <c r="B12" s="725">
        <v>4296000</v>
      </c>
      <c r="C12" s="725">
        <v>4296000</v>
      </c>
      <c r="D12" s="725">
        <v>4296000</v>
      </c>
      <c r="E12" s="725"/>
      <c r="F12" s="725"/>
      <c r="G12" s="482"/>
      <c r="K12" s="12"/>
      <c r="L12" s="12"/>
      <c r="M12" s="13"/>
      <c r="N12" s="13"/>
    </row>
    <row r="13" spans="1:14" x14ac:dyDescent="0.2">
      <c r="A13" s="140" t="s">
        <v>113</v>
      </c>
      <c r="B13" s="726"/>
      <c r="C13" s="726"/>
      <c r="D13" s="726"/>
      <c r="E13" s="726"/>
      <c r="F13" s="726"/>
      <c r="G13" s="482"/>
      <c r="K13" s="12"/>
      <c r="L13" s="12"/>
      <c r="M13" s="13"/>
      <c r="N13" s="13"/>
    </row>
    <row r="14" spans="1:14" x14ac:dyDescent="0.2">
      <c r="A14" s="666" t="s">
        <v>507</v>
      </c>
      <c r="B14" s="726"/>
      <c r="C14" s="726">
        <v>123000</v>
      </c>
      <c r="D14" s="726"/>
      <c r="E14" s="726"/>
      <c r="F14" s="726"/>
      <c r="G14" s="482"/>
      <c r="K14" s="12"/>
      <c r="L14" s="12"/>
      <c r="M14" s="13"/>
      <c r="N14" s="13"/>
    </row>
    <row r="15" spans="1:14" x14ac:dyDescent="0.2">
      <c r="A15" s="666"/>
      <c r="B15" s="726"/>
      <c r="C15" s="726"/>
      <c r="D15" s="726"/>
      <c r="E15" s="726"/>
      <c r="F15" s="726"/>
      <c r="G15" s="482"/>
      <c r="K15" s="12"/>
      <c r="L15" s="12"/>
      <c r="M15" s="13"/>
      <c r="N15" s="13"/>
    </row>
    <row r="16" spans="1:14" x14ac:dyDescent="0.2">
      <c r="A16" s="666"/>
      <c r="B16" s="726"/>
      <c r="C16" s="726"/>
      <c r="D16" s="726"/>
      <c r="E16" s="726"/>
      <c r="F16" s="726"/>
      <c r="G16" s="482"/>
      <c r="K16" s="12"/>
      <c r="L16" s="12"/>
      <c r="M16" s="13"/>
      <c r="N16" s="13"/>
    </row>
    <row r="17" spans="1:14" ht="13.5" thickBot="1" x14ac:dyDescent="0.25">
      <c r="A17" s="437" t="s">
        <v>530</v>
      </c>
      <c r="B17" s="729">
        <v>20420000</v>
      </c>
      <c r="C17" s="727">
        <v>20420000</v>
      </c>
      <c r="D17" s="727"/>
      <c r="E17" s="729">
        <v>20420000</v>
      </c>
      <c r="F17" s="727"/>
      <c r="G17" s="482"/>
      <c r="K17" s="12"/>
      <c r="L17" s="12"/>
      <c r="M17" s="13"/>
      <c r="N17" s="13"/>
    </row>
    <row r="18" spans="1:14" ht="13.5" thickBot="1" x14ac:dyDescent="0.25">
      <c r="A18" s="82" t="s">
        <v>97</v>
      </c>
      <c r="B18" s="545">
        <f>SUM(B19+B21+B22+B23+B24)</f>
        <v>3656000</v>
      </c>
      <c r="C18" s="545">
        <f>SUM(C19+C21+C22+C23+C24)</f>
        <v>3979000</v>
      </c>
      <c r="D18" s="545">
        <f>SUM(D19+D21+D22+D23+D24)</f>
        <v>0</v>
      </c>
      <c r="E18" s="545">
        <f>SUM(E19+E21+E22+E23+E24)</f>
        <v>3656000</v>
      </c>
      <c r="F18" s="545">
        <f>SUM(F19+F21+F22+F23+F24)</f>
        <v>0</v>
      </c>
      <c r="G18" s="481"/>
      <c r="K18" s="12"/>
      <c r="L18" s="12"/>
      <c r="M18" s="13"/>
      <c r="N18" s="13"/>
    </row>
    <row r="19" spans="1:14" x14ac:dyDescent="0.2">
      <c r="A19" s="343" t="s">
        <v>117</v>
      </c>
      <c r="B19" s="725">
        <v>3278000</v>
      </c>
      <c r="C19" s="725">
        <v>3278000</v>
      </c>
      <c r="D19" s="725"/>
      <c r="E19" s="725">
        <v>3278000</v>
      </c>
      <c r="F19" s="725"/>
      <c r="G19" s="482"/>
      <c r="K19" s="12"/>
      <c r="L19" s="12"/>
      <c r="M19" s="13"/>
      <c r="N19" s="13"/>
    </row>
    <row r="20" spans="1:14" x14ac:dyDescent="0.2">
      <c r="A20" s="437" t="s">
        <v>484</v>
      </c>
      <c r="B20" s="728">
        <v>1878000</v>
      </c>
      <c r="C20" s="728">
        <v>1878000</v>
      </c>
      <c r="D20" s="728"/>
      <c r="E20" s="728">
        <v>1878000</v>
      </c>
      <c r="F20" s="728"/>
      <c r="G20" s="482"/>
      <c r="K20" s="12"/>
      <c r="L20" s="12"/>
      <c r="M20" s="13"/>
      <c r="N20" s="13"/>
    </row>
    <row r="21" spans="1:14" x14ac:dyDescent="0.2">
      <c r="A21" s="437" t="s">
        <v>541</v>
      </c>
      <c r="B21" s="726"/>
      <c r="C21" s="726">
        <v>322000</v>
      </c>
      <c r="D21" s="726"/>
      <c r="E21" s="726"/>
      <c r="F21" s="726"/>
      <c r="G21" s="482"/>
      <c r="K21" s="12"/>
      <c r="L21" s="12"/>
      <c r="M21" s="13"/>
      <c r="N21" s="13"/>
    </row>
    <row r="22" spans="1:14" x14ac:dyDescent="0.2">
      <c r="A22" s="144" t="s">
        <v>120</v>
      </c>
      <c r="B22" s="726"/>
      <c r="C22" s="726"/>
      <c r="D22" s="726"/>
      <c r="E22" s="726"/>
      <c r="F22" s="726"/>
      <c r="G22" s="667"/>
      <c r="K22" s="12"/>
      <c r="L22" s="12"/>
      <c r="M22" s="13"/>
      <c r="N22" s="13"/>
    </row>
    <row r="23" spans="1:14" x14ac:dyDescent="0.2">
      <c r="A23" s="145" t="s">
        <v>121</v>
      </c>
      <c r="B23" s="728">
        <v>378000</v>
      </c>
      <c r="C23" s="728">
        <v>378000</v>
      </c>
      <c r="D23" s="728"/>
      <c r="E23" s="728">
        <v>378000</v>
      </c>
      <c r="F23" s="728"/>
      <c r="G23" s="667"/>
      <c r="K23" s="12"/>
      <c r="L23" s="12"/>
      <c r="M23" s="13"/>
      <c r="N23" s="13"/>
    </row>
    <row r="24" spans="1:14" ht="13.5" thickBot="1" x14ac:dyDescent="0.25">
      <c r="A24" s="101" t="s">
        <v>149</v>
      </c>
      <c r="B24" s="729"/>
      <c r="C24" s="729">
        <v>1000</v>
      </c>
      <c r="D24" s="729"/>
      <c r="E24" s="729"/>
      <c r="F24" s="729"/>
      <c r="G24" s="482"/>
      <c r="K24" s="12"/>
      <c r="L24" s="12"/>
      <c r="M24" s="13"/>
      <c r="N24" s="13"/>
    </row>
    <row r="25" spans="1:14" ht="13.5" thickBot="1" x14ac:dyDescent="0.25">
      <c r="A25" s="147" t="s">
        <v>98</v>
      </c>
      <c r="B25" s="545">
        <f>SUM(B26+B27+B28)</f>
        <v>16823056</v>
      </c>
      <c r="C25" s="545">
        <f>SUM(C26+C27+C28)</f>
        <v>16823056</v>
      </c>
      <c r="D25" s="545">
        <f>SUM(D26+D27+D28)</f>
        <v>0</v>
      </c>
      <c r="E25" s="545">
        <f>SUM(E26+E27+E28)</f>
        <v>16823056</v>
      </c>
      <c r="F25" s="545">
        <f>SUM(F26+F27+F28)</f>
        <v>0</v>
      </c>
      <c r="G25" s="668"/>
      <c r="K25" s="12"/>
      <c r="L25" s="12"/>
      <c r="M25" s="13"/>
      <c r="N25" s="13"/>
    </row>
    <row r="26" spans="1:14" x14ac:dyDescent="0.2">
      <c r="A26" s="479" t="s">
        <v>451</v>
      </c>
      <c r="B26" s="725">
        <v>16793056</v>
      </c>
      <c r="C26" s="725">
        <v>16793056</v>
      </c>
      <c r="D26" s="730"/>
      <c r="E26" s="725">
        <v>16793056</v>
      </c>
      <c r="F26" s="730"/>
      <c r="G26" s="482"/>
      <c r="K26" s="12"/>
      <c r="L26" s="12"/>
      <c r="M26" s="13"/>
      <c r="N26" s="13"/>
    </row>
    <row r="27" spans="1:14" x14ac:dyDescent="0.2">
      <c r="A27" s="144" t="s">
        <v>118</v>
      </c>
      <c r="B27" s="731">
        <v>30000</v>
      </c>
      <c r="C27" s="731">
        <v>30000</v>
      </c>
      <c r="D27" s="731"/>
      <c r="E27" s="731">
        <v>30000</v>
      </c>
      <c r="F27" s="731"/>
      <c r="G27" s="669"/>
      <c r="K27" s="12"/>
      <c r="L27" s="12"/>
      <c r="M27" s="13"/>
      <c r="N27" s="13"/>
    </row>
    <row r="28" spans="1:14" ht="13.5" thickBot="1" x14ac:dyDescent="0.25">
      <c r="A28" s="733" t="s">
        <v>508</v>
      </c>
      <c r="B28" s="732"/>
      <c r="C28" s="732"/>
      <c r="D28" s="732"/>
      <c r="E28" s="732"/>
      <c r="F28" s="732"/>
      <c r="G28" s="482"/>
      <c r="K28" s="12"/>
      <c r="L28" s="12"/>
      <c r="M28" s="13"/>
      <c r="N28" s="13"/>
    </row>
    <row r="29" spans="1:14" ht="13.5" thickBot="1" x14ac:dyDescent="0.25">
      <c r="A29" s="143" t="s">
        <v>119</v>
      </c>
      <c r="B29" s="515">
        <v>55308008</v>
      </c>
      <c r="C29" s="515">
        <v>55308008</v>
      </c>
      <c r="D29" s="515">
        <v>55308008</v>
      </c>
      <c r="E29" s="515"/>
      <c r="F29" s="515"/>
      <c r="G29" s="668"/>
      <c r="K29" s="12"/>
      <c r="L29" s="12"/>
      <c r="M29" s="13"/>
      <c r="N29" s="13"/>
    </row>
    <row r="30" spans="1:14" ht="13.5" thickBot="1" x14ac:dyDescent="0.25">
      <c r="A30" s="143" t="s">
        <v>456</v>
      </c>
      <c r="B30" s="515"/>
      <c r="C30" s="514"/>
      <c r="D30" s="514"/>
      <c r="E30" s="514"/>
      <c r="F30" s="514"/>
      <c r="G30" s="681"/>
      <c r="K30" s="12"/>
      <c r="L30" s="12"/>
      <c r="M30" s="13"/>
      <c r="N30" s="13"/>
    </row>
    <row r="31" spans="1:14" ht="13.5" thickBot="1" x14ac:dyDescent="0.25">
      <c r="A31" s="155" t="s">
        <v>141</v>
      </c>
      <c r="B31" s="515">
        <f>SUM(B9+B10+B11+B18+B25+B29+B30)</f>
        <v>212785880</v>
      </c>
      <c r="C31" s="515">
        <f>SUM(C9+C10+C11+C18+C25+C29+C30)</f>
        <v>223732751</v>
      </c>
      <c r="D31" s="515">
        <f>SUM(D9+D10+D11+D18+D25+D29+D30)</f>
        <v>162986824</v>
      </c>
      <c r="E31" s="515">
        <f>SUM(E9+E10+E11+E18+E25+E29+E30)</f>
        <v>40899056</v>
      </c>
      <c r="F31" s="515">
        <f>SUM(F9+F10+F11+F18+F25+F29+F30)</f>
        <v>9000000</v>
      </c>
      <c r="G31" s="681"/>
      <c r="K31" s="12"/>
      <c r="L31" s="12"/>
      <c r="M31" s="13"/>
      <c r="N31" s="13"/>
    </row>
    <row r="32" spans="1:14" ht="15" x14ac:dyDescent="0.25">
      <c r="A32" s="141"/>
      <c r="B32" s="193"/>
      <c r="C32" s="194"/>
      <c r="D32" s="194"/>
      <c r="E32" s="194"/>
      <c r="F32" s="2"/>
      <c r="G32" s="2"/>
      <c r="K32" s="12"/>
      <c r="L32" s="12"/>
      <c r="M32" s="13"/>
      <c r="N32" s="13"/>
    </row>
    <row r="33" spans="1:14" x14ac:dyDescent="0.2">
      <c r="A33" s="165"/>
      <c r="B33" s="142"/>
      <c r="C33" s="2"/>
      <c r="D33" s="2"/>
      <c r="E33" s="2"/>
      <c r="F33" s="2"/>
      <c r="G33" s="2"/>
      <c r="K33" s="12"/>
      <c r="L33" s="12"/>
      <c r="M33" s="13"/>
      <c r="N33" s="13"/>
    </row>
    <row r="34" spans="1:14" ht="13.5" thickBot="1" x14ac:dyDescent="0.25">
      <c r="A34" s="6" t="s">
        <v>31</v>
      </c>
      <c r="B34" s="2"/>
      <c r="E34" s="2"/>
      <c r="F34" s="2"/>
      <c r="G34" s="2"/>
      <c r="H34" s="2"/>
      <c r="K34" s="12"/>
      <c r="L34" s="12"/>
      <c r="M34" s="13"/>
      <c r="N34" s="13"/>
    </row>
    <row r="35" spans="1:14" ht="45.75" thickBot="1" x14ac:dyDescent="0.25">
      <c r="A35" s="59" t="s">
        <v>23</v>
      </c>
      <c r="B35" s="162" t="s">
        <v>61</v>
      </c>
      <c r="C35" s="163"/>
      <c r="D35" s="163" t="s">
        <v>450</v>
      </c>
      <c r="E35" s="163" t="s">
        <v>62</v>
      </c>
      <c r="F35" s="163" t="s">
        <v>25</v>
      </c>
      <c r="G35" s="161" t="s">
        <v>157</v>
      </c>
      <c r="H35" s="161" t="s">
        <v>63</v>
      </c>
      <c r="I35" s="138" t="s">
        <v>7</v>
      </c>
      <c r="K35" s="12"/>
      <c r="L35" s="12"/>
      <c r="M35" s="13"/>
      <c r="N35" s="13"/>
    </row>
    <row r="36" spans="1:14" x14ac:dyDescent="0.2">
      <c r="A36" s="36" t="s">
        <v>125</v>
      </c>
      <c r="B36" s="254"/>
      <c r="C36" s="511"/>
      <c r="D36" s="511"/>
      <c r="E36" s="734">
        <v>1606000</v>
      </c>
      <c r="F36" s="735"/>
      <c r="G36" s="736"/>
      <c r="H36" s="736"/>
      <c r="I36" s="516">
        <f>SUM(E36:H36)</f>
        <v>1606000</v>
      </c>
      <c r="K36" s="12"/>
      <c r="L36" s="12"/>
      <c r="M36" s="13"/>
      <c r="N36" s="13"/>
    </row>
    <row r="37" spans="1:14" x14ac:dyDescent="0.2">
      <c r="A37" s="74" t="s">
        <v>126</v>
      </c>
      <c r="B37" s="737"/>
      <c r="C37" s="738"/>
      <c r="D37" s="738"/>
      <c r="E37" s="739">
        <v>63000</v>
      </c>
      <c r="F37" s="738"/>
      <c r="G37" s="740"/>
      <c r="H37" s="740"/>
      <c r="I37" s="549">
        <f>SUM(E37:H37)</f>
        <v>63000</v>
      </c>
      <c r="K37" s="12"/>
      <c r="L37" s="12"/>
      <c r="M37" s="13"/>
      <c r="N37" s="13"/>
    </row>
    <row r="38" spans="1:14" x14ac:dyDescent="0.2">
      <c r="A38" s="97" t="s">
        <v>127</v>
      </c>
      <c r="B38" s="741">
        <v>6530000</v>
      </c>
      <c r="C38" s="738"/>
      <c r="D38" s="552">
        <v>1308000</v>
      </c>
      <c r="E38" s="739">
        <v>2934000</v>
      </c>
      <c r="F38" s="742"/>
      <c r="G38" s="743"/>
      <c r="H38" s="743"/>
      <c r="I38" s="548">
        <f>SUM(B38:H38)</f>
        <v>10772000</v>
      </c>
      <c r="J38" s="3"/>
      <c r="K38" s="12"/>
      <c r="L38" s="12"/>
      <c r="M38" s="13"/>
      <c r="N38" s="13"/>
    </row>
    <row r="39" spans="1:14" x14ac:dyDescent="0.2">
      <c r="A39" s="36" t="s">
        <v>151</v>
      </c>
      <c r="B39" s="744">
        <v>6461000</v>
      </c>
      <c r="C39" s="745"/>
      <c r="D39" s="554">
        <v>1590000</v>
      </c>
      <c r="E39" s="746">
        <v>2903000</v>
      </c>
      <c r="F39" s="747"/>
      <c r="G39" s="748"/>
      <c r="H39" s="749">
        <v>713000</v>
      </c>
      <c r="I39" s="549">
        <f>SUM(B39:H39)</f>
        <v>11667000</v>
      </c>
      <c r="K39" s="12"/>
      <c r="L39" s="12"/>
      <c r="M39" s="13"/>
      <c r="N39" s="13"/>
    </row>
    <row r="40" spans="1:14" x14ac:dyDescent="0.2">
      <c r="A40" s="149" t="s">
        <v>128</v>
      </c>
      <c r="B40" s="737"/>
      <c r="C40" s="738"/>
      <c r="D40" s="738"/>
      <c r="E40" s="739">
        <v>5120000</v>
      </c>
      <c r="F40" s="738"/>
      <c r="G40" s="740"/>
      <c r="H40" s="740"/>
      <c r="I40" s="548">
        <f t="shared" ref="I40:I41" si="0">SUM(E40:H40)</f>
        <v>5120000</v>
      </c>
      <c r="J40" s="3"/>
      <c r="K40" s="12"/>
      <c r="L40" s="12"/>
      <c r="M40" s="13"/>
      <c r="N40" s="13"/>
    </row>
    <row r="41" spans="1:14" x14ac:dyDescent="0.2">
      <c r="A41" s="149" t="s">
        <v>129</v>
      </c>
      <c r="B41" s="741"/>
      <c r="C41" s="738"/>
      <c r="D41" s="552"/>
      <c r="E41" s="739">
        <v>2549000</v>
      </c>
      <c r="F41" s="738"/>
      <c r="G41" s="740"/>
      <c r="H41" s="553">
        <v>1052000</v>
      </c>
      <c r="I41" s="548">
        <f t="shared" si="0"/>
        <v>3601000</v>
      </c>
      <c r="K41" s="12"/>
      <c r="L41" s="12"/>
      <c r="M41" s="13"/>
      <c r="N41" s="13"/>
    </row>
    <row r="42" spans="1:14" x14ac:dyDescent="0.2">
      <c r="A42" s="149" t="s">
        <v>130</v>
      </c>
      <c r="B42" s="737"/>
      <c r="C42" s="738"/>
      <c r="D42" s="738"/>
      <c r="E42" s="742"/>
      <c r="F42" s="738"/>
      <c r="G42" s="740"/>
      <c r="H42" s="553">
        <v>872000</v>
      </c>
      <c r="I42" s="548">
        <f>SUM(H42)</f>
        <v>872000</v>
      </c>
      <c r="J42" s="3"/>
      <c r="K42" s="12"/>
      <c r="L42" s="12"/>
      <c r="M42" s="13"/>
      <c r="N42" s="13"/>
    </row>
    <row r="43" spans="1:14" x14ac:dyDescent="0.2">
      <c r="A43" s="150" t="s">
        <v>131</v>
      </c>
      <c r="B43" s="737"/>
      <c r="C43" s="738"/>
      <c r="D43" s="738"/>
      <c r="E43" s="739">
        <v>280000</v>
      </c>
      <c r="F43" s="738"/>
      <c r="G43" s="740"/>
      <c r="H43" s="553">
        <v>254000</v>
      </c>
      <c r="I43" s="548">
        <f>SUM(E43:H43)</f>
        <v>534000</v>
      </c>
      <c r="K43" s="12"/>
      <c r="L43" s="12"/>
      <c r="M43" s="13"/>
      <c r="N43" s="13"/>
    </row>
    <row r="44" spans="1:14" x14ac:dyDescent="0.2">
      <c r="A44" s="438" t="s">
        <v>465</v>
      </c>
      <c r="B44" s="737"/>
      <c r="C44" s="738"/>
      <c r="D44" s="738"/>
      <c r="E44" s="742"/>
      <c r="F44" s="552">
        <v>100000</v>
      </c>
      <c r="G44" s="740"/>
      <c r="H44" s="740"/>
      <c r="I44" s="548">
        <f t="shared" ref="I44:I49" si="1">SUM(F44:H44)</f>
        <v>100000</v>
      </c>
      <c r="J44" s="3"/>
      <c r="K44" s="12"/>
      <c r="L44" s="12"/>
      <c r="M44" s="13"/>
      <c r="N44" s="13"/>
    </row>
    <row r="45" spans="1:14" x14ac:dyDescent="0.2">
      <c r="A45" s="438" t="s">
        <v>466</v>
      </c>
      <c r="B45" s="737"/>
      <c r="C45" s="738"/>
      <c r="D45" s="738"/>
      <c r="E45" s="742"/>
      <c r="F45" s="552">
        <v>700000</v>
      </c>
      <c r="G45" s="740"/>
      <c r="H45" s="740"/>
      <c r="I45" s="548">
        <f t="shared" si="1"/>
        <v>700000</v>
      </c>
      <c r="J45" s="3"/>
      <c r="K45" s="12"/>
      <c r="L45" s="12"/>
      <c r="M45" s="13"/>
      <c r="N45" s="13"/>
    </row>
    <row r="46" spans="1:14" x14ac:dyDescent="0.2">
      <c r="A46" s="438" t="s">
        <v>467</v>
      </c>
      <c r="B46" s="737"/>
      <c r="C46" s="738"/>
      <c r="D46" s="738"/>
      <c r="E46" s="742"/>
      <c r="F46" s="552">
        <v>500000</v>
      </c>
      <c r="G46" s="740"/>
      <c r="H46" s="740"/>
      <c r="I46" s="548">
        <f t="shared" si="1"/>
        <v>500000</v>
      </c>
      <c r="J46" s="3"/>
      <c r="K46" s="12"/>
      <c r="L46" s="12"/>
      <c r="M46" s="13"/>
      <c r="N46" s="13"/>
    </row>
    <row r="47" spans="1:14" x14ac:dyDescent="0.2">
      <c r="A47" s="438" t="s">
        <v>384</v>
      </c>
      <c r="B47" s="737"/>
      <c r="C47" s="738"/>
      <c r="D47" s="738"/>
      <c r="E47" s="742"/>
      <c r="F47" s="552">
        <v>500000</v>
      </c>
      <c r="G47" s="740"/>
      <c r="H47" s="740"/>
      <c r="I47" s="548">
        <f t="shared" si="1"/>
        <v>500000</v>
      </c>
      <c r="J47" s="3"/>
      <c r="K47" s="12"/>
      <c r="L47" s="12"/>
      <c r="M47" s="13"/>
      <c r="N47" s="13"/>
    </row>
    <row r="48" spans="1:14" x14ac:dyDescent="0.2">
      <c r="A48" s="438" t="s">
        <v>468</v>
      </c>
      <c r="B48" s="737"/>
      <c r="C48" s="738"/>
      <c r="D48" s="738"/>
      <c r="E48" s="742"/>
      <c r="F48" s="552">
        <v>3500000</v>
      </c>
      <c r="G48" s="740"/>
      <c r="H48" s="740"/>
      <c r="I48" s="548">
        <f t="shared" si="1"/>
        <v>3500000</v>
      </c>
      <c r="J48" s="3"/>
      <c r="K48" s="12"/>
      <c r="L48" s="12"/>
      <c r="M48" s="13"/>
      <c r="N48" s="13"/>
    </row>
    <row r="49" spans="1:14" x14ac:dyDescent="0.2">
      <c r="A49" s="438" t="s">
        <v>457</v>
      </c>
      <c r="B49" s="737"/>
      <c r="C49" s="738"/>
      <c r="D49" s="738"/>
      <c r="E49" s="742"/>
      <c r="F49" s="552">
        <v>123000</v>
      </c>
      <c r="G49" s="740"/>
      <c r="H49" s="740"/>
      <c r="I49" s="548">
        <f t="shared" si="1"/>
        <v>123000</v>
      </c>
      <c r="K49" s="12"/>
      <c r="L49" s="12"/>
      <c r="M49" s="13"/>
      <c r="N49" s="13"/>
    </row>
    <row r="50" spans="1:14" x14ac:dyDescent="0.2">
      <c r="A50" s="149" t="s">
        <v>385</v>
      </c>
      <c r="B50" s="737"/>
      <c r="C50" s="738"/>
      <c r="D50" s="738"/>
      <c r="E50" s="742"/>
      <c r="F50" s="738"/>
      <c r="G50" s="740"/>
      <c r="H50" s="553"/>
      <c r="I50" s="490">
        <f>SUM(B50:H50)</f>
        <v>0</v>
      </c>
      <c r="K50" s="12"/>
      <c r="L50" s="12"/>
      <c r="M50" s="13"/>
      <c r="N50" s="13"/>
    </row>
    <row r="51" spans="1:14" x14ac:dyDescent="0.2">
      <c r="A51" s="97" t="s">
        <v>163</v>
      </c>
      <c r="B51" s="737"/>
      <c r="C51" s="738"/>
      <c r="D51" s="738"/>
      <c r="E51" s="742"/>
      <c r="F51" s="738"/>
      <c r="G51" s="740"/>
      <c r="H51" s="553">
        <v>1873000</v>
      </c>
      <c r="I51" s="490">
        <f>SUM(B51:H51)</f>
        <v>1873000</v>
      </c>
      <c r="J51" s="3"/>
      <c r="K51" s="12"/>
      <c r="L51" s="12"/>
      <c r="M51" s="13"/>
      <c r="N51" s="13"/>
    </row>
    <row r="52" spans="1:14" x14ac:dyDescent="0.2">
      <c r="A52" s="149" t="s">
        <v>134</v>
      </c>
      <c r="B52" s="737"/>
      <c r="C52" s="738"/>
      <c r="D52" s="738"/>
      <c r="E52" s="742"/>
      <c r="F52" s="738"/>
      <c r="G52" s="740"/>
      <c r="H52" s="740"/>
      <c r="I52" s="490"/>
      <c r="K52" s="12"/>
      <c r="L52" s="12"/>
      <c r="M52" s="13"/>
      <c r="N52" s="13"/>
    </row>
    <row r="53" spans="1:14" x14ac:dyDescent="0.2">
      <c r="A53" s="149" t="s">
        <v>135</v>
      </c>
      <c r="B53" s="741">
        <v>3914000</v>
      </c>
      <c r="C53" s="738"/>
      <c r="D53" s="552">
        <v>382000</v>
      </c>
      <c r="E53" s="742"/>
      <c r="F53" s="738"/>
      <c r="G53" s="740"/>
      <c r="H53" s="740"/>
      <c r="I53" s="548">
        <f>SUM(B53:H53)</f>
        <v>4296000</v>
      </c>
      <c r="J53" s="3"/>
      <c r="K53" s="12"/>
      <c r="L53" s="12"/>
      <c r="M53" s="13"/>
      <c r="N53" s="13"/>
    </row>
    <row r="54" spans="1:14" x14ac:dyDescent="0.2">
      <c r="A54" s="149" t="s">
        <v>136</v>
      </c>
      <c r="B54" s="737"/>
      <c r="C54" s="738"/>
      <c r="D54" s="738"/>
      <c r="E54" s="742"/>
      <c r="F54" s="738"/>
      <c r="G54" s="740"/>
      <c r="H54" s="740"/>
      <c r="I54" s="490"/>
      <c r="K54" s="12"/>
      <c r="L54" s="12"/>
      <c r="M54" s="13"/>
      <c r="N54" s="13"/>
    </row>
    <row r="55" spans="1:14" x14ac:dyDescent="0.2">
      <c r="A55" s="438" t="s">
        <v>535</v>
      </c>
      <c r="B55" s="741">
        <v>188500</v>
      </c>
      <c r="C55" s="738"/>
      <c r="D55" s="552">
        <v>37936</v>
      </c>
      <c r="E55" s="739">
        <v>180000</v>
      </c>
      <c r="F55" s="738"/>
      <c r="G55" s="740"/>
      <c r="H55" s="740"/>
      <c r="I55" s="548">
        <f>SUM(B55:H55)</f>
        <v>406436</v>
      </c>
      <c r="K55" s="12"/>
      <c r="L55" s="12"/>
      <c r="M55" s="13"/>
      <c r="N55" s="13"/>
    </row>
    <row r="56" spans="1:14" x14ac:dyDescent="0.2">
      <c r="A56" s="149" t="s">
        <v>137</v>
      </c>
      <c r="B56" s="741">
        <v>3158500</v>
      </c>
      <c r="C56" s="738"/>
      <c r="D56" s="552">
        <v>535064</v>
      </c>
      <c r="E56" s="739">
        <v>3006000</v>
      </c>
      <c r="F56" s="738"/>
      <c r="G56" s="740"/>
      <c r="H56" s="740"/>
      <c r="I56" s="548">
        <f>SUM(B56:H56)</f>
        <v>6699564</v>
      </c>
      <c r="J56" s="3"/>
      <c r="K56" s="12"/>
      <c r="L56" s="12"/>
      <c r="M56" s="13"/>
      <c r="N56" s="13"/>
    </row>
    <row r="57" spans="1:14" x14ac:dyDescent="0.2">
      <c r="A57" s="149" t="s">
        <v>138</v>
      </c>
      <c r="B57" s="737"/>
      <c r="C57" s="738"/>
      <c r="D57" s="738"/>
      <c r="E57" s="739">
        <v>249000</v>
      </c>
      <c r="F57" s="738"/>
      <c r="G57" s="740"/>
      <c r="H57" s="740"/>
      <c r="I57" s="548">
        <f>SUM(E57:H57)</f>
        <v>249000</v>
      </c>
      <c r="J57" s="3"/>
      <c r="K57" s="12"/>
      <c r="L57" s="12"/>
      <c r="M57" s="13"/>
      <c r="N57" s="13"/>
    </row>
    <row r="58" spans="1:14" x14ac:dyDescent="0.2">
      <c r="A58" s="149" t="s">
        <v>139</v>
      </c>
      <c r="B58" s="741">
        <v>1516000</v>
      </c>
      <c r="C58" s="738"/>
      <c r="D58" s="552">
        <v>310000</v>
      </c>
      <c r="E58" s="739">
        <v>1003000</v>
      </c>
      <c r="F58" s="738"/>
      <c r="G58" s="740"/>
      <c r="H58" s="740"/>
      <c r="I58" s="548">
        <f>SUM(B58:H58)</f>
        <v>2829000</v>
      </c>
      <c r="J58" s="3"/>
      <c r="K58" s="12"/>
      <c r="L58" s="12"/>
      <c r="M58" s="13"/>
      <c r="N58" s="13"/>
    </row>
    <row r="59" spans="1:14" ht="13.5" thickBot="1" x14ac:dyDescent="0.25">
      <c r="A59" s="685" t="s">
        <v>531</v>
      </c>
      <c r="B59" s="750">
        <v>7110000</v>
      </c>
      <c r="C59" s="751"/>
      <c r="D59" s="752">
        <v>1368900</v>
      </c>
      <c r="E59" s="753">
        <v>1067472</v>
      </c>
      <c r="F59" s="751"/>
      <c r="G59" s="754"/>
      <c r="H59" s="754"/>
      <c r="I59" s="684">
        <f>SUM(B59:H59)</f>
        <v>9546372</v>
      </c>
      <c r="J59" s="3"/>
      <c r="K59" s="12"/>
      <c r="L59" s="12"/>
      <c r="M59" s="13"/>
      <c r="N59" s="13"/>
    </row>
    <row r="60" spans="1:14" ht="13.5" thickBot="1" x14ac:dyDescent="0.25">
      <c r="A60" s="158" t="s">
        <v>152</v>
      </c>
      <c r="B60" s="755">
        <f>SUM(B36:B59)</f>
        <v>28878000</v>
      </c>
      <c r="C60" s="756"/>
      <c r="D60" s="756">
        <f>SUM(D36:D59)</f>
        <v>5531900</v>
      </c>
      <c r="E60" s="757">
        <f>SUM(E36:E59)</f>
        <v>20960472</v>
      </c>
      <c r="F60" s="756">
        <f>SUM(F37:F58)</f>
        <v>5423000</v>
      </c>
      <c r="G60" s="758"/>
      <c r="H60" s="557">
        <f>SUM(H39:H59)</f>
        <v>4764000</v>
      </c>
      <c r="I60" s="686">
        <f>SUM(B60:H60)</f>
        <v>65557372</v>
      </c>
      <c r="K60" s="12"/>
      <c r="L60" s="12"/>
      <c r="M60" s="13"/>
      <c r="N60" s="13"/>
    </row>
    <row r="61" spans="1:14" x14ac:dyDescent="0.2">
      <c r="A61" s="97" t="s">
        <v>155</v>
      </c>
      <c r="B61" s="737"/>
      <c r="C61" s="738"/>
      <c r="D61" s="738"/>
      <c r="E61" s="742"/>
      <c r="F61" s="738"/>
      <c r="G61" s="553">
        <v>52169477</v>
      </c>
      <c r="H61" s="553"/>
      <c r="I61" s="548">
        <f>SUM(G61:H61)</f>
        <v>52169477</v>
      </c>
      <c r="K61" s="12"/>
      <c r="L61" s="12"/>
      <c r="M61" s="13"/>
      <c r="N61" s="13"/>
    </row>
    <row r="62" spans="1:14" x14ac:dyDescent="0.2">
      <c r="A62" s="437" t="s">
        <v>443</v>
      </c>
      <c r="B62" s="738"/>
      <c r="C62" s="738"/>
      <c r="D62" s="738"/>
      <c r="E62" s="742"/>
      <c r="F62" s="738"/>
      <c r="G62" s="552"/>
      <c r="H62" s="552">
        <v>3046178</v>
      </c>
      <c r="I62" s="547">
        <f>SUM(H62)</f>
        <v>3046178</v>
      </c>
      <c r="K62" s="12"/>
      <c r="L62" s="12"/>
      <c r="M62" s="13"/>
      <c r="N62" s="13"/>
    </row>
    <row r="63" spans="1:14" x14ac:dyDescent="0.2">
      <c r="A63" s="483" t="s">
        <v>506</v>
      </c>
      <c r="B63" s="745"/>
      <c r="C63" s="745"/>
      <c r="D63" s="745"/>
      <c r="E63" s="747"/>
      <c r="F63" s="745"/>
      <c r="G63" s="554"/>
      <c r="H63" s="554">
        <v>9397095</v>
      </c>
      <c r="I63" s="665">
        <f>SUM(G63:H63)</f>
        <v>9397095</v>
      </c>
      <c r="K63" s="12"/>
      <c r="L63" s="12"/>
      <c r="M63" s="13"/>
      <c r="N63" s="13"/>
    </row>
    <row r="64" spans="1:14" ht="13.5" thickBot="1" x14ac:dyDescent="0.25">
      <c r="A64" s="183" t="s">
        <v>318</v>
      </c>
      <c r="B64" s="759"/>
      <c r="C64" s="759"/>
      <c r="D64" s="759"/>
      <c r="E64" s="760"/>
      <c r="F64" s="759"/>
      <c r="G64" s="761">
        <f>SUM(G61:G63)</f>
        <v>52169477</v>
      </c>
      <c r="H64" s="759">
        <f>SUM(H61:H63)</f>
        <v>12443273</v>
      </c>
      <c r="I64" s="664">
        <f>SUM(I61:I63)</f>
        <v>64612750</v>
      </c>
      <c r="K64" s="12"/>
      <c r="L64" s="12"/>
      <c r="M64" s="13"/>
      <c r="N64" s="13"/>
    </row>
    <row r="65" spans="1:14" x14ac:dyDescent="0.2">
      <c r="A65" s="611"/>
      <c r="B65" s="762"/>
      <c r="C65" s="762"/>
      <c r="D65" s="762"/>
      <c r="E65" s="763"/>
      <c r="F65" s="762"/>
      <c r="G65" s="764"/>
      <c r="H65" s="762"/>
      <c r="I65" s="612"/>
      <c r="K65" s="12"/>
      <c r="L65" s="12"/>
      <c r="M65" s="13"/>
      <c r="N65" s="13"/>
    </row>
    <row r="66" spans="1:14" x14ac:dyDescent="0.2">
      <c r="A66" s="611"/>
      <c r="B66" s="762"/>
      <c r="C66" s="762"/>
      <c r="D66" s="762"/>
      <c r="E66" s="763"/>
      <c r="F66" s="762"/>
      <c r="G66" s="762"/>
      <c r="H66" s="762"/>
      <c r="I66" s="191"/>
      <c r="K66" s="12"/>
      <c r="L66" s="12"/>
      <c r="M66" s="13"/>
      <c r="N66" s="13"/>
    </row>
    <row r="67" spans="1:14" x14ac:dyDescent="0.2">
      <c r="A67" s="34" t="s">
        <v>124</v>
      </c>
      <c r="B67" s="554">
        <v>739000</v>
      </c>
      <c r="C67" s="745"/>
      <c r="D67" s="554">
        <v>149000</v>
      </c>
      <c r="E67" s="746">
        <v>1136000</v>
      </c>
      <c r="F67" s="747"/>
      <c r="G67" s="747"/>
      <c r="H67" s="747"/>
      <c r="I67" s="491">
        <f>SUM(B67:H67)</f>
        <v>2024000</v>
      </c>
      <c r="J67" s="3"/>
      <c r="K67" s="12"/>
      <c r="L67" s="12"/>
      <c r="M67" s="13"/>
      <c r="N67" s="13"/>
    </row>
    <row r="68" spans="1:14" x14ac:dyDescent="0.2">
      <c r="A68" s="63" t="s">
        <v>146</v>
      </c>
      <c r="B68" s="745"/>
      <c r="C68" s="745"/>
      <c r="D68" s="745"/>
      <c r="E68" s="746">
        <v>883000</v>
      </c>
      <c r="F68" s="745"/>
      <c r="G68" s="745"/>
      <c r="H68" s="745"/>
      <c r="I68" s="491">
        <f>SUM(B68:H68)</f>
        <v>883000</v>
      </c>
      <c r="K68" s="12"/>
      <c r="L68" s="12"/>
      <c r="M68" s="13"/>
      <c r="N68" s="13"/>
    </row>
    <row r="69" spans="1:14" x14ac:dyDescent="0.2">
      <c r="A69" s="149" t="s">
        <v>148</v>
      </c>
      <c r="B69" s="737"/>
      <c r="C69" s="738"/>
      <c r="D69" s="738"/>
      <c r="E69" s="742"/>
      <c r="F69" s="738"/>
      <c r="G69" s="740"/>
      <c r="H69" s="553">
        <v>60000</v>
      </c>
      <c r="I69" s="490">
        <f>SUM(B69:H69)</f>
        <v>60000</v>
      </c>
      <c r="J69" s="3"/>
      <c r="K69" s="12"/>
      <c r="L69" s="12"/>
      <c r="M69" s="13"/>
      <c r="N69" s="13"/>
    </row>
    <row r="70" spans="1:14" x14ac:dyDescent="0.2">
      <c r="A70" s="149" t="s">
        <v>147</v>
      </c>
      <c r="B70" s="737"/>
      <c r="C70" s="738"/>
      <c r="D70" s="738"/>
      <c r="E70" s="742"/>
      <c r="F70" s="738"/>
      <c r="G70" s="740"/>
      <c r="H70" s="553">
        <v>982100</v>
      </c>
      <c r="I70" s="490">
        <f>SUM(B70:H70)</f>
        <v>982100</v>
      </c>
      <c r="J70" s="3"/>
      <c r="K70" s="12"/>
      <c r="L70" s="12"/>
      <c r="M70" s="13"/>
      <c r="N70" s="13"/>
    </row>
    <row r="71" spans="1:14" x14ac:dyDescent="0.2">
      <c r="A71" s="63" t="s">
        <v>505</v>
      </c>
      <c r="B71" s="745"/>
      <c r="C71" s="745"/>
      <c r="D71" s="745"/>
      <c r="E71" s="747"/>
      <c r="F71" s="745"/>
      <c r="G71" s="745"/>
      <c r="H71" s="554">
        <v>9300600</v>
      </c>
      <c r="I71" s="665">
        <f>SUM(H71)</f>
        <v>9300600</v>
      </c>
      <c r="J71" s="3"/>
      <c r="K71" s="12"/>
      <c r="L71" s="12"/>
      <c r="M71" s="13"/>
      <c r="N71" s="13"/>
    </row>
    <row r="72" spans="1:14" ht="13.5" thickBot="1" x14ac:dyDescent="0.25">
      <c r="A72" s="183" t="s">
        <v>153</v>
      </c>
      <c r="B72" s="759">
        <f>SUM(B67:B70)</f>
        <v>739000</v>
      </c>
      <c r="C72" s="759"/>
      <c r="D72" s="759">
        <f>SUM(D67:D70)</f>
        <v>149000</v>
      </c>
      <c r="E72" s="760">
        <f>SUM(E67:E70)</f>
        <v>2019000</v>
      </c>
      <c r="F72" s="759">
        <f>SUM(F67:F70)</f>
        <v>0</v>
      </c>
      <c r="G72" s="759"/>
      <c r="H72" s="759">
        <f>SUM(H67:H71)</f>
        <v>10342700</v>
      </c>
      <c r="I72" s="663">
        <f>SUM(B72:H72)</f>
        <v>13249700</v>
      </c>
      <c r="K72" s="12"/>
      <c r="L72" s="12"/>
      <c r="M72" s="13"/>
      <c r="N72" s="13"/>
    </row>
    <row r="73" spans="1:14" ht="13.5" thickBot="1" x14ac:dyDescent="0.25">
      <c r="A73" s="192"/>
      <c r="B73" s="765"/>
      <c r="C73" s="765"/>
      <c r="D73" s="765"/>
      <c r="E73" s="766"/>
      <c r="F73" s="765"/>
      <c r="G73" s="765"/>
      <c r="H73" s="765"/>
      <c r="I73" s="191"/>
      <c r="K73" s="12"/>
      <c r="L73" s="12"/>
      <c r="M73" s="13"/>
      <c r="N73" s="13"/>
    </row>
    <row r="74" spans="1:14" ht="13.5" thickBot="1" x14ac:dyDescent="0.25">
      <c r="A74" s="493" t="s">
        <v>469</v>
      </c>
      <c r="B74" s="767"/>
      <c r="C74" s="767"/>
      <c r="D74" s="767"/>
      <c r="E74" s="768"/>
      <c r="F74" s="767"/>
      <c r="G74" s="769">
        <v>9000000</v>
      </c>
      <c r="H74" s="769"/>
      <c r="I74" s="550">
        <f>SUM(G74:H74)</f>
        <v>9000000</v>
      </c>
      <c r="K74" s="12"/>
      <c r="L74" s="12"/>
      <c r="M74" s="13"/>
      <c r="N74" s="13"/>
    </row>
    <row r="75" spans="1:14" ht="13.5" thickBot="1" x14ac:dyDescent="0.25">
      <c r="A75" s="46" t="s">
        <v>169</v>
      </c>
      <c r="B75" s="767"/>
      <c r="C75" s="767"/>
      <c r="D75" s="767"/>
      <c r="E75" s="768"/>
      <c r="F75" s="767"/>
      <c r="G75" s="769">
        <f>SUM(G74)</f>
        <v>9000000</v>
      </c>
      <c r="H75" s="769"/>
      <c r="I75" s="550">
        <f>SUM(G75:H75)</f>
        <v>9000000</v>
      </c>
      <c r="J75" s="32"/>
      <c r="K75" s="610"/>
      <c r="L75" s="12"/>
      <c r="M75" s="13"/>
      <c r="N75" s="13"/>
    </row>
    <row r="76" spans="1:14" ht="13.5" thickBot="1" x14ac:dyDescent="0.25">
      <c r="A76" s="184" t="s">
        <v>162</v>
      </c>
      <c r="B76" s="769">
        <f t="shared" ref="B76:H76" si="2">SUM(B60+B64+B72+B75)</f>
        <v>29617000</v>
      </c>
      <c r="C76" s="767">
        <f t="shared" si="2"/>
        <v>0</v>
      </c>
      <c r="D76" s="769">
        <f t="shared" si="2"/>
        <v>5680900</v>
      </c>
      <c r="E76" s="770">
        <f t="shared" si="2"/>
        <v>22979472</v>
      </c>
      <c r="F76" s="769">
        <f t="shared" si="2"/>
        <v>5423000</v>
      </c>
      <c r="G76" s="769">
        <f t="shared" si="2"/>
        <v>61169477</v>
      </c>
      <c r="H76" s="769">
        <f t="shared" si="2"/>
        <v>27549973</v>
      </c>
      <c r="I76" s="550">
        <f>SUM(B76:H76)</f>
        <v>152419822</v>
      </c>
      <c r="J76" s="191"/>
      <c r="K76" s="610"/>
      <c r="L76" s="12"/>
      <c r="M76" s="13"/>
      <c r="N76" s="13"/>
    </row>
    <row r="77" spans="1:14" x14ac:dyDescent="0.2">
      <c r="A77" s="792"/>
      <c r="B77" s="794"/>
      <c r="C77" s="795"/>
      <c r="D77" s="794"/>
      <c r="E77" s="791"/>
      <c r="F77" s="764"/>
      <c r="G77" s="764"/>
      <c r="H77" s="764"/>
      <c r="I77" s="612"/>
      <c r="J77" s="191"/>
      <c r="K77" s="610"/>
      <c r="L77" s="12"/>
      <c r="M77" s="13"/>
      <c r="N77" s="13"/>
    </row>
    <row r="78" spans="1:14" x14ac:dyDescent="0.2">
      <c r="A78" s="793"/>
      <c r="B78" s="764"/>
      <c r="C78" s="762"/>
      <c r="D78" s="764"/>
      <c r="E78" s="791"/>
      <c r="F78" s="764"/>
      <c r="G78" s="764"/>
      <c r="H78" s="764"/>
      <c r="I78" s="612"/>
      <c r="J78" s="191"/>
      <c r="K78" s="610"/>
      <c r="L78" s="12"/>
      <c r="M78" s="13"/>
      <c r="N78" s="13"/>
    </row>
    <row r="79" spans="1:14" ht="13.5" thickBot="1" x14ac:dyDescent="0.25">
      <c r="A79" s="796"/>
      <c r="B79" s="762"/>
      <c r="C79" s="762"/>
      <c r="D79" s="762"/>
      <c r="E79" s="763"/>
      <c r="F79" s="762"/>
      <c r="G79" s="762"/>
      <c r="H79" s="762"/>
      <c r="I79" s="191"/>
      <c r="K79" s="12"/>
      <c r="L79" s="12"/>
      <c r="M79" s="13"/>
      <c r="N79" s="13"/>
    </row>
    <row r="80" spans="1:14" ht="34.5" thickBot="1" x14ac:dyDescent="0.25">
      <c r="A80" s="46" t="s">
        <v>26</v>
      </c>
      <c r="B80" s="798" t="s">
        <v>84</v>
      </c>
      <c r="C80" s="799" t="s">
        <v>33</v>
      </c>
      <c r="D80" s="800" t="s">
        <v>156</v>
      </c>
      <c r="E80" s="801" t="s">
        <v>7</v>
      </c>
      <c r="F80" s="771"/>
      <c r="G80" s="771"/>
      <c r="H80" s="771"/>
      <c r="I80" s="492"/>
      <c r="K80" s="12"/>
      <c r="L80" s="12"/>
      <c r="M80" s="13"/>
      <c r="N80" s="13"/>
    </row>
    <row r="81" spans="1:14" x14ac:dyDescent="0.2">
      <c r="A81" s="787"/>
      <c r="B81" s="788">
        <v>18943900</v>
      </c>
      <c r="C81" s="789">
        <v>27713700</v>
      </c>
      <c r="D81" s="790"/>
      <c r="E81" s="797">
        <f>SUM(B81:D81)</f>
        <v>46657600</v>
      </c>
      <c r="F81" s="771"/>
      <c r="G81" s="771"/>
      <c r="H81" s="771"/>
      <c r="I81" s="492"/>
      <c r="L81" s="12"/>
      <c r="M81" s="13"/>
      <c r="N81" s="13"/>
    </row>
    <row r="82" spans="1:14" ht="13.5" thickBot="1" x14ac:dyDescent="0.25">
      <c r="A82" s="436" t="s">
        <v>532</v>
      </c>
      <c r="B82" s="788">
        <v>600000</v>
      </c>
      <c r="C82" s="789"/>
      <c r="D82" s="790"/>
      <c r="E82" s="554">
        <f>SUM(B82:D82)</f>
        <v>600000</v>
      </c>
      <c r="F82" s="771"/>
      <c r="G82" s="771"/>
      <c r="H82" s="771"/>
      <c r="I82" s="492"/>
      <c r="L82" s="12"/>
      <c r="M82" s="13"/>
      <c r="N82" s="13"/>
    </row>
    <row r="83" spans="1:14" ht="13.5" thickBot="1" x14ac:dyDescent="0.25">
      <c r="A83" s="138" t="s">
        <v>114</v>
      </c>
      <c r="B83" s="555">
        <f>SUM(B81:B82)</f>
        <v>19543900</v>
      </c>
      <c r="C83" s="556">
        <f>SUM(C81)</f>
        <v>27713700</v>
      </c>
      <c r="D83" s="557">
        <f>SUM(D81)</f>
        <v>0</v>
      </c>
      <c r="E83" s="558">
        <f>SUM(E81:E82)</f>
        <v>47257600</v>
      </c>
      <c r="F83" s="771"/>
      <c r="G83" s="771"/>
      <c r="H83" s="771"/>
      <c r="I83" s="492"/>
      <c r="L83" s="12"/>
      <c r="M83" s="13"/>
      <c r="N83" s="13"/>
    </row>
    <row r="84" spans="1:14" ht="13.5" thickBot="1" x14ac:dyDescent="0.25">
      <c r="A84" s="7"/>
      <c r="B84" s="551"/>
      <c r="C84" s="551"/>
      <c r="D84" s="551"/>
      <c r="E84" s="551"/>
      <c r="F84" s="551"/>
      <c r="G84" s="551"/>
      <c r="H84" s="551"/>
      <c r="I84" s="492"/>
      <c r="L84" s="12"/>
      <c r="M84" s="13"/>
      <c r="N84" s="13"/>
    </row>
    <row r="85" spans="1:14" ht="13.5" thickBot="1" x14ac:dyDescent="0.25">
      <c r="A85" s="46" t="s">
        <v>27</v>
      </c>
      <c r="B85" s="765" t="s">
        <v>91</v>
      </c>
      <c r="C85" s="767" t="s">
        <v>22</v>
      </c>
      <c r="D85" s="767"/>
      <c r="E85" s="771"/>
      <c r="F85" s="771"/>
      <c r="G85" s="771"/>
      <c r="H85" s="771"/>
      <c r="I85" s="492"/>
      <c r="L85" s="12"/>
      <c r="M85" s="13"/>
      <c r="N85" s="13"/>
    </row>
    <row r="86" spans="1:14" ht="13.5" thickBot="1" x14ac:dyDescent="0.25">
      <c r="A86" s="91" t="s">
        <v>85</v>
      </c>
      <c r="B86" s="772"/>
      <c r="C86" s="773"/>
      <c r="D86" s="773"/>
      <c r="E86" s="551"/>
      <c r="F86" s="551"/>
      <c r="G86" s="551"/>
      <c r="H86" s="551"/>
      <c r="I86" s="492"/>
      <c r="L86" s="12"/>
      <c r="M86" s="13"/>
      <c r="N86" s="13"/>
    </row>
    <row r="87" spans="1:14" ht="13.5" thickBot="1" x14ac:dyDescent="0.25">
      <c r="A87" s="92" t="s">
        <v>86</v>
      </c>
      <c r="B87" s="774"/>
      <c r="C87" s="773"/>
      <c r="D87" s="773"/>
      <c r="E87" s="551"/>
      <c r="F87" s="551"/>
      <c r="G87" s="551"/>
      <c r="H87" s="551"/>
      <c r="I87" s="492"/>
      <c r="L87" s="12"/>
      <c r="M87" s="13"/>
      <c r="N87" s="13"/>
    </row>
    <row r="88" spans="1:14" ht="13.5" thickBot="1" x14ac:dyDescent="0.25">
      <c r="B88" s="551"/>
      <c r="C88" s="551"/>
      <c r="D88" s="551"/>
      <c r="E88" s="551"/>
      <c r="F88" s="551"/>
      <c r="G88" s="551"/>
      <c r="H88" s="551"/>
      <c r="I88" s="492"/>
      <c r="L88" s="12"/>
      <c r="M88" s="13"/>
      <c r="N88" s="13"/>
    </row>
    <row r="89" spans="1:14" ht="13.5" thickBot="1" x14ac:dyDescent="0.25">
      <c r="A89" s="93" t="s">
        <v>87</v>
      </c>
      <c r="B89" s="848">
        <v>24055329</v>
      </c>
      <c r="C89" s="849"/>
      <c r="D89" s="775"/>
      <c r="E89" s="551"/>
      <c r="F89" s="551"/>
      <c r="G89" s="551"/>
      <c r="H89" s="551"/>
      <c r="I89" s="492"/>
      <c r="L89" s="12"/>
      <c r="M89" s="13"/>
      <c r="N89" s="13"/>
    </row>
    <row r="90" spans="1:14" ht="13.5" thickBot="1" x14ac:dyDescent="0.25">
      <c r="A90" s="46" t="s">
        <v>20</v>
      </c>
      <c r="B90" s="850"/>
      <c r="C90" s="851"/>
      <c r="D90" s="775"/>
      <c r="E90" s="551"/>
      <c r="F90" s="551"/>
      <c r="G90" s="551"/>
      <c r="H90" s="551"/>
      <c r="I90" s="492"/>
      <c r="L90" s="12"/>
      <c r="M90" s="13"/>
      <c r="N90" s="13"/>
    </row>
    <row r="91" spans="1:14" ht="13.5" thickBot="1" x14ac:dyDescent="0.25">
      <c r="A91" s="36" t="s">
        <v>89</v>
      </c>
      <c r="B91" s="776"/>
      <c r="C91" s="777">
        <v>13781701</v>
      </c>
      <c r="D91" s="775"/>
      <c r="E91" s="551"/>
      <c r="F91" s="551"/>
      <c r="G91" s="551"/>
      <c r="H91" s="551"/>
      <c r="I91" s="492"/>
      <c r="L91" s="12"/>
      <c r="M91" s="13"/>
      <c r="N91" s="13"/>
    </row>
    <row r="92" spans="1:14" ht="13.5" thickBot="1" x14ac:dyDescent="0.25">
      <c r="A92" s="75" t="s">
        <v>90</v>
      </c>
      <c r="B92" s="776"/>
      <c r="C92" s="778"/>
      <c r="D92" s="775"/>
      <c r="E92" s="551"/>
      <c r="F92" s="551"/>
      <c r="G92" s="551"/>
      <c r="H92" s="551"/>
      <c r="I92" s="492"/>
      <c r="L92" s="12"/>
      <c r="M92" s="13"/>
      <c r="N92" s="13"/>
    </row>
    <row r="93" spans="1:14" x14ac:dyDescent="0.2">
      <c r="A93" s="98" t="s">
        <v>88</v>
      </c>
      <c r="B93" s="852"/>
      <c r="C93" s="853"/>
      <c r="D93" s="775"/>
      <c r="E93" s="551"/>
      <c r="F93" s="551"/>
      <c r="G93" s="551"/>
      <c r="H93" s="551"/>
      <c r="I93" s="492"/>
      <c r="L93" s="12"/>
      <c r="M93" s="13"/>
      <c r="N93" s="13"/>
    </row>
    <row r="94" spans="1:14" x14ac:dyDescent="0.2">
      <c r="A94" s="74" t="s">
        <v>533</v>
      </c>
      <c r="B94" s="854">
        <v>10273628</v>
      </c>
      <c r="C94" s="855"/>
      <c r="D94" s="775"/>
      <c r="E94" s="551"/>
      <c r="F94" s="551"/>
      <c r="G94" s="551"/>
      <c r="H94" s="551"/>
      <c r="I94" s="492"/>
      <c r="L94" s="12"/>
      <c r="M94" s="13"/>
      <c r="N94" s="13"/>
    </row>
    <row r="95" spans="1:14" ht="13.5" thickBot="1" x14ac:dyDescent="0.25">
      <c r="A95" s="75" t="s">
        <v>90</v>
      </c>
      <c r="B95" s="846"/>
      <c r="C95" s="847"/>
      <c r="D95" s="775"/>
      <c r="E95" s="551"/>
      <c r="F95" s="551"/>
      <c r="G95" s="551"/>
      <c r="H95" s="551"/>
      <c r="I95" s="492"/>
      <c r="L95" s="12"/>
      <c r="M95" s="13"/>
      <c r="N95" s="13"/>
    </row>
    <row r="96" spans="1:14" x14ac:dyDescent="0.2">
      <c r="B96" s="492"/>
      <c r="C96" s="492"/>
      <c r="D96" s="492"/>
      <c r="E96" s="492"/>
      <c r="F96" s="492"/>
      <c r="G96" s="492"/>
      <c r="H96" s="492"/>
      <c r="I96" s="492"/>
      <c r="L96" s="12"/>
      <c r="M96" s="13"/>
      <c r="N96" s="13"/>
    </row>
    <row r="97" spans="12:14" x14ac:dyDescent="0.2">
      <c r="L97" s="12"/>
      <c r="M97" s="13"/>
      <c r="N97" s="13"/>
    </row>
    <row r="98" spans="12:14" x14ac:dyDescent="0.2">
      <c r="L98" s="12"/>
      <c r="M98" s="13"/>
      <c r="N98" s="13"/>
    </row>
    <row r="99" spans="12:14" x14ac:dyDescent="0.2">
      <c r="L99" s="12"/>
      <c r="M99" s="13"/>
      <c r="N99" s="13"/>
    </row>
    <row r="100" spans="12:14" x14ac:dyDescent="0.2">
      <c r="L100" s="12"/>
      <c r="M100" s="13"/>
      <c r="N100" s="13"/>
    </row>
    <row r="101" spans="12:14" x14ac:dyDescent="0.2">
      <c r="L101" s="12"/>
      <c r="M101" s="13"/>
      <c r="N101" s="13"/>
    </row>
    <row r="102" spans="12:14" x14ac:dyDescent="0.2">
      <c r="L102" s="12"/>
      <c r="M102" s="13"/>
      <c r="N102" s="13"/>
    </row>
    <row r="103" spans="12:14" x14ac:dyDescent="0.2">
      <c r="L103" s="12"/>
      <c r="M103" s="13"/>
      <c r="N103" s="13"/>
    </row>
    <row r="104" spans="12:14" x14ac:dyDescent="0.2">
      <c r="L104" s="12"/>
    </row>
    <row r="105" spans="12:14" x14ac:dyDescent="0.2">
      <c r="L105" s="12"/>
    </row>
    <row r="106" spans="12:14" x14ac:dyDescent="0.2">
      <c r="L106" s="12"/>
    </row>
    <row r="107" spans="12:14" x14ac:dyDescent="0.2">
      <c r="L107" s="12"/>
    </row>
    <row r="108" spans="12:14" x14ac:dyDescent="0.2">
      <c r="L108" s="12"/>
    </row>
    <row r="109" spans="12:14" x14ac:dyDescent="0.2">
      <c r="L109" s="12"/>
    </row>
    <row r="110" spans="12:14" x14ac:dyDescent="0.2">
      <c r="L110" s="12"/>
    </row>
    <row r="111" spans="12:14" x14ac:dyDescent="0.2">
      <c r="L111" s="12"/>
    </row>
    <row r="112" spans="12:14" x14ac:dyDescent="0.2">
      <c r="L112" s="12"/>
    </row>
    <row r="113" spans="12:12" x14ac:dyDescent="0.2">
      <c r="L113" s="12"/>
    </row>
    <row r="114" spans="12:12" x14ac:dyDescent="0.2">
      <c r="L114" s="12"/>
    </row>
    <row r="115" spans="12:12" x14ac:dyDescent="0.2">
      <c r="L115" s="12"/>
    </row>
    <row r="116" spans="12:12" x14ac:dyDescent="0.2">
      <c r="L116" s="12"/>
    </row>
    <row r="117" spans="12:12" x14ac:dyDescent="0.2">
      <c r="L117" s="12"/>
    </row>
    <row r="118" spans="12:12" x14ac:dyDescent="0.2">
      <c r="L118" s="12"/>
    </row>
    <row r="119" spans="12:12" x14ac:dyDescent="0.2">
      <c r="L119" s="12"/>
    </row>
    <row r="120" spans="12:12" x14ac:dyDescent="0.2">
      <c r="L120" s="12"/>
    </row>
  </sheetData>
  <mergeCells count="5">
    <mergeCell ref="B95:C95"/>
    <mergeCell ref="B89:C89"/>
    <mergeCell ref="B90:C90"/>
    <mergeCell ref="B93:C93"/>
    <mergeCell ref="B94:C94"/>
  </mergeCells>
  <phoneticPr fontId="0" type="noConversion"/>
  <pageMargins left="0.75" right="0.75" top="1" bottom="1" header="0.5" footer="0.5"/>
  <pageSetup paperSize="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8"/>
  <sheetViews>
    <sheetView workbookViewId="0">
      <selection activeCell="B1" sqref="B1"/>
    </sheetView>
  </sheetViews>
  <sheetFormatPr defaultRowHeight="12.75" x14ac:dyDescent="0.2"/>
  <cols>
    <col min="1" max="1" width="41.42578125" customWidth="1"/>
    <col min="2" max="2" width="11.7109375" customWidth="1"/>
    <col min="3" max="3" width="10.140625" bestFit="1" customWidth="1"/>
    <col min="4" max="4" width="12.85546875" customWidth="1"/>
    <col min="5" max="5" width="10.5703125" customWidth="1"/>
    <col min="8" max="8" width="10.42578125" customWidth="1"/>
  </cols>
  <sheetData>
    <row r="1" spans="1:8" x14ac:dyDescent="0.2">
      <c r="A1" t="s">
        <v>557</v>
      </c>
      <c r="B1" s="3"/>
    </row>
    <row r="2" spans="1:8" x14ac:dyDescent="0.2">
      <c r="A2" s="7" t="s">
        <v>145</v>
      </c>
      <c r="G2" s="2"/>
      <c r="H2" s="154"/>
    </row>
    <row r="3" spans="1:8" x14ac:dyDescent="0.2">
      <c r="A3" s="7"/>
      <c r="B3" s="2">
        <v>2016</v>
      </c>
      <c r="C3" s="2"/>
      <c r="D3" s="2"/>
      <c r="E3" s="2"/>
      <c r="F3" s="2"/>
      <c r="G3" s="2"/>
      <c r="H3" s="2"/>
    </row>
    <row r="4" spans="1:8" ht="13.5" thickBot="1" x14ac:dyDescent="0.25">
      <c r="A4" s="7"/>
      <c r="B4" s="2"/>
      <c r="C4" s="2"/>
      <c r="D4" s="2"/>
      <c r="E4" s="2"/>
      <c r="F4" s="2"/>
      <c r="G4" s="2"/>
      <c r="H4" s="2"/>
    </row>
    <row r="5" spans="1:8" ht="15" x14ac:dyDescent="0.2">
      <c r="A5" s="100" t="s">
        <v>93</v>
      </c>
      <c r="B5" s="712"/>
      <c r="C5" s="713"/>
      <c r="D5" s="713" t="s">
        <v>164</v>
      </c>
      <c r="E5" s="714" t="s">
        <v>485</v>
      </c>
      <c r="F5" s="37"/>
      <c r="G5" s="37"/>
      <c r="H5" s="9"/>
    </row>
    <row r="6" spans="1:8" ht="15.75" thickBot="1" x14ac:dyDescent="0.25">
      <c r="A6" s="345"/>
      <c r="B6" s="697" t="s">
        <v>171</v>
      </c>
      <c r="C6" s="698" t="s">
        <v>504</v>
      </c>
      <c r="D6" s="698" t="s">
        <v>165</v>
      </c>
      <c r="E6" s="715" t="s">
        <v>165</v>
      </c>
      <c r="F6" s="37"/>
      <c r="G6" s="37"/>
      <c r="H6" s="9"/>
    </row>
    <row r="7" spans="1:8" ht="15.75" thickBot="1" x14ac:dyDescent="0.25">
      <c r="A7" s="82" t="s">
        <v>94</v>
      </c>
      <c r="B7" s="509">
        <f>B8</f>
        <v>49878877</v>
      </c>
      <c r="C7" s="509">
        <v>52169477</v>
      </c>
      <c r="D7" s="509">
        <f>D8</f>
        <v>52169477</v>
      </c>
      <c r="E7" s="707">
        <f>E8</f>
        <v>0</v>
      </c>
      <c r="F7" s="37"/>
      <c r="G7" s="37"/>
      <c r="H7" s="9"/>
    </row>
    <row r="8" spans="1:8" ht="15.75" thickBot="1" x14ac:dyDescent="0.25">
      <c r="A8" s="693" t="s">
        <v>95</v>
      </c>
      <c r="B8" s="703">
        <v>49878877</v>
      </c>
      <c r="C8" s="703">
        <v>52169477</v>
      </c>
      <c r="D8" s="703">
        <v>52169477</v>
      </c>
      <c r="E8" s="716"/>
      <c r="F8" s="37"/>
      <c r="G8" s="37"/>
      <c r="H8" s="9"/>
    </row>
    <row r="9" spans="1:8" ht="15.75" thickBot="1" x14ac:dyDescent="0.25">
      <c r="A9" s="694" t="s">
        <v>101</v>
      </c>
      <c r="B9" s="125"/>
      <c r="C9" s="125"/>
      <c r="D9" s="125"/>
      <c r="E9" s="708"/>
      <c r="F9" s="37"/>
      <c r="G9" s="37"/>
      <c r="H9" s="9"/>
    </row>
    <row r="10" spans="1:8" ht="15.75" thickBot="1" x14ac:dyDescent="0.25">
      <c r="A10" s="695" t="s">
        <v>115</v>
      </c>
      <c r="B10" s="704"/>
      <c r="C10" s="704"/>
      <c r="D10" s="704"/>
      <c r="E10" s="717"/>
      <c r="F10" s="37"/>
      <c r="G10" s="37"/>
      <c r="H10" s="9"/>
    </row>
    <row r="11" spans="1:8" ht="15.75" thickBot="1" x14ac:dyDescent="0.25">
      <c r="A11" s="82" t="s">
        <v>96</v>
      </c>
      <c r="B11" s="709"/>
      <c r="C11" s="709"/>
      <c r="D11" s="709"/>
      <c r="E11" s="710"/>
      <c r="F11" s="37"/>
      <c r="G11" s="37"/>
      <c r="H11" s="9"/>
    </row>
    <row r="12" spans="1:8" ht="15.75" thickBot="1" x14ac:dyDescent="0.25">
      <c r="A12" s="693" t="s">
        <v>103</v>
      </c>
      <c r="B12" s="704"/>
      <c r="C12" s="704"/>
      <c r="D12" s="704"/>
      <c r="E12" s="717"/>
      <c r="F12" s="37"/>
      <c r="G12" s="37"/>
      <c r="H12" s="9"/>
    </row>
    <row r="13" spans="1:8" ht="15.75" thickBot="1" x14ac:dyDescent="0.25">
      <c r="A13" s="711" t="s">
        <v>97</v>
      </c>
      <c r="B13" s="513">
        <f>SUM(B14+B15+B16+B17)</f>
        <v>10692000</v>
      </c>
      <c r="C13" s="509">
        <f>SUM(C14+C15+C16+C17)</f>
        <v>10692000</v>
      </c>
      <c r="D13" s="509">
        <f>SUM(D14+D15+D16+D17)</f>
        <v>8517000</v>
      </c>
      <c r="E13" s="707">
        <f>SUM(E14+E15+E16+E17)</f>
        <v>2175000</v>
      </c>
      <c r="F13" s="37"/>
      <c r="G13" s="37"/>
      <c r="H13" s="9"/>
    </row>
    <row r="14" spans="1:8" ht="15" x14ac:dyDescent="0.2">
      <c r="A14" s="254" t="s">
        <v>117</v>
      </c>
      <c r="B14" s="705">
        <v>2175000</v>
      </c>
      <c r="C14" s="705">
        <v>2175000</v>
      </c>
      <c r="D14" s="705"/>
      <c r="E14" s="718">
        <v>2175000</v>
      </c>
      <c r="F14" s="37"/>
      <c r="G14" s="37"/>
      <c r="H14" s="9"/>
    </row>
    <row r="15" spans="1:8" ht="15" x14ac:dyDescent="0.2">
      <c r="A15" s="254" t="s">
        <v>486</v>
      </c>
      <c r="B15" s="696">
        <v>6244000</v>
      </c>
      <c r="C15" s="696">
        <v>6244000</v>
      </c>
      <c r="D15" s="696">
        <v>6244000</v>
      </c>
      <c r="E15" s="719"/>
      <c r="F15" s="37"/>
      <c r="G15" s="37"/>
      <c r="H15" s="9"/>
    </row>
    <row r="16" spans="1:8" ht="15" x14ac:dyDescent="0.2">
      <c r="A16" s="128" t="s">
        <v>82</v>
      </c>
      <c r="B16" s="507"/>
      <c r="C16" s="507"/>
      <c r="D16" s="507"/>
      <c r="E16" s="720"/>
      <c r="F16" s="37"/>
      <c r="G16" s="37"/>
      <c r="H16" s="9"/>
    </row>
    <row r="17" spans="1:8" ht="15.75" thickBot="1" x14ac:dyDescent="0.25">
      <c r="A17" s="701" t="s">
        <v>527</v>
      </c>
      <c r="B17" s="699">
        <v>2273000</v>
      </c>
      <c r="C17" s="700">
        <v>2273000</v>
      </c>
      <c r="D17" s="699">
        <v>2273000</v>
      </c>
      <c r="E17" s="721"/>
      <c r="F17" s="37"/>
      <c r="G17" s="37"/>
      <c r="H17" s="9"/>
    </row>
    <row r="18" spans="1:8" ht="15.75" thickBot="1" x14ac:dyDescent="0.25">
      <c r="A18" s="147" t="s">
        <v>98</v>
      </c>
      <c r="B18" s="709">
        <f>B19</f>
        <v>0</v>
      </c>
      <c r="C18" s="709">
        <f>C19</f>
        <v>0</v>
      </c>
      <c r="D18" s="709">
        <f>D19</f>
        <v>0</v>
      </c>
      <c r="E18" s="710">
        <f>E19</f>
        <v>0</v>
      </c>
      <c r="F18" s="37"/>
      <c r="G18" s="37"/>
      <c r="H18" s="9"/>
    </row>
    <row r="19" spans="1:8" ht="13.5" thickBot="1" x14ac:dyDescent="0.25">
      <c r="A19" s="702" t="s">
        <v>100</v>
      </c>
      <c r="B19" s="704"/>
      <c r="C19" s="704"/>
      <c r="D19" s="704"/>
      <c r="E19" s="717"/>
      <c r="F19" s="5"/>
      <c r="G19" s="5"/>
      <c r="H19" s="2"/>
    </row>
    <row r="20" spans="1:8" ht="13.5" thickBot="1" x14ac:dyDescent="0.25">
      <c r="A20" s="147" t="s">
        <v>27</v>
      </c>
      <c r="B20" s="709">
        <f>B21</f>
        <v>0</v>
      </c>
      <c r="C20" s="709">
        <f>C21</f>
        <v>0</v>
      </c>
      <c r="D20" s="709">
        <f>D21</f>
        <v>0</v>
      </c>
      <c r="E20" s="710">
        <f>E21</f>
        <v>0</v>
      </c>
      <c r="F20" s="5"/>
      <c r="G20" s="5"/>
      <c r="H20" s="2"/>
    </row>
    <row r="21" spans="1:8" ht="13.5" thickBot="1" x14ac:dyDescent="0.25">
      <c r="A21" s="701" t="s">
        <v>99</v>
      </c>
      <c r="B21" s="704"/>
      <c r="C21" s="704"/>
      <c r="D21" s="704"/>
      <c r="E21" s="717"/>
      <c r="F21" s="5"/>
      <c r="G21" s="5"/>
      <c r="H21" s="2"/>
    </row>
    <row r="22" spans="1:8" ht="13.5" thickBot="1" x14ac:dyDescent="0.25">
      <c r="A22" s="139" t="s">
        <v>104</v>
      </c>
      <c r="B22" s="509">
        <v>1428123</v>
      </c>
      <c r="C22" s="509">
        <v>1428123</v>
      </c>
      <c r="D22" s="509">
        <v>1428123</v>
      </c>
      <c r="E22" s="707"/>
      <c r="F22" s="482" t="s">
        <v>483</v>
      </c>
      <c r="G22" s="5"/>
      <c r="H22" s="2"/>
    </row>
    <row r="23" spans="1:8" ht="13.5" thickBot="1" x14ac:dyDescent="0.25">
      <c r="A23" s="706" t="s">
        <v>83</v>
      </c>
      <c r="B23" s="722">
        <f>SUM(B7+B9+B11+B13+B18+B20+B22)</f>
        <v>61999000</v>
      </c>
      <c r="C23" s="722">
        <f>SUM(C7+C9+C11+C13+C18+C20+C22)</f>
        <v>64289600</v>
      </c>
      <c r="D23" s="722">
        <f>SUM(D7+D9+D11+D13+D18+D20+D22)</f>
        <v>62114600</v>
      </c>
      <c r="E23" s="723">
        <f>SUM(E7+E9+E11+E13+E18+E20+E22)</f>
        <v>2175000</v>
      </c>
      <c r="F23" s="5"/>
      <c r="G23" s="5"/>
      <c r="H23" s="2"/>
    </row>
    <row r="24" spans="1:8" x14ac:dyDescent="0.2">
      <c r="A24" s="96"/>
      <c r="B24" s="5"/>
      <c r="C24" s="5"/>
      <c r="D24" s="5"/>
      <c r="E24" s="5"/>
      <c r="F24" s="5"/>
      <c r="G24" s="5"/>
      <c r="H24" s="2"/>
    </row>
    <row r="25" spans="1:8" x14ac:dyDescent="0.2">
      <c r="A25" s="164"/>
      <c r="B25" s="2"/>
      <c r="C25" s="2"/>
      <c r="D25" s="2"/>
      <c r="E25" s="2"/>
      <c r="F25" s="2"/>
      <c r="G25" s="2"/>
      <c r="H25" s="2"/>
    </row>
    <row r="26" spans="1:8" x14ac:dyDescent="0.2">
      <c r="A26" s="164"/>
      <c r="B26" s="2"/>
      <c r="C26" s="2"/>
      <c r="D26" s="2"/>
      <c r="E26" s="2"/>
      <c r="F26" s="2"/>
      <c r="G26" s="2"/>
      <c r="H26" s="2"/>
    </row>
    <row r="27" spans="1:8" x14ac:dyDescent="0.2">
      <c r="A27" s="164"/>
      <c r="B27" s="2"/>
      <c r="C27" s="2"/>
      <c r="D27" s="2"/>
      <c r="E27" s="2"/>
      <c r="F27" s="2"/>
      <c r="G27" s="2"/>
      <c r="H27" s="2"/>
    </row>
    <row r="28" spans="1:8" x14ac:dyDescent="0.2">
      <c r="A28" s="164"/>
      <c r="B28" s="2"/>
      <c r="C28" s="2"/>
      <c r="D28" s="2"/>
      <c r="E28" s="2"/>
      <c r="F28" s="2"/>
      <c r="G28" s="2"/>
      <c r="H28" s="2"/>
    </row>
    <row r="29" spans="1:8" x14ac:dyDescent="0.2">
      <c r="A29" s="164"/>
      <c r="B29" s="2"/>
      <c r="C29" s="2"/>
      <c r="D29" s="2"/>
      <c r="E29" s="2"/>
      <c r="F29" s="2"/>
      <c r="G29" s="2"/>
      <c r="H29" s="2"/>
    </row>
    <row r="30" spans="1:8" x14ac:dyDescent="0.2">
      <c r="A30" s="164"/>
      <c r="B30" s="2"/>
      <c r="C30" s="2"/>
      <c r="D30" s="2"/>
      <c r="E30" s="2"/>
      <c r="F30" s="2"/>
      <c r="G30" s="2"/>
      <c r="H30" s="2"/>
    </row>
    <row r="31" spans="1:8" x14ac:dyDescent="0.2">
      <c r="A31" s="164"/>
      <c r="B31" s="2"/>
      <c r="C31" s="2"/>
      <c r="D31" s="2"/>
      <c r="E31" s="2"/>
      <c r="F31" s="2"/>
      <c r="G31" s="2"/>
      <c r="H31" s="2"/>
    </row>
    <row r="32" spans="1:8" x14ac:dyDescent="0.2">
      <c r="A32" s="164"/>
      <c r="B32" s="2"/>
      <c r="C32" s="2"/>
      <c r="D32" s="2"/>
      <c r="E32" s="2"/>
      <c r="F32" s="2"/>
      <c r="G32" s="2"/>
      <c r="H32" s="2"/>
    </row>
    <row r="33" spans="1:8" x14ac:dyDescent="0.2">
      <c r="A33" s="164"/>
      <c r="B33" s="2"/>
      <c r="C33" s="2"/>
      <c r="D33" s="2"/>
      <c r="E33" s="2"/>
      <c r="F33" s="2"/>
      <c r="G33" s="2"/>
      <c r="H33" s="2"/>
    </row>
    <row r="34" spans="1:8" ht="13.5" thickBot="1" x14ac:dyDescent="0.25">
      <c r="A34" s="6" t="s">
        <v>31</v>
      </c>
      <c r="B34" s="2"/>
      <c r="E34" s="2"/>
      <c r="F34" s="2"/>
      <c r="G34" s="2"/>
      <c r="H34" s="2"/>
    </row>
    <row r="35" spans="1:8" ht="45.75" thickBot="1" x14ac:dyDescent="0.25">
      <c r="A35" s="59" t="s">
        <v>23</v>
      </c>
      <c r="B35" s="162" t="s">
        <v>61</v>
      </c>
      <c r="C35" s="163" t="s">
        <v>24</v>
      </c>
      <c r="D35" s="163" t="s">
        <v>92</v>
      </c>
      <c r="E35" s="163" t="s">
        <v>62</v>
      </c>
      <c r="F35" s="163" t="s">
        <v>25</v>
      </c>
      <c r="G35" s="180" t="s">
        <v>63</v>
      </c>
      <c r="H35" s="181" t="s">
        <v>71</v>
      </c>
    </row>
    <row r="36" spans="1:8" ht="13.5" thickBot="1" x14ac:dyDescent="0.25">
      <c r="A36" s="58" t="s">
        <v>144</v>
      </c>
      <c r="B36" s="559">
        <v>23627000</v>
      </c>
      <c r="C36" s="506">
        <v>4565000</v>
      </c>
      <c r="D36" s="506"/>
      <c r="E36" s="560">
        <v>4063000</v>
      </c>
      <c r="F36" s="61"/>
      <c r="G36" s="62"/>
      <c r="H36" s="588">
        <f t="shared" ref="H36:H41" si="0">SUM(B36:G36)</f>
        <v>32255000</v>
      </c>
    </row>
    <row r="37" spans="1:8" ht="38.25" x14ac:dyDescent="0.2">
      <c r="A37" s="561" t="s">
        <v>383</v>
      </c>
      <c r="B37" s="691">
        <v>110000</v>
      </c>
      <c r="C37" s="195">
        <v>22000</v>
      </c>
      <c r="D37" s="195"/>
      <c r="E37" s="562"/>
      <c r="F37" s="562"/>
      <c r="G37" s="563"/>
      <c r="H37" s="692">
        <f>SUM(B37:G37)</f>
        <v>132000</v>
      </c>
    </row>
    <row r="38" spans="1:8" x14ac:dyDescent="0.2">
      <c r="A38" s="565" t="s">
        <v>487</v>
      </c>
      <c r="B38" s="507">
        <v>2324000</v>
      </c>
      <c r="C38" s="34">
        <v>479000</v>
      </c>
      <c r="D38" s="507"/>
      <c r="E38" s="546">
        <v>3890000</v>
      </c>
      <c r="F38" s="35"/>
      <c r="G38" s="35"/>
      <c r="H38" s="567">
        <f t="shared" si="0"/>
        <v>6693000</v>
      </c>
    </row>
    <row r="39" spans="1:8" x14ac:dyDescent="0.2">
      <c r="A39" s="565" t="s">
        <v>488</v>
      </c>
      <c r="B39" s="507">
        <v>6339000</v>
      </c>
      <c r="C39" s="34">
        <v>1296000</v>
      </c>
      <c r="D39" s="507"/>
      <c r="E39" s="546">
        <v>10281000</v>
      </c>
      <c r="F39" s="35"/>
      <c r="G39" s="35"/>
      <c r="H39" s="567">
        <f t="shared" si="0"/>
        <v>17916000</v>
      </c>
    </row>
    <row r="40" spans="1:8" x14ac:dyDescent="0.2">
      <c r="A40" s="565" t="s">
        <v>489</v>
      </c>
      <c r="B40" s="507">
        <v>31000</v>
      </c>
      <c r="C40" s="34">
        <v>6000</v>
      </c>
      <c r="D40" s="507"/>
      <c r="E40" s="546">
        <v>103000</v>
      </c>
      <c r="F40" s="35"/>
      <c r="G40" s="35"/>
      <c r="H40" s="567">
        <f t="shared" si="0"/>
        <v>140000</v>
      </c>
    </row>
    <row r="41" spans="1:8" ht="13.5" thickBot="1" x14ac:dyDescent="0.25">
      <c r="A41" s="436" t="s">
        <v>490</v>
      </c>
      <c r="B41" s="566">
        <v>883000</v>
      </c>
      <c r="C41" s="122">
        <v>182000</v>
      </c>
      <c r="D41" s="522"/>
      <c r="E41" s="522">
        <v>1701000</v>
      </c>
      <c r="F41" s="564"/>
      <c r="G41" s="123"/>
      <c r="H41" s="568">
        <f t="shared" si="0"/>
        <v>2766000</v>
      </c>
    </row>
    <row r="42" spans="1:8" ht="13.5" thickBot="1" x14ac:dyDescent="0.25">
      <c r="A42" s="146" t="s">
        <v>7</v>
      </c>
      <c r="B42" s="585">
        <f>SUM(B36:B41)</f>
        <v>33314000</v>
      </c>
      <c r="C42" s="586">
        <f>SUM(C36:C41)</f>
        <v>6550000</v>
      </c>
      <c r="D42" s="586">
        <f>SUM(D36:D41)</f>
        <v>0</v>
      </c>
      <c r="E42" s="587">
        <f>SUM(E36:E41)</f>
        <v>20038000</v>
      </c>
      <c r="F42" s="151"/>
      <c r="G42" s="152"/>
      <c r="H42" s="588">
        <f>SUM(H36:H41)</f>
        <v>59902000</v>
      </c>
    </row>
    <row r="43" spans="1:8" ht="13.5" thickBot="1" x14ac:dyDescent="0.25">
      <c r="A43" s="138" t="s">
        <v>172</v>
      </c>
      <c r="B43" s="513">
        <f>SUM(B42)</f>
        <v>33314000</v>
      </c>
      <c r="C43" s="125">
        <f>SUM(C42)</f>
        <v>6550000</v>
      </c>
      <c r="D43" s="509">
        <f>SUM(D42)</f>
        <v>0</v>
      </c>
      <c r="E43" s="589">
        <f>SUM(E42)</f>
        <v>20038000</v>
      </c>
      <c r="F43" s="571"/>
      <c r="G43" s="572"/>
      <c r="H43" s="588">
        <f>SUM(H42)</f>
        <v>59902000</v>
      </c>
    </row>
    <row r="44" spans="1:8" ht="13.5" thickBot="1" x14ac:dyDescent="0.25">
      <c r="A44" s="159"/>
      <c r="B44" s="159"/>
      <c r="C44" s="159"/>
      <c r="D44" s="159"/>
      <c r="E44" s="160"/>
      <c r="F44" s="160"/>
      <c r="G44" s="160"/>
      <c r="H44" s="160"/>
    </row>
    <row r="45" spans="1:8" x14ac:dyDescent="0.2">
      <c r="A45" s="578" t="s">
        <v>491</v>
      </c>
      <c r="B45" s="573">
        <v>930000</v>
      </c>
      <c r="C45" s="574">
        <v>192000</v>
      </c>
      <c r="D45" s="573"/>
      <c r="E45" s="575">
        <v>1640000</v>
      </c>
      <c r="F45" s="576"/>
      <c r="G45" s="576"/>
      <c r="H45" s="577">
        <f>SUM(B45:G45)</f>
        <v>2762000</v>
      </c>
    </row>
    <row r="46" spans="1:8" ht="13.5" thickBot="1" x14ac:dyDescent="0.25">
      <c r="A46" s="579" t="s">
        <v>492</v>
      </c>
      <c r="B46" s="582">
        <f>SUM(B45)</f>
        <v>930000</v>
      </c>
      <c r="C46" s="580">
        <f>SUM(C45)</f>
        <v>192000</v>
      </c>
      <c r="D46" s="582">
        <f>SUM(D45)</f>
        <v>0</v>
      </c>
      <c r="E46" s="583">
        <f>SUM(E45)</f>
        <v>1640000</v>
      </c>
      <c r="F46" s="581"/>
      <c r="G46" s="581"/>
      <c r="H46" s="584">
        <f>SUM(H45)</f>
        <v>2762000</v>
      </c>
    </row>
    <row r="47" spans="1:8" ht="13.5" thickBot="1" x14ac:dyDescent="0.25">
      <c r="A47" s="223" t="s">
        <v>162</v>
      </c>
      <c r="B47" s="509">
        <f>SUM(B43+B46)</f>
        <v>34244000</v>
      </c>
      <c r="C47" s="125">
        <f>SUM(C43+C46)</f>
        <v>6742000</v>
      </c>
      <c r="D47" s="509">
        <f>SUM(D43+D46)</f>
        <v>0</v>
      </c>
      <c r="E47" s="589">
        <f>SUM(E43+E46)</f>
        <v>21678000</v>
      </c>
      <c r="F47" s="571"/>
      <c r="G47" s="571"/>
      <c r="H47" s="590">
        <f>SUM(B47:G47)</f>
        <v>62664000</v>
      </c>
    </row>
    <row r="48" spans="1:8" ht="28.5" thickBot="1" x14ac:dyDescent="0.25">
      <c r="A48" s="95" t="s">
        <v>26</v>
      </c>
      <c r="B48" s="179" t="s">
        <v>84</v>
      </c>
      <c r="C48" s="504" t="s">
        <v>33</v>
      </c>
      <c r="D48" s="569" t="s">
        <v>64</v>
      </c>
      <c r="E48" s="570" t="s">
        <v>7</v>
      </c>
      <c r="F48" s="32"/>
      <c r="G48" s="32"/>
      <c r="H48" s="14"/>
    </row>
    <row r="49" spans="1:8" ht="13.5" thickBot="1" x14ac:dyDescent="0.25">
      <c r="A49" s="494" t="s">
        <v>470</v>
      </c>
      <c r="B49" s="60">
        <v>127000</v>
      </c>
      <c r="C49" s="503"/>
      <c r="D49" s="591">
        <v>1498600</v>
      </c>
      <c r="E49" s="621">
        <f>SUM(B49:D49)</f>
        <v>1625600</v>
      </c>
      <c r="F49" s="5"/>
      <c r="G49" s="5"/>
      <c r="H49" s="2"/>
    </row>
    <row r="50" spans="1:8" ht="13.5" thickBot="1" x14ac:dyDescent="0.25">
      <c r="A50" s="46" t="s">
        <v>27</v>
      </c>
      <c r="B50" s="116" t="s">
        <v>91</v>
      </c>
      <c r="C50" s="117" t="s">
        <v>107</v>
      </c>
      <c r="D50" s="115"/>
      <c r="E50" s="32"/>
      <c r="F50" s="32"/>
      <c r="G50" s="32"/>
      <c r="H50" s="2"/>
    </row>
    <row r="51" spans="1:8" x14ac:dyDescent="0.2">
      <c r="A51" s="91" t="s">
        <v>85</v>
      </c>
      <c r="B51" s="67"/>
      <c r="C51" s="29"/>
      <c r="D51" s="32"/>
    </row>
    <row r="52" spans="1:8" ht="13.5" thickBot="1" x14ac:dyDescent="0.25">
      <c r="A52" s="92" t="s">
        <v>86</v>
      </c>
      <c r="B52" s="80"/>
      <c r="C52" s="17"/>
      <c r="D52" s="32"/>
      <c r="H52" s="7"/>
    </row>
    <row r="53" spans="1:8" ht="13.5" thickBot="1" x14ac:dyDescent="0.25">
      <c r="H53" s="7"/>
    </row>
    <row r="54" spans="1:8" ht="13.5" thickBot="1" x14ac:dyDescent="0.25">
      <c r="A54" s="93" t="s">
        <v>87</v>
      </c>
      <c r="B54" s="858"/>
      <c r="C54" s="859"/>
      <c r="D54" s="94"/>
    </row>
    <row r="55" spans="1:8" ht="13.5" thickBot="1" x14ac:dyDescent="0.25">
      <c r="A55" s="84" t="s">
        <v>20</v>
      </c>
      <c r="B55" s="860"/>
      <c r="C55" s="861"/>
      <c r="D55" s="94"/>
    </row>
    <row r="56" spans="1:8" x14ac:dyDescent="0.2">
      <c r="A56" s="76" t="s">
        <v>88</v>
      </c>
      <c r="B56" s="862"/>
      <c r="C56" s="863"/>
      <c r="D56" s="94"/>
    </row>
    <row r="57" spans="1:8" x14ac:dyDescent="0.2">
      <c r="A57" s="74" t="s">
        <v>89</v>
      </c>
      <c r="B57" s="864"/>
      <c r="C57" s="865"/>
      <c r="D57" s="94"/>
    </row>
    <row r="58" spans="1:8" ht="13.5" thickBot="1" x14ac:dyDescent="0.25">
      <c r="A58" s="75" t="s">
        <v>90</v>
      </c>
      <c r="B58" s="856"/>
      <c r="C58" s="857"/>
      <c r="D58" s="94"/>
    </row>
  </sheetData>
  <mergeCells count="5">
    <mergeCell ref="B58:C58"/>
    <mergeCell ref="B54:C54"/>
    <mergeCell ref="B55:C55"/>
    <mergeCell ref="B56:C56"/>
    <mergeCell ref="B57:C5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K35"/>
  <sheetViews>
    <sheetView workbookViewId="0">
      <selection activeCell="A3" sqref="A3:K3"/>
    </sheetView>
  </sheetViews>
  <sheetFormatPr defaultRowHeight="12.75" x14ac:dyDescent="0.2"/>
  <cols>
    <col min="1" max="1" width="17.85546875" style="262" customWidth="1"/>
    <col min="2" max="2" width="13" style="262" customWidth="1"/>
    <col min="3" max="4" width="10.85546875" style="262" customWidth="1"/>
    <col min="5" max="5" width="9.140625" style="262"/>
    <col min="6" max="6" width="10.7109375" style="262" customWidth="1"/>
    <col min="7" max="7" width="11.5703125" style="262" customWidth="1"/>
    <col min="8" max="8" width="9.140625" style="262"/>
    <col min="9" max="9" width="11.28515625" style="262" customWidth="1"/>
    <col min="10" max="10" width="10" style="262" customWidth="1"/>
    <col min="11" max="256" width="9.140625" style="262"/>
    <col min="257" max="257" width="17.85546875" style="262" customWidth="1"/>
    <col min="258" max="258" width="13" style="262" customWidth="1"/>
    <col min="259" max="260" width="10.85546875" style="262" customWidth="1"/>
    <col min="261" max="261" width="9.140625" style="262"/>
    <col min="262" max="262" width="10.7109375" style="262" customWidth="1"/>
    <col min="263" max="263" width="11.5703125" style="262" customWidth="1"/>
    <col min="264" max="264" width="9.140625" style="262"/>
    <col min="265" max="265" width="11.28515625" style="262" customWidth="1"/>
    <col min="266" max="266" width="10" style="262" customWidth="1"/>
    <col min="267" max="512" width="9.140625" style="262"/>
    <col min="513" max="513" width="17.85546875" style="262" customWidth="1"/>
    <col min="514" max="514" width="13" style="262" customWidth="1"/>
    <col min="515" max="516" width="10.85546875" style="262" customWidth="1"/>
    <col min="517" max="517" width="9.140625" style="262"/>
    <col min="518" max="518" width="10.7109375" style="262" customWidth="1"/>
    <col min="519" max="519" width="11.5703125" style="262" customWidth="1"/>
    <col min="520" max="520" width="9.140625" style="262"/>
    <col min="521" max="521" width="11.28515625" style="262" customWidth="1"/>
    <col min="522" max="522" width="10" style="262" customWidth="1"/>
    <col min="523" max="768" width="9.140625" style="262"/>
    <col min="769" max="769" width="17.85546875" style="262" customWidth="1"/>
    <col min="770" max="770" width="13" style="262" customWidth="1"/>
    <col min="771" max="772" width="10.85546875" style="262" customWidth="1"/>
    <col min="773" max="773" width="9.140625" style="262"/>
    <col min="774" max="774" width="10.7109375" style="262" customWidth="1"/>
    <col min="775" max="775" width="11.5703125" style="262" customWidth="1"/>
    <col min="776" max="776" width="9.140625" style="262"/>
    <col min="777" max="777" width="11.28515625" style="262" customWidth="1"/>
    <col min="778" max="778" width="10" style="262" customWidth="1"/>
    <col min="779" max="1024" width="9.140625" style="262"/>
    <col min="1025" max="1025" width="17.85546875" style="262" customWidth="1"/>
    <col min="1026" max="1026" width="13" style="262" customWidth="1"/>
    <col min="1027" max="1028" width="10.85546875" style="262" customWidth="1"/>
    <col min="1029" max="1029" width="9.140625" style="262"/>
    <col min="1030" max="1030" width="10.7109375" style="262" customWidth="1"/>
    <col min="1031" max="1031" width="11.5703125" style="262" customWidth="1"/>
    <col min="1032" max="1032" width="9.140625" style="262"/>
    <col min="1033" max="1033" width="11.28515625" style="262" customWidth="1"/>
    <col min="1034" max="1034" width="10" style="262" customWidth="1"/>
    <col min="1035" max="1280" width="9.140625" style="262"/>
    <col min="1281" max="1281" width="17.85546875" style="262" customWidth="1"/>
    <col min="1282" max="1282" width="13" style="262" customWidth="1"/>
    <col min="1283" max="1284" width="10.85546875" style="262" customWidth="1"/>
    <col min="1285" max="1285" width="9.140625" style="262"/>
    <col min="1286" max="1286" width="10.7109375" style="262" customWidth="1"/>
    <col min="1287" max="1287" width="11.5703125" style="262" customWidth="1"/>
    <col min="1288" max="1288" width="9.140625" style="262"/>
    <col min="1289" max="1289" width="11.28515625" style="262" customWidth="1"/>
    <col min="1290" max="1290" width="10" style="262" customWidth="1"/>
    <col min="1291" max="1536" width="9.140625" style="262"/>
    <col min="1537" max="1537" width="17.85546875" style="262" customWidth="1"/>
    <col min="1538" max="1538" width="13" style="262" customWidth="1"/>
    <col min="1539" max="1540" width="10.85546875" style="262" customWidth="1"/>
    <col min="1541" max="1541" width="9.140625" style="262"/>
    <col min="1542" max="1542" width="10.7109375" style="262" customWidth="1"/>
    <col min="1543" max="1543" width="11.5703125" style="262" customWidth="1"/>
    <col min="1544" max="1544" width="9.140625" style="262"/>
    <col min="1545" max="1545" width="11.28515625" style="262" customWidth="1"/>
    <col min="1546" max="1546" width="10" style="262" customWidth="1"/>
    <col min="1547" max="1792" width="9.140625" style="262"/>
    <col min="1793" max="1793" width="17.85546875" style="262" customWidth="1"/>
    <col min="1794" max="1794" width="13" style="262" customWidth="1"/>
    <col min="1795" max="1796" width="10.85546875" style="262" customWidth="1"/>
    <col min="1797" max="1797" width="9.140625" style="262"/>
    <col min="1798" max="1798" width="10.7109375" style="262" customWidth="1"/>
    <col min="1799" max="1799" width="11.5703125" style="262" customWidth="1"/>
    <col min="1800" max="1800" width="9.140625" style="262"/>
    <col min="1801" max="1801" width="11.28515625" style="262" customWidth="1"/>
    <col min="1802" max="1802" width="10" style="262" customWidth="1"/>
    <col min="1803" max="2048" width="9.140625" style="262"/>
    <col min="2049" max="2049" width="17.85546875" style="262" customWidth="1"/>
    <col min="2050" max="2050" width="13" style="262" customWidth="1"/>
    <col min="2051" max="2052" width="10.85546875" style="262" customWidth="1"/>
    <col min="2053" max="2053" width="9.140625" style="262"/>
    <col min="2054" max="2054" width="10.7109375" style="262" customWidth="1"/>
    <col min="2055" max="2055" width="11.5703125" style="262" customWidth="1"/>
    <col min="2056" max="2056" width="9.140625" style="262"/>
    <col min="2057" max="2057" width="11.28515625" style="262" customWidth="1"/>
    <col min="2058" max="2058" width="10" style="262" customWidth="1"/>
    <col min="2059" max="2304" width="9.140625" style="262"/>
    <col min="2305" max="2305" width="17.85546875" style="262" customWidth="1"/>
    <col min="2306" max="2306" width="13" style="262" customWidth="1"/>
    <col min="2307" max="2308" width="10.85546875" style="262" customWidth="1"/>
    <col min="2309" max="2309" width="9.140625" style="262"/>
    <col min="2310" max="2310" width="10.7109375" style="262" customWidth="1"/>
    <col min="2311" max="2311" width="11.5703125" style="262" customWidth="1"/>
    <col min="2312" max="2312" width="9.140625" style="262"/>
    <col min="2313" max="2313" width="11.28515625" style="262" customWidth="1"/>
    <col min="2314" max="2314" width="10" style="262" customWidth="1"/>
    <col min="2315" max="2560" width="9.140625" style="262"/>
    <col min="2561" max="2561" width="17.85546875" style="262" customWidth="1"/>
    <col min="2562" max="2562" width="13" style="262" customWidth="1"/>
    <col min="2563" max="2564" width="10.85546875" style="262" customWidth="1"/>
    <col min="2565" max="2565" width="9.140625" style="262"/>
    <col min="2566" max="2566" width="10.7109375" style="262" customWidth="1"/>
    <col min="2567" max="2567" width="11.5703125" style="262" customWidth="1"/>
    <col min="2568" max="2568" width="9.140625" style="262"/>
    <col min="2569" max="2569" width="11.28515625" style="262" customWidth="1"/>
    <col min="2570" max="2570" width="10" style="262" customWidth="1"/>
    <col min="2571" max="2816" width="9.140625" style="262"/>
    <col min="2817" max="2817" width="17.85546875" style="262" customWidth="1"/>
    <col min="2818" max="2818" width="13" style="262" customWidth="1"/>
    <col min="2819" max="2820" width="10.85546875" style="262" customWidth="1"/>
    <col min="2821" max="2821" width="9.140625" style="262"/>
    <col min="2822" max="2822" width="10.7109375" style="262" customWidth="1"/>
    <col min="2823" max="2823" width="11.5703125" style="262" customWidth="1"/>
    <col min="2824" max="2824" width="9.140625" style="262"/>
    <col min="2825" max="2825" width="11.28515625" style="262" customWidth="1"/>
    <col min="2826" max="2826" width="10" style="262" customWidth="1"/>
    <col min="2827" max="3072" width="9.140625" style="262"/>
    <col min="3073" max="3073" width="17.85546875" style="262" customWidth="1"/>
    <col min="3074" max="3074" width="13" style="262" customWidth="1"/>
    <col min="3075" max="3076" width="10.85546875" style="262" customWidth="1"/>
    <col min="3077" max="3077" width="9.140625" style="262"/>
    <col min="3078" max="3078" width="10.7109375" style="262" customWidth="1"/>
    <col min="3079" max="3079" width="11.5703125" style="262" customWidth="1"/>
    <col min="3080" max="3080" width="9.140625" style="262"/>
    <col min="3081" max="3081" width="11.28515625" style="262" customWidth="1"/>
    <col min="3082" max="3082" width="10" style="262" customWidth="1"/>
    <col min="3083" max="3328" width="9.140625" style="262"/>
    <col min="3329" max="3329" width="17.85546875" style="262" customWidth="1"/>
    <col min="3330" max="3330" width="13" style="262" customWidth="1"/>
    <col min="3331" max="3332" width="10.85546875" style="262" customWidth="1"/>
    <col min="3333" max="3333" width="9.140625" style="262"/>
    <col min="3334" max="3334" width="10.7109375" style="262" customWidth="1"/>
    <col min="3335" max="3335" width="11.5703125" style="262" customWidth="1"/>
    <col min="3336" max="3336" width="9.140625" style="262"/>
    <col min="3337" max="3337" width="11.28515625" style="262" customWidth="1"/>
    <col min="3338" max="3338" width="10" style="262" customWidth="1"/>
    <col min="3339" max="3584" width="9.140625" style="262"/>
    <col min="3585" max="3585" width="17.85546875" style="262" customWidth="1"/>
    <col min="3586" max="3586" width="13" style="262" customWidth="1"/>
    <col min="3587" max="3588" width="10.85546875" style="262" customWidth="1"/>
    <col min="3589" max="3589" width="9.140625" style="262"/>
    <col min="3590" max="3590" width="10.7109375" style="262" customWidth="1"/>
    <col min="3591" max="3591" width="11.5703125" style="262" customWidth="1"/>
    <col min="3592" max="3592" width="9.140625" style="262"/>
    <col min="3593" max="3593" width="11.28515625" style="262" customWidth="1"/>
    <col min="3594" max="3594" width="10" style="262" customWidth="1"/>
    <col min="3595" max="3840" width="9.140625" style="262"/>
    <col min="3841" max="3841" width="17.85546875" style="262" customWidth="1"/>
    <col min="3842" max="3842" width="13" style="262" customWidth="1"/>
    <col min="3843" max="3844" width="10.85546875" style="262" customWidth="1"/>
    <col min="3845" max="3845" width="9.140625" style="262"/>
    <col min="3846" max="3846" width="10.7109375" style="262" customWidth="1"/>
    <col min="3847" max="3847" width="11.5703125" style="262" customWidth="1"/>
    <col min="3848" max="3848" width="9.140625" style="262"/>
    <col min="3849" max="3849" width="11.28515625" style="262" customWidth="1"/>
    <col min="3850" max="3850" width="10" style="262" customWidth="1"/>
    <col min="3851" max="4096" width="9.140625" style="262"/>
    <col min="4097" max="4097" width="17.85546875" style="262" customWidth="1"/>
    <col min="4098" max="4098" width="13" style="262" customWidth="1"/>
    <col min="4099" max="4100" width="10.85546875" style="262" customWidth="1"/>
    <col min="4101" max="4101" width="9.140625" style="262"/>
    <col min="4102" max="4102" width="10.7109375" style="262" customWidth="1"/>
    <col min="4103" max="4103" width="11.5703125" style="262" customWidth="1"/>
    <col min="4104" max="4104" width="9.140625" style="262"/>
    <col min="4105" max="4105" width="11.28515625" style="262" customWidth="1"/>
    <col min="4106" max="4106" width="10" style="262" customWidth="1"/>
    <col min="4107" max="4352" width="9.140625" style="262"/>
    <col min="4353" max="4353" width="17.85546875" style="262" customWidth="1"/>
    <col min="4354" max="4354" width="13" style="262" customWidth="1"/>
    <col min="4355" max="4356" width="10.85546875" style="262" customWidth="1"/>
    <col min="4357" max="4357" width="9.140625" style="262"/>
    <col min="4358" max="4358" width="10.7109375" style="262" customWidth="1"/>
    <col min="4359" max="4359" width="11.5703125" style="262" customWidth="1"/>
    <col min="4360" max="4360" width="9.140625" style="262"/>
    <col min="4361" max="4361" width="11.28515625" style="262" customWidth="1"/>
    <col min="4362" max="4362" width="10" style="262" customWidth="1"/>
    <col min="4363" max="4608" width="9.140625" style="262"/>
    <col min="4609" max="4609" width="17.85546875" style="262" customWidth="1"/>
    <col min="4610" max="4610" width="13" style="262" customWidth="1"/>
    <col min="4611" max="4612" width="10.85546875" style="262" customWidth="1"/>
    <col min="4613" max="4613" width="9.140625" style="262"/>
    <col min="4614" max="4614" width="10.7109375" style="262" customWidth="1"/>
    <col min="4615" max="4615" width="11.5703125" style="262" customWidth="1"/>
    <col min="4616" max="4616" width="9.140625" style="262"/>
    <col min="4617" max="4617" width="11.28515625" style="262" customWidth="1"/>
    <col min="4618" max="4618" width="10" style="262" customWidth="1"/>
    <col min="4619" max="4864" width="9.140625" style="262"/>
    <col min="4865" max="4865" width="17.85546875" style="262" customWidth="1"/>
    <col min="4866" max="4866" width="13" style="262" customWidth="1"/>
    <col min="4867" max="4868" width="10.85546875" style="262" customWidth="1"/>
    <col min="4869" max="4869" width="9.140625" style="262"/>
    <col min="4870" max="4870" width="10.7109375" style="262" customWidth="1"/>
    <col min="4871" max="4871" width="11.5703125" style="262" customWidth="1"/>
    <col min="4872" max="4872" width="9.140625" style="262"/>
    <col min="4873" max="4873" width="11.28515625" style="262" customWidth="1"/>
    <col min="4874" max="4874" width="10" style="262" customWidth="1"/>
    <col min="4875" max="5120" width="9.140625" style="262"/>
    <col min="5121" max="5121" width="17.85546875" style="262" customWidth="1"/>
    <col min="5122" max="5122" width="13" style="262" customWidth="1"/>
    <col min="5123" max="5124" width="10.85546875" style="262" customWidth="1"/>
    <col min="5125" max="5125" width="9.140625" style="262"/>
    <col min="5126" max="5126" width="10.7109375" style="262" customWidth="1"/>
    <col min="5127" max="5127" width="11.5703125" style="262" customWidth="1"/>
    <col min="5128" max="5128" width="9.140625" style="262"/>
    <col min="5129" max="5129" width="11.28515625" style="262" customWidth="1"/>
    <col min="5130" max="5130" width="10" style="262" customWidth="1"/>
    <col min="5131" max="5376" width="9.140625" style="262"/>
    <col min="5377" max="5377" width="17.85546875" style="262" customWidth="1"/>
    <col min="5378" max="5378" width="13" style="262" customWidth="1"/>
    <col min="5379" max="5380" width="10.85546875" style="262" customWidth="1"/>
    <col min="5381" max="5381" width="9.140625" style="262"/>
    <col min="5382" max="5382" width="10.7109375" style="262" customWidth="1"/>
    <col min="5383" max="5383" width="11.5703125" style="262" customWidth="1"/>
    <col min="5384" max="5384" width="9.140625" style="262"/>
    <col min="5385" max="5385" width="11.28515625" style="262" customWidth="1"/>
    <col min="5386" max="5386" width="10" style="262" customWidth="1"/>
    <col min="5387" max="5632" width="9.140625" style="262"/>
    <col min="5633" max="5633" width="17.85546875" style="262" customWidth="1"/>
    <col min="5634" max="5634" width="13" style="262" customWidth="1"/>
    <col min="5635" max="5636" width="10.85546875" style="262" customWidth="1"/>
    <col min="5637" max="5637" width="9.140625" style="262"/>
    <col min="5638" max="5638" width="10.7109375" style="262" customWidth="1"/>
    <col min="5639" max="5639" width="11.5703125" style="262" customWidth="1"/>
    <col min="5640" max="5640" width="9.140625" style="262"/>
    <col min="5641" max="5641" width="11.28515625" style="262" customWidth="1"/>
    <col min="5642" max="5642" width="10" style="262" customWidth="1"/>
    <col min="5643" max="5888" width="9.140625" style="262"/>
    <col min="5889" max="5889" width="17.85546875" style="262" customWidth="1"/>
    <col min="5890" max="5890" width="13" style="262" customWidth="1"/>
    <col min="5891" max="5892" width="10.85546875" style="262" customWidth="1"/>
    <col min="5893" max="5893" width="9.140625" style="262"/>
    <col min="5894" max="5894" width="10.7109375" style="262" customWidth="1"/>
    <col min="5895" max="5895" width="11.5703125" style="262" customWidth="1"/>
    <col min="5896" max="5896" width="9.140625" style="262"/>
    <col min="5897" max="5897" width="11.28515625" style="262" customWidth="1"/>
    <col min="5898" max="5898" width="10" style="262" customWidth="1"/>
    <col min="5899" max="6144" width="9.140625" style="262"/>
    <col min="6145" max="6145" width="17.85546875" style="262" customWidth="1"/>
    <col min="6146" max="6146" width="13" style="262" customWidth="1"/>
    <col min="6147" max="6148" width="10.85546875" style="262" customWidth="1"/>
    <col min="6149" max="6149" width="9.140625" style="262"/>
    <col min="6150" max="6150" width="10.7109375" style="262" customWidth="1"/>
    <col min="6151" max="6151" width="11.5703125" style="262" customWidth="1"/>
    <col min="6152" max="6152" width="9.140625" style="262"/>
    <col min="6153" max="6153" width="11.28515625" style="262" customWidth="1"/>
    <col min="6154" max="6154" width="10" style="262" customWidth="1"/>
    <col min="6155" max="6400" width="9.140625" style="262"/>
    <col min="6401" max="6401" width="17.85546875" style="262" customWidth="1"/>
    <col min="6402" max="6402" width="13" style="262" customWidth="1"/>
    <col min="6403" max="6404" width="10.85546875" style="262" customWidth="1"/>
    <col min="6405" max="6405" width="9.140625" style="262"/>
    <col min="6406" max="6406" width="10.7109375" style="262" customWidth="1"/>
    <col min="6407" max="6407" width="11.5703125" style="262" customWidth="1"/>
    <col min="6408" max="6408" width="9.140625" style="262"/>
    <col min="6409" max="6409" width="11.28515625" style="262" customWidth="1"/>
    <col min="6410" max="6410" width="10" style="262" customWidth="1"/>
    <col min="6411" max="6656" width="9.140625" style="262"/>
    <col min="6657" max="6657" width="17.85546875" style="262" customWidth="1"/>
    <col min="6658" max="6658" width="13" style="262" customWidth="1"/>
    <col min="6659" max="6660" width="10.85546875" style="262" customWidth="1"/>
    <col min="6661" max="6661" width="9.140625" style="262"/>
    <col min="6662" max="6662" width="10.7109375" style="262" customWidth="1"/>
    <col min="6663" max="6663" width="11.5703125" style="262" customWidth="1"/>
    <col min="6664" max="6664" width="9.140625" style="262"/>
    <col min="6665" max="6665" width="11.28515625" style="262" customWidth="1"/>
    <col min="6666" max="6666" width="10" style="262" customWidth="1"/>
    <col min="6667" max="6912" width="9.140625" style="262"/>
    <col min="6913" max="6913" width="17.85546875" style="262" customWidth="1"/>
    <col min="6914" max="6914" width="13" style="262" customWidth="1"/>
    <col min="6915" max="6916" width="10.85546875" style="262" customWidth="1"/>
    <col min="6917" max="6917" width="9.140625" style="262"/>
    <col min="6918" max="6918" width="10.7109375" style="262" customWidth="1"/>
    <col min="6919" max="6919" width="11.5703125" style="262" customWidth="1"/>
    <col min="6920" max="6920" width="9.140625" style="262"/>
    <col min="6921" max="6921" width="11.28515625" style="262" customWidth="1"/>
    <col min="6922" max="6922" width="10" style="262" customWidth="1"/>
    <col min="6923" max="7168" width="9.140625" style="262"/>
    <col min="7169" max="7169" width="17.85546875" style="262" customWidth="1"/>
    <col min="7170" max="7170" width="13" style="262" customWidth="1"/>
    <col min="7171" max="7172" width="10.85546875" style="262" customWidth="1"/>
    <col min="7173" max="7173" width="9.140625" style="262"/>
    <col min="7174" max="7174" width="10.7109375" style="262" customWidth="1"/>
    <col min="7175" max="7175" width="11.5703125" style="262" customWidth="1"/>
    <col min="7176" max="7176" width="9.140625" style="262"/>
    <col min="7177" max="7177" width="11.28515625" style="262" customWidth="1"/>
    <col min="7178" max="7178" width="10" style="262" customWidth="1"/>
    <col min="7179" max="7424" width="9.140625" style="262"/>
    <col min="7425" max="7425" width="17.85546875" style="262" customWidth="1"/>
    <col min="7426" max="7426" width="13" style="262" customWidth="1"/>
    <col min="7427" max="7428" width="10.85546875" style="262" customWidth="1"/>
    <col min="7429" max="7429" width="9.140625" style="262"/>
    <col min="7430" max="7430" width="10.7109375" style="262" customWidth="1"/>
    <col min="7431" max="7431" width="11.5703125" style="262" customWidth="1"/>
    <col min="7432" max="7432" width="9.140625" style="262"/>
    <col min="7433" max="7433" width="11.28515625" style="262" customWidth="1"/>
    <col min="7434" max="7434" width="10" style="262" customWidth="1"/>
    <col min="7435" max="7680" width="9.140625" style="262"/>
    <col min="7681" max="7681" width="17.85546875" style="262" customWidth="1"/>
    <col min="7682" max="7682" width="13" style="262" customWidth="1"/>
    <col min="7683" max="7684" width="10.85546875" style="262" customWidth="1"/>
    <col min="7685" max="7685" width="9.140625" style="262"/>
    <col min="7686" max="7686" width="10.7109375" style="262" customWidth="1"/>
    <col min="7687" max="7687" width="11.5703125" style="262" customWidth="1"/>
    <col min="7688" max="7688" width="9.140625" style="262"/>
    <col min="7689" max="7689" width="11.28515625" style="262" customWidth="1"/>
    <col min="7690" max="7690" width="10" style="262" customWidth="1"/>
    <col min="7691" max="7936" width="9.140625" style="262"/>
    <col min="7937" max="7937" width="17.85546875" style="262" customWidth="1"/>
    <col min="7938" max="7938" width="13" style="262" customWidth="1"/>
    <col min="7939" max="7940" width="10.85546875" style="262" customWidth="1"/>
    <col min="7941" max="7941" width="9.140625" style="262"/>
    <col min="7942" max="7942" width="10.7109375" style="262" customWidth="1"/>
    <col min="7943" max="7943" width="11.5703125" style="262" customWidth="1"/>
    <col min="7944" max="7944" width="9.140625" style="262"/>
    <col min="7945" max="7945" width="11.28515625" style="262" customWidth="1"/>
    <col min="7946" max="7946" width="10" style="262" customWidth="1"/>
    <col min="7947" max="8192" width="9.140625" style="262"/>
    <col min="8193" max="8193" width="17.85546875" style="262" customWidth="1"/>
    <col min="8194" max="8194" width="13" style="262" customWidth="1"/>
    <col min="8195" max="8196" width="10.85546875" style="262" customWidth="1"/>
    <col min="8197" max="8197" width="9.140625" style="262"/>
    <col min="8198" max="8198" width="10.7109375" style="262" customWidth="1"/>
    <col min="8199" max="8199" width="11.5703125" style="262" customWidth="1"/>
    <col min="8200" max="8200" width="9.140625" style="262"/>
    <col min="8201" max="8201" width="11.28515625" style="262" customWidth="1"/>
    <col min="8202" max="8202" width="10" style="262" customWidth="1"/>
    <col min="8203" max="8448" width="9.140625" style="262"/>
    <col min="8449" max="8449" width="17.85546875" style="262" customWidth="1"/>
    <col min="8450" max="8450" width="13" style="262" customWidth="1"/>
    <col min="8451" max="8452" width="10.85546875" style="262" customWidth="1"/>
    <col min="8453" max="8453" width="9.140625" style="262"/>
    <col min="8454" max="8454" width="10.7109375" style="262" customWidth="1"/>
    <col min="8455" max="8455" width="11.5703125" style="262" customWidth="1"/>
    <col min="8456" max="8456" width="9.140625" style="262"/>
    <col min="8457" max="8457" width="11.28515625" style="262" customWidth="1"/>
    <col min="8458" max="8458" width="10" style="262" customWidth="1"/>
    <col min="8459" max="8704" width="9.140625" style="262"/>
    <col min="8705" max="8705" width="17.85546875" style="262" customWidth="1"/>
    <col min="8706" max="8706" width="13" style="262" customWidth="1"/>
    <col min="8707" max="8708" width="10.85546875" style="262" customWidth="1"/>
    <col min="8709" max="8709" width="9.140625" style="262"/>
    <col min="8710" max="8710" width="10.7109375" style="262" customWidth="1"/>
    <col min="8711" max="8711" width="11.5703125" style="262" customWidth="1"/>
    <col min="8712" max="8712" width="9.140625" style="262"/>
    <col min="8713" max="8713" width="11.28515625" style="262" customWidth="1"/>
    <col min="8714" max="8714" width="10" style="262" customWidth="1"/>
    <col min="8715" max="8960" width="9.140625" style="262"/>
    <col min="8961" max="8961" width="17.85546875" style="262" customWidth="1"/>
    <col min="8962" max="8962" width="13" style="262" customWidth="1"/>
    <col min="8963" max="8964" width="10.85546875" style="262" customWidth="1"/>
    <col min="8965" max="8965" width="9.140625" style="262"/>
    <col min="8966" max="8966" width="10.7109375" style="262" customWidth="1"/>
    <col min="8967" max="8967" width="11.5703125" style="262" customWidth="1"/>
    <col min="8968" max="8968" width="9.140625" style="262"/>
    <col min="8969" max="8969" width="11.28515625" style="262" customWidth="1"/>
    <col min="8970" max="8970" width="10" style="262" customWidth="1"/>
    <col min="8971" max="9216" width="9.140625" style="262"/>
    <col min="9217" max="9217" width="17.85546875" style="262" customWidth="1"/>
    <col min="9218" max="9218" width="13" style="262" customWidth="1"/>
    <col min="9219" max="9220" width="10.85546875" style="262" customWidth="1"/>
    <col min="9221" max="9221" width="9.140625" style="262"/>
    <col min="9222" max="9222" width="10.7109375" style="262" customWidth="1"/>
    <col min="9223" max="9223" width="11.5703125" style="262" customWidth="1"/>
    <col min="9224" max="9224" width="9.140625" style="262"/>
    <col min="9225" max="9225" width="11.28515625" style="262" customWidth="1"/>
    <col min="9226" max="9226" width="10" style="262" customWidth="1"/>
    <col min="9227" max="9472" width="9.140625" style="262"/>
    <col min="9473" max="9473" width="17.85546875" style="262" customWidth="1"/>
    <col min="9474" max="9474" width="13" style="262" customWidth="1"/>
    <col min="9475" max="9476" width="10.85546875" style="262" customWidth="1"/>
    <col min="9477" max="9477" width="9.140625" style="262"/>
    <col min="9478" max="9478" width="10.7109375" style="262" customWidth="1"/>
    <col min="9479" max="9479" width="11.5703125" style="262" customWidth="1"/>
    <col min="9480" max="9480" width="9.140625" style="262"/>
    <col min="9481" max="9481" width="11.28515625" style="262" customWidth="1"/>
    <col min="9482" max="9482" width="10" style="262" customWidth="1"/>
    <col min="9483" max="9728" width="9.140625" style="262"/>
    <col min="9729" max="9729" width="17.85546875" style="262" customWidth="1"/>
    <col min="9730" max="9730" width="13" style="262" customWidth="1"/>
    <col min="9731" max="9732" width="10.85546875" style="262" customWidth="1"/>
    <col min="9733" max="9733" width="9.140625" style="262"/>
    <col min="9734" max="9734" width="10.7109375" style="262" customWidth="1"/>
    <col min="9735" max="9735" width="11.5703125" style="262" customWidth="1"/>
    <col min="9736" max="9736" width="9.140625" style="262"/>
    <col min="9737" max="9737" width="11.28515625" style="262" customWidth="1"/>
    <col min="9738" max="9738" width="10" style="262" customWidth="1"/>
    <col min="9739" max="9984" width="9.140625" style="262"/>
    <col min="9985" max="9985" width="17.85546875" style="262" customWidth="1"/>
    <col min="9986" max="9986" width="13" style="262" customWidth="1"/>
    <col min="9987" max="9988" width="10.85546875" style="262" customWidth="1"/>
    <col min="9989" max="9989" width="9.140625" style="262"/>
    <col min="9990" max="9990" width="10.7109375" style="262" customWidth="1"/>
    <col min="9991" max="9991" width="11.5703125" style="262" customWidth="1"/>
    <col min="9992" max="9992" width="9.140625" style="262"/>
    <col min="9993" max="9993" width="11.28515625" style="262" customWidth="1"/>
    <col min="9994" max="9994" width="10" style="262" customWidth="1"/>
    <col min="9995" max="10240" width="9.140625" style="262"/>
    <col min="10241" max="10241" width="17.85546875" style="262" customWidth="1"/>
    <col min="10242" max="10242" width="13" style="262" customWidth="1"/>
    <col min="10243" max="10244" width="10.85546875" style="262" customWidth="1"/>
    <col min="10245" max="10245" width="9.140625" style="262"/>
    <col min="10246" max="10246" width="10.7109375" style="262" customWidth="1"/>
    <col min="10247" max="10247" width="11.5703125" style="262" customWidth="1"/>
    <col min="10248" max="10248" width="9.140625" style="262"/>
    <col min="10249" max="10249" width="11.28515625" style="262" customWidth="1"/>
    <col min="10250" max="10250" width="10" style="262" customWidth="1"/>
    <col min="10251" max="10496" width="9.140625" style="262"/>
    <col min="10497" max="10497" width="17.85546875" style="262" customWidth="1"/>
    <col min="10498" max="10498" width="13" style="262" customWidth="1"/>
    <col min="10499" max="10500" width="10.85546875" style="262" customWidth="1"/>
    <col min="10501" max="10501" width="9.140625" style="262"/>
    <col min="10502" max="10502" width="10.7109375" style="262" customWidth="1"/>
    <col min="10503" max="10503" width="11.5703125" style="262" customWidth="1"/>
    <col min="10504" max="10504" width="9.140625" style="262"/>
    <col min="10505" max="10505" width="11.28515625" style="262" customWidth="1"/>
    <col min="10506" max="10506" width="10" style="262" customWidth="1"/>
    <col min="10507" max="10752" width="9.140625" style="262"/>
    <col min="10753" max="10753" width="17.85546875" style="262" customWidth="1"/>
    <col min="10754" max="10754" width="13" style="262" customWidth="1"/>
    <col min="10755" max="10756" width="10.85546875" style="262" customWidth="1"/>
    <col min="10757" max="10757" width="9.140625" style="262"/>
    <col min="10758" max="10758" width="10.7109375" style="262" customWidth="1"/>
    <col min="10759" max="10759" width="11.5703125" style="262" customWidth="1"/>
    <col min="10760" max="10760" width="9.140625" style="262"/>
    <col min="10761" max="10761" width="11.28515625" style="262" customWidth="1"/>
    <col min="10762" max="10762" width="10" style="262" customWidth="1"/>
    <col min="10763" max="11008" width="9.140625" style="262"/>
    <col min="11009" max="11009" width="17.85546875" style="262" customWidth="1"/>
    <col min="11010" max="11010" width="13" style="262" customWidth="1"/>
    <col min="11011" max="11012" width="10.85546875" style="262" customWidth="1"/>
    <col min="11013" max="11013" width="9.140625" style="262"/>
    <col min="11014" max="11014" width="10.7109375" style="262" customWidth="1"/>
    <col min="11015" max="11015" width="11.5703125" style="262" customWidth="1"/>
    <col min="11016" max="11016" width="9.140625" style="262"/>
    <col min="11017" max="11017" width="11.28515625" style="262" customWidth="1"/>
    <col min="11018" max="11018" width="10" style="262" customWidth="1"/>
    <col min="11019" max="11264" width="9.140625" style="262"/>
    <col min="11265" max="11265" width="17.85546875" style="262" customWidth="1"/>
    <col min="11266" max="11266" width="13" style="262" customWidth="1"/>
    <col min="11267" max="11268" width="10.85546875" style="262" customWidth="1"/>
    <col min="11269" max="11269" width="9.140625" style="262"/>
    <col min="11270" max="11270" width="10.7109375" style="262" customWidth="1"/>
    <col min="11271" max="11271" width="11.5703125" style="262" customWidth="1"/>
    <col min="11272" max="11272" width="9.140625" style="262"/>
    <col min="11273" max="11273" width="11.28515625" style="262" customWidth="1"/>
    <col min="11274" max="11274" width="10" style="262" customWidth="1"/>
    <col min="11275" max="11520" width="9.140625" style="262"/>
    <col min="11521" max="11521" width="17.85546875" style="262" customWidth="1"/>
    <col min="11522" max="11522" width="13" style="262" customWidth="1"/>
    <col min="11523" max="11524" width="10.85546875" style="262" customWidth="1"/>
    <col min="11525" max="11525" width="9.140625" style="262"/>
    <col min="11526" max="11526" width="10.7109375" style="262" customWidth="1"/>
    <col min="11527" max="11527" width="11.5703125" style="262" customWidth="1"/>
    <col min="11528" max="11528" width="9.140625" style="262"/>
    <col min="11529" max="11529" width="11.28515625" style="262" customWidth="1"/>
    <col min="11530" max="11530" width="10" style="262" customWidth="1"/>
    <col min="11531" max="11776" width="9.140625" style="262"/>
    <col min="11777" max="11777" width="17.85546875" style="262" customWidth="1"/>
    <col min="11778" max="11778" width="13" style="262" customWidth="1"/>
    <col min="11779" max="11780" width="10.85546875" style="262" customWidth="1"/>
    <col min="11781" max="11781" width="9.140625" style="262"/>
    <col min="11782" max="11782" width="10.7109375" style="262" customWidth="1"/>
    <col min="11783" max="11783" width="11.5703125" style="262" customWidth="1"/>
    <col min="11784" max="11784" width="9.140625" style="262"/>
    <col min="11785" max="11785" width="11.28515625" style="262" customWidth="1"/>
    <col min="11786" max="11786" width="10" style="262" customWidth="1"/>
    <col min="11787" max="12032" width="9.140625" style="262"/>
    <col min="12033" max="12033" width="17.85546875" style="262" customWidth="1"/>
    <col min="12034" max="12034" width="13" style="262" customWidth="1"/>
    <col min="12035" max="12036" width="10.85546875" style="262" customWidth="1"/>
    <col min="12037" max="12037" width="9.140625" style="262"/>
    <col min="12038" max="12038" width="10.7109375" style="262" customWidth="1"/>
    <col min="12039" max="12039" width="11.5703125" style="262" customWidth="1"/>
    <col min="12040" max="12040" width="9.140625" style="262"/>
    <col min="12041" max="12041" width="11.28515625" style="262" customWidth="1"/>
    <col min="12042" max="12042" width="10" style="262" customWidth="1"/>
    <col min="12043" max="12288" width="9.140625" style="262"/>
    <col min="12289" max="12289" width="17.85546875" style="262" customWidth="1"/>
    <col min="12290" max="12290" width="13" style="262" customWidth="1"/>
    <col min="12291" max="12292" width="10.85546875" style="262" customWidth="1"/>
    <col min="12293" max="12293" width="9.140625" style="262"/>
    <col min="12294" max="12294" width="10.7109375" style="262" customWidth="1"/>
    <col min="12295" max="12295" width="11.5703125" style="262" customWidth="1"/>
    <col min="12296" max="12296" width="9.140625" style="262"/>
    <col min="12297" max="12297" width="11.28515625" style="262" customWidth="1"/>
    <col min="12298" max="12298" width="10" style="262" customWidth="1"/>
    <col min="12299" max="12544" width="9.140625" style="262"/>
    <col min="12545" max="12545" width="17.85546875" style="262" customWidth="1"/>
    <col min="12546" max="12546" width="13" style="262" customWidth="1"/>
    <col min="12547" max="12548" width="10.85546875" style="262" customWidth="1"/>
    <col min="12549" max="12549" width="9.140625" style="262"/>
    <col min="12550" max="12550" width="10.7109375" style="262" customWidth="1"/>
    <col min="12551" max="12551" width="11.5703125" style="262" customWidth="1"/>
    <col min="12552" max="12552" width="9.140625" style="262"/>
    <col min="12553" max="12553" width="11.28515625" style="262" customWidth="1"/>
    <col min="12554" max="12554" width="10" style="262" customWidth="1"/>
    <col min="12555" max="12800" width="9.140625" style="262"/>
    <col min="12801" max="12801" width="17.85546875" style="262" customWidth="1"/>
    <col min="12802" max="12802" width="13" style="262" customWidth="1"/>
    <col min="12803" max="12804" width="10.85546875" style="262" customWidth="1"/>
    <col min="12805" max="12805" width="9.140625" style="262"/>
    <col min="12806" max="12806" width="10.7109375" style="262" customWidth="1"/>
    <col min="12807" max="12807" width="11.5703125" style="262" customWidth="1"/>
    <col min="12808" max="12808" width="9.140625" style="262"/>
    <col min="12809" max="12809" width="11.28515625" style="262" customWidth="1"/>
    <col min="12810" max="12810" width="10" style="262" customWidth="1"/>
    <col min="12811" max="13056" width="9.140625" style="262"/>
    <col min="13057" max="13057" width="17.85546875" style="262" customWidth="1"/>
    <col min="13058" max="13058" width="13" style="262" customWidth="1"/>
    <col min="13059" max="13060" width="10.85546875" style="262" customWidth="1"/>
    <col min="13061" max="13061" width="9.140625" style="262"/>
    <col min="13062" max="13062" width="10.7109375" style="262" customWidth="1"/>
    <col min="13063" max="13063" width="11.5703125" style="262" customWidth="1"/>
    <col min="13064" max="13064" width="9.140625" style="262"/>
    <col min="13065" max="13065" width="11.28515625" style="262" customWidth="1"/>
    <col min="13066" max="13066" width="10" style="262" customWidth="1"/>
    <col min="13067" max="13312" width="9.140625" style="262"/>
    <col min="13313" max="13313" width="17.85546875" style="262" customWidth="1"/>
    <col min="13314" max="13314" width="13" style="262" customWidth="1"/>
    <col min="13315" max="13316" width="10.85546875" style="262" customWidth="1"/>
    <col min="13317" max="13317" width="9.140625" style="262"/>
    <col min="13318" max="13318" width="10.7109375" style="262" customWidth="1"/>
    <col min="13319" max="13319" width="11.5703125" style="262" customWidth="1"/>
    <col min="13320" max="13320" width="9.140625" style="262"/>
    <col min="13321" max="13321" width="11.28515625" style="262" customWidth="1"/>
    <col min="13322" max="13322" width="10" style="262" customWidth="1"/>
    <col min="13323" max="13568" width="9.140625" style="262"/>
    <col min="13569" max="13569" width="17.85546875" style="262" customWidth="1"/>
    <col min="13570" max="13570" width="13" style="262" customWidth="1"/>
    <col min="13571" max="13572" width="10.85546875" style="262" customWidth="1"/>
    <col min="13573" max="13573" width="9.140625" style="262"/>
    <col min="13574" max="13574" width="10.7109375" style="262" customWidth="1"/>
    <col min="13575" max="13575" width="11.5703125" style="262" customWidth="1"/>
    <col min="13576" max="13576" width="9.140625" style="262"/>
    <col min="13577" max="13577" width="11.28515625" style="262" customWidth="1"/>
    <col min="13578" max="13578" width="10" style="262" customWidth="1"/>
    <col min="13579" max="13824" width="9.140625" style="262"/>
    <col min="13825" max="13825" width="17.85546875" style="262" customWidth="1"/>
    <col min="13826" max="13826" width="13" style="262" customWidth="1"/>
    <col min="13827" max="13828" width="10.85546875" style="262" customWidth="1"/>
    <col min="13829" max="13829" width="9.140625" style="262"/>
    <col min="13830" max="13830" width="10.7109375" style="262" customWidth="1"/>
    <col min="13831" max="13831" width="11.5703125" style="262" customWidth="1"/>
    <col min="13832" max="13832" width="9.140625" style="262"/>
    <col min="13833" max="13833" width="11.28515625" style="262" customWidth="1"/>
    <col min="13834" max="13834" width="10" style="262" customWidth="1"/>
    <col min="13835" max="14080" width="9.140625" style="262"/>
    <col min="14081" max="14081" width="17.85546875" style="262" customWidth="1"/>
    <col min="14082" max="14082" width="13" style="262" customWidth="1"/>
    <col min="14083" max="14084" width="10.85546875" style="262" customWidth="1"/>
    <col min="14085" max="14085" width="9.140625" style="262"/>
    <col min="14086" max="14086" width="10.7109375" style="262" customWidth="1"/>
    <col min="14087" max="14087" width="11.5703125" style="262" customWidth="1"/>
    <col min="14088" max="14088" width="9.140625" style="262"/>
    <col min="14089" max="14089" width="11.28515625" style="262" customWidth="1"/>
    <col min="14090" max="14090" width="10" style="262" customWidth="1"/>
    <col min="14091" max="14336" width="9.140625" style="262"/>
    <col min="14337" max="14337" width="17.85546875" style="262" customWidth="1"/>
    <col min="14338" max="14338" width="13" style="262" customWidth="1"/>
    <col min="14339" max="14340" width="10.85546875" style="262" customWidth="1"/>
    <col min="14341" max="14341" width="9.140625" style="262"/>
    <col min="14342" max="14342" width="10.7109375" style="262" customWidth="1"/>
    <col min="14343" max="14343" width="11.5703125" style="262" customWidth="1"/>
    <col min="14344" max="14344" width="9.140625" style="262"/>
    <col min="14345" max="14345" width="11.28515625" style="262" customWidth="1"/>
    <col min="14346" max="14346" width="10" style="262" customWidth="1"/>
    <col min="14347" max="14592" width="9.140625" style="262"/>
    <col min="14593" max="14593" width="17.85546875" style="262" customWidth="1"/>
    <col min="14594" max="14594" width="13" style="262" customWidth="1"/>
    <col min="14595" max="14596" width="10.85546875" style="262" customWidth="1"/>
    <col min="14597" max="14597" width="9.140625" style="262"/>
    <col min="14598" max="14598" width="10.7109375" style="262" customWidth="1"/>
    <col min="14599" max="14599" width="11.5703125" style="262" customWidth="1"/>
    <col min="14600" max="14600" width="9.140625" style="262"/>
    <col min="14601" max="14601" width="11.28515625" style="262" customWidth="1"/>
    <col min="14602" max="14602" width="10" style="262" customWidth="1"/>
    <col min="14603" max="14848" width="9.140625" style="262"/>
    <col min="14849" max="14849" width="17.85546875" style="262" customWidth="1"/>
    <col min="14850" max="14850" width="13" style="262" customWidth="1"/>
    <col min="14851" max="14852" width="10.85546875" style="262" customWidth="1"/>
    <col min="14853" max="14853" width="9.140625" style="262"/>
    <col min="14854" max="14854" width="10.7109375" style="262" customWidth="1"/>
    <col min="14855" max="14855" width="11.5703125" style="262" customWidth="1"/>
    <col min="14856" max="14856" width="9.140625" style="262"/>
    <col min="14857" max="14857" width="11.28515625" style="262" customWidth="1"/>
    <col min="14858" max="14858" width="10" style="262" customWidth="1"/>
    <col min="14859" max="15104" width="9.140625" style="262"/>
    <col min="15105" max="15105" width="17.85546875" style="262" customWidth="1"/>
    <col min="15106" max="15106" width="13" style="262" customWidth="1"/>
    <col min="15107" max="15108" width="10.85546875" style="262" customWidth="1"/>
    <col min="15109" max="15109" width="9.140625" style="262"/>
    <col min="15110" max="15110" width="10.7109375" style="262" customWidth="1"/>
    <col min="15111" max="15111" width="11.5703125" style="262" customWidth="1"/>
    <col min="15112" max="15112" width="9.140625" style="262"/>
    <col min="15113" max="15113" width="11.28515625" style="262" customWidth="1"/>
    <col min="15114" max="15114" width="10" style="262" customWidth="1"/>
    <col min="15115" max="15360" width="9.140625" style="262"/>
    <col min="15361" max="15361" width="17.85546875" style="262" customWidth="1"/>
    <col min="15362" max="15362" width="13" style="262" customWidth="1"/>
    <col min="15363" max="15364" width="10.85546875" style="262" customWidth="1"/>
    <col min="15365" max="15365" width="9.140625" style="262"/>
    <col min="15366" max="15366" width="10.7109375" style="262" customWidth="1"/>
    <col min="15367" max="15367" width="11.5703125" style="262" customWidth="1"/>
    <col min="15368" max="15368" width="9.140625" style="262"/>
    <col min="15369" max="15369" width="11.28515625" style="262" customWidth="1"/>
    <col min="15370" max="15370" width="10" style="262" customWidth="1"/>
    <col min="15371" max="15616" width="9.140625" style="262"/>
    <col min="15617" max="15617" width="17.85546875" style="262" customWidth="1"/>
    <col min="15618" max="15618" width="13" style="262" customWidth="1"/>
    <col min="15619" max="15620" width="10.85546875" style="262" customWidth="1"/>
    <col min="15621" max="15621" width="9.140625" style="262"/>
    <col min="15622" max="15622" width="10.7109375" style="262" customWidth="1"/>
    <col min="15623" max="15623" width="11.5703125" style="262" customWidth="1"/>
    <col min="15624" max="15624" width="9.140625" style="262"/>
    <col min="15625" max="15625" width="11.28515625" style="262" customWidth="1"/>
    <col min="15626" max="15626" width="10" style="262" customWidth="1"/>
    <col min="15627" max="15872" width="9.140625" style="262"/>
    <col min="15873" max="15873" width="17.85546875" style="262" customWidth="1"/>
    <col min="15874" max="15874" width="13" style="262" customWidth="1"/>
    <col min="15875" max="15876" width="10.85546875" style="262" customWidth="1"/>
    <col min="15877" max="15877" width="9.140625" style="262"/>
    <col min="15878" max="15878" width="10.7109375" style="262" customWidth="1"/>
    <col min="15879" max="15879" width="11.5703125" style="262" customWidth="1"/>
    <col min="15880" max="15880" width="9.140625" style="262"/>
    <col min="15881" max="15881" width="11.28515625" style="262" customWidth="1"/>
    <col min="15882" max="15882" width="10" style="262" customWidth="1"/>
    <col min="15883" max="16128" width="9.140625" style="262"/>
    <col min="16129" max="16129" width="17.85546875" style="262" customWidth="1"/>
    <col min="16130" max="16130" width="13" style="262" customWidth="1"/>
    <col min="16131" max="16132" width="10.85546875" style="262" customWidth="1"/>
    <col min="16133" max="16133" width="9.140625" style="262"/>
    <col min="16134" max="16134" width="10.7109375" style="262" customWidth="1"/>
    <col min="16135" max="16135" width="11.5703125" style="262" customWidth="1"/>
    <col min="16136" max="16136" width="9.140625" style="262"/>
    <col min="16137" max="16137" width="11.28515625" style="262" customWidth="1"/>
    <col min="16138" max="16138" width="10" style="262" customWidth="1"/>
    <col min="16139" max="16384" width="9.140625" style="262"/>
  </cols>
  <sheetData>
    <row r="3" spans="1:11" ht="15.75" x14ac:dyDescent="0.25">
      <c r="A3" s="870" t="s">
        <v>566</v>
      </c>
      <c r="B3" s="870"/>
      <c r="C3" s="870"/>
      <c r="D3" s="870"/>
      <c r="E3" s="870"/>
      <c r="F3" s="870"/>
      <c r="G3" s="870"/>
      <c r="H3" s="870"/>
      <c r="I3" s="870"/>
      <c r="J3" s="870"/>
      <c r="K3" s="870"/>
    </row>
    <row r="4" spans="1:11" ht="13.5" thickBot="1" x14ac:dyDescent="0.25">
      <c r="A4" s="303"/>
      <c r="B4" s="303"/>
      <c r="C4" s="303"/>
      <c r="D4" s="303"/>
      <c r="E4" s="303"/>
      <c r="F4" s="303"/>
      <c r="G4" s="303"/>
      <c r="H4" s="303"/>
      <c r="I4" s="304"/>
      <c r="J4" s="304"/>
      <c r="K4" s="304"/>
    </row>
    <row r="5" spans="1:11" ht="13.5" thickBot="1" x14ac:dyDescent="0.25">
      <c r="A5" s="867" t="s">
        <v>362</v>
      </c>
      <c r="B5" s="305"/>
      <c r="C5" s="868" t="s">
        <v>363</v>
      </c>
      <c r="D5" s="868"/>
      <c r="E5" s="868"/>
      <c r="F5" s="868" t="s">
        <v>364</v>
      </c>
      <c r="G5" s="868"/>
      <c r="H5" s="868"/>
      <c r="I5" s="869" t="s">
        <v>365</v>
      </c>
      <c r="J5" s="869"/>
      <c r="K5" s="869"/>
    </row>
    <row r="6" spans="1:11" ht="39" thickBot="1" x14ac:dyDescent="0.25">
      <c r="A6" s="867"/>
      <c r="B6" s="306" t="s">
        <v>366</v>
      </c>
      <c r="C6" s="307" t="s">
        <v>367</v>
      </c>
      <c r="D6" s="307" t="s">
        <v>368</v>
      </c>
      <c r="E6" s="308" t="s">
        <v>71</v>
      </c>
      <c r="F6" s="307" t="s">
        <v>367</v>
      </c>
      <c r="G6" s="307" t="s">
        <v>368</v>
      </c>
      <c r="H6" s="308" t="s">
        <v>71</v>
      </c>
      <c r="I6" s="309" t="s">
        <v>367</v>
      </c>
      <c r="J6" s="310" t="s">
        <v>368</v>
      </c>
      <c r="K6" s="311" t="s">
        <v>71</v>
      </c>
    </row>
    <row r="7" spans="1:11" x14ac:dyDescent="0.2">
      <c r="A7" s="312" t="s">
        <v>369</v>
      </c>
      <c r="B7" s="313">
        <v>1</v>
      </c>
      <c r="C7" s="314"/>
      <c r="D7" s="314"/>
      <c r="E7" s="315"/>
      <c r="F7" s="316"/>
      <c r="G7" s="316"/>
      <c r="H7" s="317"/>
      <c r="I7" s="318">
        <v>1</v>
      </c>
      <c r="J7" s="319"/>
      <c r="K7" s="320">
        <v>1</v>
      </c>
    </row>
    <row r="8" spans="1:11" ht="13.5" thickBot="1" x14ac:dyDescent="0.25">
      <c r="A8" s="312" t="s">
        <v>544</v>
      </c>
      <c r="B8" s="313"/>
      <c r="C8" s="314"/>
      <c r="D8" s="314">
        <v>1</v>
      </c>
      <c r="E8" s="315">
        <v>1</v>
      </c>
      <c r="F8" s="316"/>
      <c r="G8" s="316"/>
      <c r="H8" s="317"/>
      <c r="I8" s="318"/>
      <c r="J8" s="823">
        <v>1</v>
      </c>
      <c r="K8" s="320">
        <v>1</v>
      </c>
    </row>
    <row r="9" spans="1:11" ht="13.5" thickBot="1" x14ac:dyDescent="0.25">
      <c r="A9" s="321" t="s">
        <v>370</v>
      </c>
      <c r="B9" s="322"/>
      <c r="C9" s="323"/>
      <c r="D9" s="323"/>
      <c r="E9" s="323"/>
      <c r="F9" s="323">
        <v>0.3</v>
      </c>
      <c r="G9" s="323"/>
      <c r="H9" s="323">
        <v>0.3</v>
      </c>
      <c r="I9" s="323">
        <v>0.3</v>
      </c>
      <c r="J9" s="782"/>
      <c r="K9" s="325">
        <v>0.3</v>
      </c>
    </row>
    <row r="10" spans="1:11" x14ac:dyDescent="0.2">
      <c r="A10" s="326" t="s">
        <v>534</v>
      </c>
      <c r="B10" s="327"/>
      <c r="C10" s="328"/>
      <c r="D10" s="328"/>
      <c r="E10" s="328"/>
      <c r="F10" s="328">
        <v>3</v>
      </c>
      <c r="G10" s="328"/>
      <c r="H10" s="328">
        <f>SUM(F10:G10)</f>
        <v>3</v>
      </c>
      <c r="I10" s="328">
        <v>3</v>
      </c>
      <c r="J10" s="781"/>
      <c r="K10" s="331">
        <f>SUM(I10:J10)</f>
        <v>3</v>
      </c>
    </row>
    <row r="11" spans="1:11" x14ac:dyDescent="0.2">
      <c r="A11" s="326" t="s">
        <v>371</v>
      </c>
      <c r="B11" s="327"/>
      <c r="C11" s="328">
        <v>3</v>
      </c>
      <c r="D11" s="328"/>
      <c r="E11" s="328">
        <v>3</v>
      </c>
      <c r="F11" s="328"/>
      <c r="G11" s="328"/>
      <c r="H11" s="328"/>
      <c r="I11" s="328">
        <v>3</v>
      </c>
      <c r="J11" s="780"/>
      <c r="K11" s="331">
        <v>3</v>
      </c>
    </row>
    <row r="12" spans="1:11" x14ac:dyDescent="0.2">
      <c r="A12" s="326" t="s">
        <v>372</v>
      </c>
      <c r="B12" s="327"/>
      <c r="C12" s="328"/>
      <c r="D12" s="328"/>
      <c r="E12" s="328"/>
      <c r="F12" s="328">
        <v>1</v>
      </c>
      <c r="G12" s="328" t="s">
        <v>483</v>
      </c>
      <c r="H12" s="328">
        <v>1</v>
      </c>
      <c r="I12" s="328">
        <v>1</v>
      </c>
      <c r="J12" s="780"/>
      <c r="K12" s="331">
        <v>1</v>
      </c>
    </row>
    <row r="13" spans="1:11" ht="13.5" thickBot="1" x14ac:dyDescent="0.25">
      <c r="A13" s="332" t="s">
        <v>373</v>
      </c>
      <c r="B13" s="333"/>
      <c r="C13" s="333"/>
      <c r="D13" s="333"/>
      <c r="E13" s="328"/>
      <c r="F13" s="333">
        <v>0.7</v>
      </c>
      <c r="G13" s="333"/>
      <c r="H13" s="328">
        <v>0.7</v>
      </c>
      <c r="I13" s="779">
        <v>0.7</v>
      </c>
      <c r="J13" s="784"/>
      <c r="K13" s="331">
        <v>0.7</v>
      </c>
    </row>
    <row r="14" spans="1:11" ht="13.5" thickBot="1" x14ac:dyDescent="0.25">
      <c r="A14" s="334" t="s">
        <v>374</v>
      </c>
      <c r="B14" s="335">
        <f>SUM(B7:B13)</f>
        <v>1</v>
      </c>
      <c r="C14" s="335">
        <f t="shared" ref="C14:J14" si="0">SUM(C9:C13)</f>
        <v>3</v>
      </c>
      <c r="D14" s="335">
        <f t="shared" si="0"/>
        <v>0</v>
      </c>
      <c r="E14" s="335">
        <f t="shared" si="0"/>
        <v>3</v>
      </c>
      <c r="F14" s="335">
        <f t="shared" si="0"/>
        <v>5</v>
      </c>
      <c r="G14" s="335">
        <f t="shared" si="0"/>
        <v>0</v>
      </c>
      <c r="H14" s="335">
        <f t="shared" si="0"/>
        <v>5</v>
      </c>
      <c r="I14" s="335">
        <f t="shared" si="0"/>
        <v>8</v>
      </c>
      <c r="J14" s="785">
        <f t="shared" si="0"/>
        <v>0</v>
      </c>
      <c r="K14" s="783">
        <f>SUM(K7:K13)</f>
        <v>10</v>
      </c>
    </row>
    <row r="15" spans="1:11" x14ac:dyDescent="0.2">
      <c r="A15" s="336"/>
      <c r="B15" s="336"/>
      <c r="C15" s="336"/>
      <c r="D15" s="336"/>
      <c r="E15" s="336"/>
      <c r="F15" s="336"/>
      <c r="G15" s="336"/>
      <c r="H15" s="336"/>
      <c r="I15" s="336"/>
      <c r="J15" s="336"/>
      <c r="K15" s="336"/>
    </row>
    <row r="16" spans="1:11" ht="13.5" thickBot="1" x14ac:dyDescent="0.25">
      <c r="A16" s="304"/>
      <c r="B16" s="304"/>
      <c r="C16" s="304"/>
      <c r="D16" s="304"/>
      <c r="E16" s="304"/>
      <c r="F16" s="337"/>
      <c r="G16" s="337"/>
      <c r="H16" s="337"/>
      <c r="I16" s="304"/>
      <c r="J16" s="304"/>
      <c r="K16" s="304"/>
    </row>
    <row r="17" spans="1:11" ht="13.5" thickBot="1" x14ac:dyDescent="0.25">
      <c r="A17" s="866" t="s">
        <v>375</v>
      </c>
      <c r="B17" s="305"/>
      <c r="C17" s="868" t="s">
        <v>363</v>
      </c>
      <c r="D17" s="868"/>
      <c r="E17" s="868"/>
      <c r="F17" s="868" t="s">
        <v>364</v>
      </c>
      <c r="G17" s="868"/>
      <c r="H17" s="868"/>
      <c r="I17" s="869" t="s">
        <v>365</v>
      </c>
      <c r="J17" s="869"/>
      <c r="K17" s="869"/>
    </row>
    <row r="18" spans="1:11" ht="39" thickBot="1" x14ac:dyDescent="0.25">
      <c r="A18" s="867"/>
      <c r="B18" s="306" t="s">
        <v>366</v>
      </c>
      <c r="C18" s="307" t="s">
        <v>367</v>
      </c>
      <c r="D18" s="307" t="s">
        <v>368</v>
      </c>
      <c r="E18" s="308" t="s">
        <v>71</v>
      </c>
      <c r="F18" s="307" t="s">
        <v>367</v>
      </c>
      <c r="G18" s="307" t="s">
        <v>368</v>
      </c>
      <c r="H18" s="308" t="s">
        <v>71</v>
      </c>
      <c r="I18" s="309" t="s">
        <v>367</v>
      </c>
      <c r="J18" s="310" t="s">
        <v>368</v>
      </c>
      <c r="K18" s="311" t="s">
        <v>71</v>
      </c>
    </row>
    <row r="19" spans="1:11" ht="13.5" thickBot="1" x14ac:dyDescent="0.25">
      <c r="A19" s="338" t="s">
        <v>376</v>
      </c>
      <c r="B19" s="317"/>
      <c r="C19" s="316">
        <v>4</v>
      </c>
      <c r="D19" s="314"/>
      <c r="E19" s="315"/>
      <c r="F19" s="316"/>
      <c r="G19" s="316"/>
      <c r="H19" s="317"/>
      <c r="I19" s="318">
        <v>4</v>
      </c>
      <c r="J19" s="319"/>
      <c r="K19" s="320">
        <v>4</v>
      </c>
    </row>
    <row r="20" spans="1:11" ht="13.5" thickBot="1" x14ac:dyDescent="0.25">
      <c r="A20" s="321" t="s">
        <v>377</v>
      </c>
      <c r="B20" s="322"/>
      <c r="C20" s="323">
        <v>2</v>
      </c>
      <c r="D20" s="323"/>
      <c r="E20" s="323"/>
      <c r="F20" s="323"/>
      <c r="G20" s="323"/>
      <c r="H20" s="323"/>
      <c r="I20" s="324">
        <v>2</v>
      </c>
      <c r="J20" s="321"/>
      <c r="K20" s="325">
        <v>2</v>
      </c>
    </row>
    <row r="21" spans="1:11" ht="13.5" thickBot="1" x14ac:dyDescent="0.25">
      <c r="A21" s="326" t="s">
        <v>493</v>
      </c>
      <c r="B21" s="327"/>
      <c r="C21" s="328"/>
      <c r="D21" s="328"/>
      <c r="E21" s="328"/>
      <c r="F21" s="328">
        <v>5</v>
      </c>
      <c r="G21" s="328">
        <v>1</v>
      </c>
      <c r="H21" s="328">
        <v>5</v>
      </c>
      <c r="I21" s="329">
        <v>4</v>
      </c>
      <c r="J21" s="330">
        <v>1</v>
      </c>
      <c r="K21" s="331">
        <v>5</v>
      </c>
    </row>
    <row r="22" spans="1:11" ht="13.5" thickBot="1" x14ac:dyDescent="0.25">
      <c r="A22" s="334" t="s">
        <v>374</v>
      </c>
      <c r="B22" s="335">
        <f>SUM(B19:B21)</f>
        <v>0</v>
      </c>
      <c r="C22" s="335">
        <f>SUM(C19:C21)</f>
        <v>6</v>
      </c>
      <c r="D22" s="335">
        <f t="shared" ref="D22:J22" si="1">SUM(D20:D21)</f>
        <v>0</v>
      </c>
      <c r="E22" s="335">
        <f t="shared" si="1"/>
        <v>0</v>
      </c>
      <c r="F22" s="335">
        <f t="shared" si="1"/>
        <v>5</v>
      </c>
      <c r="G22" s="335">
        <f t="shared" si="1"/>
        <v>1</v>
      </c>
      <c r="H22" s="335">
        <f t="shared" si="1"/>
        <v>5</v>
      </c>
      <c r="I22" s="335">
        <f>SUM(I19:I21)</f>
        <v>10</v>
      </c>
      <c r="J22" s="335">
        <f t="shared" si="1"/>
        <v>1</v>
      </c>
      <c r="K22" s="334">
        <f>SUM(K19:K21)</f>
        <v>11</v>
      </c>
    </row>
    <row r="23" spans="1:11" x14ac:dyDescent="0.2">
      <c r="A23" s="304"/>
      <c r="B23" s="304"/>
      <c r="C23" s="304"/>
      <c r="D23" s="304"/>
      <c r="E23" s="304"/>
      <c r="F23" s="304"/>
      <c r="G23" s="304"/>
      <c r="H23" s="304"/>
      <c r="I23" s="304"/>
      <c r="J23" s="304"/>
      <c r="K23" s="304"/>
    </row>
    <row r="24" spans="1:11" x14ac:dyDescent="0.2">
      <c r="A24" s="337" t="s">
        <v>378</v>
      </c>
      <c r="B24" s="337"/>
      <c r="C24" s="337"/>
      <c r="D24" s="339" t="s">
        <v>171</v>
      </c>
      <c r="E24" s="304"/>
      <c r="F24" s="304"/>
      <c r="G24" s="304"/>
      <c r="H24" s="304"/>
      <c r="I24" s="304"/>
      <c r="J24" s="304"/>
      <c r="K24" s="304"/>
    </row>
    <row r="25" spans="1:11" x14ac:dyDescent="0.2">
      <c r="A25" s="304"/>
      <c r="B25" s="304"/>
      <c r="C25" s="304"/>
      <c r="D25" s="340"/>
      <c r="E25" s="341"/>
      <c r="F25" s="304"/>
      <c r="G25" s="304"/>
      <c r="H25" s="304"/>
      <c r="I25" s="304"/>
      <c r="J25" s="304"/>
      <c r="K25" s="304"/>
    </row>
    <row r="26" spans="1:11" x14ac:dyDescent="0.2">
      <c r="A26" s="304"/>
      <c r="B26" s="304"/>
      <c r="C26" s="304"/>
      <c r="D26" s="304"/>
      <c r="E26" s="304"/>
      <c r="F26" s="304"/>
      <c r="G26" s="304"/>
      <c r="H26" s="304"/>
      <c r="I26" s="304"/>
      <c r="J26" s="304"/>
      <c r="K26" s="304"/>
    </row>
    <row r="27" spans="1:11" x14ac:dyDescent="0.2">
      <c r="A27" s="304"/>
      <c r="B27" s="304"/>
      <c r="C27" s="304"/>
      <c r="D27" s="304"/>
      <c r="E27" s="304"/>
      <c r="F27" s="304"/>
      <c r="G27" s="304"/>
      <c r="H27" s="304"/>
      <c r="I27" s="304"/>
      <c r="J27" s="304"/>
      <c r="K27" s="304"/>
    </row>
    <row r="28" spans="1:11" x14ac:dyDescent="0.2">
      <c r="A28" s="303" t="s">
        <v>379</v>
      </c>
      <c r="B28" s="303"/>
      <c r="C28" s="303"/>
      <c r="D28" s="342">
        <v>21</v>
      </c>
      <c r="E28" s="304" t="s">
        <v>380</v>
      </c>
      <c r="F28" s="304"/>
      <c r="G28" s="304"/>
      <c r="H28" s="304"/>
      <c r="I28" s="304"/>
      <c r="J28" s="304"/>
      <c r="K28" s="304"/>
    </row>
    <row r="29" spans="1:11" x14ac:dyDescent="0.2">
      <c r="A29" s="304" t="s">
        <v>381</v>
      </c>
      <c r="B29" s="304"/>
      <c r="C29" s="304"/>
      <c r="D29" s="304">
        <v>0</v>
      </c>
      <c r="E29" s="304" t="s">
        <v>380</v>
      </c>
      <c r="F29" s="304"/>
      <c r="G29" s="304"/>
      <c r="H29" s="304"/>
      <c r="I29" s="304"/>
      <c r="J29" s="304"/>
      <c r="K29" s="304"/>
    </row>
    <row r="35" spans="4:4" x14ac:dyDescent="0.2">
      <c r="D35" s="262" t="s">
        <v>382</v>
      </c>
    </row>
  </sheetData>
  <mergeCells count="9">
    <mergeCell ref="A17:A18"/>
    <mergeCell ref="C17:E17"/>
    <mergeCell ref="F17:H17"/>
    <mergeCell ref="I17:K17"/>
    <mergeCell ref="A3:K3"/>
    <mergeCell ref="A5:A6"/>
    <mergeCell ref="C5:E5"/>
    <mergeCell ref="F5:H5"/>
    <mergeCell ref="I5:K5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"/>
  <sheetViews>
    <sheetView workbookViewId="0">
      <selection activeCell="G1" sqref="G1"/>
    </sheetView>
  </sheetViews>
  <sheetFormatPr defaultRowHeight="12.75" x14ac:dyDescent="0.2"/>
  <cols>
    <col min="1" max="1" width="10.7109375" customWidth="1"/>
    <col min="6" max="6" width="14.7109375" customWidth="1"/>
  </cols>
  <sheetData>
    <row r="1" spans="1:7" x14ac:dyDescent="0.2">
      <c r="A1" t="s">
        <v>558</v>
      </c>
      <c r="G1" s="3"/>
    </row>
    <row r="3" spans="1:7" x14ac:dyDescent="0.2">
      <c r="A3" s="7" t="s">
        <v>41</v>
      </c>
    </row>
    <row r="4" spans="1:7" ht="13.5" thickBot="1" x14ac:dyDescent="0.25">
      <c r="A4" s="7"/>
      <c r="F4">
        <v>2018</v>
      </c>
    </row>
    <row r="5" spans="1:7" ht="13.5" thickBot="1" x14ac:dyDescent="0.25">
      <c r="A5" s="828" t="s">
        <v>74</v>
      </c>
      <c r="B5" s="875"/>
      <c r="C5" s="875"/>
      <c r="D5" s="875"/>
      <c r="E5" s="876"/>
      <c r="F5" s="46" t="s">
        <v>75</v>
      </c>
    </row>
    <row r="6" spans="1:7" x14ac:dyDescent="0.2">
      <c r="A6" s="871"/>
      <c r="B6" s="835"/>
      <c r="C6" s="835"/>
      <c r="D6" s="835"/>
      <c r="E6" s="836"/>
      <c r="F6" s="73">
        <v>0</v>
      </c>
    </row>
    <row r="7" spans="1:7" x14ac:dyDescent="0.2">
      <c r="A7" s="77" t="s">
        <v>123</v>
      </c>
      <c r="B7" s="66"/>
      <c r="C7" s="66"/>
      <c r="D7" s="66"/>
      <c r="E7" s="66"/>
      <c r="F7" s="76">
        <v>4</v>
      </c>
    </row>
    <row r="8" spans="1:7" x14ac:dyDescent="0.2">
      <c r="A8" s="837" t="s">
        <v>453</v>
      </c>
      <c r="B8" s="838"/>
      <c r="C8" s="838"/>
      <c r="D8" s="838"/>
      <c r="E8" s="839"/>
      <c r="F8" s="74">
        <v>0</v>
      </c>
    </row>
    <row r="9" spans="1:7" ht="13.5" thickBot="1" x14ac:dyDescent="0.25">
      <c r="A9" s="872" t="s">
        <v>50</v>
      </c>
      <c r="B9" s="873"/>
      <c r="C9" s="873"/>
      <c r="D9" s="873"/>
      <c r="E9" s="874"/>
      <c r="F9" s="75">
        <f>SUM(F6:F8)</f>
        <v>4</v>
      </c>
    </row>
  </sheetData>
  <mergeCells count="4">
    <mergeCell ref="A6:E6"/>
    <mergeCell ref="A8:E8"/>
    <mergeCell ref="A9:E9"/>
    <mergeCell ref="A5:E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8"/>
  <sheetViews>
    <sheetView workbookViewId="0">
      <selection activeCell="C1" sqref="C1"/>
    </sheetView>
  </sheetViews>
  <sheetFormatPr defaultRowHeight="12.75" x14ac:dyDescent="0.2"/>
  <cols>
    <col min="1" max="1" width="49.85546875" customWidth="1"/>
  </cols>
  <sheetData>
    <row r="1" spans="1:10" x14ac:dyDescent="0.2">
      <c r="A1" t="s">
        <v>559</v>
      </c>
      <c r="C1" s="3"/>
    </row>
    <row r="3" spans="1:10" ht="13.5" customHeight="1" x14ac:dyDescent="0.2">
      <c r="A3" s="153" t="s">
        <v>76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ht="13.5" thickBot="1" x14ac:dyDescent="0.25"/>
    <row r="5" spans="1:10" ht="13.5" thickBot="1" x14ac:dyDescent="0.25">
      <c r="A5" s="46" t="s">
        <v>77</v>
      </c>
      <c r="B5" s="104" t="s">
        <v>78</v>
      </c>
      <c r="C5" s="69"/>
      <c r="D5" s="104"/>
      <c r="E5" s="45"/>
    </row>
    <row r="6" spans="1:10" x14ac:dyDescent="0.2">
      <c r="A6" s="76"/>
      <c r="B6" s="66"/>
      <c r="C6" s="66"/>
      <c r="D6" s="66"/>
      <c r="E6" s="42"/>
    </row>
    <row r="7" spans="1:10" x14ac:dyDescent="0.2">
      <c r="A7" s="74"/>
      <c r="B7" s="64"/>
      <c r="C7" s="64"/>
      <c r="D7" s="64"/>
      <c r="E7" s="43"/>
    </row>
    <row r="8" spans="1:10" x14ac:dyDescent="0.2">
      <c r="A8" s="74"/>
      <c r="B8" s="64"/>
      <c r="C8" s="64"/>
      <c r="D8" s="64"/>
      <c r="E8" s="43"/>
    </row>
    <row r="9" spans="1:10" x14ac:dyDescent="0.2">
      <c r="A9" s="74"/>
      <c r="B9" s="64"/>
      <c r="C9" s="64"/>
      <c r="D9" s="64"/>
      <c r="E9" s="43"/>
    </row>
    <row r="10" spans="1:10" x14ac:dyDescent="0.2">
      <c r="A10" s="74"/>
      <c r="B10" s="64"/>
      <c r="C10" s="64"/>
      <c r="D10" s="64"/>
      <c r="E10" s="43"/>
    </row>
    <row r="11" spans="1:10" ht="13.5" thickBot="1" x14ac:dyDescent="0.25">
      <c r="A11" s="75"/>
      <c r="B11" s="70"/>
      <c r="C11" s="70"/>
      <c r="D11" s="70"/>
      <c r="E11" s="71"/>
    </row>
    <row r="12" spans="1:10" ht="13.5" thickBot="1" x14ac:dyDescent="0.25">
      <c r="A12" s="83" t="s">
        <v>50</v>
      </c>
      <c r="B12" s="69"/>
      <c r="C12" s="69"/>
      <c r="D12" s="69"/>
      <c r="E12" s="45"/>
    </row>
    <row r="18" spans="1:1" x14ac:dyDescent="0.2">
      <c r="A18" s="86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4"/>
  <sheetViews>
    <sheetView workbookViewId="0">
      <selection activeCell="C1" sqref="C1"/>
    </sheetView>
  </sheetViews>
  <sheetFormatPr defaultRowHeight="12.75" x14ac:dyDescent="0.2"/>
  <cols>
    <col min="1" max="1" width="46.140625" customWidth="1"/>
    <col min="2" max="2" width="13.85546875" customWidth="1"/>
  </cols>
  <sheetData>
    <row r="1" spans="1:11" x14ac:dyDescent="0.2">
      <c r="A1" t="s">
        <v>560</v>
      </c>
    </row>
    <row r="3" spans="1:11" x14ac:dyDescent="0.2">
      <c r="A3" s="7" t="s">
        <v>42</v>
      </c>
      <c r="K3" s="3"/>
    </row>
    <row r="4" spans="1:11" ht="13.5" thickBot="1" x14ac:dyDescent="0.25"/>
    <row r="5" spans="1:11" ht="13.5" thickBot="1" x14ac:dyDescent="0.25">
      <c r="A5" s="46" t="s">
        <v>49</v>
      </c>
      <c r="B5" s="41">
        <v>2018</v>
      </c>
    </row>
    <row r="6" spans="1:11" ht="21" customHeight="1" x14ac:dyDescent="0.2">
      <c r="A6" s="47" t="s">
        <v>43</v>
      </c>
      <c r="B6" s="593">
        <v>27950000</v>
      </c>
    </row>
    <row r="7" spans="1:11" ht="39" customHeight="1" x14ac:dyDescent="0.2">
      <c r="A7" s="48" t="s">
        <v>44</v>
      </c>
      <c r="B7" s="43">
        <v>0</v>
      </c>
    </row>
    <row r="8" spans="1:11" x14ac:dyDescent="0.2">
      <c r="A8" s="48" t="s">
        <v>45</v>
      </c>
      <c r="B8" s="43">
        <v>0</v>
      </c>
    </row>
    <row r="9" spans="1:11" ht="38.25" x14ac:dyDescent="0.2">
      <c r="A9" s="48" t="s">
        <v>46</v>
      </c>
      <c r="B9" s="43">
        <v>0</v>
      </c>
    </row>
    <row r="10" spans="1:11" x14ac:dyDescent="0.2">
      <c r="A10" s="48" t="s">
        <v>47</v>
      </c>
      <c r="B10" s="43"/>
    </row>
    <row r="11" spans="1:11" ht="13.5" thickBot="1" x14ac:dyDescent="0.25">
      <c r="A11" s="49" t="s">
        <v>48</v>
      </c>
      <c r="B11" s="44">
        <v>0</v>
      </c>
    </row>
    <row r="12" spans="1:11" ht="13.5" thickBot="1" x14ac:dyDescent="0.25">
      <c r="A12" s="46" t="s">
        <v>50</v>
      </c>
      <c r="B12" s="592">
        <v>27950000</v>
      </c>
    </row>
    <row r="13" spans="1:11" x14ac:dyDescent="0.2">
      <c r="A13" s="31"/>
      <c r="B13" s="32"/>
    </row>
    <row r="14" spans="1:11" ht="13.5" thickBot="1" x14ac:dyDescent="0.25"/>
    <row r="15" spans="1:11" ht="13.5" thickBot="1" x14ac:dyDescent="0.25">
      <c r="A15" s="54" t="s">
        <v>51</v>
      </c>
      <c r="B15" s="50">
        <v>2016</v>
      </c>
      <c r="C15" s="27">
        <v>2017</v>
      </c>
      <c r="D15" s="27">
        <v>2018</v>
      </c>
      <c r="E15" s="27">
        <v>2019</v>
      </c>
      <c r="F15" s="28">
        <v>2020</v>
      </c>
    </row>
    <row r="16" spans="1:11" x14ac:dyDescent="0.2">
      <c r="A16" s="55"/>
      <c r="B16" s="51"/>
      <c r="C16" s="25"/>
      <c r="D16" s="25"/>
      <c r="E16" s="25"/>
      <c r="F16" s="26"/>
    </row>
    <row r="17" spans="1:6" x14ac:dyDescent="0.2">
      <c r="A17" s="56" t="s">
        <v>52</v>
      </c>
      <c r="B17" s="52">
        <v>0</v>
      </c>
      <c r="C17" s="20">
        <v>0</v>
      </c>
      <c r="D17" s="20">
        <v>0</v>
      </c>
      <c r="E17" s="20">
        <v>0</v>
      </c>
      <c r="F17" s="21">
        <v>0</v>
      </c>
    </row>
    <row r="18" spans="1:6" x14ac:dyDescent="0.2">
      <c r="A18" s="56" t="s">
        <v>53</v>
      </c>
      <c r="B18" s="52">
        <v>0</v>
      </c>
      <c r="C18" s="20">
        <v>0</v>
      </c>
      <c r="D18" s="20">
        <v>0</v>
      </c>
      <c r="E18" s="20">
        <v>0</v>
      </c>
      <c r="F18" s="21">
        <v>0</v>
      </c>
    </row>
    <row r="19" spans="1:6" x14ac:dyDescent="0.2">
      <c r="A19" s="56" t="s">
        <v>54</v>
      </c>
      <c r="B19" s="52">
        <v>0</v>
      </c>
      <c r="C19" s="20">
        <v>0</v>
      </c>
      <c r="D19" s="20">
        <v>0</v>
      </c>
      <c r="E19" s="20">
        <v>0</v>
      </c>
      <c r="F19" s="21">
        <v>0</v>
      </c>
    </row>
    <row r="20" spans="1:6" x14ac:dyDescent="0.2">
      <c r="A20" s="56" t="s">
        <v>55</v>
      </c>
      <c r="B20" s="52">
        <v>0</v>
      </c>
      <c r="C20" s="20">
        <v>0</v>
      </c>
      <c r="D20" s="20">
        <v>0</v>
      </c>
      <c r="E20" s="20">
        <v>0</v>
      </c>
      <c r="F20" s="21">
        <v>0</v>
      </c>
    </row>
    <row r="21" spans="1:6" ht="25.5" x14ac:dyDescent="0.2">
      <c r="A21" s="56" t="s">
        <v>65</v>
      </c>
      <c r="B21" s="52">
        <v>0</v>
      </c>
      <c r="C21" s="20">
        <v>0</v>
      </c>
      <c r="D21" s="20">
        <v>0</v>
      </c>
      <c r="E21" s="20">
        <v>0</v>
      </c>
      <c r="F21" s="21">
        <v>0</v>
      </c>
    </row>
    <row r="22" spans="1:6" ht="38.25" x14ac:dyDescent="0.2">
      <c r="A22" s="56" t="s">
        <v>56</v>
      </c>
      <c r="B22" s="52">
        <v>0</v>
      </c>
      <c r="C22" s="20">
        <v>0</v>
      </c>
      <c r="D22" s="20">
        <v>0</v>
      </c>
      <c r="E22" s="20">
        <v>0</v>
      </c>
      <c r="F22" s="21">
        <v>0</v>
      </c>
    </row>
    <row r="23" spans="1:6" ht="51.75" thickBot="1" x14ac:dyDescent="0.25">
      <c r="A23" s="57" t="s">
        <v>57</v>
      </c>
      <c r="B23" s="53">
        <v>0</v>
      </c>
      <c r="C23" s="22">
        <v>0</v>
      </c>
      <c r="D23" s="22">
        <v>0</v>
      </c>
      <c r="E23" s="22">
        <v>0</v>
      </c>
      <c r="F23" s="23">
        <v>0</v>
      </c>
    </row>
    <row r="24" spans="1:6" ht="13.5" thickBot="1" x14ac:dyDescent="0.25">
      <c r="A24" s="46" t="s">
        <v>50</v>
      </c>
      <c r="B24" s="40">
        <v>0</v>
      </c>
      <c r="C24" s="24">
        <v>0</v>
      </c>
      <c r="D24" s="24">
        <v>0</v>
      </c>
      <c r="E24" s="24">
        <v>0</v>
      </c>
      <c r="F24" s="19"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48"/>
  <sheetViews>
    <sheetView workbookViewId="0">
      <selection activeCell="B1" sqref="B1"/>
    </sheetView>
  </sheetViews>
  <sheetFormatPr defaultRowHeight="12.75" x14ac:dyDescent="0.2"/>
  <cols>
    <col min="1" max="1" width="46.140625" style="262" customWidth="1"/>
    <col min="2" max="2" width="4.85546875" style="262" customWidth="1"/>
    <col min="3" max="3" width="1.85546875" style="262" customWidth="1"/>
    <col min="4" max="4" width="14.140625" style="262" bestFit="1" customWidth="1"/>
    <col min="5" max="5" width="12.28515625" style="262" customWidth="1"/>
    <col min="6" max="6" width="11.28515625" style="262" customWidth="1"/>
    <col min="7" max="7" width="9.5703125" style="262" bestFit="1" customWidth="1"/>
    <col min="8" max="8" width="10" style="262" bestFit="1" customWidth="1"/>
    <col min="9" max="256" width="9.140625" style="262"/>
    <col min="257" max="257" width="46.140625" style="262" customWidth="1"/>
    <col min="258" max="258" width="11" style="262" customWidth="1"/>
    <col min="259" max="259" width="9.140625" style="262"/>
    <col min="260" max="262" width="9.5703125" style="262" bestFit="1" customWidth="1"/>
    <col min="263" max="512" width="9.140625" style="262"/>
    <col min="513" max="513" width="46.140625" style="262" customWidth="1"/>
    <col min="514" max="514" width="11" style="262" customWidth="1"/>
    <col min="515" max="515" width="9.140625" style="262"/>
    <col min="516" max="518" width="9.5703125" style="262" bestFit="1" customWidth="1"/>
    <col min="519" max="768" width="9.140625" style="262"/>
    <col min="769" max="769" width="46.140625" style="262" customWidth="1"/>
    <col min="770" max="770" width="11" style="262" customWidth="1"/>
    <col min="771" max="771" width="9.140625" style="262"/>
    <col min="772" max="774" width="9.5703125" style="262" bestFit="1" customWidth="1"/>
    <col min="775" max="1024" width="9.140625" style="262"/>
    <col min="1025" max="1025" width="46.140625" style="262" customWidth="1"/>
    <col min="1026" max="1026" width="11" style="262" customWidth="1"/>
    <col min="1027" max="1027" width="9.140625" style="262"/>
    <col min="1028" max="1030" width="9.5703125" style="262" bestFit="1" customWidth="1"/>
    <col min="1031" max="1280" width="9.140625" style="262"/>
    <col min="1281" max="1281" width="46.140625" style="262" customWidth="1"/>
    <col min="1282" max="1282" width="11" style="262" customWidth="1"/>
    <col min="1283" max="1283" width="9.140625" style="262"/>
    <col min="1284" max="1286" width="9.5703125" style="262" bestFit="1" customWidth="1"/>
    <col min="1287" max="1536" width="9.140625" style="262"/>
    <col min="1537" max="1537" width="46.140625" style="262" customWidth="1"/>
    <col min="1538" max="1538" width="11" style="262" customWidth="1"/>
    <col min="1539" max="1539" width="9.140625" style="262"/>
    <col min="1540" max="1542" width="9.5703125" style="262" bestFit="1" customWidth="1"/>
    <col min="1543" max="1792" width="9.140625" style="262"/>
    <col min="1793" max="1793" width="46.140625" style="262" customWidth="1"/>
    <col min="1794" max="1794" width="11" style="262" customWidth="1"/>
    <col min="1795" max="1795" width="9.140625" style="262"/>
    <col min="1796" max="1798" width="9.5703125" style="262" bestFit="1" customWidth="1"/>
    <col min="1799" max="2048" width="9.140625" style="262"/>
    <col min="2049" max="2049" width="46.140625" style="262" customWidth="1"/>
    <col min="2050" max="2050" width="11" style="262" customWidth="1"/>
    <col min="2051" max="2051" width="9.140625" style="262"/>
    <col min="2052" max="2054" width="9.5703125" style="262" bestFit="1" customWidth="1"/>
    <col min="2055" max="2304" width="9.140625" style="262"/>
    <col min="2305" max="2305" width="46.140625" style="262" customWidth="1"/>
    <col min="2306" max="2306" width="11" style="262" customWidth="1"/>
    <col min="2307" max="2307" width="9.140625" style="262"/>
    <col min="2308" max="2310" width="9.5703125" style="262" bestFit="1" customWidth="1"/>
    <col min="2311" max="2560" width="9.140625" style="262"/>
    <col min="2561" max="2561" width="46.140625" style="262" customWidth="1"/>
    <col min="2562" max="2562" width="11" style="262" customWidth="1"/>
    <col min="2563" max="2563" width="9.140625" style="262"/>
    <col min="2564" max="2566" width="9.5703125" style="262" bestFit="1" customWidth="1"/>
    <col min="2567" max="2816" width="9.140625" style="262"/>
    <col min="2817" max="2817" width="46.140625" style="262" customWidth="1"/>
    <col min="2818" max="2818" width="11" style="262" customWidth="1"/>
    <col min="2819" max="2819" width="9.140625" style="262"/>
    <col min="2820" max="2822" width="9.5703125" style="262" bestFit="1" customWidth="1"/>
    <col min="2823" max="3072" width="9.140625" style="262"/>
    <col min="3073" max="3073" width="46.140625" style="262" customWidth="1"/>
    <col min="3074" max="3074" width="11" style="262" customWidth="1"/>
    <col min="3075" max="3075" width="9.140625" style="262"/>
    <col min="3076" max="3078" width="9.5703125" style="262" bestFit="1" customWidth="1"/>
    <col min="3079" max="3328" width="9.140625" style="262"/>
    <col min="3329" max="3329" width="46.140625" style="262" customWidth="1"/>
    <col min="3330" max="3330" width="11" style="262" customWidth="1"/>
    <col min="3331" max="3331" width="9.140625" style="262"/>
    <col min="3332" max="3334" width="9.5703125" style="262" bestFit="1" customWidth="1"/>
    <col min="3335" max="3584" width="9.140625" style="262"/>
    <col min="3585" max="3585" width="46.140625" style="262" customWidth="1"/>
    <col min="3586" max="3586" width="11" style="262" customWidth="1"/>
    <col min="3587" max="3587" width="9.140625" style="262"/>
    <col min="3588" max="3590" width="9.5703125" style="262" bestFit="1" customWidth="1"/>
    <col min="3591" max="3840" width="9.140625" style="262"/>
    <col min="3841" max="3841" width="46.140625" style="262" customWidth="1"/>
    <col min="3842" max="3842" width="11" style="262" customWidth="1"/>
    <col min="3843" max="3843" width="9.140625" style="262"/>
    <col min="3844" max="3846" width="9.5703125" style="262" bestFit="1" customWidth="1"/>
    <col min="3847" max="4096" width="9.140625" style="262"/>
    <col min="4097" max="4097" width="46.140625" style="262" customWidth="1"/>
    <col min="4098" max="4098" width="11" style="262" customWidth="1"/>
    <col min="4099" max="4099" width="9.140625" style="262"/>
    <col min="4100" max="4102" width="9.5703125" style="262" bestFit="1" customWidth="1"/>
    <col min="4103" max="4352" width="9.140625" style="262"/>
    <col min="4353" max="4353" width="46.140625" style="262" customWidth="1"/>
    <col min="4354" max="4354" width="11" style="262" customWidth="1"/>
    <col min="4355" max="4355" width="9.140625" style="262"/>
    <col min="4356" max="4358" width="9.5703125" style="262" bestFit="1" customWidth="1"/>
    <col min="4359" max="4608" width="9.140625" style="262"/>
    <col min="4609" max="4609" width="46.140625" style="262" customWidth="1"/>
    <col min="4610" max="4610" width="11" style="262" customWidth="1"/>
    <col min="4611" max="4611" width="9.140625" style="262"/>
    <col min="4612" max="4614" width="9.5703125" style="262" bestFit="1" customWidth="1"/>
    <col min="4615" max="4864" width="9.140625" style="262"/>
    <col min="4865" max="4865" width="46.140625" style="262" customWidth="1"/>
    <col min="4866" max="4866" width="11" style="262" customWidth="1"/>
    <col min="4867" max="4867" width="9.140625" style="262"/>
    <col min="4868" max="4870" width="9.5703125" style="262" bestFit="1" customWidth="1"/>
    <col min="4871" max="5120" width="9.140625" style="262"/>
    <col min="5121" max="5121" width="46.140625" style="262" customWidth="1"/>
    <col min="5122" max="5122" width="11" style="262" customWidth="1"/>
    <col min="5123" max="5123" width="9.140625" style="262"/>
    <col min="5124" max="5126" width="9.5703125" style="262" bestFit="1" customWidth="1"/>
    <col min="5127" max="5376" width="9.140625" style="262"/>
    <col min="5377" max="5377" width="46.140625" style="262" customWidth="1"/>
    <col min="5378" max="5378" width="11" style="262" customWidth="1"/>
    <col min="5379" max="5379" width="9.140625" style="262"/>
    <col min="5380" max="5382" width="9.5703125" style="262" bestFit="1" customWidth="1"/>
    <col min="5383" max="5632" width="9.140625" style="262"/>
    <col min="5633" max="5633" width="46.140625" style="262" customWidth="1"/>
    <col min="5634" max="5634" width="11" style="262" customWidth="1"/>
    <col min="5635" max="5635" width="9.140625" style="262"/>
    <col min="5636" max="5638" width="9.5703125" style="262" bestFit="1" customWidth="1"/>
    <col min="5639" max="5888" width="9.140625" style="262"/>
    <col min="5889" max="5889" width="46.140625" style="262" customWidth="1"/>
    <col min="5890" max="5890" width="11" style="262" customWidth="1"/>
    <col min="5891" max="5891" width="9.140625" style="262"/>
    <col min="5892" max="5894" width="9.5703125" style="262" bestFit="1" customWidth="1"/>
    <col min="5895" max="6144" width="9.140625" style="262"/>
    <col min="6145" max="6145" width="46.140625" style="262" customWidth="1"/>
    <col min="6146" max="6146" width="11" style="262" customWidth="1"/>
    <col min="6147" max="6147" width="9.140625" style="262"/>
    <col min="6148" max="6150" width="9.5703125" style="262" bestFit="1" customWidth="1"/>
    <col min="6151" max="6400" width="9.140625" style="262"/>
    <col min="6401" max="6401" width="46.140625" style="262" customWidth="1"/>
    <col min="6402" max="6402" width="11" style="262" customWidth="1"/>
    <col min="6403" max="6403" width="9.140625" style="262"/>
    <col min="6404" max="6406" width="9.5703125" style="262" bestFit="1" customWidth="1"/>
    <col min="6407" max="6656" width="9.140625" style="262"/>
    <col min="6657" max="6657" width="46.140625" style="262" customWidth="1"/>
    <col min="6658" max="6658" width="11" style="262" customWidth="1"/>
    <col min="6659" max="6659" width="9.140625" style="262"/>
    <col min="6660" max="6662" width="9.5703125" style="262" bestFit="1" customWidth="1"/>
    <col min="6663" max="6912" width="9.140625" style="262"/>
    <col min="6913" max="6913" width="46.140625" style="262" customWidth="1"/>
    <col min="6914" max="6914" width="11" style="262" customWidth="1"/>
    <col min="6915" max="6915" width="9.140625" style="262"/>
    <col min="6916" max="6918" width="9.5703125" style="262" bestFit="1" customWidth="1"/>
    <col min="6919" max="7168" width="9.140625" style="262"/>
    <col min="7169" max="7169" width="46.140625" style="262" customWidth="1"/>
    <col min="7170" max="7170" width="11" style="262" customWidth="1"/>
    <col min="7171" max="7171" width="9.140625" style="262"/>
    <col min="7172" max="7174" width="9.5703125" style="262" bestFit="1" customWidth="1"/>
    <col min="7175" max="7424" width="9.140625" style="262"/>
    <col min="7425" max="7425" width="46.140625" style="262" customWidth="1"/>
    <col min="7426" max="7426" width="11" style="262" customWidth="1"/>
    <col min="7427" max="7427" width="9.140625" style="262"/>
    <col min="7428" max="7430" width="9.5703125" style="262" bestFit="1" customWidth="1"/>
    <col min="7431" max="7680" width="9.140625" style="262"/>
    <col min="7681" max="7681" width="46.140625" style="262" customWidth="1"/>
    <col min="7682" max="7682" width="11" style="262" customWidth="1"/>
    <col min="7683" max="7683" width="9.140625" style="262"/>
    <col min="7684" max="7686" width="9.5703125" style="262" bestFit="1" customWidth="1"/>
    <col min="7687" max="7936" width="9.140625" style="262"/>
    <col min="7937" max="7937" width="46.140625" style="262" customWidth="1"/>
    <col min="7938" max="7938" width="11" style="262" customWidth="1"/>
    <col min="7939" max="7939" width="9.140625" style="262"/>
    <col min="7940" max="7942" width="9.5703125" style="262" bestFit="1" customWidth="1"/>
    <col min="7943" max="8192" width="9.140625" style="262"/>
    <col min="8193" max="8193" width="46.140625" style="262" customWidth="1"/>
    <col min="8194" max="8194" width="11" style="262" customWidth="1"/>
    <col min="8195" max="8195" width="9.140625" style="262"/>
    <col min="8196" max="8198" width="9.5703125" style="262" bestFit="1" customWidth="1"/>
    <col min="8199" max="8448" width="9.140625" style="262"/>
    <col min="8449" max="8449" width="46.140625" style="262" customWidth="1"/>
    <col min="8450" max="8450" width="11" style="262" customWidth="1"/>
    <col min="8451" max="8451" width="9.140625" style="262"/>
    <col min="8452" max="8454" width="9.5703125" style="262" bestFit="1" customWidth="1"/>
    <col min="8455" max="8704" width="9.140625" style="262"/>
    <col min="8705" max="8705" width="46.140625" style="262" customWidth="1"/>
    <col min="8706" max="8706" width="11" style="262" customWidth="1"/>
    <col min="8707" max="8707" width="9.140625" style="262"/>
    <col min="8708" max="8710" width="9.5703125" style="262" bestFit="1" customWidth="1"/>
    <col min="8711" max="8960" width="9.140625" style="262"/>
    <col min="8961" max="8961" width="46.140625" style="262" customWidth="1"/>
    <col min="8962" max="8962" width="11" style="262" customWidth="1"/>
    <col min="8963" max="8963" width="9.140625" style="262"/>
    <col min="8964" max="8966" width="9.5703125" style="262" bestFit="1" customWidth="1"/>
    <col min="8967" max="9216" width="9.140625" style="262"/>
    <col min="9217" max="9217" width="46.140625" style="262" customWidth="1"/>
    <col min="9218" max="9218" width="11" style="262" customWidth="1"/>
    <col min="9219" max="9219" width="9.140625" style="262"/>
    <col min="9220" max="9222" width="9.5703125" style="262" bestFit="1" customWidth="1"/>
    <col min="9223" max="9472" width="9.140625" style="262"/>
    <col min="9473" max="9473" width="46.140625" style="262" customWidth="1"/>
    <col min="9474" max="9474" width="11" style="262" customWidth="1"/>
    <col min="9475" max="9475" width="9.140625" style="262"/>
    <col min="9476" max="9478" width="9.5703125" style="262" bestFit="1" customWidth="1"/>
    <col min="9479" max="9728" width="9.140625" style="262"/>
    <col min="9729" max="9729" width="46.140625" style="262" customWidth="1"/>
    <col min="9730" max="9730" width="11" style="262" customWidth="1"/>
    <col min="9731" max="9731" width="9.140625" style="262"/>
    <col min="9732" max="9734" width="9.5703125" style="262" bestFit="1" customWidth="1"/>
    <col min="9735" max="9984" width="9.140625" style="262"/>
    <col min="9985" max="9985" width="46.140625" style="262" customWidth="1"/>
    <col min="9986" max="9986" width="11" style="262" customWidth="1"/>
    <col min="9987" max="9987" width="9.140625" style="262"/>
    <col min="9988" max="9990" width="9.5703125" style="262" bestFit="1" customWidth="1"/>
    <col min="9991" max="10240" width="9.140625" style="262"/>
    <col min="10241" max="10241" width="46.140625" style="262" customWidth="1"/>
    <col min="10242" max="10242" width="11" style="262" customWidth="1"/>
    <col min="10243" max="10243" width="9.140625" style="262"/>
    <col min="10244" max="10246" width="9.5703125" style="262" bestFit="1" customWidth="1"/>
    <col min="10247" max="10496" width="9.140625" style="262"/>
    <col min="10497" max="10497" width="46.140625" style="262" customWidth="1"/>
    <col min="10498" max="10498" width="11" style="262" customWidth="1"/>
    <col min="10499" max="10499" width="9.140625" style="262"/>
    <col min="10500" max="10502" width="9.5703125" style="262" bestFit="1" customWidth="1"/>
    <col min="10503" max="10752" width="9.140625" style="262"/>
    <col min="10753" max="10753" width="46.140625" style="262" customWidth="1"/>
    <col min="10754" max="10754" width="11" style="262" customWidth="1"/>
    <col min="10755" max="10755" width="9.140625" style="262"/>
    <col min="10756" max="10758" width="9.5703125" style="262" bestFit="1" customWidth="1"/>
    <col min="10759" max="11008" width="9.140625" style="262"/>
    <col min="11009" max="11009" width="46.140625" style="262" customWidth="1"/>
    <col min="11010" max="11010" width="11" style="262" customWidth="1"/>
    <col min="11011" max="11011" width="9.140625" style="262"/>
    <col min="11012" max="11014" width="9.5703125" style="262" bestFit="1" customWidth="1"/>
    <col min="11015" max="11264" width="9.140625" style="262"/>
    <col min="11265" max="11265" width="46.140625" style="262" customWidth="1"/>
    <col min="11266" max="11266" width="11" style="262" customWidth="1"/>
    <col min="11267" max="11267" width="9.140625" style="262"/>
    <col min="11268" max="11270" width="9.5703125" style="262" bestFit="1" customWidth="1"/>
    <col min="11271" max="11520" width="9.140625" style="262"/>
    <col min="11521" max="11521" width="46.140625" style="262" customWidth="1"/>
    <col min="11522" max="11522" width="11" style="262" customWidth="1"/>
    <col min="11523" max="11523" width="9.140625" style="262"/>
    <col min="11524" max="11526" width="9.5703125" style="262" bestFit="1" customWidth="1"/>
    <col min="11527" max="11776" width="9.140625" style="262"/>
    <col min="11777" max="11777" width="46.140625" style="262" customWidth="1"/>
    <col min="11778" max="11778" width="11" style="262" customWidth="1"/>
    <col min="11779" max="11779" width="9.140625" style="262"/>
    <col min="11780" max="11782" width="9.5703125" style="262" bestFit="1" customWidth="1"/>
    <col min="11783" max="12032" width="9.140625" style="262"/>
    <col min="12033" max="12033" width="46.140625" style="262" customWidth="1"/>
    <col min="12034" max="12034" width="11" style="262" customWidth="1"/>
    <col min="12035" max="12035" width="9.140625" style="262"/>
    <col min="12036" max="12038" width="9.5703125" style="262" bestFit="1" customWidth="1"/>
    <col min="12039" max="12288" width="9.140625" style="262"/>
    <col min="12289" max="12289" width="46.140625" style="262" customWidth="1"/>
    <col min="12290" max="12290" width="11" style="262" customWidth="1"/>
    <col min="12291" max="12291" width="9.140625" style="262"/>
    <col min="12292" max="12294" width="9.5703125" style="262" bestFit="1" customWidth="1"/>
    <col min="12295" max="12544" width="9.140625" style="262"/>
    <col min="12545" max="12545" width="46.140625" style="262" customWidth="1"/>
    <col min="12546" max="12546" width="11" style="262" customWidth="1"/>
    <col min="12547" max="12547" width="9.140625" style="262"/>
    <col min="12548" max="12550" width="9.5703125" style="262" bestFit="1" customWidth="1"/>
    <col min="12551" max="12800" width="9.140625" style="262"/>
    <col min="12801" max="12801" width="46.140625" style="262" customWidth="1"/>
    <col min="12802" max="12802" width="11" style="262" customWidth="1"/>
    <col min="12803" max="12803" width="9.140625" style="262"/>
    <col min="12804" max="12806" width="9.5703125" style="262" bestFit="1" customWidth="1"/>
    <col min="12807" max="13056" width="9.140625" style="262"/>
    <col min="13057" max="13057" width="46.140625" style="262" customWidth="1"/>
    <col min="13058" max="13058" width="11" style="262" customWidth="1"/>
    <col min="13059" max="13059" width="9.140625" style="262"/>
    <col min="13060" max="13062" width="9.5703125" style="262" bestFit="1" customWidth="1"/>
    <col min="13063" max="13312" width="9.140625" style="262"/>
    <col min="13313" max="13313" width="46.140625" style="262" customWidth="1"/>
    <col min="13314" max="13314" width="11" style="262" customWidth="1"/>
    <col min="13315" max="13315" width="9.140625" style="262"/>
    <col min="13316" max="13318" width="9.5703125" style="262" bestFit="1" customWidth="1"/>
    <col min="13319" max="13568" width="9.140625" style="262"/>
    <col min="13569" max="13569" width="46.140625" style="262" customWidth="1"/>
    <col min="13570" max="13570" width="11" style="262" customWidth="1"/>
    <col min="13571" max="13571" width="9.140625" style="262"/>
    <col min="13572" max="13574" width="9.5703125" style="262" bestFit="1" customWidth="1"/>
    <col min="13575" max="13824" width="9.140625" style="262"/>
    <col min="13825" max="13825" width="46.140625" style="262" customWidth="1"/>
    <col min="13826" max="13826" width="11" style="262" customWidth="1"/>
    <col min="13827" max="13827" width="9.140625" style="262"/>
    <col min="13828" max="13830" width="9.5703125" style="262" bestFit="1" customWidth="1"/>
    <col min="13831" max="14080" width="9.140625" style="262"/>
    <col min="14081" max="14081" width="46.140625" style="262" customWidth="1"/>
    <col min="14082" max="14082" width="11" style="262" customWidth="1"/>
    <col min="14083" max="14083" width="9.140625" style="262"/>
    <col min="14084" max="14086" width="9.5703125" style="262" bestFit="1" customWidth="1"/>
    <col min="14087" max="14336" width="9.140625" style="262"/>
    <col min="14337" max="14337" width="46.140625" style="262" customWidth="1"/>
    <col min="14338" max="14338" width="11" style="262" customWidth="1"/>
    <col min="14339" max="14339" width="9.140625" style="262"/>
    <col min="14340" max="14342" width="9.5703125" style="262" bestFit="1" customWidth="1"/>
    <col min="14343" max="14592" width="9.140625" style="262"/>
    <col min="14593" max="14593" width="46.140625" style="262" customWidth="1"/>
    <col min="14594" max="14594" width="11" style="262" customWidth="1"/>
    <col min="14595" max="14595" width="9.140625" style="262"/>
    <col min="14596" max="14598" width="9.5703125" style="262" bestFit="1" customWidth="1"/>
    <col min="14599" max="14848" width="9.140625" style="262"/>
    <col min="14849" max="14849" width="46.140625" style="262" customWidth="1"/>
    <col min="14850" max="14850" width="11" style="262" customWidth="1"/>
    <col min="14851" max="14851" width="9.140625" style="262"/>
    <col min="14852" max="14854" width="9.5703125" style="262" bestFit="1" customWidth="1"/>
    <col min="14855" max="15104" width="9.140625" style="262"/>
    <col min="15105" max="15105" width="46.140625" style="262" customWidth="1"/>
    <col min="15106" max="15106" width="11" style="262" customWidth="1"/>
    <col min="15107" max="15107" width="9.140625" style="262"/>
    <col min="15108" max="15110" width="9.5703125" style="262" bestFit="1" customWidth="1"/>
    <col min="15111" max="15360" width="9.140625" style="262"/>
    <col min="15361" max="15361" width="46.140625" style="262" customWidth="1"/>
    <col min="15362" max="15362" width="11" style="262" customWidth="1"/>
    <col min="15363" max="15363" width="9.140625" style="262"/>
    <col min="15364" max="15366" width="9.5703125" style="262" bestFit="1" customWidth="1"/>
    <col min="15367" max="15616" width="9.140625" style="262"/>
    <col min="15617" max="15617" width="46.140625" style="262" customWidth="1"/>
    <col min="15618" max="15618" width="11" style="262" customWidth="1"/>
    <col min="15619" max="15619" width="9.140625" style="262"/>
    <col min="15620" max="15622" width="9.5703125" style="262" bestFit="1" customWidth="1"/>
    <col min="15623" max="15872" width="9.140625" style="262"/>
    <col min="15873" max="15873" width="46.140625" style="262" customWidth="1"/>
    <col min="15874" max="15874" width="11" style="262" customWidth="1"/>
    <col min="15875" max="15875" width="9.140625" style="262"/>
    <col min="15876" max="15878" width="9.5703125" style="262" bestFit="1" customWidth="1"/>
    <col min="15879" max="16128" width="9.140625" style="262"/>
    <col min="16129" max="16129" width="46.140625" style="262" customWidth="1"/>
    <col min="16130" max="16130" width="11" style="262" customWidth="1"/>
    <col min="16131" max="16131" width="9.140625" style="262"/>
    <col min="16132" max="16134" width="9.5703125" style="262" bestFit="1" customWidth="1"/>
    <col min="16135" max="16384" width="9.140625" style="262"/>
  </cols>
  <sheetData>
    <row r="1" spans="1:7" x14ac:dyDescent="0.2">
      <c r="B1" s="3" t="s">
        <v>561</v>
      </c>
      <c r="C1"/>
      <c r="D1"/>
      <c r="E1"/>
      <c r="F1"/>
      <c r="G1"/>
    </row>
    <row r="2" spans="1:7" ht="15.75" x14ac:dyDescent="0.2">
      <c r="A2" s="880" t="s">
        <v>328</v>
      </c>
      <c r="B2" s="880"/>
      <c r="C2" s="880"/>
      <c r="D2" s="880"/>
      <c r="E2" s="880"/>
      <c r="F2" s="880"/>
    </row>
    <row r="3" spans="1:7" ht="15" x14ac:dyDescent="0.2">
      <c r="A3" s="877" t="s">
        <v>329</v>
      </c>
      <c r="B3" s="877"/>
      <c r="C3" s="877"/>
      <c r="D3" s="877"/>
      <c r="E3" s="877"/>
      <c r="F3" s="877"/>
    </row>
    <row r="4" spans="1:7" ht="13.5" thickBot="1" x14ac:dyDescent="0.25">
      <c r="A4" s="263"/>
      <c r="B4" s="263"/>
      <c r="C4" s="263"/>
      <c r="D4" s="264"/>
      <c r="E4" s="264"/>
      <c r="F4" s="265"/>
    </row>
    <row r="5" spans="1:7" ht="13.5" thickBot="1" x14ac:dyDescent="0.25">
      <c r="A5" s="881"/>
      <c r="B5" s="881"/>
      <c r="C5" s="881"/>
      <c r="D5" s="883" t="s">
        <v>521</v>
      </c>
      <c r="E5" s="883" t="s">
        <v>522</v>
      </c>
      <c r="F5" s="885" t="s">
        <v>522</v>
      </c>
      <c r="G5" s="442" t="s">
        <v>523</v>
      </c>
    </row>
    <row r="6" spans="1:7" ht="13.5" thickBot="1" x14ac:dyDescent="0.25">
      <c r="A6" s="882"/>
      <c r="B6" s="882"/>
      <c r="C6" s="882"/>
      <c r="D6" s="884"/>
      <c r="E6" s="884"/>
      <c r="F6" s="886"/>
      <c r="G6" s="468" t="s">
        <v>445</v>
      </c>
    </row>
    <row r="7" spans="1:7" ht="15.75" thickBot="1" x14ac:dyDescent="0.25">
      <c r="A7" s="470" t="s">
        <v>330</v>
      </c>
      <c r="B7" s="471"/>
      <c r="C7" s="472"/>
      <c r="D7" s="464">
        <f>SUM(D8+D9+D10+D11+D12+D13)</f>
        <v>164283525</v>
      </c>
      <c r="E7" s="464">
        <f>SUM(E8+E9+E10+E11+E12+E13)</f>
        <v>183923496</v>
      </c>
      <c r="F7" s="464">
        <f>SUM(F8+F9+F10+F11+F12+F13)</f>
        <v>0</v>
      </c>
      <c r="G7" s="464">
        <f>SUM(G8+G9+G10+G11+G12+G13)</f>
        <v>0</v>
      </c>
    </row>
    <row r="8" spans="1:7" x14ac:dyDescent="0.2">
      <c r="A8" s="271" t="s">
        <v>331</v>
      </c>
      <c r="B8" s="448"/>
      <c r="C8" s="272"/>
      <c r="D8" s="457">
        <v>62232000</v>
      </c>
      <c r="E8" s="457">
        <v>63861000</v>
      </c>
      <c r="F8" s="457"/>
      <c r="G8" s="457"/>
    </row>
    <row r="9" spans="1:7" x14ac:dyDescent="0.2">
      <c r="A9" s="266" t="s">
        <v>332</v>
      </c>
      <c r="B9" s="267"/>
      <c r="C9" s="268"/>
      <c r="D9" s="269">
        <v>12125900</v>
      </c>
      <c r="E9" s="269">
        <v>12422900</v>
      </c>
      <c r="F9" s="269"/>
      <c r="G9" s="269"/>
    </row>
    <row r="10" spans="1:7" x14ac:dyDescent="0.2">
      <c r="A10" s="266" t="s">
        <v>333</v>
      </c>
      <c r="B10" s="267"/>
      <c r="C10" s="268"/>
      <c r="D10" s="269">
        <v>44657472</v>
      </c>
      <c r="E10" s="269">
        <v>44657472</v>
      </c>
      <c r="F10" s="269"/>
      <c r="G10" s="269"/>
    </row>
    <row r="11" spans="1:7" x14ac:dyDescent="0.2">
      <c r="A11" s="266" t="s">
        <v>334</v>
      </c>
      <c r="B11" s="267"/>
      <c r="C11" s="268"/>
      <c r="D11" s="270">
        <v>14724000</v>
      </c>
      <c r="E11" s="270">
        <v>33503795</v>
      </c>
      <c r="F11" s="270"/>
      <c r="G11" s="270"/>
    </row>
    <row r="12" spans="1:7" x14ac:dyDescent="0.2">
      <c r="A12" s="473" t="s">
        <v>335</v>
      </c>
      <c r="B12" s="265"/>
      <c r="C12" s="264"/>
      <c r="D12" s="270">
        <v>5300000</v>
      </c>
      <c r="E12" s="270">
        <v>5423000</v>
      </c>
      <c r="F12" s="270"/>
      <c r="G12" s="270"/>
    </row>
    <row r="13" spans="1:7" ht="13.5" thickBot="1" x14ac:dyDescent="0.25">
      <c r="A13" s="690" t="s">
        <v>525</v>
      </c>
      <c r="B13" s="265"/>
      <c r="C13" s="264"/>
      <c r="D13" s="270">
        <v>25244153</v>
      </c>
      <c r="E13" s="270">
        <v>24055329</v>
      </c>
      <c r="F13" s="270"/>
      <c r="G13" s="270"/>
    </row>
    <row r="14" spans="1:7" ht="15.75" thickBot="1" x14ac:dyDescent="0.25">
      <c r="A14" s="470" t="s">
        <v>336</v>
      </c>
      <c r="B14" s="471"/>
      <c r="C14" s="472"/>
      <c r="D14" s="658">
        <f>SUM(D15+D16+D17)</f>
        <v>57576300</v>
      </c>
      <c r="E14" s="658">
        <f>SUM(E15+E16+E17)</f>
        <v>48883200</v>
      </c>
      <c r="F14" s="658">
        <f>SUM(F15+F16+F17)</f>
        <v>0</v>
      </c>
      <c r="G14" s="658">
        <f>SUM(G15+G16+G17)</f>
        <v>0</v>
      </c>
    </row>
    <row r="15" spans="1:7" x14ac:dyDescent="0.2">
      <c r="A15" s="271" t="s">
        <v>337</v>
      </c>
      <c r="B15" s="448"/>
      <c r="C15" s="474"/>
      <c r="D15" s="457">
        <v>20812600</v>
      </c>
      <c r="E15" s="457">
        <v>21169500</v>
      </c>
      <c r="F15" s="457"/>
      <c r="G15" s="457"/>
    </row>
    <row r="16" spans="1:7" x14ac:dyDescent="0.2">
      <c r="A16" s="266" t="s">
        <v>338</v>
      </c>
      <c r="B16" s="267"/>
      <c r="C16" s="273"/>
      <c r="D16" s="269">
        <v>36763700</v>
      </c>
      <c r="E16" s="269">
        <v>27713700</v>
      </c>
      <c r="F16" s="269"/>
      <c r="G16" s="269"/>
    </row>
    <row r="17" spans="1:7" ht="13.5" thickBot="1" x14ac:dyDescent="0.25">
      <c r="A17" s="271" t="s">
        <v>339</v>
      </c>
      <c r="B17" s="265"/>
      <c r="C17" s="273"/>
      <c r="D17" s="269"/>
      <c r="E17" s="269"/>
      <c r="F17" s="269"/>
      <c r="G17" s="269"/>
    </row>
    <row r="18" spans="1:7" ht="15.75" thickBot="1" x14ac:dyDescent="0.25">
      <c r="A18" s="274" t="s">
        <v>340</v>
      </c>
      <c r="B18" s="275"/>
      <c r="C18" s="276"/>
      <c r="D18" s="657"/>
      <c r="E18" s="657"/>
      <c r="F18" s="657"/>
      <c r="G18" s="657"/>
    </row>
    <row r="19" spans="1:7" ht="15.75" thickBot="1" x14ac:dyDescent="0.25">
      <c r="A19" s="278" t="s">
        <v>341</v>
      </c>
      <c r="B19" s="279"/>
      <c r="C19" s="280"/>
      <c r="D19" s="660">
        <v>3046178</v>
      </c>
      <c r="E19" s="660">
        <v>3046178</v>
      </c>
      <c r="F19" s="660"/>
      <c r="G19" s="660"/>
    </row>
    <row r="20" spans="1:7" ht="15.75" thickBot="1" x14ac:dyDescent="0.25">
      <c r="A20" s="274" t="s">
        <v>342</v>
      </c>
      <c r="B20" s="275"/>
      <c r="C20" s="276"/>
      <c r="D20" s="657"/>
      <c r="E20" s="657"/>
      <c r="F20" s="657"/>
      <c r="G20" s="657"/>
    </row>
    <row r="21" spans="1:7" ht="16.5" thickBot="1" x14ac:dyDescent="0.25">
      <c r="A21" s="281" t="s">
        <v>343</v>
      </c>
      <c r="B21" s="282"/>
      <c r="C21" s="283"/>
      <c r="D21" s="657">
        <f>SUM(D7+D14+D18+D19+D20)</f>
        <v>224906003</v>
      </c>
      <c r="E21" s="657">
        <f>SUM(E7+E14+E18+E19+E20)</f>
        <v>235852874</v>
      </c>
      <c r="F21" s="657">
        <f>SUM(F7+F14+F18+F19+F20)</f>
        <v>0</v>
      </c>
      <c r="G21" s="657">
        <f>SUM(G7+G14+G18+G19+G20)</f>
        <v>0</v>
      </c>
    </row>
    <row r="22" spans="1:7" x14ac:dyDescent="0.2">
      <c r="A22" s="285"/>
      <c r="B22" s="264"/>
      <c r="C22" s="264"/>
      <c r="D22" s="264"/>
      <c r="E22" s="264"/>
      <c r="F22" s="265"/>
    </row>
    <row r="23" spans="1:7" ht="15" x14ac:dyDescent="0.2">
      <c r="A23" s="877" t="s">
        <v>344</v>
      </c>
      <c r="B23" s="877"/>
      <c r="C23" s="877"/>
      <c r="D23" s="877"/>
      <c r="E23" s="877"/>
      <c r="F23" s="877"/>
    </row>
    <row r="24" spans="1:7" ht="13.5" thickBot="1" x14ac:dyDescent="0.25">
      <c r="A24" s="263"/>
      <c r="B24" s="263"/>
      <c r="C24" s="263"/>
      <c r="D24" s="264"/>
      <c r="E24" s="264"/>
      <c r="F24" s="265"/>
    </row>
    <row r="25" spans="1:7" ht="26.25" thickBot="1" x14ac:dyDescent="0.25">
      <c r="A25" s="443"/>
      <c r="B25" s="444"/>
      <c r="C25" s="444"/>
      <c r="D25" s="445" t="s">
        <v>521</v>
      </c>
      <c r="E25" s="445" t="s">
        <v>524</v>
      </c>
      <c r="F25" s="446" t="s">
        <v>521</v>
      </c>
      <c r="G25" s="445" t="s">
        <v>524</v>
      </c>
    </row>
    <row r="26" spans="1:7" ht="15.75" thickBot="1" x14ac:dyDescent="0.25">
      <c r="A26" s="451" t="s">
        <v>345</v>
      </c>
      <c r="B26" s="452"/>
      <c r="C26" s="452"/>
      <c r="D26" s="662">
        <f>SUM(D27+D28+D29+D30)</f>
        <v>151346816</v>
      </c>
      <c r="E26" s="662">
        <f>SUM(E27+E28+E29+E30)</f>
        <v>161693687</v>
      </c>
      <c r="F26" s="662">
        <f>SUM(F27+F28+F29+F30)</f>
        <v>0</v>
      </c>
      <c r="G26" s="662">
        <f>SUM(G27+G28+G29+G30)</f>
        <v>0</v>
      </c>
    </row>
    <row r="27" spans="1:7" x14ac:dyDescent="0.2">
      <c r="A27" s="447" t="s">
        <v>346</v>
      </c>
      <c r="B27" s="448"/>
      <c r="C27" s="449"/>
      <c r="D27" s="450">
        <v>88928816</v>
      </c>
      <c r="E27" s="450">
        <v>94833687</v>
      </c>
      <c r="F27" s="450"/>
      <c r="G27" s="450"/>
    </row>
    <row r="28" spans="1:7" x14ac:dyDescent="0.2">
      <c r="A28" s="288" t="s">
        <v>347</v>
      </c>
      <c r="B28" s="267"/>
      <c r="C28" s="289"/>
      <c r="D28" s="594">
        <v>27650000</v>
      </c>
      <c r="E28" s="594">
        <v>27950000</v>
      </c>
      <c r="F28" s="594"/>
      <c r="G28" s="594"/>
    </row>
    <row r="29" spans="1:7" x14ac:dyDescent="0.2">
      <c r="A29" s="878" t="s">
        <v>348</v>
      </c>
      <c r="B29" s="878"/>
      <c r="C29" s="878"/>
      <c r="D29" s="270">
        <v>14348000</v>
      </c>
      <c r="E29" s="270">
        <v>14671000</v>
      </c>
      <c r="F29" s="270"/>
      <c r="G29" s="270"/>
    </row>
    <row r="30" spans="1:7" ht="13.5" thickBot="1" x14ac:dyDescent="0.25">
      <c r="A30" s="453" t="s">
        <v>349</v>
      </c>
      <c r="B30" s="454"/>
      <c r="C30" s="455"/>
      <c r="D30" s="270">
        <v>20420000</v>
      </c>
      <c r="E30" s="270">
        <v>24239000</v>
      </c>
      <c r="F30" s="270"/>
      <c r="G30" s="270"/>
    </row>
    <row r="31" spans="1:7" ht="15.75" thickBot="1" x14ac:dyDescent="0.25">
      <c r="A31" s="451" t="s">
        <v>238</v>
      </c>
      <c r="B31" s="452"/>
      <c r="C31" s="452"/>
      <c r="D31" s="661">
        <f>SUM(D32+D33+D34)</f>
        <v>16823056</v>
      </c>
      <c r="E31" s="661">
        <f>SUM(E32+E33+E34)</f>
        <v>17423056</v>
      </c>
      <c r="F31" s="661">
        <f>SUM(F32+F33+F34)</f>
        <v>0</v>
      </c>
      <c r="G31" s="661">
        <f>SUM(G32+G33+G34)</f>
        <v>0</v>
      </c>
    </row>
    <row r="32" spans="1:7" x14ac:dyDescent="0.2">
      <c r="A32" s="456" t="s">
        <v>350</v>
      </c>
      <c r="B32" s="448"/>
      <c r="C32" s="449"/>
      <c r="D32" s="457">
        <v>12648718</v>
      </c>
      <c r="E32" s="457">
        <v>12648718</v>
      </c>
      <c r="F32" s="457"/>
      <c r="G32" s="457"/>
    </row>
    <row r="33" spans="1:7" x14ac:dyDescent="0.2">
      <c r="A33" s="824" t="s">
        <v>545</v>
      </c>
      <c r="B33" s="267"/>
      <c r="C33" s="287"/>
      <c r="D33" s="269"/>
      <c r="E33" s="269">
        <v>600000</v>
      </c>
      <c r="F33" s="269"/>
      <c r="G33" s="269"/>
    </row>
    <row r="34" spans="1:7" ht="13.5" thickBot="1" x14ac:dyDescent="0.25">
      <c r="A34" s="290" t="s">
        <v>351</v>
      </c>
      <c r="B34" s="291"/>
      <c r="C34" s="292"/>
      <c r="D34" s="269">
        <v>4174338</v>
      </c>
      <c r="E34" s="269">
        <v>4174338</v>
      </c>
      <c r="F34" s="269"/>
      <c r="G34" s="269"/>
    </row>
    <row r="35" spans="1:7" ht="15.75" thickBot="1" x14ac:dyDescent="0.25">
      <c r="A35" s="286" t="s">
        <v>352</v>
      </c>
      <c r="B35" s="293"/>
      <c r="C35" s="294"/>
      <c r="D35" s="295"/>
      <c r="E35" s="295"/>
      <c r="F35" s="295"/>
      <c r="G35" s="295"/>
    </row>
    <row r="36" spans="1:7" ht="15.75" thickBot="1" x14ac:dyDescent="0.25">
      <c r="A36" s="451" t="s">
        <v>353</v>
      </c>
      <c r="B36" s="462"/>
      <c r="C36" s="463"/>
      <c r="D36" s="658">
        <v>56736131</v>
      </c>
      <c r="E36" s="658">
        <v>56736131</v>
      </c>
      <c r="F36" s="658"/>
      <c r="G36" s="658"/>
    </row>
    <row r="37" spans="1:7" ht="15.75" thickBot="1" x14ac:dyDescent="0.25">
      <c r="A37" s="458" t="s">
        <v>354</v>
      </c>
      <c r="B37" s="459"/>
      <c r="C37" s="460"/>
      <c r="D37" s="461"/>
      <c r="E37" s="461"/>
      <c r="F37" s="461"/>
      <c r="G37" s="461"/>
    </row>
    <row r="38" spans="1:7" ht="15.75" thickBot="1" x14ac:dyDescent="0.25">
      <c r="A38" s="274" t="s">
        <v>355</v>
      </c>
      <c r="B38" s="293"/>
      <c r="C38" s="294"/>
      <c r="D38" s="465"/>
      <c r="E38" s="465"/>
      <c r="F38" s="465"/>
      <c r="G38" s="465"/>
    </row>
    <row r="39" spans="1:7" ht="16.5" thickBot="1" x14ac:dyDescent="0.25">
      <c r="A39" s="281" t="s">
        <v>356</v>
      </c>
      <c r="B39" s="466"/>
      <c r="C39" s="467"/>
      <c r="D39" s="659">
        <f>SUM(D26+D31+D35+D36+D37+D38)</f>
        <v>224906003</v>
      </c>
      <c r="E39" s="659">
        <f>SUM(E26+E31+E35+E36+E37+E38)</f>
        <v>235852874</v>
      </c>
      <c r="F39" s="659">
        <f>SUM(F26+F31+F35+F36+F37+F38)</f>
        <v>0</v>
      </c>
      <c r="G39" s="659">
        <f>SUM(G26+G31+G35+G36+G37+G38)</f>
        <v>0</v>
      </c>
    </row>
    <row r="40" spans="1:7" ht="16.5" thickBot="1" x14ac:dyDescent="0.25">
      <c r="A40" s="298"/>
      <c r="B40" s="299"/>
      <c r="C40" s="299"/>
      <c r="D40" s="300"/>
      <c r="E40" s="300"/>
      <c r="F40" s="301"/>
      <c r="G40" s="468"/>
    </row>
    <row r="41" spans="1:7" ht="16.5" thickBot="1" x14ac:dyDescent="0.3">
      <c r="A41" s="879" t="s">
        <v>357</v>
      </c>
      <c r="B41" s="879"/>
      <c r="C41" s="879"/>
      <c r="D41" s="284"/>
      <c r="E41" s="284"/>
      <c r="F41" s="441"/>
      <c r="G41" s="475"/>
    </row>
    <row r="42" spans="1:7" ht="13.5" thickBot="1" x14ac:dyDescent="0.25">
      <c r="A42" s="285"/>
      <c r="B42" s="264"/>
      <c r="C42" s="264"/>
      <c r="D42" s="264"/>
      <c r="E42" s="264"/>
      <c r="F42" s="265"/>
      <c r="G42" s="468"/>
    </row>
    <row r="43" spans="1:7" ht="15.75" thickBot="1" x14ac:dyDescent="0.3">
      <c r="A43" s="274" t="s">
        <v>358</v>
      </c>
      <c r="B43" s="275"/>
      <c r="C43" s="276"/>
      <c r="D43" s="277">
        <v>51005877</v>
      </c>
      <c r="E43" s="277">
        <v>52169477</v>
      </c>
      <c r="F43" s="440"/>
      <c r="G43" s="469"/>
    </row>
    <row r="44" spans="1:7" ht="15.75" thickBot="1" x14ac:dyDescent="0.3">
      <c r="A44" s="274" t="s">
        <v>359</v>
      </c>
      <c r="B44" s="275"/>
      <c r="C44" s="276"/>
      <c r="D44" s="277">
        <v>51005877</v>
      </c>
      <c r="E44" s="277">
        <v>52169477</v>
      </c>
      <c r="F44" s="440"/>
      <c r="G44" s="469"/>
    </row>
    <row r="45" spans="1:7" ht="15" thickBot="1" x14ac:dyDescent="0.25">
      <c r="A45" s="302"/>
      <c r="B45" s="302"/>
      <c r="C45" s="302"/>
      <c r="D45" s="302"/>
      <c r="E45" s="302"/>
      <c r="F45" s="265"/>
    </row>
    <row r="46" spans="1:7" ht="15.75" thickBot="1" x14ac:dyDescent="0.25">
      <c r="A46" s="274" t="s">
        <v>360</v>
      </c>
      <c r="B46" s="296"/>
      <c r="C46" s="297"/>
      <c r="D46" s="277">
        <f>SUM(D21+D43)</f>
        <v>275911880</v>
      </c>
      <c r="E46" s="277">
        <f>SUM(E39+E43)</f>
        <v>288022351</v>
      </c>
      <c r="F46" s="277">
        <f>SUM(F21+F43)</f>
        <v>0</v>
      </c>
      <c r="G46" s="277">
        <f>SUM(G21+G43)</f>
        <v>0</v>
      </c>
    </row>
    <row r="47" spans="1:7" ht="15.75" thickBot="1" x14ac:dyDescent="0.25">
      <c r="A47" s="274" t="s">
        <v>361</v>
      </c>
      <c r="B47" s="296"/>
      <c r="C47" s="297"/>
      <c r="D47" s="277">
        <f>SUM(D39+D44)</f>
        <v>275911880</v>
      </c>
      <c r="E47" s="277">
        <f>SUM(E39+E44)</f>
        <v>288022351</v>
      </c>
      <c r="F47" s="277">
        <f>SUM(F39+F44)</f>
        <v>0</v>
      </c>
      <c r="G47" s="277">
        <f>SUM(G39+G44)</f>
        <v>0</v>
      </c>
    </row>
    <row r="48" spans="1:7" x14ac:dyDescent="0.2">
      <c r="A48" s="265"/>
      <c r="B48" s="265"/>
      <c r="C48" s="265"/>
      <c r="D48" s="265"/>
      <c r="E48" s="265"/>
      <c r="F48" s="265"/>
    </row>
  </sheetData>
  <mergeCells count="9">
    <mergeCell ref="A23:F23"/>
    <mergeCell ref="A29:C29"/>
    <mergeCell ref="A41:C41"/>
    <mergeCell ref="A2:F2"/>
    <mergeCell ref="A3:F3"/>
    <mergeCell ref="A5:C6"/>
    <mergeCell ref="D5:D6"/>
    <mergeCell ref="E5:E6"/>
    <mergeCell ref="F5:F6"/>
  </mergeCells>
  <pageMargins left="0.7" right="0.7" top="0.75" bottom="0.75" header="0.3" footer="0.3"/>
  <pageSetup paperSize="9" scale="8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6"/>
  <sheetViews>
    <sheetView workbookViewId="0">
      <selection activeCell="E1" sqref="E1"/>
    </sheetView>
  </sheetViews>
  <sheetFormatPr defaultRowHeight="12.75" x14ac:dyDescent="0.2"/>
  <cols>
    <col min="1" max="1" width="18.140625" style="356" customWidth="1"/>
    <col min="2" max="2" width="18.85546875" style="356" customWidth="1"/>
    <col min="3" max="3" width="13.28515625" style="356" customWidth="1"/>
    <col min="4" max="4" width="12.42578125" style="356" customWidth="1"/>
    <col min="5" max="5" width="26.28515625" style="356" customWidth="1"/>
    <col min="6" max="6" width="15.5703125" style="356" customWidth="1"/>
    <col min="7" max="7" width="13.28515625" style="356" customWidth="1"/>
    <col min="8" max="8" width="20.7109375" style="356" customWidth="1"/>
    <col min="9" max="9" width="19.7109375" style="356" customWidth="1"/>
    <col min="10" max="16384" width="9.140625" style="356"/>
  </cols>
  <sheetData>
    <row r="1" spans="1:10" x14ac:dyDescent="0.2">
      <c r="E1" s="356" t="s">
        <v>562</v>
      </c>
    </row>
    <row r="4" spans="1:10" ht="15.75" x14ac:dyDescent="0.25">
      <c r="A4" s="357" t="s">
        <v>388</v>
      </c>
      <c r="D4" s="358" t="s">
        <v>389</v>
      </c>
      <c r="E4" s="358">
        <v>2018</v>
      </c>
    </row>
    <row r="5" spans="1:10" ht="13.5" thickBot="1" x14ac:dyDescent="0.25">
      <c r="I5" s="359"/>
      <c r="J5" s="359"/>
    </row>
    <row r="6" spans="1:10" ht="18" x14ac:dyDescent="0.25">
      <c r="A6" s="887" t="s">
        <v>30</v>
      </c>
      <c r="B6" s="888"/>
      <c r="C6" s="360">
        <v>2018</v>
      </c>
      <c r="D6" s="360">
        <v>2018</v>
      </c>
      <c r="E6" s="888" t="s">
        <v>31</v>
      </c>
      <c r="F6" s="888"/>
      <c r="G6" s="361"/>
    </row>
    <row r="7" spans="1:10" x14ac:dyDescent="0.2">
      <c r="A7" s="362" t="s">
        <v>4</v>
      </c>
      <c r="B7" s="363"/>
      <c r="C7" s="363" t="s">
        <v>122</v>
      </c>
      <c r="D7" s="363" t="s">
        <v>445</v>
      </c>
      <c r="E7" s="364" t="s">
        <v>4</v>
      </c>
      <c r="F7" s="363" t="s">
        <v>471</v>
      </c>
      <c r="G7" s="365" t="s">
        <v>472</v>
      </c>
    </row>
    <row r="8" spans="1:10" ht="15.75" x14ac:dyDescent="0.25">
      <c r="A8" s="366" t="s">
        <v>390</v>
      </c>
      <c r="B8" s="367"/>
      <c r="C8" s="367"/>
      <c r="D8" s="367"/>
      <c r="E8" s="368" t="s">
        <v>391</v>
      </c>
      <c r="F8" s="367"/>
      <c r="G8" s="369"/>
      <c r="H8" s="370"/>
    </row>
    <row r="9" spans="1:10" x14ac:dyDescent="0.2">
      <c r="A9" s="371" t="s">
        <v>392</v>
      </c>
      <c r="B9" s="372"/>
      <c r="C9" s="372">
        <f>C10</f>
        <v>150746816</v>
      </c>
      <c r="D9" s="372">
        <f>D10</f>
        <v>161693687</v>
      </c>
      <c r="E9" s="373" t="s">
        <v>393</v>
      </c>
      <c r="F9" s="372">
        <f>F10</f>
        <v>139039372</v>
      </c>
      <c r="G9" s="372">
        <f>G10</f>
        <v>159868167</v>
      </c>
    </row>
    <row r="10" spans="1:10" x14ac:dyDescent="0.2">
      <c r="A10" s="371" t="s">
        <v>394</v>
      </c>
      <c r="B10" s="372"/>
      <c r="C10" s="372">
        <f>SUM(C11+C12+C13+C14+C15+C16+C17)</f>
        <v>150746816</v>
      </c>
      <c r="D10" s="372">
        <f>SUM(D11+D12+D13+D14+D15+D16+D17)</f>
        <v>161693687</v>
      </c>
      <c r="E10" s="373" t="s">
        <v>394</v>
      </c>
      <c r="F10" s="372">
        <f>SUM(F11+F12+F13+F14+F15+F16+F17)</f>
        <v>139039372</v>
      </c>
      <c r="G10" s="372">
        <f>SUM(G11+G12+G13+G14+G15+G16+G17)</f>
        <v>159868167</v>
      </c>
    </row>
    <row r="11" spans="1:10" x14ac:dyDescent="0.2">
      <c r="A11" s="374" t="s">
        <v>395</v>
      </c>
      <c r="B11" s="375" t="s">
        <v>396</v>
      </c>
      <c r="C11" s="376">
        <v>84632816</v>
      </c>
      <c r="D11" s="376">
        <v>94833687</v>
      </c>
      <c r="E11" s="378" t="s">
        <v>397</v>
      </c>
      <c r="F11" s="376">
        <v>62232000</v>
      </c>
      <c r="G11" s="376">
        <v>63861000</v>
      </c>
      <c r="H11" s="379"/>
      <c r="I11" s="359"/>
      <c r="J11" s="359"/>
    </row>
    <row r="12" spans="1:10" x14ac:dyDescent="0.2">
      <c r="A12" s="380" t="s">
        <v>96</v>
      </c>
      <c r="B12" s="381"/>
      <c r="C12" s="382">
        <v>4296000</v>
      </c>
      <c r="D12" s="382">
        <v>4364000</v>
      </c>
      <c r="E12" s="383" t="s">
        <v>398</v>
      </c>
      <c r="F12" s="382">
        <v>12125900</v>
      </c>
      <c r="G12" s="382">
        <v>12422900</v>
      </c>
      <c r="H12" s="379"/>
      <c r="I12" s="384"/>
      <c r="J12" s="384"/>
    </row>
    <row r="13" spans="1:10" x14ac:dyDescent="0.2">
      <c r="A13" s="380" t="s">
        <v>101</v>
      </c>
      <c r="B13" s="381"/>
      <c r="C13" s="382">
        <v>27650000</v>
      </c>
      <c r="D13" s="382">
        <v>27950000</v>
      </c>
      <c r="E13" s="385"/>
      <c r="F13" s="382"/>
      <c r="G13" s="382"/>
      <c r="H13" s="379"/>
      <c r="I13" s="384"/>
      <c r="J13" s="384"/>
    </row>
    <row r="14" spans="1:10" x14ac:dyDescent="0.2">
      <c r="A14" s="374" t="s">
        <v>97</v>
      </c>
      <c r="B14" s="375"/>
      <c r="C14" s="376">
        <v>14348000</v>
      </c>
      <c r="D14" s="376">
        <v>14671000</v>
      </c>
      <c r="E14" s="385" t="s">
        <v>62</v>
      </c>
      <c r="F14" s="376">
        <v>44657472</v>
      </c>
      <c r="G14" s="376">
        <v>44657472</v>
      </c>
      <c r="H14" s="379"/>
      <c r="I14" s="359"/>
      <c r="J14" s="359"/>
    </row>
    <row r="15" spans="1:10" x14ac:dyDescent="0.2">
      <c r="A15" s="374" t="s">
        <v>399</v>
      </c>
      <c r="B15" s="670"/>
      <c r="C15" s="376">
        <v>19820000</v>
      </c>
      <c r="D15" s="376">
        <v>19875000</v>
      </c>
      <c r="E15" s="385" t="s">
        <v>32</v>
      </c>
      <c r="F15" s="376">
        <v>5300000</v>
      </c>
      <c r="G15" s="376">
        <v>5423000</v>
      </c>
      <c r="H15" s="379"/>
      <c r="I15" s="359"/>
      <c r="J15" s="359"/>
    </row>
    <row r="16" spans="1:10" x14ac:dyDescent="0.2">
      <c r="A16" s="387" t="s">
        <v>400</v>
      </c>
      <c r="B16" s="388"/>
      <c r="C16" s="376"/>
      <c r="D16" s="376"/>
      <c r="E16" s="385" t="s">
        <v>63</v>
      </c>
      <c r="F16" s="376">
        <v>14724000</v>
      </c>
      <c r="G16" s="376">
        <v>33503795</v>
      </c>
      <c r="H16" s="379"/>
      <c r="I16" s="359"/>
      <c r="J16" s="359"/>
    </row>
    <row r="17" spans="1:10" ht="13.5" thickBot="1" x14ac:dyDescent="0.25">
      <c r="A17" s="389" t="s">
        <v>458</v>
      </c>
      <c r="B17" s="390"/>
      <c r="C17" s="671"/>
      <c r="D17" s="671"/>
      <c r="E17" s="378" t="s">
        <v>526</v>
      </c>
      <c r="F17" s="671"/>
      <c r="G17" s="671"/>
      <c r="H17" s="379"/>
      <c r="I17" s="359"/>
      <c r="J17" s="359"/>
    </row>
    <row r="18" spans="1:10" ht="13.5" thickBot="1" x14ac:dyDescent="0.25">
      <c r="A18" s="389" t="s">
        <v>440</v>
      </c>
      <c r="B18" s="390"/>
      <c r="C18" s="672">
        <v>51005877</v>
      </c>
      <c r="D18" s="673">
        <v>52169477</v>
      </c>
      <c r="E18" s="476" t="s">
        <v>401</v>
      </c>
      <c r="F18" s="477">
        <v>51005877</v>
      </c>
      <c r="G18" s="478">
        <v>52169477</v>
      </c>
      <c r="H18" s="359"/>
      <c r="I18" s="359"/>
      <c r="J18" s="359"/>
    </row>
    <row r="19" spans="1:10" x14ac:dyDescent="0.2">
      <c r="A19" s="392"/>
      <c r="B19" s="393"/>
      <c r="C19" s="393"/>
      <c r="D19" s="393"/>
      <c r="E19" s="392"/>
      <c r="F19" s="393"/>
      <c r="G19" s="359"/>
      <c r="H19" s="359"/>
      <c r="I19" s="359"/>
      <c r="J19" s="359"/>
    </row>
    <row r="20" spans="1:10" x14ac:dyDescent="0.2">
      <c r="A20" s="392"/>
      <c r="B20" s="393"/>
      <c r="C20" s="393"/>
      <c r="D20" s="393"/>
      <c r="E20" s="392"/>
      <c r="F20" s="393"/>
      <c r="G20" s="359"/>
      <c r="H20" s="359"/>
      <c r="I20" s="359"/>
      <c r="J20" s="359"/>
    </row>
    <row r="21" spans="1:10" ht="13.5" thickBot="1" x14ac:dyDescent="0.25">
      <c r="A21" s="392"/>
      <c r="B21" s="393"/>
      <c r="C21" s="393"/>
      <c r="D21" s="393"/>
      <c r="E21" s="392"/>
      <c r="F21" s="393"/>
      <c r="G21" s="359"/>
      <c r="H21" s="359"/>
      <c r="I21" s="359"/>
      <c r="J21" s="359"/>
    </row>
    <row r="22" spans="1:10" x14ac:dyDescent="0.2">
      <c r="A22" s="394" t="s">
        <v>22</v>
      </c>
      <c r="B22" s="395" t="s">
        <v>402</v>
      </c>
      <c r="C22" s="372">
        <f>C23</f>
        <v>17423056</v>
      </c>
      <c r="D22" s="372">
        <f>D23</f>
        <v>17423056</v>
      </c>
      <c r="E22" s="396" t="s">
        <v>403</v>
      </c>
      <c r="F22" s="395">
        <f>SUM(F23+F24+F25+F26+F27)</f>
        <v>57576300</v>
      </c>
      <c r="G22" s="395">
        <f>SUM(G23+G24+G25+G26+G27)</f>
        <v>48883200</v>
      </c>
      <c r="H22" s="359"/>
      <c r="I22" s="359"/>
      <c r="J22" s="359"/>
    </row>
    <row r="23" spans="1:10" x14ac:dyDescent="0.2">
      <c r="A23" s="397" t="s">
        <v>102</v>
      </c>
      <c r="B23" s="375"/>
      <c r="C23" s="372">
        <f>SUM(C24+C25+C26+C27+C28+C29+C30)</f>
        <v>17423056</v>
      </c>
      <c r="D23" s="372">
        <f>SUM(D24+D25+D26+D27+D28+D29+D30)</f>
        <v>17423056</v>
      </c>
      <c r="E23" s="398" t="s">
        <v>84</v>
      </c>
      <c r="F23" s="375">
        <v>20812600</v>
      </c>
      <c r="G23" s="375">
        <v>21169500</v>
      </c>
      <c r="H23" s="359"/>
      <c r="I23" s="359"/>
      <c r="J23" s="359"/>
    </row>
    <row r="24" spans="1:10" x14ac:dyDescent="0.2">
      <c r="A24" s="399" t="s">
        <v>404</v>
      </c>
      <c r="B24" s="381"/>
      <c r="C24" s="376"/>
      <c r="D24" s="376"/>
      <c r="E24" s="398" t="s">
        <v>33</v>
      </c>
      <c r="F24" s="375">
        <v>36763700</v>
      </c>
      <c r="G24" s="375">
        <v>27713700</v>
      </c>
      <c r="H24" s="359"/>
      <c r="I24" s="359"/>
      <c r="J24" s="359"/>
    </row>
    <row r="25" spans="1:10" x14ac:dyDescent="0.2">
      <c r="A25" s="399" t="s">
        <v>405</v>
      </c>
      <c r="B25" s="381"/>
      <c r="C25" s="382"/>
      <c r="D25" s="382"/>
      <c r="E25" s="398" t="s">
        <v>407</v>
      </c>
      <c r="F25" s="375"/>
      <c r="G25" s="375"/>
      <c r="H25" s="359"/>
      <c r="I25" s="359"/>
      <c r="J25" s="359"/>
    </row>
    <row r="26" spans="1:10" x14ac:dyDescent="0.2">
      <c r="A26" s="397" t="s">
        <v>406</v>
      </c>
      <c r="B26" s="375"/>
      <c r="C26" s="382">
        <v>600000</v>
      </c>
      <c r="D26" s="382">
        <v>600000</v>
      </c>
      <c r="E26" s="398" t="s">
        <v>409</v>
      </c>
      <c r="F26" s="375"/>
      <c r="G26" s="375"/>
      <c r="H26" s="359"/>
      <c r="I26" s="359"/>
      <c r="J26" s="359"/>
    </row>
    <row r="27" spans="1:10" x14ac:dyDescent="0.2">
      <c r="A27" s="397" t="s">
        <v>408</v>
      </c>
      <c r="B27" s="375"/>
      <c r="C27" s="376">
        <v>4174338</v>
      </c>
      <c r="D27" s="376">
        <v>4174338</v>
      </c>
      <c r="E27" s="398" t="s">
        <v>64</v>
      </c>
      <c r="F27" s="375"/>
      <c r="G27" s="375"/>
      <c r="H27" s="359"/>
      <c r="I27" s="359"/>
      <c r="J27" s="359"/>
    </row>
    <row r="28" spans="1:10" x14ac:dyDescent="0.2">
      <c r="A28" s="397" t="s">
        <v>410</v>
      </c>
      <c r="B28" s="375"/>
      <c r="C28" s="376">
        <v>12648718</v>
      </c>
      <c r="D28" s="376">
        <v>12648718</v>
      </c>
      <c r="E28" s="400" t="s">
        <v>412</v>
      </c>
      <c r="F28" s="372"/>
      <c r="G28" s="386"/>
      <c r="H28" s="359"/>
      <c r="I28" s="359"/>
      <c r="J28" s="359"/>
    </row>
    <row r="29" spans="1:10" x14ac:dyDescent="0.2">
      <c r="A29" s="397" t="s">
        <v>411</v>
      </c>
      <c r="B29" s="375"/>
      <c r="C29" s="376"/>
      <c r="D29" s="376"/>
      <c r="E29" s="400" t="s">
        <v>473</v>
      </c>
      <c r="F29" s="372">
        <v>3046178</v>
      </c>
      <c r="G29" s="426">
        <v>3046178</v>
      </c>
      <c r="H29" s="401"/>
    </row>
    <row r="30" spans="1:10" ht="16.5" thickBot="1" x14ac:dyDescent="0.3">
      <c r="A30" s="402"/>
      <c r="B30" s="377"/>
      <c r="C30" s="671"/>
      <c r="D30" s="671"/>
      <c r="E30" s="403" t="s">
        <v>413</v>
      </c>
      <c r="F30" s="372">
        <f>SUM(F31+F32)</f>
        <v>25244153</v>
      </c>
      <c r="G30" s="372">
        <v>24055329</v>
      </c>
      <c r="H30" s="401"/>
    </row>
    <row r="31" spans="1:10" ht="15" thickBot="1" x14ac:dyDescent="0.25">
      <c r="A31" s="404"/>
      <c r="B31" s="377"/>
      <c r="C31" s="377"/>
      <c r="D31" s="377"/>
      <c r="E31" s="405" t="s">
        <v>20</v>
      </c>
      <c r="F31" s="377">
        <v>14970525</v>
      </c>
      <c r="G31" s="802">
        <v>13781701</v>
      </c>
    </row>
    <row r="32" spans="1:10" ht="14.25" x14ac:dyDescent="0.2">
      <c r="A32" s="404"/>
      <c r="B32" s="377"/>
      <c r="C32" s="377"/>
      <c r="D32" s="377"/>
      <c r="E32" s="405" t="s">
        <v>414</v>
      </c>
      <c r="F32" s="377">
        <v>10273628</v>
      </c>
      <c r="G32" s="377">
        <v>10273628</v>
      </c>
    </row>
    <row r="33" spans="1:10" ht="15.75" x14ac:dyDescent="0.25">
      <c r="A33" s="402"/>
      <c r="B33" s="377"/>
      <c r="C33" s="377"/>
      <c r="D33" s="377"/>
      <c r="E33" s="400" t="s">
        <v>415</v>
      </c>
      <c r="F33" s="372">
        <f>SUM(F34+F35)</f>
        <v>0</v>
      </c>
      <c r="G33" s="372">
        <f>SUM(G34+G35)</f>
        <v>0</v>
      </c>
      <c r="H33" s="401"/>
    </row>
    <row r="34" spans="1:10" ht="15" thickBot="1" x14ac:dyDescent="0.25">
      <c r="A34" s="406"/>
      <c r="B34" s="391"/>
      <c r="C34" s="391"/>
      <c r="D34" s="391"/>
      <c r="E34" s="407" t="s">
        <v>416</v>
      </c>
      <c r="F34" s="377"/>
      <c r="G34" s="377"/>
    </row>
    <row r="35" spans="1:10" ht="14.25" x14ac:dyDescent="0.2">
      <c r="A35" s="408"/>
      <c r="B35" s="393"/>
      <c r="C35" s="393"/>
      <c r="D35" s="393"/>
      <c r="E35" s="405" t="s">
        <v>417</v>
      </c>
      <c r="F35" s="377"/>
      <c r="G35" s="377"/>
    </row>
    <row r="36" spans="1:10" ht="18" x14ac:dyDescent="0.25">
      <c r="A36" s="409"/>
      <c r="B36" s="393"/>
      <c r="C36" s="393"/>
      <c r="D36" s="393"/>
      <c r="E36" s="410" t="s">
        <v>418</v>
      </c>
      <c r="F36" s="372">
        <f>SUM(F37+F38)</f>
        <v>0</v>
      </c>
      <c r="G36" s="372">
        <f>SUM(G37+G38)</f>
        <v>0</v>
      </c>
      <c r="H36" s="359"/>
    </row>
    <row r="37" spans="1:10" ht="14.25" x14ac:dyDescent="0.2">
      <c r="A37" s="408"/>
      <c r="B37" s="393"/>
      <c r="C37" s="393"/>
      <c r="D37" s="393"/>
      <c r="E37" s="405" t="s">
        <v>419</v>
      </c>
      <c r="F37" s="377"/>
      <c r="G37" s="377">
        <v>8266100</v>
      </c>
    </row>
    <row r="38" spans="1:10" ht="14.25" x14ac:dyDescent="0.2">
      <c r="A38" s="408"/>
      <c r="B38" s="393"/>
      <c r="C38" s="393"/>
      <c r="D38" s="393"/>
      <c r="E38" s="405" t="s">
        <v>542</v>
      </c>
      <c r="F38" s="377"/>
      <c r="G38" s="377">
        <v>-8266100</v>
      </c>
    </row>
    <row r="39" spans="1:10" ht="18" x14ac:dyDescent="0.25">
      <c r="A39" s="409"/>
      <c r="B39" s="393"/>
      <c r="C39" s="393"/>
      <c r="D39" s="393"/>
      <c r="E39" s="411" t="s">
        <v>421</v>
      </c>
      <c r="F39" s="372">
        <f>SUM(F40+F41)</f>
        <v>0</v>
      </c>
      <c r="G39" s="372">
        <f>SUM(G40+G41)</f>
        <v>0</v>
      </c>
      <c r="H39" s="359"/>
      <c r="I39" s="359"/>
      <c r="J39" s="359"/>
    </row>
    <row r="40" spans="1:10" ht="14.25" x14ac:dyDescent="0.2">
      <c r="A40" s="408"/>
      <c r="B40" s="393"/>
      <c r="C40" s="393"/>
      <c r="D40" s="393"/>
      <c r="E40" s="385" t="s">
        <v>422</v>
      </c>
      <c r="F40" s="377"/>
      <c r="G40" s="377"/>
    </row>
    <row r="41" spans="1:10" ht="15" thickBot="1" x14ac:dyDescent="0.25">
      <c r="A41" s="408"/>
      <c r="B41" s="393"/>
      <c r="C41" s="393"/>
      <c r="D41" s="393"/>
      <c r="E41" s="378" t="s">
        <v>423</v>
      </c>
      <c r="F41" s="377"/>
      <c r="G41" s="377"/>
    </row>
    <row r="42" spans="1:10" ht="114" customHeight="1" x14ac:dyDescent="0.25">
      <c r="A42" s="412" t="s">
        <v>424</v>
      </c>
      <c r="B42" s="413"/>
      <c r="C42" s="596"/>
      <c r="D42" s="596"/>
      <c r="E42" s="434" t="s">
        <v>425</v>
      </c>
      <c r="F42" s="433"/>
      <c r="G42" s="414"/>
    </row>
    <row r="43" spans="1:10" ht="15.75" x14ac:dyDescent="0.25">
      <c r="A43" s="415"/>
      <c r="B43" s="377"/>
      <c r="C43" s="377"/>
      <c r="D43" s="377"/>
      <c r="E43" s="416" t="s">
        <v>426</v>
      </c>
      <c r="F43" s="417"/>
      <c r="G43" s="418"/>
      <c r="H43" s="359"/>
      <c r="I43" s="359"/>
      <c r="J43" s="359"/>
    </row>
    <row r="44" spans="1:10" ht="14.25" x14ac:dyDescent="0.2">
      <c r="A44" s="404"/>
      <c r="B44" s="377"/>
      <c r="C44" s="377"/>
      <c r="D44" s="377"/>
      <c r="E44" s="405" t="s">
        <v>419</v>
      </c>
      <c r="F44" s="377">
        <v>0</v>
      </c>
      <c r="G44" s="365"/>
    </row>
    <row r="45" spans="1:10" ht="14.25" x14ac:dyDescent="0.2">
      <c r="A45" s="404"/>
      <c r="B45" s="377"/>
      <c r="C45" s="377"/>
      <c r="D45" s="377"/>
      <c r="E45" s="405" t="s">
        <v>420</v>
      </c>
      <c r="F45" s="377">
        <v>0</v>
      </c>
      <c r="G45" s="365"/>
    </row>
    <row r="46" spans="1:10" ht="18" x14ac:dyDescent="0.25">
      <c r="A46" s="419" t="s">
        <v>427</v>
      </c>
      <c r="B46" s="372"/>
      <c r="C46" s="372"/>
      <c r="D46" s="420"/>
      <c r="E46" s="421"/>
      <c r="F46" s="422"/>
      <c r="G46" s="365"/>
    </row>
    <row r="47" spans="1:10" ht="18" x14ac:dyDescent="0.25">
      <c r="A47" s="371" t="s">
        <v>428</v>
      </c>
      <c r="B47" s="420"/>
      <c r="C47" s="372">
        <f>SUM(C48+C49)</f>
        <v>56736131</v>
      </c>
      <c r="D47" s="372">
        <f>SUM(D48+D49)</f>
        <v>56736131</v>
      </c>
      <c r="E47" s="423"/>
      <c r="F47" s="422"/>
      <c r="G47" s="365"/>
    </row>
    <row r="48" spans="1:10" ht="18" x14ac:dyDescent="0.25">
      <c r="A48" s="424" t="s">
        <v>429</v>
      </c>
      <c r="B48" s="375"/>
      <c r="C48" s="377">
        <v>17009887</v>
      </c>
      <c r="D48" s="377">
        <v>17009887</v>
      </c>
      <c r="E48" s="405"/>
      <c r="F48" s="422"/>
      <c r="G48" s="365"/>
    </row>
    <row r="49" spans="1:8" ht="18" x14ac:dyDescent="0.25">
      <c r="A49" s="424" t="s">
        <v>430</v>
      </c>
      <c r="B49" s="375"/>
      <c r="C49" s="377">
        <v>39726244</v>
      </c>
      <c r="D49" s="377">
        <v>39726244</v>
      </c>
      <c r="E49" s="405"/>
      <c r="F49" s="422"/>
      <c r="G49" s="365"/>
    </row>
    <row r="50" spans="1:8" ht="18" x14ac:dyDescent="0.25">
      <c r="A50" s="371" t="s">
        <v>431</v>
      </c>
      <c r="B50" s="420"/>
      <c r="C50" s="372">
        <f>SUM(C51+C52)</f>
        <v>0</v>
      </c>
      <c r="D50" s="372">
        <f>SUM(D51+D52)</f>
        <v>0</v>
      </c>
      <c r="E50" s="423"/>
      <c r="F50" s="422"/>
      <c r="G50" s="365"/>
    </row>
    <row r="51" spans="1:8" ht="18" x14ac:dyDescent="0.25">
      <c r="A51" s="425" t="s">
        <v>432</v>
      </c>
      <c r="B51" s="376"/>
      <c r="C51" s="377"/>
      <c r="D51" s="377"/>
      <c r="E51" s="405"/>
      <c r="F51" s="422"/>
      <c r="G51" s="365"/>
    </row>
    <row r="52" spans="1:8" ht="18" x14ac:dyDescent="0.25">
      <c r="A52" s="425" t="s">
        <v>433</v>
      </c>
      <c r="B52" s="376"/>
      <c r="C52" s="377"/>
      <c r="D52" s="377"/>
      <c r="E52" s="405"/>
      <c r="F52" s="422"/>
      <c r="G52" s="365"/>
    </row>
    <row r="53" spans="1:8" ht="15.75" x14ac:dyDescent="0.25">
      <c r="A53" s="415" t="s">
        <v>434</v>
      </c>
      <c r="B53" s="420"/>
      <c r="C53" s="372">
        <f>SUM(C54+C55)</f>
        <v>224906003</v>
      </c>
      <c r="D53" s="372">
        <f>SUM(D54+D55)</f>
        <v>235852874</v>
      </c>
      <c r="E53" s="410" t="s">
        <v>435</v>
      </c>
      <c r="F53" s="372">
        <f>SUM(F54+F55)</f>
        <v>224906003</v>
      </c>
      <c r="G53" s="372">
        <f>SUM(G54+G55)</f>
        <v>235852874</v>
      </c>
    </row>
    <row r="54" spans="1:8" x14ac:dyDescent="0.2">
      <c r="A54" s="425" t="s">
        <v>436</v>
      </c>
      <c r="B54" s="376"/>
      <c r="C54" s="377">
        <f>SUM(C10+C48)</f>
        <v>167756703</v>
      </c>
      <c r="D54" s="377">
        <v>178703574</v>
      </c>
      <c r="E54" s="385" t="s">
        <v>437</v>
      </c>
      <c r="F54" s="377">
        <f>SUM(F10+F29+F30)</f>
        <v>167329703</v>
      </c>
      <c r="G54" s="377">
        <v>186969674</v>
      </c>
      <c r="H54" s="427"/>
    </row>
    <row r="55" spans="1:8" ht="13.5" thickBot="1" x14ac:dyDescent="0.25">
      <c r="A55" s="428" t="s">
        <v>438</v>
      </c>
      <c r="B55" s="429"/>
      <c r="C55" s="377">
        <f>SUM(C23+C49)</f>
        <v>57149300</v>
      </c>
      <c r="D55" s="377">
        <v>57149300</v>
      </c>
      <c r="E55" s="430" t="s">
        <v>439</v>
      </c>
      <c r="F55" s="377">
        <f>SUM(F22+F33)</f>
        <v>57576300</v>
      </c>
      <c r="G55" s="377">
        <v>48883200</v>
      </c>
      <c r="H55" s="427"/>
    </row>
    <row r="56" spans="1:8" x14ac:dyDescent="0.2">
      <c r="C56" s="431"/>
      <c r="D56" s="431"/>
      <c r="E56" s="379"/>
      <c r="F56" s="432"/>
      <c r="G56" s="480"/>
      <c r="H56" s="427"/>
    </row>
  </sheetData>
  <mergeCells count="2">
    <mergeCell ref="A6:B6"/>
    <mergeCell ref="E6:F6"/>
  </mergeCells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9"/>
  <sheetViews>
    <sheetView workbookViewId="0">
      <selection activeCell="F1" sqref="F1"/>
    </sheetView>
  </sheetViews>
  <sheetFormatPr defaultRowHeight="12.75" x14ac:dyDescent="0.2"/>
  <cols>
    <col min="1" max="1" width="21.85546875" customWidth="1"/>
    <col min="2" max="2" width="11.7109375" customWidth="1"/>
  </cols>
  <sheetData>
    <row r="1" spans="1:2" x14ac:dyDescent="0.2">
      <c r="A1" t="s">
        <v>563</v>
      </c>
    </row>
    <row r="3" spans="1:2" x14ac:dyDescent="0.2">
      <c r="A3" s="7" t="s">
        <v>35</v>
      </c>
    </row>
    <row r="4" spans="1:2" ht="13.5" thickBot="1" x14ac:dyDescent="0.25"/>
    <row r="5" spans="1:2" ht="13.5" thickBot="1" x14ac:dyDescent="0.25">
      <c r="A5" s="46" t="s">
        <v>1</v>
      </c>
      <c r="B5" s="105" t="s">
        <v>2</v>
      </c>
    </row>
    <row r="6" spans="1:2" x14ac:dyDescent="0.2">
      <c r="A6" s="88" t="s">
        <v>532</v>
      </c>
      <c r="B6" s="595">
        <v>10273628</v>
      </c>
    </row>
    <row r="7" spans="1:2" x14ac:dyDescent="0.2">
      <c r="A7" s="78"/>
      <c r="B7" s="16"/>
    </row>
    <row r="8" spans="1:2" x14ac:dyDescent="0.2">
      <c r="A8" s="78"/>
      <c r="B8" s="16"/>
    </row>
    <row r="9" spans="1:2" ht="13.5" thickBot="1" x14ac:dyDescent="0.25">
      <c r="A9" s="79"/>
      <c r="B9" s="17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3"/>
  <sheetViews>
    <sheetView workbookViewId="0">
      <selection activeCell="F1" sqref="F1"/>
    </sheetView>
  </sheetViews>
  <sheetFormatPr defaultRowHeight="12.75" x14ac:dyDescent="0.2"/>
  <cols>
    <col min="1" max="1" width="35.85546875" customWidth="1"/>
  </cols>
  <sheetData>
    <row r="1" spans="1:5" x14ac:dyDescent="0.2">
      <c r="A1" t="s">
        <v>564</v>
      </c>
    </row>
    <row r="3" spans="1:5" x14ac:dyDescent="0.2">
      <c r="A3" s="7" t="s">
        <v>36</v>
      </c>
    </row>
    <row r="6" spans="1:5" ht="13.5" thickBot="1" x14ac:dyDescent="0.25"/>
    <row r="7" spans="1:5" ht="13.5" thickBot="1" x14ac:dyDescent="0.25">
      <c r="A7" s="73"/>
      <c r="B7" s="18">
        <v>2018</v>
      </c>
      <c r="C7" s="81">
        <v>2019</v>
      </c>
      <c r="D7" s="81">
        <v>2020</v>
      </c>
      <c r="E7" s="30">
        <v>2021</v>
      </c>
    </row>
    <row r="8" spans="1:5" x14ac:dyDescent="0.2">
      <c r="A8" s="99" t="s">
        <v>8</v>
      </c>
      <c r="B8" s="67">
        <v>0</v>
      </c>
      <c r="C8" s="38">
        <v>0</v>
      </c>
      <c r="D8" s="38">
        <v>0</v>
      </c>
      <c r="E8" s="29">
        <v>0</v>
      </c>
    </row>
    <row r="9" spans="1:5" ht="25.5" x14ac:dyDescent="0.2">
      <c r="A9" s="106" t="s">
        <v>12</v>
      </c>
      <c r="B9" s="65">
        <v>0</v>
      </c>
      <c r="C9" s="63">
        <v>0</v>
      </c>
      <c r="D9" s="63">
        <v>0</v>
      </c>
      <c r="E9" s="16">
        <v>0</v>
      </c>
    </row>
    <row r="10" spans="1:5" ht="25.5" x14ac:dyDescent="0.2">
      <c r="A10" s="106" t="s">
        <v>13</v>
      </c>
      <c r="B10" s="65">
        <v>0</v>
      </c>
      <c r="C10" s="63">
        <v>0</v>
      </c>
      <c r="D10" s="63">
        <v>0</v>
      </c>
      <c r="E10" s="16">
        <v>0</v>
      </c>
    </row>
    <row r="11" spans="1:5" x14ac:dyDescent="0.2">
      <c r="A11" s="99" t="s">
        <v>9</v>
      </c>
      <c r="B11" s="65">
        <v>0</v>
      </c>
      <c r="C11" s="63">
        <v>0</v>
      </c>
      <c r="D11" s="63">
        <v>0</v>
      </c>
      <c r="E11" s="16">
        <v>0</v>
      </c>
    </row>
    <row r="12" spans="1:5" x14ac:dyDescent="0.2">
      <c r="A12" s="99" t="s">
        <v>10</v>
      </c>
      <c r="B12" s="65">
        <v>0</v>
      </c>
      <c r="C12" s="63">
        <v>0</v>
      </c>
      <c r="D12" s="63">
        <v>0</v>
      </c>
      <c r="E12" s="16">
        <v>0</v>
      </c>
    </row>
    <row r="13" spans="1:5" ht="13.5" thickBot="1" x14ac:dyDescent="0.25">
      <c r="A13" s="107" t="s">
        <v>11</v>
      </c>
      <c r="B13" s="80">
        <v>0</v>
      </c>
      <c r="C13" s="72">
        <v>0</v>
      </c>
      <c r="D13" s="72">
        <v>0</v>
      </c>
      <c r="E13" s="17"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G1" sqref="G1"/>
    </sheetView>
  </sheetViews>
  <sheetFormatPr defaultRowHeight="12.75" x14ac:dyDescent="0.2"/>
  <cols>
    <col min="2" max="2" width="35.85546875" customWidth="1"/>
    <col min="3" max="3" width="14.42578125" customWidth="1"/>
  </cols>
  <sheetData>
    <row r="1" spans="1:3" x14ac:dyDescent="0.2">
      <c r="B1" t="s">
        <v>548</v>
      </c>
    </row>
    <row r="3" spans="1:3" x14ac:dyDescent="0.2">
      <c r="A3" s="7" t="s">
        <v>34</v>
      </c>
    </row>
    <row r="4" spans="1:3" ht="13.5" thickBot="1" x14ac:dyDescent="0.25"/>
    <row r="5" spans="1:3" ht="13.5" thickBot="1" x14ac:dyDescent="0.25">
      <c r="A5" s="82" t="s">
        <v>28</v>
      </c>
      <c r="B5" s="41"/>
      <c r="C5" s="83" t="s">
        <v>2</v>
      </c>
    </row>
    <row r="6" spans="1:3" x14ac:dyDescent="0.2">
      <c r="A6" s="834" t="s">
        <v>108</v>
      </c>
      <c r="B6" s="836"/>
      <c r="C6" s="599"/>
    </row>
    <row r="7" spans="1:3" x14ac:dyDescent="0.2">
      <c r="A7" s="843" t="s">
        <v>109</v>
      </c>
      <c r="B7" s="839"/>
      <c r="C7" s="118"/>
    </row>
    <row r="8" spans="1:3" ht="13.5" thickBot="1" x14ac:dyDescent="0.25">
      <c r="A8" s="825" t="s">
        <v>448</v>
      </c>
      <c r="B8" s="827"/>
      <c r="C8" s="107"/>
    </row>
    <row r="9" spans="1:3" ht="13.5" thickBot="1" x14ac:dyDescent="0.25">
      <c r="A9" s="32"/>
      <c r="B9" s="32"/>
      <c r="C9" s="32"/>
    </row>
    <row r="10" spans="1:3" x14ac:dyDescent="0.2">
      <c r="A10" s="100" t="s">
        <v>29</v>
      </c>
      <c r="B10" s="112"/>
      <c r="C10" s="113" t="s">
        <v>2</v>
      </c>
    </row>
    <row r="11" spans="1:3" x14ac:dyDescent="0.2">
      <c r="A11" s="843" t="s">
        <v>110</v>
      </c>
      <c r="B11" s="839"/>
      <c r="C11" s="185">
        <v>55308008</v>
      </c>
    </row>
    <row r="12" spans="1:3" x14ac:dyDescent="0.2">
      <c r="A12" s="837" t="s">
        <v>454</v>
      </c>
      <c r="B12" s="839"/>
      <c r="C12" s="687">
        <v>1428123</v>
      </c>
    </row>
    <row r="13" spans="1:3" ht="13.5" thickBot="1" x14ac:dyDescent="0.25">
      <c r="A13" s="841" t="s">
        <v>50</v>
      </c>
      <c r="B13" s="842"/>
      <c r="C13" s="186"/>
    </row>
    <row r="14" spans="1:3" ht="13.5" thickBot="1" x14ac:dyDescent="0.25"/>
    <row r="15" spans="1:3" ht="14.25" thickTop="1" thickBot="1" x14ac:dyDescent="0.25">
      <c r="A15" s="188" t="s">
        <v>168</v>
      </c>
      <c r="B15" s="189"/>
      <c r="C15" s="187">
        <v>56736131</v>
      </c>
    </row>
    <row r="16" spans="1:3" ht="13.5" thickTop="1" x14ac:dyDescent="0.2"/>
  </sheetData>
  <mergeCells count="6">
    <mergeCell ref="A13:B13"/>
    <mergeCell ref="A12:B12"/>
    <mergeCell ref="A6:B6"/>
    <mergeCell ref="A7:B7"/>
    <mergeCell ref="A8:B8"/>
    <mergeCell ref="A11:B11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P84"/>
  <sheetViews>
    <sheetView zoomScaleNormal="100" workbookViewId="0">
      <selection sqref="A1:O1"/>
    </sheetView>
  </sheetViews>
  <sheetFormatPr defaultRowHeight="15.75" x14ac:dyDescent="0.25"/>
  <cols>
    <col min="1" max="1" width="4.140625" style="226" customWidth="1"/>
    <col min="2" max="2" width="26.7109375" style="225" customWidth="1"/>
    <col min="3" max="3" width="9.140625" style="225" customWidth="1"/>
    <col min="4" max="4" width="8.7109375" style="225" customWidth="1"/>
    <col min="5" max="5" width="8.85546875" style="225" customWidth="1"/>
    <col min="6" max="6" width="8.42578125" style="225" customWidth="1"/>
    <col min="7" max="7" width="9.140625" style="225" customWidth="1"/>
    <col min="8" max="9" width="8.5703125" style="225" customWidth="1"/>
    <col min="10" max="10" width="10" style="225" customWidth="1"/>
    <col min="11" max="11" width="9" style="225" customWidth="1"/>
    <col min="12" max="12" width="9.28515625" style="225" customWidth="1"/>
    <col min="13" max="13" width="9" style="225" customWidth="1"/>
    <col min="14" max="14" width="8.7109375" style="225" customWidth="1"/>
    <col min="15" max="15" width="12.5703125" style="226" customWidth="1"/>
    <col min="16" max="16" width="13.140625" style="225" customWidth="1"/>
    <col min="17" max="17" width="13" style="225" customWidth="1"/>
    <col min="18" max="256" width="9.140625" style="225"/>
    <col min="257" max="257" width="4.140625" style="225" customWidth="1"/>
    <col min="258" max="258" width="26.7109375" style="225" customWidth="1"/>
    <col min="259" max="260" width="7.7109375" style="225" customWidth="1"/>
    <col min="261" max="261" width="8.140625" style="225" customWidth="1"/>
    <col min="262" max="262" width="7.5703125" style="225" customWidth="1"/>
    <col min="263" max="263" width="7.42578125" style="225" customWidth="1"/>
    <col min="264" max="264" width="7.5703125" style="225" customWidth="1"/>
    <col min="265" max="265" width="7" style="225" customWidth="1"/>
    <col min="266" max="270" width="8.140625" style="225" customWidth="1"/>
    <col min="271" max="271" width="10.85546875" style="225" customWidth="1"/>
    <col min="272" max="512" width="9.140625" style="225"/>
    <col min="513" max="513" width="4.140625" style="225" customWidth="1"/>
    <col min="514" max="514" width="26.7109375" style="225" customWidth="1"/>
    <col min="515" max="516" width="7.7109375" style="225" customWidth="1"/>
    <col min="517" max="517" width="8.140625" style="225" customWidth="1"/>
    <col min="518" max="518" width="7.5703125" style="225" customWidth="1"/>
    <col min="519" max="519" width="7.42578125" style="225" customWidth="1"/>
    <col min="520" max="520" width="7.5703125" style="225" customWidth="1"/>
    <col min="521" max="521" width="7" style="225" customWidth="1"/>
    <col min="522" max="526" width="8.140625" style="225" customWidth="1"/>
    <col min="527" max="527" width="10.85546875" style="225" customWidth="1"/>
    <col min="528" max="768" width="9.140625" style="225"/>
    <col min="769" max="769" width="4.140625" style="225" customWidth="1"/>
    <col min="770" max="770" width="26.7109375" style="225" customWidth="1"/>
    <col min="771" max="772" width="7.7109375" style="225" customWidth="1"/>
    <col min="773" max="773" width="8.140625" style="225" customWidth="1"/>
    <col min="774" max="774" width="7.5703125" style="225" customWidth="1"/>
    <col min="775" max="775" width="7.42578125" style="225" customWidth="1"/>
    <col min="776" max="776" width="7.5703125" style="225" customWidth="1"/>
    <col min="777" max="777" width="7" style="225" customWidth="1"/>
    <col min="778" max="782" width="8.140625" style="225" customWidth="1"/>
    <col min="783" max="783" width="10.85546875" style="225" customWidth="1"/>
    <col min="784" max="1024" width="9.140625" style="225"/>
    <col min="1025" max="1025" width="4.140625" style="225" customWidth="1"/>
    <col min="1026" max="1026" width="26.7109375" style="225" customWidth="1"/>
    <col min="1027" max="1028" width="7.7109375" style="225" customWidth="1"/>
    <col min="1029" max="1029" width="8.140625" style="225" customWidth="1"/>
    <col min="1030" max="1030" width="7.5703125" style="225" customWidth="1"/>
    <col min="1031" max="1031" width="7.42578125" style="225" customWidth="1"/>
    <col min="1032" max="1032" width="7.5703125" style="225" customWidth="1"/>
    <col min="1033" max="1033" width="7" style="225" customWidth="1"/>
    <col min="1034" max="1038" width="8.140625" style="225" customWidth="1"/>
    <col min="1039" max="1039" width="10.85546875" style="225" customWidth="1"/>
    <col min="1040" max="1280" width="9.140625" style="225"/>
    <col min="1281" max="1281" width="4.140625" style="225" customWidth="1"/>
    <col min="1282" max="1282" width="26.7109375" style="225" customWidth="1"/>
    <col min="1283" max="1284" width="7.7109375" style="225" customWidth="1"/>
    <col min="1285" max="1285" width="8.140625" style="225" customWidth="1"/>
    <col min="1286" max="1286" width="7.5703125" style="225" customWidth="1"/>
    <col min="1287" max="1287" width="7.42578125" style="225" customWidth="1"/>
    <col min="1288" max="1288" width="7.5703125" style="225" customWidth="1"/>
    <col min="1289" max="1289" width="7" style="225" customWidth="1"/>
    <col min="1290" max="1294" width="8.140625" style="225" customWidth="1"/>
    <col min="1295" max="1295" width="10.85546875" style="225" customWidth="1"/>
    <col min="1296" max="1536" width="9.140625" style="225"/>
    <col min="1537" max="1537" width="4.140625" style="225" customWidth="1"/>
    <col min="1538" max="1538" width="26.7109375" style="225" customWidth="1"/>
    <col min="1539" max="1540" width="7.7109375" style="225" customWidth="1"/>
    <col min="1541" max="1541" width="8.140625" style="225" customWidth="1"/>
    <col min="1542" max="1542" width="7.5703125" style="225" customWidth="1"/>
    <col min="1543" max="1543" width="7.42578125" style="225" customWidth="1"/>
    <col min="1544" max="1544" width="7.5703125" style="225" customWidth="1"/>
    <col min="1545" max="1545" width="7" style="225" customWidth="1"/>
    <col min="1546" max="1550" width="8.140625" style="225" customWidth="1"/>
    <col min="1551" max="1551" width="10.85546875" style="225" customWidth="1"/>
    <col min="1552" max="1792" width="9.140625" style="225"/>
    <col min="1793" max="1793" width="4.140625" style="225" customWidth="1"/>
    <col min="1794" max="1794" width="26.7109375" style="225" customWidth="1"/>
    <col min="1795" max="1796" width="7.7109375" style="225" customWidth="1"/>
    <col min="1797" max="1797" width="8.140625" style="225" customWidth="1"/>
    <col min="1798" max="1798" width="7.5703125" style="225" customWidth="1"/>
    <col min="1799" max="1799" width="7.42578125" style="225" customWidth="1"/>
    <col min="1800" max="1800" width="7.5703125" style="225" customWidth="1"/>
    <col min="1801" max="1801" width="7" style="225" customWidth="1"/>
    <col min="1802" max="1806" width="8.140625" style="225" customWidth="1"/>
    <col min="1807" max="1807" width="10.85546875" style="225" customWidth="1"/>
    <col min="1808" max="2048" width="9.140625" style="225"/>
    <col min="2049" max="2049" width="4.140625" style="225" customWidth="1"/>
    <col min="2050" max="2050" width="26.7109375" style="225" customWidth="1"/>
    <col min="2051" max="2052" width="7.7109375" style="225" customWidth="1"/>
    <col min="2053" max="2053" width="8.140625" style="225" customWidth="1"/>
    <col min="2054" max="2054" width="7.5703125" style="225" customWidth="1"/>
    <col min="2055" max="2055" width="7.42578125" style="225" customWidth="1"/>
    <col min="2056" max="2056" width="7.5703125" style="225" customWidth="1"/>
    <col min="2057" max="2057" width="7" style="225" customWidth="1"/>
    <col min="2058" max="2062" width="8.140625" style="225" customWidth="1"/>
    <col min="2063" max="2063" width="10.85546875" style="225" customWidth="1"/>
    <col min="2064" max="2304" width="9.140625" style="225"/>
    <col min="2305" max="2305" width="4.140625" style="225" customWidth="1"/>
    <col min="2306" max="2306" width="26.7109375" style="225" customWidth="1"/>
    <col min="2307" max="2308" width="7.7109375" style="225" customWidth="1"/>
    <col min="2309" max="2309" width="8.140625" style="225" customWidth="1"/>
    <col min="2310" max="2310" width="7.5703125" style="225" customWidth="1"/>
    <col min="2311" max="2311" width="7.42578125" style="225" customWidth="1"/>
    <col min="2312" max="2312" width="7.5703125" style="225" customWidth="1"/>
    <col min="2313" max="2313" width="7" style="225" customWidth="1"/>
    <col min="2314" max="2318" width="8.140625" style="225" customWidth="1"/>
    <col min="2319" max="2319" width="10.85546875" style="225" customWidth="1"/>
    <col min="2320" max="2560" width="9.140625" style="225"/>
    <col min="2561" max="2561" width="4.140625" style="225" customWidth="1"/>
    <col min="2562" max="2562" width="26.7109375" style="225" customWidth="1"/>
    <col min="2563" max="2564" width="7.7109375" style="225" customWidth="1"/>
    <col min="2565" max="2565" width="8.140625" style="225" customWidth="1"/>
    <col min="2566" max="2566" width="7.5703125" style="225" customWidth="1"/>
    <col min="2567" max="2567" width="7.42578125" style="225" customWidth="1"/>
    <col min="2568" max="2568" width="7.5703125" style="225" customWidth="1"/>
    <col min="2569" max="2569" width="7" style="225" customWidth="1"/>
    <col min="2570" max="2574" width="8.140625" style="225" customWidth="1"/>
    <col min="2575" max="2575" width="10.85546875" style="225" customWidth="1"/>
    <col min="2576" max="2816" width="9.140625" style="225"/>
    <col min="2817" max="2817" width="4.140625" style="225" customWidth="1"/>
    <col min="2818" max="2818" width="26.7109375" style="225" customWidth="1"/>
    <col min="2819" max="2820" width="7.7109375" style="225" customWidth="1"/>
    <col min="2821" max="2821" width="8.140625" style="225" customWidth="1"/>
    <col min="2822" max="2822" width="7.5703125" style="225" customWidth="1"/>
    <col min="2823" max="2823" width="7.42578125" style="225" customWidth="1"/>
    <col min="2824" max="2824" width="7.5703125" style="225" customWidth="1"/>
    <col min="2825" max="2825" width="7" style="225" customWidth="1"/>
    <col min="2826" max="2830" width="8.140625" style="225" customWidth="1"/>
    <col min="2831" max="2831" width="10.85546875" style="225" customWidth="1"/>
    <col min="2832" max="3072" width="9.140625" style="225"/>
    <col min="3073" max="3073" width="4.140625" style="225" customWidth="1"/>
    <col min="3074" max="3074" width="26.7109375" style="225" customWidth="1"/>
    <col min="3075" max="3076" width="7.7109375" style="225" customWidth="1"/>
    <col min="3077" max="3077" width="8.140625" style="225" customWidth="1"/>
    <col min="3078" max="3078" width="7.5703125" style="225" customWidth="1"/>
    <col min="3079" max="3079" width="7.42578125" style="225" customWidth="1"/>
    <col min="3080" max="3080" width="7.5703125" style="225" customWidth="1"/>
    <col min="3081" max="3081" width="7" style="225" customWidth="1"/>
    <col min="3082" max="3086" width="8.140625" style="225" customWidth="1"/>
    <col min="3087" max="3087" width="10.85546875" style="225" customWidth="1"/>
    <col min="3088" max="3328" width="9.140625" style="225"/>
    <col min="3329" max="3329" width="4.140625" style="225" customWidth="1"/>
    <col min="3330" max="3330" width="26.7109375" style="225" customWidth="1"/>
    <col min="3331" max="3332" width="7.7109375" style="225" customWidth="1"/>
    <col min="3333" max="3333" width="8.140625" style="225" customWidth="1"/>
    <col min="3334" max="3334" width="7.5703125" style="225" customWidth="1"/>
    <col min="3335" max="3335" width="7.42578125" style="225" customWidth="1"/>
    <col min="3336" max="3336" width="7.5703125" style="225" customWidth="1"/>
    <col min="3337" max="3337" width="7" style="225" customWidth="1"/>
    <col min="3338" max="3342" width="8.140625" style="225" customWidth="1"/>
    <col min="3343" max="3343" width="10.85546875" style="225" customWidth="1"/>
    <col min="3344" max="3584" width="9.140625" style="225"/>
    <col min="3585" max="3585" width="4.140625" style="225" customWidth="1"/>
    <col min="3586" max="3586" width="26.7109375" style="225" customWidth="1"/>
    <col min="3587" max="3588" width="7.7109375" style="225" customWidth="1"/>
    <col min="3589" max="3589" width="8.140625" style="225" customWidth="1"/>
    <col min="3590" max="3590" width="7.5703125" style="225" customWidth="1"/>
    <col min="3591" max="3591" width="7.42578125" style="225" customWidth="1"/>
    <col min="3592" max="3592" width="7.5703125" style="225" customWidth="1"/>
    <col min="3593" max="3593" width="7" style="225" customWidth="1"/>
    <col min="3594" max="3598" width="8.140625" style="225" customWidth="1"/>
    <col min="3599" max="3599" width="10.85546875" style="225" customWidth="1"/>
    <col min="3600" max="3840" width="9.140625" style="225"/>
    <col min="3841" max="3841" width="4.140625" style="225" customWidth="1"/>
    <col min="3842" max="3842" width="26.7109375" style="225" customWidth="1"/>
    <col min="3843" max="3844" width="7.7109375" style="225" customWidth="1"/>
    <col min="3845" max="3845" width="8.140625" style="225" customWidth="1"/>
    <col min="3846" max="3846" width="7.5703125" style="225" customWidth="1"/>
    <col min="3847" max="3847" width="7.42578125" style="225" customWidth="1"/>
    <col min="3848" max="3848" width="7.5703125" style="225" customWidth="1"/>
    <col min="3849" max="3849" width="7" style="225" customWidth="1"/>
    <col min="3850" max="3854" width="8.140625" style="225" customWidth="1"/>
    <col min="3855" max="3855" width="10.85546875" style="225" customWidth="1"/>
    <col min="3856" max="4096" width="9.140625" style="225"/>
    <col min="4097" max="4097" width="4.140625" style="225" customWidth="1"/>
    <col min="4098" max="4098" width="26.7109375" style="225" customWidth="1"/>
    <col min="4099" max="4100" width="7.7109375" style="225" customWidth="1"/>
    <col min="4101" max="4101" width="8.140625" style="225" customWidth="1"/>
    <col min="4102" max="4102" width="7.5703125" style="225" customWidth="1"/>
    <col min="4103" max="4103" width="7.42578125" style="225" customWidth="1"/>
    <col min="4104" max="4104" width="7.5703125" style="225" customWidth="1"/>
    <col min="4105" max="4105" width="7" style="225" customWidth="1"/>
    <col min="4106" max="4110" width="8.140625" style="225" customWidth="1"/>
    <col min="4111" max="4111" width="10.85546875" style="225" customWidth="1"/>
    <col min="4112" max="4352" width="9.140625" style="225"/>
    <col min="4353" max="4353" width="4.140625" style="225" customWidth="1"/>
    <col min="4354" max="4354" width="26.7109375" style="225" customWidth="1"/>
    <col min="4355" max="4356" width="7.7109375" style="225" customWidth="1"/>
    <col min="4357" max="4357" width="8.140625" style="225" customWidth="1"/>
    <col min="4358" max="4358" width="7.5703125" style="225" customWidth="1"/>
    <col min="4359" max="4359" width="7.42578125" style="225" customWidth="1"/>
    <col min="4360" max="4360" width="7.5703125" style="225" customWidth="1"/>
    <col min="4361" max="4361" width="7" style="225" customWidth="1"/>
    <col min="4362" max="4366" width="8.140625" style="225" customWidth="1"/>
    <col min="4367" max="4367" width="10.85546875" style="225" customWidth="1"/>
    <col min="4368" max="4608" width="9.140625" style="225"/>
    <col min="4609" max="4609" width="4.140625" style="225" customWidth="1"/>
    <col min="4610" max="4610" width="26.7109375" style="225" customWidth="1"/>
    <col min="4611" max="4612" width="7.7109375" style="225" customWidth="1"/>
    <col min="4613" max="4613" width="8.140625" style="225" customWidth="1"/>
    <col min="4614" max="4614" width="7.5703125" style="225" customWidth="1"/>
    <col min="4615" max="4615" width="7.42578125" style="225" customWidth="1"/>
    <col min="4616" max="4616" width="7.5703125" style="225" customWidth="1"/>
    <col min="4617" max="4617" width="7" style="225" customWidth="1"/>
    <col min="4618" max="4622" width="8.140625" style="225" customWidth="1"/>
    <col min="4623" max="4623" width="10.85546875" style="225" customWidth="1"/>
    <col min="4624" max="4864" width="9.140625" style="225"/>
    <col min="4865" max="4865" width="4.140625" style="225" customWidth="1"/>
    <col min="4866" max="4866" width="26.7109375" style="225" customWidth="1"/>
    <col min="4867" max="4868" width="7.7109375" style="225" customWidth="1"/>
    <col min="4869" max="4869" width="8.140625" style="225" customWidth="1"/>
    <col min="4870" max="4870" width="7.5703125" style="225" customWidth="1"/>
    <col min="4871" max="4871" width="7.42578125" style="225" customWidth="1"/>
    <col min="4872" max="4872" width="7.5703125" style="225" customWidth="1"/>
    <col min="4873" max="4873" width="7" style="225" customWidth="1"/>
    <col min="4874" max="4878" width="8.140625" style="225" customWidth="1"/>
    <col min="4879" max="4879" width="10.85546875" style="225" customWidth="1"/>
    <col min="4880" max="5120" width="9.140625" style="225"/>
    <col min="5121" max="5121" width="4.140625" style="225" customWidth="1"/>
    <col min="5122" max="5122" width="26.7109375" style="225" customWidth="1"/>
    <col min="5123" max="5124" width="7.7109375" style="225" customWidth="1"/>
    <col min="5125" max="5125" width="8.140625" style="225" customWidth="1"/>
    <col min="5126" max="5126" width="7.5703125" style="225" customWidth="1"/>
    <col min="5127" max="5127" width="7.42578125" style="225" customWidth="1"/>
    <col min="5128" max="5128" width="7.5703125" style="225" customWidth="1"/>
    <col min="5129" max="5129" width="7" style="225" customWidth="1"/>
    <col min="5130" max="5134" width="8.140625" style="225" customWidth="1"/>
    <col min="5135" max="5135" width="10.85546875" style="225" customWidth="1"/>
    <col min="5136" max="5376" width="9.140625" style="225"/>
    <col min="5377" max="5377" width="4.140625" style="225" customWidth="1"/>
    <col min="5378" max="5378" width="26.7109375" style="225" customWidth="1"/>
    <col min="5379" max="5380" width="7.7109375" style="225" customWidth="1"/>
    <col min="5381" max="5381" width="8.140625" style="225" customWidth="1"/>
    <col min="5382" max="5382" width="7.5703125" style="225" customWidth="1"/>
    <col min="5383" max="5383" width="7.42578125" style="225" customWidth="1"/>
    <col min="5384" max="5384" width="7.5703125" style="225" customWidth="1"/>
    <col min="5385" max="5385" width="7" style="225" customWidth="1"/>
    <col min="5386" max="5390" width="8.140625" style="225" customWidth="1"/>
    <col min="5391" max="5391" width="10.85546875" style="225" customWidth="1"/>
    <col min="5392" max="5632" width="9.140625" style="225"/>
    <col min="5633" max="5633" width="4.140625" style="225" customWidth="1"/>
    <col min="5634" max="5634" width="26.7109375" style="225" customWidth="1"/>
    <col min="5635" max="5636" width="7.7109375" style="225" customWidth="1"/>
    <col min="5637" max="5637" width="8.140625" style="225" customWidth="1"/>
    <col min="5638" max="5638" width="7.5703125" style="225" customWidth="1"/>
    <col min="5639" max="5639" width="7.42578125" style="225" customWidth="1"/>
    <col min="5640" max="5640" width="7.5703125" style="225" customWidth="1"/>
    <col min="5641" max="5641" width="7" style="225" customWidth="1"/>
    <col min="5642" max="5646" width="8.140625" style="225" customWidth="1"/>
    <col min="5647" max="5647" width="10.85546875" style="225" customWidth="1"/>
    <col min="5648" max="5888" width="9.140625" style="225"/>
    <col min="5889" max="5889" width="4.140625" style="225" customWidth="1"/>
    <col min="5890" max="5890" width="26.7109375" style="225" customWidth="1"/>
    <col min="5891" max="5892" width="7.7109375" style="225" customWidth="1"/>
    <col min="5893" max="5893" width="8.140625" style="225" customWidth="1"/>
    <col min="5894" max="5894" width="7.5703125" style="225" customWidth="1"/>
    <col min="5895" max="5895" width="7.42578125" style="225" customWidth="1"/>
    <col min="5896" max="5896" width="7.5703125" style="225" customWidth="1"/>
    <col min="5897" max="5897" width="7" style="225" customWidth="1"/>
    <col min="5898" max="5902" width="8.140625" style="225" customWidth="1"/>
    <col min="5903" max="5903" width="10.85546875" style="225" customWidth="1"/>
    <col min="5904" max="6144" width="9.140625" style="225"/>
    <col min="6145" max="6145" width="4.140625" style="225" customWidth="1"/>
    <col min="6146" max="6146" width="26.7109375" style="225" customWidth="1"/>
    <col min="6147" max="6148" width="7.7109375" style="225" customWidth="1"/>
    <col min="6149" max="6149" width="8.140625" style="225" customWidth="1"/>
    <col min="6150" max="6150" width="7.5703125" style="225" customWidth="1"/>
    <col min="6151" max="6151" width="7.42578125" style="225" customWidth="1"/>
    <col min="6152" max="6152" width="7.5703125" style="225" customWidth="1"/>
    <col min="6153" max="6153" width="7" style="225" customWidth="1"/>
    <col min="6154" max="6158" width="8.140625" style="225" customWidth="1"/>
    <col min="6159" max="6159" width="10.85546875" style="225" customWidth="1"/>
    <col min="6160" max="6400" width="9.140625" style="225"/>
    <col min="6401" max="6401" width="4.140625" style="225" customWidth="1"/>
    <col min="6402" max="6402" width="26.7109375" style="225" customWidth="1"/>
    <col min="6403" max="6404" width="7.7109375" style="225" customWidth="1"/>
    <col min="6405" max="6405" width="8.140625" style="225" customWidth="1"/>
    <col min="6406" max="6406" width="7.5703125" style="225" customWidth="1"/>
    <col min="6407" max="6407" width="7.42578125" style="225" customWidth="1"/>
    <col min="6408" max="6408" width="7.5703125" style="225" customWidth="1"/>
    <col min="6409" max="6409" width="7" style="225" customWidth="1"/>
    <col min="6410" max="6414" width="8.140625" style="225" customWidth="1"/>
    <col min="6415" max="6415" width="10.85546875" style="225" customWidth="1"/>
    <col min="6416" max="6656" width="9.140625" style="225"/>
    <col min="6657" max="6657" width="4.140625" style="225" customWidth="1"/>
    <col min="6658" max="6658" width="26.7109375" style="225" customWidth="1"/>
    <col min="6659" max="6660" width="7.7109375" style="225" customWidth="1"/>
    <col min="6661" max="6661" width="8.140625" style="225" customWidth="1"/>
    <col min="6662" max="6662" width="7.5703125" style="225" customWidth="1"/>
    <col min="6663" max="6663" width="7.42578125" style="225" customWidth="1"/>
    <col min="6664" max="6664" width="7.5703125" style="225" customWidth="1"/>
    <col min="6665" max="6665" width="7" style="225" customWidth="1"/>
    <col min="6666" max="6670" width="8.140625" style="225" customWidth="1"/>
    <col min="6671" max="6671" width="10.85546875" style="225" customWidth="1"/>
    <col min="6672" max="6912" width="9.140625" style="225"/>
    <col min="6913" max="6913" width="4.140625" style="225" customWidth="1"/>
    <col min="6914" max="6914" width="26.7109375" style="225" customWidth="1"/>
    <col min="6915" max="6916" width="7.7109375" style="225" customWidth="1"/>
    <col min="6917" max="6917" width="8.140625" style="225" customWidth="1"/>
    <col min="6918" max="6918" width="7.5703125" style="225" customWidth="1"/>
    <col min="6919" max="6919" width="7.42578125" style="225" customWidth="1"/>
    <col min="6920" max="6920" width="7.5703125" style="225" customWidth="1"/>
    <col min="6921" max="6921" width="7" style="225" customWidth="1"/>
    <col min="6922" max="6926" width="8.140625" style="225" customWidth="1"/>
    <col min="6927" max="6927" width="10.85546875" style="225" customWidth="1"/>
    <col min="6928" max="7168" width="9.140625" style="225"/>
    <col min="7169" max="7169" width="4.140625" style="225" customWidth="1"/>
    <col min="7170" max="7170" width="26.7109375" style="225" customWidth="1"/>
    <col min="7171" max="7172" width="7.7109375" style="225" customWidth="1"/>
    <col min="7173" max="7173" width="8.140625" style="225" customWidth="1"/>
    <col min="7174" max="7174" width="7.5703125" style="225" customWidth="1"/>
    <col min="7175" max="7175" width="7.42578125" style="225" customWidth="1"/>
    <col min="7176" max="7176" width="7.5703125" style="225" customWidth="1"/>
    <col min="7177" max="7177" width="7" style="225" customWidth="1"/>
    <col min="7178" max="7182" width="8.140625" style="225" customWidth="1"/>
    <col min="7183" max="7183" width="10.85546875" style="225" customWidth="1"/>
    <col min="7184" max="7424" width="9.140625" style="225"/>
    <col min="7425" max="7425" width="4.140625" style="225" customWidth="1"/>
    <col min="7426" max="7426" width="26.7109375" style="225" customWidth="1"/>
    <col min="7427" max="7428" width="7.7109375" style="225" customWidth="1"/>
    <col min="7429" max="7429" width="8.140625" style="225" customWidth="1"/>
    <col min="7430" max="7430" width="7.5703125" style="225" customWidth="1"/>
    <col min="7431" max="7431" width="7.42578125" style="225" customWidth="1"/>
    <col min="7432" max="7432" width="7.5703125" style="225" customWidth="1"/>
    <col min="7433" max="7433" width="7" style="225" customWidth="1"/>
    <col min="7434" max="7438" width="8.140625" style="225" customWidth="1"/>
    <col min="7439" max="7439" width="10.85546875" style="225" customWidth="1"/>
    <col min="7440" max="7680" width="9.140625" style="225"/>
    <col min="7681" max="7681" width="4.140625" style="225" customWidth="1"/>
    <col min="7682" max="7682" width="26.7109375" style="225" customWidth="1"/>
    <col min="7683" max="7684" width="7.7109375" style="225" customWidth="1"/>
    <col min="7685" max="7685" width="8.140625" style="225" customWidth="1"/>
    <col min="7686" max="7686" width="7.5703125" style="225" customWidth="1"/>
    <col min="7687" max="7687" width="7.42578125" style="225" customWidth="1"/>
    <col min="7688" max="7688" width="7.5703125" style="225" customWidth="1"/>
    <col min="7689" max="7689" width="7" style="225" customWidth="1"/>
    <col min="7690" max="7694" width="8.140625" style="225" customWidth="1"/>
    <col min="7695" max="7695" width="10.85546875" style="225" customWidth="1"/>
    <col min="7696" max="7936" width="9.140625" style="225"/>
    <col min="7937" max="7937" width="4.140625" style="225" customWidth="1"/>
    <col min="7938" max="7938" width="26.7109375" style="225" customWidth="1"/>
    <col min="7939" max="7940" width="7.7109375" style="225" customWidth="1"/>
    <col min="7941" max="7941" width="8.140625" style="225" customWidth="1"/>
    <col min="7942" max="7942" width="7.5703125" style="225" customWidth="1"/>
    <col min="7943" max="7943" width="7.42578125" style="225" customWidth="1"/>
    <col min="7944" max="7944" width="7.5703125" style="225" customWidth="1"/>
    <col min="7945" max="7945" width="7" style="225" customWidth="1"/>
    <col min="7946" max="7950" width="8.140625" style="225" customWidth="1"/>
    <col min="7951" max="7951" width="10.85546875" style="225" customWidth="1"/>
    <col min="7952" max="8192" width="9.140625" style="225"/>
    <col min="8193" max="8193" width="4.140625" style="225" customWidth="1"/>
    <col min="8194" max="8194" width="26.7109375" style="225" customWidth="1"/>
    <col min="8195" max="8196" width="7.7109375" style="225" customWidth="1"/>
    <col min="8197" max="8197" width="8.140625" style="225" customWidth="1"/>
    <col min="8198" max="8198" width="7.5703125" style="225" customWidth="1"/>
    <col min="8199" max="8199" width="7.42578125" style="225" customWidth="1"/>
    <col min="8200" max="8200" width="7.5703125" style="225" customWidth="1"/>
    <col min="8201" max="8201" width="7" style="225" customWidth="1"/>
    <col min="8202" max="8206" width="8.140625" style="225" customWidth="1"/>
    <col min="8207" max="8207" width="10.85546875" style="225" customWidth="1"/>
    <col min="8208" max="8448" width="9.140625" style="225"/>
    <col min="8449" max="8449" width="4.140625" style="225" customWidth="1"/>
    <col min="8450" max="8450" width="26.7109375" style="225" customWidth="1"/>
    <col min="8451" max="8452" width="7.7109375" style="225" customWidth="1"/>
    <col min="8453" max="8453" width="8.140625" style="225" customWidth="1"/>
    <col min="8454" max="8454" width="7.5703125" style="225" customWidth="1"/>
    <col min="8455" max="8455" width="7.42578125" style="225" customWidth="1"/>
    <col min="8456" max="8456" width="7.5703125" style="225" customWidth="1"/>
    <col min="8457" max="8457" width="7" style="225" customWidth="1"/>
    <col min="8458" max="8462" width="8.140625" style="225" customWidth="1"/>
    <col min="8463" max="8463" width="10.85546875" style="225" customWidth="1"/>
    <col min="8464" max="8704" width="9.140625" style="225"/>
    <col min="8705" max="8705" width="4.140625" style="225" customWidth="1"/>
    <col min="8706" max="8706" width="26.7109375" style="225" customWidth="1"/>
    <col min="8707" max="8708" width="7.7109375" style="225" customWidth="1"/>
    <col min="8709" max="8709" width="8.140625" style="225" customWidth="1"/>
    <col min="8710" max="8710" width="7.5703125" style="225" customWidth="1"/>
    <col min="8711" max="8711" width="7.42578125" style="225" customWidth="1"/>
    <col min="8712" max="8712" width="7.5703125" style="225" customWidth="1"/>
    <col min="8713" max="8713" width="7" style="225" customWidth="1"/>
    <col min="8714" max="8718" width="8.140625" style="225" customWidth="1"/>
    <col min="8719" max="8719" width="10.85546875" style="225" customWidth="1"/>
    <col min="8720" max="8960" width="9.140625" style="225"/>
    <col min="8961" max="8961" width="4.140625" style="225" customWidth="1"/>
    <col min="8962" max="8962" width="26.7109375" style="225" customWidth="1"/>
    <col min="8963" max="8964" width="7.7109375" style="225" customWidth="1"/>
    <col min="8965" max="8965" width="8.140625" style="225" customWidth="1"/>
    <col min="8966" max="8966" width="7.5703125" style="225" customWidth="1"/>
    <col min="8967" max="8967" width="7.42578125" style="225" customWidth="1"/>
    <col min="8968" max="8968" width="7.5703125" style="225" customWidth="1"/>
    <col min="8969" max="8969" width="7" style="225" customWidth="1"/>
    <col min="8970" max="8974" width="8.140625" style="225" customWidth="1"/>
    <col min="8975" max="8975" width="10.85546875" style="225" customWidth="1"/>
    <col min="8976" max="9216" width="9.140625" style="225"/>
    <col min="9217" max="9217" width="4.140625" style="225" customWidth="1"/>
    <col min="9218" max="9218" width="26.7109375" style="225" customWidth="1"/>
    <col min="9219" max="9220" width="7.7109375" style="225" customWidth="1"/>
    <col min="9221" max="9221" width="8.140625" style="225" customWidth="1"/>
    <col min="9222" max="9222" width="7.5703125" style="225" customWidth="1"/>
    <col min="9223" max="9223" width="7.42578125" style="225" customWidth="1"/>
    <col min="9224" max="9224" width="7.5703125" style="225" customWidth="1"/>
    <col min="9225" max="9225" width="7" style="225" customWidth="1"/>
    <col min="9226" max="9230" width="8.140625" style="225" customWidth="1"/>
    <col min="9231" max="9231" width="10.85546875" style="225" customWidth="1"/>
    <col min="9232" max="9472" width="9.140625" style="225"/>
    <col min="9473" max="9473" width="4.140625" style="225" customWidth="1"/>
    <col min="9474" max="9474" width="26.7109375" style="225" customWidth="1"/>
    <col min="9475" max="9476" width="7.7109375" style="225" customWidth="1"/>
    <col min="9477" max="9477" width="8.140625" style="225" customWidth="1"/>
    <col min="9478" max="9478" width="7.5703125" style="225" customWidth="1"/>
    <col min="9479" max="9479" width="7.42578125" style="225" customWidth="1"/>
    <col min="9480" max="9480" width="7.5703125" style="225" customWidth="1"/>
    <col min="9481" max="9481" width="7" style="225" customWidth="1"/>
    <col min="9482" max="9486" width="8.140625" style="225" customWidth="1"/>
    <col min="9487" max="9487" width="10.85546875" style="225" customWidth="1"/>
    <col min="9488" max="9728" width="9.140625" style="225"/>
    <col min="9729" max="9729" width="4.140625" style="225" customWidth="1"/>
    <col min="9730" max="9730" width="26.7109375" style="225" customWidth="1"/>
    <col min="9731" max="9732" width="7.7109375" style="225" customWidth="1"/>
    <col min="9733" max="9733" width="8.140625" style="225" customWidth="1"/>
    <col min="9734" max="9734" width="7.5703125" style="225" customWidth="1"/>
    <col min="9735" max="9735" width="7.42578125" style="225" customWidth="1"/>
    <col min="9736" max="9736" width="7.5703125" style="225" customWidth="1"/>
    <col min="9737" max="9737" width="7" style="225" customWidth="1"/>
    <col min="9738" max="9742" width="8.140625" style="225" customWidth="1"/>
    <col min="9743" max="9743" width="10.85546875" style="225" customWidth="1"/>
    <col min="9744" max="9984" width="9.140625" style="225"/>
    <col min="9985" max="9985" width="4.140625" style="225" customWidth="1"/>
    <col min="9986" max="9986" width="26.7109375" style="225" customWidth="1"/>
    <col min="9987" max="9988" width="7.7109375" style="225" customWidth="1"/>
    <col min="9989" max="9989" width="8.140625" style="225" customWidth="1"/>
    <col min="9990" max="9990" width="7.5703125" style="225" customWidth="1"/>
    <col min="9991" max="9991" width="7.42578125" style="225" customWidth="1"/>
    <col min="9992" max="9992" width="7.5703125" style="225" customWidth="1"/>
    <col min="9993" max="9993" width="7" style="225" customWidth="1"/>
    <col min="9994" max="9998" width="8.140625" style="225" customWidth="1"/>
    <col min="9999" max="9999" width="10.85546875" style="225" customWidth="1"/>
    <col min="10000" max="10240" width="9.140625" style="225"/>
    <col min="10241" max="10241" width="4.140625" style="225" customWidth="1"/>
    <col min="10242" max="10242" width="26.7109375" style="225" customWidth="1"/>
    <col min="10243" max="10244" width="7.7109375" style="225" customWidth="1"/>
    <col min="10245" max="10245" width="8.140625" style="225" customWidth="1"/>
    <col min="10246" max="10246" width="7.5703125" style="225" customWidth="1"/>
    <col min="10247" max="10247" width="7.42578125" style="225" customWidth="1"/>
    <col min="10248" max="10248" width="7.5703125" style="225" customWidth="1"/>
    <col min="10249" max="10249" width="7" style="225" customWidth="1"/>
    <col min="10250" max="10254" width="8.140625" style="225" customWidth="1"/>
    <col min="10255" max="10255" width="10.85546875" style="225" customWidth="1"/>
    <col min="10256" max="10496" width="9.140625" style="225"/>
    <col min="10497" max="10497" width="4.140625" style="225" customWidth="1"/>
    <col min="10498" max="10498" width="26.7109375" style="225" customWidth="1"/>
    <col min="10499" max="10500" width="7.7109375" style="225" customWidth="1"/>
    <col min="10501" max="10501" width="8.140625" style="225" customWidth="1"/>
    <col min="10502" max="10502" width="7.5703125" style="225" customWidth="1"/>
    <col min="10503" max="10503" width="7.42578125" style="225" customWidth="1"/>
    <col min="10504" max="10504" width="7.5703125" style="225" customWidth="1"/>
    <col min="10505" max="10505" width="7" style="225" customWidth="1"/>
    <col min="10506" max="10510" width="8.140625" style="225" customWidth="1"/>
    <col min="10511" max="10511" width="10.85546875" style="225" customWidth="1"/>
    <col min="10512" max="10752" width="9.140625" style="225"/>
    <col min="10753" max="10753" width="4.140625" style="225" customWidth="1"/>
    <col min="10754" max="10754" width="26.7109375" style="225" customWidth="1"/>
    <col min="10755" max="10756" width="7.7109375" style="225" customWidth="1"/>
    <col min="10757" max="10757" width="8.140625" style="225" customWidth="1"/>
    <col min="10758" max="10758" width="7.5703125" style="225" customWidth="1"/>
    <col min="10759" max="10759" width="7.42578125" style="225" customWidth="1"/>
    <col min="10760" max="10760" width="7.5703125" style="225" customWidth="1"/>
    <col min="10761" max="10761" width="7" style="225" customWidth="1"/>
    <col min="10762" max="10766" width="8.140625" style="225" customWidth="1"/>
    <col min="10767" max="10767" width="10.85546875" style="225" customWidth="1"/>
    <col min="10768" max="11008" width="9.140625" style="225"/>
    <col min="11009" max="11009" width="4.140625" style="225" customWidth="1"/>
    <col min="11010" max="11010" width="26.7109375" style="225" customWidth="1"/>
    <col min="11011" max="11012" width="7.7109375" style="225" customWidth="1"/>
    <col min="11013" max="11013" width="8.140625" style="225" customWidth="1"/>
    <col min="11014" max="11014" width="7.5703125" style="225" customWidth="1"/>
    <col min="11015" max="11015" width="7.42578125" style="225" customWidth="1"/>
    <col min="11016" max="11016" width="7.5703125" style="225" customWidth="1"/>
    <col min="11017" max="11017" width="7" style="225" customWidth="1"/>
    <col min="11018" max="11022" width="8.140625" style="225" customWidth="1"/>
    <col min="11023" max="11023" width="10.85546875" style="225" customWidth="1"/>
    <col min="11024" max="11264" width="9.140625" style="225"/>
    <col min="11265" max="11265" width="4.140625" style="225" customWidth="1"/>
    <col min="11266" max="11266" width="26.7109375" style="225" customWidth="1"/>
    <col min="11267" max="11268" width="7.7109375" style="225" customWidth="1"/>
    <col min="11269" max="11269" width="8.140625" style="225" customWidth="1"/>
    <col min="11270" max="11270" width="7.5703125" style="225" customWidth="1"/>
    <col min="11271" max="11271" width="7.42578125" style="225" customWidth="1"/>
    <col min="11272" max="11272" width="7.5703125" style="225" customWidth="1"/>
    <col min="11273" max="11273" width="7" style="225" customWidth="1"/>
    <col min="11274" max="11278" width="8.140625" style="225" customWidth="1"/>
    <col min="11279" max="11279" width="10.85546875" style="225" customWidth="1"/>
    <col min="11280" max="11520" width="9.140625" style="225"/>
    <col min="11521" max="11521" width="4.140625" style="225" customWidth="1"/>
    <col min="11522" max="11522" width="26.7109375" style="225" customWidth="1"/>
    <col min="11523" max="11524" width="7.7109375" style="225" customWidth="1"/>
    <col min="11525" max="11525" width="8.140625" style="225" customWidth="1"/>
    <col min="11526" max="11526" width="7.5703125" style="225" customWidth="1"/>
    <col min="11527" max="11527" width="7.42578125" style="225" customWidth="1"/>
    <col min="11528" max="11528" width="7.5703125" style="225" customWidth="1"/>
    <col min="11529" max="11529" width="7" style="225" customWidth="1"/>
    <col min="11530" max="11534" width="8.140625" style="225" customWidth="1"/>
    <col min="11535" max="11535" width="10.85546875" style="225" customWidth="1"/>
    <col min="11536" max="11776" width="9.140625" style="225"/>
    <col min="11777" max="11777" width="4.140625" style="225" customWidth="1"/>
    <col min="11778" max="11778" width="26.7109375" style="225" customWidth="1"/>
    <col min="11779" max="11780" width="7.7109375" style="225" customWidth="1"/>
    <col min="11781" max="11781" width="8.140625" style="225" customWidth="1"/>
    <col min="11782" max="11782" width="7.5703125" style="225" customWidth="1"/>
    <col min="11783" max="11783" width="7.42578125" style="225" customWidth="1"/>
    <col min="11784" max="11784" width="7.5703125" style="225" customWidth="1"/>
    <col min="11785" max="11785" width="7" style="225" customWidth="1"/>
    <col min="11786" max="11790" width="8.140625" style="225" customWidth="1"/>
    <col min="11791" max="11791" width="10.85546875" style="225" customWidth="1"/>
    <col min="11792" max="12032" width="9.140625" style="225"/>
    <col min="12033" max="12033" width="4.140625" style="225" customWidth="1"/>
    <col min="12034" max="12034" width="26.7109375" style="225" customWidth="1"/>
    <col min="12035" max="12036" width="7.7109375" style="225" customWidth="1"/>
    <col min="12037" max="12037" width="8.140625" style="225" customWidth="1"/>
    <col min="12038" max="12038" width="7.5703125" style="225" customWidth="1"/>
    <col min="12039" max="12039" width="7.42578125" style="225" customWidth="1"/>
    <col min="12040" max="12040" width="7.5703125" style="225" customWidth="1"/>
    <col min="12041" max="12041" width="7" style="225" customWidth="1"/>
    <col min="12042" max="12046" width="8.140625" style="225" customWidth="1"/>
    <col min="12047" max="12047" width="10.85546875" style="225" customWidth="1"/>
    <col min="12048" max="12288" width="9.140625" style="225"/>
    <col min="12289" max="12289" width="4.140625" style="225" customWidth="1"/>
    <col min="12290" max="12290" width="26.7109375" style="225" customWidth="1"/>
    <col min="12291" max="12292" width="7.7109375" style="225" customWidth="1"/>
    <col min="12293" max="12293" width="8.140625" style="225" customWidth="1"/>
    <col min="12294" max="12294" width="7.5703125" style="225" customWidth="1"/>
    <col min="12295" max="12295" width="7.42578125" style="225" customWidth="1"/>
    <col min="12296" max="12296" width="7.5703125" style="225" customWidth="1"/>
    <col min="12297" max="12297" width="7" style="225" customWidth="1"/>
    <col min="12298" max="12302" width="8.140625" style="225" customWidth="1"/>
    <col min="12303" max="12303" width="10.85546875" style="225" customWidth="1"/>
    <col min="12304" max="12544" width="9.140625" style="225"/>
    <col min="12545" max="12545" width="4.140625" style="225" customWidth="1"/>
    <col min="12546" max="12546" width="26.7109375" style="225" customWidth="1"/>
    <col min="12547" max="12548" width="7.7109375" style="225" customWidth="1"/>
    <col min="12549" max="12549" width="8.140625" style="225" customWidth="1"/>
    <col min="12550" max="12550" width="7.5703125" style="225" customWidth="1"/>
    <col min="12551" max="12551" width="7.42578125" style="225" customWidth="1"/>
    <col min="12552" max="12552" width="7.5703125" style="225" customWidth="1"/>
    <col min="12553" max="12553" width="7" style="225" customWidth="1"/>
    <col min="12554" max="12558" width="8.140625" style="225" customWidth="1"/>
    <col min="12559" max="12559" width="10.85546875" style="225" customWidth="1"/>
    <col min="12560" max="12800" width="9.140625" style="225"/>
    <col min="12801" max="12801" width="4.140625" style="225" customWidth="1"/>
    <col min="12802" max="12802" width="26.7109375" style="225" customWidth="1"/>
    <col min="12803" max="12804" width="7.7109375" style="225" customWidth="1"/>
    <col min="12805" max="12805" width="8.140625" style="225" customWidth="1"/>
    <col min="12806" max="12806" width="7.5703125" style="225" customWidth="1"/>
    <col min="12807" max="12807" width="7.42578125" style="225" customWidth="1"/>
    <col min="12808" max="12808" width="7.5703125" style="225" customWidth="1"/>
    <col min="12809" max="12809" width="7" style="225" customWidth="1"/>
    <col min="12810" max="12814" width="8.140625" style="225" customWidth="1"/>
    <col min="12815" max="12815" width="10.85546875" style="225" customWidth="1"/>
    <col min="12816" max="13056" width="9.140625" style="225"/>
    <col min="13057" max="13057" width="4.140625" style="225" customWidth="1"/>
    <col min="13058" max="13058" width="26.7109375" style="225" customWidth="1"/>
    <col min="13059" max="13060" width="7.7109375" style="225" customWidth="1"/>
    <col min="13061" max="13061" width="8.140625" style="225" customWidth="1"/>
    <col min="13062" max="13062" width="7.5703125" style="225" customWidth="1"/>
    <col min="13063" max="13063" width="7.42578125" style="225" customWidth="1"/>
    <col min="13064" max="13064" width="7.5703125" style="225" customWidth="1"/>
    <col min="13065" max="13065" width="7" style="225" customWidth="1"/>
    <col min="13066" max="13070" width="8.140625" style="225" customWidth="1"/>
    <col min="13071" max="13071" width="10.85546875" style="225" customWidth="1"/>
    <col min="13072" max="13312" width="9.140625" style="225"/>
    <col min="13313" max="13313" width="4.140625" style="225" customWidth="1"/>
    <col min="13314" max="13314" width="26.7109375" style="225" customWidth="1"/>
    <col min="13315" max="13316" width="7.7109375" style="225" customWidth="1"/>
    <col min="13317" max="13317" width="8.140625" style="225" customWidth="1"/>
    <col min="13318" max="13318" width="7.5703125" style="225" customWidth="1"/>
    <col min="13319" max="13319" width="7.42578125" style="225" customWidth="1"/>
    <col min="13320" max="13320" width="7.5703125" style="225" customWidth="1"/>
    <col min="13321" max="13321" width="7" style="225" customWidth="1"/>
    <col min="13322" max="13326" width="8.140625" style="225" customWidth="1"/>
    <col min="13327" max="13327" width="10.85546875" style="225" customWidth="1"/>
    <col min="13328" max="13568" width="9.140625" style="225"/>
    <col min="13569" max="13569" width="4.140625" style="225" customWidth="1"/>
    <col min="13570" max="13570" width="26.7109375" style="225" customWidth="1"/>
    <col min="13571" max="13572" width="7.7109375" style="225" customWidth="1"/>
    <col min="13573" max="13573" width="8.140625" style="225" customWidth="1"/>
    <col min="13574" max="13574" width="7.5703125" style="225" customWidth="1"/>
    <col min="13575" max="13575" width="7.42578125" style="225" customWidth="1"/>
    <col min="13576" max="13576" width="7.5703125" style="225" customWidth="1"/>
    <col min="13577" max="13577" width="7" style="225" customWidth="1"/>
    <col min="13578" max="13582" width="8.140625" style="225" customWidth="1"/>
    <col min="13583" max="13583" width="10.85546875" style="225" customWidth="1"/>
    <col min="13584" max="13824" width="9.140625" style="225"/>
    <col min="13825" max="13825" width="4.140625" style="225" customWidth="1"/>
    <col min="13826" max="13826" width="26.7109375" style="225" customWidth="1"/>
    <col min="13827" max="13828" width="7.7109375" style="225" customWidth="1"/>
    <col min="13829" max="13829" width="8.140625" style="225" customWidth="1"/>
    <col min="13830" max="13830" width="7.5703125" style="225" customWidth="1"/>
    <col min="13831" max="13831" width="7.42578125" style="225" customWidth="1"/>
    <col min="13832" max="13832" width="7.5703125" style="225" customWidth="1"/>
    <col min="13833" max="13833" width="7" style="225" customWidth="1"/>
    <col min="13834" max="13838" width="8.140625" style="225" customWidth="1"/>
    <col min="13839" max="13839" width="10.85546875" style="225" customWidth="1"/>
    <col min="13840" max="14080" width="9.140625" style="225"/>
    <col min="14081" max="14081" width="4.140625" style="225" customWidth="1"/>
    <col min="14082" max="14082" width="26.7109375" style="225" customWidth="1"/>
    <col min="14083" max="14084" width="7.7109375" style="225" customWidth="1"/>
    <col min="14085" max="14085" width="8.140625" style="225" customWidth="1"/>
    <col min="14086" max="14086" width="7.5703125" style="225" customWidth="1"/>
    <col min="14087" max="14087" width="7.42578125" style="225" customWidth="1"/>
    <col min="14088" max="14088" width="7.5703125" style="225" customWidth="1"/>
    <col min="14089" max="14089" width="7" style="225" customWidth="1"/>
    <col min="14090" max="14094" width="8.140625" style="225" customWidth="1"/>
    <col min="14095" max="14095" width="10.85546875" style="225" customWidth="1"/>
    <col min="14096" max="14336" width="9.140625" style="225"/>
    <col min="14337" max="14337" width="4.140625" style="225" customWidth="1"/>
    <col min="14338" max="14338" width="26.7109375" style="225" customWidth="1"/>
    <col min="14339" max="14340" width="7.7109375" style="225" customWidth="1"/>
    <col min="14341" max="14341" width="8.140625" style="225" customWidth="1"/>
    <col min="14342" max="14342" width="7.5703125" style="225" customWidth="1"/>
    <col min="14343" max="14343" width="7.42578125" style="225" customWidth="1"/>
    <col min="14344" max="14344" width="7.5703125" style="225" customWidth="1"/>
    <col min="14345" max="14345" width="7" style="225" customWidth="1"/>
    <col min="14346" max="14350" width="8.140625" style="225" customWidth="1"/>
    <col min="14351" max="14351" width="10.85546875" style="225" customWidth="1"/>
    <col min="14352" max="14592" width="9.140625" style="225"/>
    <col min="14593" max="14593" width="4.140625" style="225" customWidth="1"/>
    <col min="14594" max="14594" width="26.7109375" style="225" customWidth="1"/>
    <col min="14595" max="14596" width="7.7109375" style="225" customWidth="1"/>
    <col min="14597" max="14597" width="8.140625" style="225" customWidth="1"/>
    <col min="14598" max="14598" width="7.5703125" style="225" customWidth="1"/>
    <col min="14599" max="14599" width="7.42578125" style="225" customWidth="1"/>
    <col min="14600" max="14600" width="7.5703125" style="225" customWidth="1"/>
    <col min="14601" max="14601" width="7" style="225" customWidth="1"/>
    <col min="14602" max="14606" width="8.140625" style="225" customWidth="1"/>
    <col min="14607" max="14607" width="10.85546875" style="225" customWidth="1"/>
    <col min="14608" max="14848" width="9.140625" style="225"/>
    <col min="14849" max="14849" width="4.140625" style="225" customWidth="1"/>
    <col min="14850" max="14850" width="26.7109375" style="225" customWidth="1"/>
    <col min="14851" max="14852" width="7.7109375" style="225" customWidth="1"/>
    <col min="14853" max="14853" width="8.140625" style="225" customWidth="1"/>
    <col min="14854" max="14854" width="7.5703125" style="225" customWidth="1"/>
    <col min="14855" max="14855" width="7.42578125" style="225" customWidth="1"/>
    <col min="14856" max="14856" width="7.5703125" style="225" customWidth="1"/>
    <col min="14857" max="14857" width="7" style="225" customWidth="1"/>
    <col min="14858" max="14862" width="8.140625" style="225" customWidth="1"/>
    <col min="14863" max="14863" width="10.85546875" style="225" customWidth="1"/>
    <col min="14864" max="15104" width="9.140625" style="225"/>
    <col min="15105" max="15105" width="4.140625" style="225" customWidth="1"/>
    <col min="15106" max="15106" width="26.7109375" style="225" customWidth="1"/>
    <col min="15107" max="15108" width="7.7109375" style="225" customWidth="1"/>
    <col min="15109" max="15109" width="8.140625" style="225" customWidth="1"/>
    <col min="15110" max="15110" width="7.5703125" style="225" customWidth="1"/>
    <col min="15111" max="15111" width="7.42578125" style="225" customWidth="1"/>
    <col min="15112" max="15112" width="7.5703125" style="225" customWidth="1"/>
    <col min="15113" max="15113" width="7" style="225" customWidth="1"/>
    <col min="15114" max="15118" width="8.140625" style="225" customWidth="1"/>
    <col min="15119" max="15119" width="10.85546875" style="225" customWidth="1"/>
    <col min="15120" max="15360" width="9.140625" style="225"/>
    <col min="15361" max="15361" width="4.140625" style="225" customWidth="1"/>
    <col min="15362" max="15362" width="26.7109375" style="225" customWidth="1"/>
    <col min="15363" max="15364" width="7.7109375" style="225" customWidth="1"/>
    <col min="15365" max="15365" width="8.140625" style="225" customWidth="1"/>
    <col min="15366" max="15366" width="7.5703125" style="225" customWidth="1"/>
    <col min="15367" max="15367" width="7.42578125" style="225" customWidth="1"/>
    <col min="15368" max="15368" width="7.5703125" style="225" customWidth="1"/>
    <col min="15369" max="15369" width="7" style="225" customWidth="1"/>
    <col min="15370" max="15374" width="8.140625" style="225" customWidth="1"/>
    <col min="15375" max="15375" width="10.85546875" style="225" customWidth="1"/>
    <col min="15376" max="15616" width="9.140625" style="225"/>
    <col min="15617" max="15617" width="4.140625" style="225" customWidth="1"/>
    <col min="15618" max="15618" width="26.7109375" style="225" customWidth="1"/>
    <col min="15619" max="15620" width="7.7109375" style="225" customWidth="1"/>
    <col min="15621" max="15621" width="8.140625" style="225" customWidth="1"/>
    <col min="15622" max="15622" width="7.5703125" style="225" customWidth="1"/>
    <col min="15623" max="15623" width="7.42578125" style="225" customWidth="1"/>
    <col min="15624" max="15624" width="7.5703125" style="225" customWidth="1"/>
    <col min="15625" max="15625" width="7" style="225" customWidth="1"/>
    <col min="15626" max="15630" width="8.140625" style="225" customWidth="1"/>
    <col min="15631" max="15631" width="10.85546875" style="225" customWidth="1"/>
    <col min="15632" max="15872" width="9.140625" style="225"/>
    <col min="15873" max="15873" width="4.140625" style="225" customWidth="1"/>
    <col min="15874" max="15874" width="26.7109375" style="225" customWidth="1"/>
    <col min="15875" max="15876" width="7.7109375" style="225" customWidth="1"/>
    <col min="15877" max="15877" width="8.140625" style="225" customWidth="1"/>
    <col min="15878" max="15878" width="7.5703125" style="225" customWidth="1"/>
    <col min="15879" max="15879" width="7.42578125" style="225" customWidth="1"/>
    <col min="15880" max="15880" width="7.5703125" style="225" customWidth="1"/>
    <col min="15881" max="15881" width="7" style="225" customWidth="1"/>
    <col min="15882" max="15886" width="8.140625" style="225" customWidth="1"/>
    <col min="15887" max="15887" width="10.85546875" style="225" customWidth="1"/>
    <col min="15888" max="16128" width="9.140625" style="225"/>
    <col min="16129" max="16129" width="4.140625" style="225" customWidth="1"/>
    <col min="16130" max="16130" width="26.7109375" style="225" customWidth="1"/>
    <col min="16131" max="16132" width="7.7109375" style="225" customWidth="1"/>
    <col min="16133" max="16133" width="8.140625" style="225" customWidth="1"/>
    <col min="16134" max="16134" width="7.5703125" style="225" customWidth="1"/>
    <col min="16135" max="16135" width="7.42578125" style="225" customWidth="1"/>
    <col min="16136" max="16136" width="7.5703125" style="225" customWidth="1"/>
    <col min="16137" max="16137" width="7" style="225" customWidth="1"/>
    <col min="16138" max="16142" width="8.140625" style="225" customWidth="1"/>
    <col min="16143" max="16143" width="10.85546875" style="225" customWidth="1"/>
    <col min="16144" max="16384" width="9.140625" style="225"/>
  </cols>
  <sheetData>
    <row r="1" spans="1:16" ht="31.5" customHeight="1" x14ac:dyDescent="0.25">
      <c r="A1" s="889" t="s">
        <v>565</v>
      </c>
      <c r="B1" s="890"/>
      <c r="C1" s="890"/>
      <c r="D1" s="890"/>
      <c r="E1" s="890"/>
      <c r="F1" s="890"/>
      <c r="G1" s="890"/>
      <c r="H1" s="890"/>
      <c r="I1" s="890"/>
      <c r="J1" s="890"/>
      <c r="K1" s="890"/>
      <c r="L1" s="890"/>
      <c r="M1" s="890"/>
      <c r="N1" s="890"/>
      <c r="O1" s="890"/>
    </row>
    <row r="2" spans="1:16" ht="16.5" thickBot="1" x14ac:dyDescent="0.3">
      <c r="O2" s="227"/>
    </row>
    <row r="3" spans="1:16" s="226" customFormat="1" ht="26.1" customHeight="1" thickBot="1" x14ac:dyDescent="0.3">
      <c r="A3" s="228" t="s">
        <v>276</v>
      </c>
      <c r="B3" s="229" t="s">
        <v>4</v>
      </c>
      <c r="C3" s="229" t="s">
        <v>277</v>
      </c>
      <c r="D3" s="229" t="s">
        <v>278</v>
      </c>
      <c r="E3" s="229" t="s">
        <v>279</v>
      </c>
      <c r="F3" s="229" t="s">
        <v>280</v>
      </c>
      <c r="G3" s="229" t="s">
        <v>281</v>
      </c>
      <c r="H3" s="229" t="s">
        <v>282</v>
      </c>
      <c r="I3" s="229" t="s">
        <v>283</v>
      </c>
      <c r="J3" s="229" t="s">
        <v>284</v>
      </c>
      <c r="K3" s="229" t="s">
        <v>285</v>
      </c>
      <c r="L3" s="229" t="s">
        <v>286</v>
      </c>
      <c r="M3" s="229" t="s">
        <v>287</v>
      </c>
      <c r="N3" s="229" t="s">
        <v>288</v>
      </c>
      <c r="O3" s="230" t="s">
        <v>50</v>
      </c>
    </row>
    <row r="4" spans="1:16" s="232" customFormat="1" ht="15" customHeight="1" thickBot="1" x14ac:dyDescent="0.25">
      <c r="A4" s="231" t="s">
        <v>289</v>
      </c>
      <c r="B4" s="891" t="s">
        <v>5</v>
      </c>
      <c r="C4" s="892"/>
      <c r="D4" s="892"/>
      <c r="E4" s="892"/>
      <c r="F4" s="892"/>
      <c r="G4" s="892"/>
      <c r="H4" s="892"/>
      <c r="I4" s="892"/>
      <c r="J4" s="892"/>
      <c r="K4" s="892"/>
      <c r="L4" s="892"/>
      <c r="M4" s="892"/>
      <c r="N4" s="892"/>
      <c r="O4" s="893"/>
    </row>
    <row r="5" spans="1:16" s="232" customFormat="1" ht="22.5" x14ac:dyDescent="0.2">
      <c r="A5" s="233" t="s">
        <v>290</v>
      </c>
      <c r="B5" s="234" t="s">
        <v>291</v>
      </c>
      <c r="C5" s="235">
        <v>7052735</v>
      </c>
      <c r="D5" s="235">
        <v>7052735</v>
      </c>
      <c r="E5" s="235">
        <v>7052735</v>
      </c>
      <c r="F5" s="235">
        <v>7052735</v>
      </c>
      <c r="G5" s="235">
        <v>7052735</v>
      </c>
      <c r="H5" s="235">
        <v>7052735</v>
      </c>
      <c r="I5" s="235">
        <v>7052735</v>
      </c>
      <c r="J5" s="235">
        <v>7552735</v>
      </c>
      <c r="K5" s="235">
        <v>16353621</v>
      </c>
      <c r="L5" s="235">
        <v>7452720</v>
      </c>
      <c r="M5" s="235">
        <v>7052735</v>
      </c>
      <c r="N5" s="235">
        <v>7052731</v>
      </c>
      <c r="O5" s="497">
        <f>SUM(C5:N5)</f>
        <v>94833687</v>
      </c>
      <c r="P5" s="597"/>
    </row>
    <row r="6" spans="1:16" s="239" customFormat="1" ht="22.5" x14ac:dyDescent="0.2">
      <c r="A6" s="236" t="s">
        <v>292</v>
      </c>
      <c r="B6" s="237" t="s">
        <v>293</v>
      </c>
      <c r="C6" s="238">
        <v>358000</v>
      </c>
      <c r="D6" s="238">
        <v>358000</v>
      </c>
      <c r="E6" s="238">
        <v>358000</v>
      </c>
      <c r="F6" s="238">
        <v>358000</v>
      </c>
      <c r="G6" s="238">
        <v>358000</v>
      </c>
      <c r="H6" s="238">
        <v>358000</v>
      </c>
      <c r="I6" s="238">
        <v>358000</v>
      </c>
      <c r="J6" s="238">
        <v>358000</v>
      </c>
      <c r="K6" s="238">
        <v>358000</v>
      </c>
      <c r="L6" s="238">
        <v>358000</v>
      </c>
      <c r="M6" s="238">
        <v>358000</v>
      </c>
      <c r="N6" s="238">
        <v>358000</v>
      </c>
      <c r="O6" s="498">
        <f>SUM(C6:N6)</f>
        <v>4296000</v>
      </c>
      <c r="P6" s="496"/>
    </row>
    <row r="7" spans="1:16" s="239" customFormat="1" ht="22.5" x14ac:dyDescent="0.2">
      <c r="A7" s="236" t="s">
        <v>294</v>
      </c>
      <c r="B7" s="240" t="s">
        <v>295</v>
      </c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499">
        <f t="shared" ref="O7:O12" si="0">SUM(C7:N7)</f>
        <v>0</v>
      </c>
      <c r="P7" s="496"/>
    </row>
    <row r="8" spans="1:16" s="239" customFormat="1" ht="14.1" customHeight="1" x14ac:dyDescent="0.2">
      <c r="A8" s="236" t="s">
        <v>296</v>
      </c>
      <c r="B8" s="242" t="s">
        <v>101</v>
      </c>
      <c r="C8" s="238">
        <v>2304167</v>
      </c>
      <c r="D8" s="238">
        <v>2304167</v>
      </c>
      <c r="E8" s="238">
        <v>2304167</v>
      </c>
      <c r="F8" s="238">
        <v>2304167</v>
      </c>
      <c r="G8" s="238">
        <v>2304167</v>
      </c>
      <c r="H8" s="238">
        <v>2304167</v>
      </c>
      <c r="I8" s="238">
        <v>2304167</v>
      </c>
      <c r="J8" s="238">
        <v>2404167</v>
      </c>
      <c r="K8" s="238">
        <v>2304167</v>
      </c>
      <c r="L8" s="238">
        <v>2304167</v>
      </c>
      <c r="M8" s="238">
        <v>2304167</v>
      </c>
      <c r="N8" s="238">
        <v>2504163</v>
      </c>
      <c r="O8" s="498">
        <f>SUM(C8:N8)</f>
        <v>27950000</v>
      </c>
      <c r="P8" s="598"/>
    </row>
    <row r="9" spans="1:16" s="239" customFormat="1" ht="14.1" customHeight="1" x14ac:dyDescent="0.2">
      <c r="A9" s="236" t="s">
        <v>297</v>
      </c>
      <c r="B9" s="242" t="s">
        <v>298</v>
      </c>
      <c r="C9" s="238">
        <v>1195667</v>
      </c>
      <c r="D9" s="238">
        <v>1195667</v>
      </c>
      <c r="E9" s="238">
        <v>1195667</v>
      </c>
      <c r="F9" s="238">
        <v>1195667</v>
      </c>
      <c r="G9" s="238">
        <v>1195667</v>
      </c>
      <c r="H9" s="238">
        <v>1195667</v>
      </c>
      <c r="I9" s="238">
        <v>1195667</v>
      </c>
      <c r="J9" s="238">
        <v>1218667</v>
      </c>
      <c r="K9" s="238">
        <v>1495667</v>
      </c>
      <c r="L9" s="238">
        <v>1195667</v>
      </c>
      <c r="M9" s="238">
        <v>1195667</v>
      </c>
      <c r="N9" s="238">
        <v>1195663</v>
      </c>
      <c r="O9" s="498">
        <f t="shared" si="0"/>
        <v>14671000</v>
      </c>
      <c r="P9" s="598"/>
    </row>
    <row r="10" spans="1:16" s="239" customFormat="1" ht="14.1" customHeight="1" x14ac:dyDescent="0.2">
      <c r="A10" s="236" t="s">
        <v>299</v>
      </c>
      <c r="B10" s="242" t="s">
        <v>102</v>
      </c>
      <c r="C10" s="238"/>
      <c r="D10" s="238"/>
      <c r="E10" s="238"/>
      <c r="F10" s="238"/>
      <c r="G10" s="238"/>
      <c r="H10" s="238">
        <v>12648718</v>
      </c>
      <c r="I10" s="238"/>
      <c r="J10" s="238"/>
      <c r="K10" s="238"/>
      <c r="L10" s="238"/>
      <c r="M10" s="238"/>
      <c r="N10" s="238"/>
      <c r="O10" s="498">
        <f>SUM(C10:N10)</f>
        <v>12648718</v>
      </c>
      <c r="P10" s="496"/>
    </row>
    <row r="11" spans="1:16" s="239" customFormat="1" ht="14.1" customHeight="1" x14ac:dyDescent="0.2">
      <c r="A11" s="236" t="s">
        <v>300</v>
      </c>
      <c r="B11" s="242" t="s">
        <v>301</v>
      </c>
      <c r="C11" s="238"/>
      <c r="D11" s="238"/>
      <c r="E11" s="238"/>
      <c r="F11" s="238"/>
      <c r="G11" s="238"/>
      <c r="H11" s="238">
        <v>10000</v>
      </c>
      <c r="I11" s="238">
        <v>7449338</v>
      </c>
      <c r="J11" s="238">
        <v>3383000</v>
      </c>
      <c r="K11" s="238">
        <v>3360000</v>
      </c>
      <c r="L11" s="238">
        <v>3305000</v>
      </c>
      <c r="M11" s="238">
        <v>3305000</v>
      </c>
      <c r="N11" s="238">
        <v>3305000</v>
      </c>
      <c r="O11" s="498">
        <f t="shared" si="0"/>
        <v>24117338</v>
      </c>
      <c r="P11" s="496"/>
    </row>
    <row r="12" spans="1:16" s="239" customFormat="1" ht="22.5" x14ac:dyDescent="0.2">
      <c r="A12" s="236" t="s">
        <v>161</v>
      </c>
      <c r="B12" s="237" t="s">
        <v>302</v>
      </c>
      <c r="C12" s="238"/>
      <c r="D12" s="238">
        <v>600000</v>
      </c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498">
        <f t="shared" si="0"/>
        <v>600000</v>
      </c>
      <c r="P12" s="496"/>
    </row>
    <row r="13" spans="1:16" s="239" customFormat="1" ht="14.1" customHeight="1" x14ac:dyDescent="0.2">
      <c r="A13" s="236" t="s">
        <v>303</v>
      </c>
      <c r="B13" s="242" t="s">
        <v>304</v>
      </c>
      <c r="C13" s="238">
        <v>4156673</v>
      </c>
      <c r="D13" s="238">
        <v>4156673</v>
      </c>
      <c r="E13" s="238">
        <v>4156673</v>
      </c>
      <c r="F13" s="238">
        <v>5283673</v>
      </c>
      <c r="G13" s="238">
        <v>4156673</v>
      </c>
      <c r="H13" s="238">
        <v>4156673</v>
      </c>
      <c r="I13" s="238">
        <v>4156673</v>
      </c>
      <c r="J13" s="238">
        <v>4156673</v>
      </c>
      <c r="K13" s="238">
        <v>5320273</v>
      </c>
      <c r="L13" s="238">
        <v>4156673</v>
      </c>
      <c r="M13" s="238">
        <v>4156673</v>
      </c>
      <c r="N13" s="238">
        <v>4155474</v>
      </c>
      <c r="O13" s="498">
        <f>SUM(C13:N13)</f>
        <v>52169477</v>
      </c>
      <c r="P13" s="496"/>
    </row>
    <row r="14" spans="1:16" s="239" customFormat="1" ht="14.1" customHeight="1" thickBot="1" x14ac:dyDescent="0.25">
      <c r="A14" s="233"/>
      <c r="B14" s="349" t="s">
        <v>386</v>
      </c>
      <c r="C14" s="235">
        <v>4209793</v>
      </c>
      <c r="D14" s="235">
        <v>1163645</v>
      </c>
      <c r="E14" s="235">
        <v>2763645</v>
      </c>
      <c r="F14" s="235">
        <v>1163645</v>
      </c>
      <c r="G14" s="235">
        <v>1163645</v>
      </c>
      <c r="H14" s="235">
        <v>12175127</v>
      </c>
      <c r="I14" s="235">
        <v>2939791</v>
      </c>
      <c r="J14" s="235">
        <v>12647145</v>
      </c>
      <c r="K14" s="235">
        <v>1153645</v>
      </c>
      <c r="L14" s="235">
        <v>15028761</v>
      </c>
      <c r="M14" s="235">
        <v>1163645</v>
      </c>
      <c r="N14" s="235">
        <v>1163644</v>
      </c>
      <c r="O14" s="497">
        <f>SUM(C14:N14)</f>
        <v>56736131</v>
      </c>
      <c r="P14" s="496"/>
    </row>
    <row r="15" spans="1:16" s="232" customFormat="1" ht="15.95" customHeight="1" thickBot="1" x14ac:dyDescent="0.25">
      <c r="A15" s="231" t="s">
        <v>305</v>
      </c>
      <c r="B15" s="243" t="s">
        <v>306</v>
      </c>
      <c r="C15" s="244">
        <f t="shared" ref="C15:N15" si="1">SUM(C5:C14)</f>
        <v>19277035</v>
      </c>
      <c r="D15" s="244">
        <f t="shared" si="1"/>
        <v>16830887</v>
      </c>
      <c r="E15" s="244">
        <f t="shared" si="1"/>
        <v>17830887</v>
      </c>
      <c r="F15" s="244">
        <f t="shared" si="1"/>
        <v>17357887</v>
      </c>
      <c r="G15" s="244">
        <f t="shared" si="1"/>
        <v>16230887</v>
      </c>
      <c r="H15" s="244">
        <f t="shared" si="1"/>
        <v>39901087</v>
      </c>
      <c r="I15" s="244">
        <f t="shared" si="1"/>
        <v>25456371</v>
      </c>
      <c r="J15" s="244">
        <f t="shared" si="1"/>
        <v>31720387</v>
      </c>
      <c r="K15" s="244">
        <f t="shared" si="1"/>
        <v>30345373</v>
      </c>
      <c r="L15" s="244">
        <f t="shared" si="1"/>
        <v>33800988</v>
      </c>
      <c r="M15" s="244">
        <f t="shared" si="1"/>
        <v>19535887</v>
      </c>
      <c r="N15" s="244">
        <f t="shared" si="1"/>
        <v>19734675</v>
      </c>
      <c r="O15" s="500">
        <f>SUM(O5:O14)</f>
        <v>288022351</v>
      </c>
      <c r="P15" s="597"/>
    </row>
    <row r="16" spans="1:16" s="232" customFormat="1" ht="15" customHeight="1" thickBot="1" x14ac:dyDescent="0.25">
      <c r="A16" s="231" t="s">
        <v>307</v>
      </c>
      <c r="B16" s="891" t="s">
        <v>6</v>
      </c>
      <c r="C16" s="892"/>
      <c r="D16" s="892"/>
      <c r="E16" s="892"/>
      <c r="F16" s="892"/>
      <c r="G16" s="892"/>
      <c r="H16" s="892"/>
      <c r="I16" s="892"/>
      <c r="J16" s="892"/>
      <c r="K16" s="892"/>
      <c r="L16" s="892"/>
      <c r="M16" s="892"/>
      <c r="N16" s="892"/>
      <c r="O16" s="893"/>
      <c r="P16" s="495"/>
    </row>
    <row r="17" spans="1:16" s="239" customFormat="1" ht="14.1" customHeight="1" x14ac:dyDescent="0.2">
      <c r="A17" s="245" t="s">
        <v>308</v>
      </c>
      <c r="B17" s="246" t="s">
        <v>61</v>
      </c>
      <c r="C17" s="241">
        <v>4522667</v>
      </c>
      <c r="D17" s="241">
        <v>4522667</v>
      </c>
      <c r="E17" s="241">
        <v>4522667</v>
      </c>
      <c r="F17" s="241">
        <v>4682933</v>
      </c>
      <c r="G17" s="241">
        <v>5212401</v>
      </c>
      <c r="H17" s="241">
        <v>4522667</v>
      </c>
      <c r="I17" s="241">
        <v>5707667</v>
      </c>
      <c r="J17" s="241">
        <v>5707677</v>
      </c>
      <c r="K17" s="241">
        <v>7036677</v>
      </c>
      <c r="L17" s="241">
        <v>6007677</v>
      </c>
      <c r="M17" s="241">
        <v>5707677</v>
      </c>
      <c r="N17" s="241">
        <v>5707623</v>
      </c>
      <c r="O17" s="499">
        <f t="shared" ref="O17:O28" si="2">SUM(C17:N17)</f>
        <v>63861000</v>
      </c>
      <c r="P17" s="496"/>
    </row>
    <row r="18" spans="1:16" s="239" customFormat="1" ht="27" customHeight="1" x14ac:dyDescent="0.2">
      <c r="A18" s="236" t="s">
        <v>309</v>
      </c>
      <c r="B18" s="237" t="s">
        <v>245</v>
      </c>
      <c r="C18" s="238">
        <v>896417</v>
      </c>
      <c r="D18" s="238">
        <v>896417</v>
      </c>
      <c r="E18" s="238">
        <v>896417</v>
      </c>
      <c r="F18" s="238">
        <v>896417</v>
      </c>
      <c r="G18" s="238">
        <v>896417</v>
      </c>
      <c r="H18" s="238">
        <v>896417</v>
      </c>
      <c r="I18" s="238">
        <v>1124567</v>
      </c>
      <c r="J18" s="238">
        <v>1124567</v>
      </c>
      <c r="K18" s="238">
        <v>1124567</v>
      </c>
      <c r="L18" s="238">
        <v>1124567</v>
      </c>
      <c r="M18" s="238">
        <v>1221567</v>
      </c>
      <c r="N18" s="238">
        <v>1324563</v>
      </c>
      <c r="O18" s="498">
        <f t="shared" si="2"/>
        <v>12422900</v>
      </c>
      <c r="P18" s="496"/>
    </row>
    <row r="19" spans="1:16" s="239" customFormat="1" ht="14.1" customHeight="1" x14ac:dyDescent="0.2">
      <c r="A19" s="236" t="s">
        <v>310</v>
      </c>
      <c r="B19" s="242" t="s">
        <v>246</v>
      </c>
      <c r="C19" s="238">
        <v>3499167</v>
      </c>
      <c r="D19" s="238">
        <v>3499167</v>
      </c>
      <c r="E19" s="238">
        <v>3499167</v>
      </c>
      <c r="F19" s="238">
        <v>4699167</v>
      </c>
      <c r="G19" s="238">
        <v>3199167</v>
      </c>
      <c r="H19" s="238">
        <v>3599167</v>
      </c>
      <c r="I19" s="238">
        <v>3777079</v>
      </c>
      <c r="J19" s="238">
        <v>3777079</v>
      </c>
      <c r="K19" s="238">
        <v>3777079</v>
      </c>
      <c r="L19" s="238">
        <v>3777079</v>
      </c>
      <c r="M19" s="238">
        <v>3777079</v>
      </c>
      <c r="N19" s="238">
        <v>3777075</v>
      </c>
      <c r="O19" s="498">
        <f t="shared" si="2"/>
        <v>44657472</v>
      </c>
      <c r="P19" s="496"/>
    </row>
    <row r="20" spans="1:16" s="239" customFormat="1" ht="14.1" customHeight="1" x14ac:dyDescent="0.2">
      <c r="A20" s="236" t="s">
        <v>311</v>
      </c>
      <c r="B20" s="242" t="s">
        <v>32</v>
      </c>
      <c r="C20" s="238">
        <v>441667</v>
      </c>
      <c r="D20" s="238">
        <v>441667</v>
      </c>
      <c r="E20" s="238">
        <v>441667</v>
      </c>
      <c r="F20" s="238">
        <v>441667</v>
      </c>
      <c r="G20" s="238">
        <v>441667</v>
      </c>
      <c r="H20" s="238">
        <v>441667</v>
      </c>
      <c r="I20" s="238">
        <v>441667</v>
      </c>
      <c r="J20" s="238">
        <v>509667</v>
      </c>
      <c r="K20" s="238">
        <v>441667</v>
      </c>
      <c r="L20" s="238">
        <v>441667</v>
      </c>
      <c r="M20" s="238">
        <v>496667</v>
      </c>
      <c r="N20" s="238">
        <v>441663</v>
      </c>
      <c r="O20" s="498">
        <f t="shared" si="2"/>
        <v>5423000</v>
      </c>
      <c r="P20" s="496"/>
    </row>
    <row r="21" spans="1:16" s="239" customFormat="1" ht="14.1" customHeight="1" x14ac:dyDescent="0.2">
      <c r="A21" s="236" t="s">
        <v>312</v>
      </c>
      <c r="B21" s="242" t="s">
        <v>313</v>
      </c>
      <c r="C21" s="238">
        <v>1227000</v>
      </c>
      <c r="D21" s="238">
        <v>1227000</v>
      </c>
      <c r="E21" s="238">
        <v>1227000</v>
      </c>
      <c r="F21" s="238">
        <v>1227000</v>
      </c>
      <c r="G21" s="238">
        <v>1227000</v>
      </c>
      <c r="H21" s="238">
        <v>10277000</v>
      </c>
      <c r="I21" s="238">
        <v>1227000</v>
      </c>
      <c r="J21" s="238">
        <v>1227000</v>
      </c>
      <c r="K21" s="238">
        <v>10527600</v>
      </c>
      <c r="L21" s="238">
        <v>1656195</v>
      </c>
      <c r="M21" s="238">
        <v>1227000</v>
      </c>
      <c r="N21" s="238">
        <v>1227000</v>
      </c>
      <c r="O21" s="498">
        <f t="shared" si="2"/>
        <v>33503795</v>
      </c>
      <c r="P21" s="496"/>
    </row>
    <row r="22" spans="1:16" s="239" customFormat="1" ht="14.1" customHeight="1" x14ac:dyDescent="0.2">
      <c r="A22" s="236" t="s">
        <v>314</v>
      </c>
      <c r="B22" s="242" t="s">
        <v>260</v>
      </c>
      <c r="C22" s="238"/>
      <c r="D22" s="238">
        <v>600000</v>
      </c>
      <c r="E22" s="238"/>
      <c r="F22" s="238">
        <v>127000</v>
      </c>
      <c r="G22" s="238">
        <v>300000</v>
      </c>
      <c r="H22" s="238"/>
      <c r="I22" s="238">
        <v>5920484</v>
      </c>
      <c r="J22" s="238">
        <v>623000</v>
      </c>
      <c r="K22" s="238"/>
      <c r="L22" s="238">
        <v>13599016</v>
      </c>
      <c r="M22" s="238"/>
      <c r="N22" s="238"/>
      <c r="O22" s="498">
        <f t="shared" si="2"/>
        <v>21169500</v>
      </c>
      <c r="P22" s="496"/>
    </row>
    <row r="23" spans="1:16" s="239" customFormat="1" x14ac:dyDescent="0.2">
      <c r="A23" s="236" t="s">
        <v>315</v>
      </c>
      <c r="B23" s="237" t="s">
        <v>33</v>
      </c>
      <c r="C23" s="238"/>
      <c r="D23" s="238"/>
      <c r="E23" s="238">
        <v>1600000</v>
      </c>
      <c r="F23" s="238"/>
      <c r="G23" s="238"/>
      <c r="H23" s="238">
        <v>14620200</v>
      </c>
      <c r="I23" s="238"/>
      <c r="J23" s="238">
        <v>11493500</v>
      </c>
      <c r="K23" s="238"/>
      <c r="L23" s="238"/>
      <c r="M23" s="238"/>
      <c r="N23" s="238"/>
      <c r="O23" s="498">
        <f t="shared" si="2"/>
        <v>27713700</v>
      </c>
      <c r="P23" s="496"/>
    </row>
    <row r="24" spans="1:16" s="239" customFormat="1" ht="14.1" customHeight="1" x14ac:dyDescent="0.2">
      <c r="A24" s="236" t="s">
        <v>316</v>
      </c>
      <c r="B24" s="242" t="s">
        <v>64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498">
        <f t="shared" si="2"/>
        <v>0</v>
      </c>
      <c r="P24" s="496"/>
    </row>
    <row r="25" spans="1:16" s="239" customFormat="1" ht="14.1" customHeight="1" x14ac:dyDescent="0.2">
      <c r="A25" s="236" t="s">
        <v>317</v>
      </c>
      <c r="B25" s="242" t="s">
        <v>318</v>
      </c>
      <c r="C25" s="238">
        <v>4156673</v>
      </c>
      <c r="D25" s="238">
        <v>4156673</v>
      </c>
      <c r="E25" s="238">
        <v>4156673</v>
      </c>
      <c r="F25" s="238">
        <v>5283673</v>
      </c>
      <c r="G25" s="238">
        <v>4156673</v>
      </c>
      <c r="H25" s="238">
        <v>4156673</v>
      </c>
      <c r="I25" s="238">
        <v>4156673</v>
      </c>
      <c r="J25" s="238">
        <v>4156673</v>
      </c>
      <c r="K25" s="238">
        <v>5320273</v>
      </c>
      <c r="L25" s="238">
        <v>4156673</v>
      </c>
      <c r="M25" s="238">
        <v>4156673</v>
      </c>
      <c r="N25" s="238">
        <v>4155474</v>
      </c>
      <c r="O25" s="498">
        <f t="shared" si="2"/>
        <v>52169477</v>
      </c>
      <c r="P25" s="496"/>
    </row>
    <row r="26" spans="1:16" s="239" customFormat="1" ht="14.1" customHeight="1" x14ac:dyDescent="0.2">
      <c r="A26" s="242" t="s">
        <v>319</v>
      </c>
      <c r="B26" s="242" t="s">
        <v>444</v>
      </c>
      <c r="C26" s="238">
        <v>3046148</v>
      </c>
      <c r="D26" s="238"/>
      <c r="E26" s="238"/>
      <c r="F26" s="238">
        <v>30</v>
      </c>
      <c r="G26" s="238"/>
      <c r="H26" s="238"/>
      <c r="I26" s="238"/>
      <c r="J26" s="238"/>
      <c r="K26" s="238"/>
      <c r="L26" s="238"/>
      <c r="M26" s="238"/>
      <c r="N26" s="238"/>
      <c r="O26" s="501">
        <f t="shared" si="2"/>
        <v>3046178</v>
      </c>
      <c r="P26" s="496"/>
    </row>
    <row r="27" spans="1:16" s="239" customFormat="1" ht="14.1" customHeight="1" thickBot="1" x14ac:dyDescent="0.25">
      <c r="A27" s="233" t="s">
        <v>321</v>
      </c>
      <c r="B27" s="349" t="s">
        <v>387</v>
      </c>
      <c r="C27" s="235">
        <v>1487296</v>
      </c>
      <c r="D27" s="235">
        <v>1487296</v>
      </c>
      <c r="E27" s="235">
        <v>1487296</v>
      </c>
      <c r="F27" s="235"/>
      <c r="G27" s="235">
        <v>797562</v>
      </c>
      <c r="H27" s="235">
        <v>1387296</v>
      </c>
      <c r="I27" s="235">
        <v>3101234</v>
      </c>
      <c r="J27" s="235">
        <v>3101224</v>
      </c>
      <c r="K27" s="235">
        <v>2117510</v>
      </c>
      <c r="L27" s="235">
        <v>3038114</v>
      </c>
      <c r="M27" s="235">
        <v>2949224</v>
      </c>
      <c r="N27" s="235">
        <v>3101277</v>
      </c>
      <c r="O27" s="497">
        <f t="shared" si="2"/>
        <v>24055329</v>
      </c>
      <c r="P27" s="496"/>
    </row>
    <row r="28" spans="1:16" s="232" customFormat="1" ht="15.95" customHeight="1" thickBot="1" x14ac:dyDescent="0.25">
      <c r="A28" s="247" t="s">
        <v>446</v>
      </c>
      <c r="B28" s="243" t="s">
        <v>320</v>
      </c>
      <c r="C28" s="244">
        <f t="shared" ref="C28:N28" si="3">SUM(C17:C27)</f>
        <v>19277035</v>
      </c>
      <c r="D28" s="244">
        <f t="shared" si="3"/>
        <v>16830887</v>
      </c>
      <c r="E28" s="244">
        <f t="shared" si="3"/>
        <v>17830887</v>
      </c>
      <c r="F28" s="244">
        <f t="shared" si="3"/>
        <v>17357887</v>
      </c>
      <c r="G28" s="244">
        <f t="shared" si="3"/>
        <v>16230887</v>
      </c>
      <c r="H28" s="244">
        <f t="shared" si="3"/>
        <v>39901087</v>
      </c>
      <c r="I28" s="244">
        <f t="shared" si="3"/>
        <v>25456371</v>
      </c>
      <c r="J28" s="244">
        <f t="shared" si="3"/>
        <v>31720387</v>
      </c>
      <c r="K28" s="244">
        <f t="shared" si="3"/>
        <v>30345373</v>
      </c>
      <c r="L28" s="244">
        <f t="shared" si="3"/>
        <v>33800988</v>
      </c>
      <c r="M28" s="244">
        <f t="shared" si="3"/>
        <v>19535887</v>
      </c>
      <c r="N28" s="244">
        <f t="shared" si="3"/>
        <v>19734675</v>
      </c>
      <c r="O28" s="502">
        <f t="shared" si="2"/>
        <v>288022351</v>
      </c>
      <c r="P28" s="495"/>
    </row>
    <row r="29" spans="1:16" ht="16.5" thickBot="1" x14ac:dyDescent="0.3">
      <c r="A29" s="247" t="s">
        <v>447</v>
      </c>
      <c r="B29" s="248" t="s">
        <v>322</v>
      </c>
      <c r="C29" s="249">
        <f t="shared" ref="C29:N29" si="4">C15-C28</f>
        <v>0</v>
      </c>
      <c r="D29" s="249">
        <f t="shared" si="4"/>
        <v>0</v>
      </c>
      <c r="E29" s="249">
        <f t="shared" si="4"/>
        <v>0</v>
      </c>
      <c r="F29" s="249">
        <f t="shared" si="4"/>
        <v>0</v>
      </c>
      <c r="G29" s="249">
        <f t="shared" si="4"/>
        <v>0</v>
      </c>
      <c r="H29" s="249">
        <f t="shared" si="4"/>
        <v>0</v>
      </c>
      <c r="I29" s="249">
        <f t="shared" si="4"/>
        <v>0</v>
      </c>
      <c r="J29" s="249">
        <f t="shared" si="4"/>
        <v>0</v>
      </c>
      <c r="K29" s="249">
        <f t="shared" si="4"/>
        <v>0</v>
      </c>
      <c r="L29" s="249">
        <f t="shared" si="4"/>
        <v>0</v>
      </c>
      <c r="M29" s="249">
        <f t="shared" si="4"/>
        <v>0</v>
      </c>
      <c r="N29" s="249">
        <f t="shared" si="4"/>
        <v>0</v>
      </c>
      <c r="O29" s="250"/>
      <c r="P29" s="253"/>
    </row>
    <row r="30" spans="1:16" x14ac:dyDescent="0.25">
      <c r="A30" s="251"/>
    </row>
    <row r="31" spans="1:16" x14ac:dyDescent="0.25">
      <c r="B31" s="252"/>
      <c r="C31" s="253"/>
      <c r="D31" s="253"/>
      <c r="O31" s="225"/>
    </row>
    <row r="32" spans="1:16" x14ac:dyDescent="0.25">
      <c r="O32" s="225"/>
    </row>
    <row r="33" spans="15:15" x14ac:dyDescent="0.25">
      <c r="O33" s="225"/>
    </row>
    <row r="34" spans="15:15" x14ac:dyDescent="0.25">
      <c r="O34" s="225"/>
    </row>
    <row r="35" spans="15:15" x14ac:dyDescent="0.25">
      <c r="O35" s="225"/>
    </row>
    <row r="36" spans="15:15" x14ac:dyDescent="0.25">
      <c r="O36" s="225"/>
    </row>
    <row r="37" spans="15:15" x14ac:dyDescent="0.25">
      <c r="O37" s="225"/>
    </row>
    <row r="38" spans="15:15" x14ac:dyDescent="0.25">
      <c r="O38" s="225"/>
    </row>
    <row r="39" spans="15:15" x14ac:dyDescent="0.25">
      <c r="O39" s="225"/>
    </row>
    <row r="40" spans="15:15" x14ac:dyDescent="0.25">
      <c r="O40" s="225"/>
    </row>
    <row r="41" spans="15:15" x14ac:dyDescent="0.25">
      <c r="O41" s="225"/>
    </row>
    <row r="42" spans="15:15" x14ac:dyDescent="0.25">
      <c r="O42" s="225"/>
    </row>
    <row r="43" spans="15:15" x14ac:dyDescent="0.25">
      <c r="O43" s="225"/>
    </row>
    <row r="44" spans="15:15" x14ac:dyDescent="0.25">
      <c r="O44" s="225"/>
    </row>
    <row r="45" spans="15:15" x14ac:dyDescent="0.25">
      <c r="O45" s="225"/>
    </row>
    <row r="46" spans="15:15" x14ac:dyDescent="0.25">
      <c r="O46" s="225"/>
    </row>
    <row r="47" spans="15:15" x14ac:dyDescent="0.25">
      <c r="O47" s="225"/>
    </row>
    <row r="48" spans="15:15" x14ac:dyDescent="0.25">
      <c r="O48" s="225"/>
    </row>
    <row r="49" spans="15:15" x14ac:dyDescent="0.25">
      <c r="O49" s="225"/>
    </row>
    <row r="50" spans="15:15" x14ac:dyDescent="0.25">
      <c r="O50" s="225"/>
    </row>
    <row r="51" spans="15:15" x14ac:dyDescent="0.25">
      <c r="O51" s="225"/>
    </row>
    <row r="52" spans="15:15" x14ac:dyDescent="0.25">
      <c r="O52" s="225"/>
    </row>
    <row r="53" spans="15:15" x14ac:dyDescent="0.25">
      <c r="O53" s="225"/>
    </row>
    <row r="54" spans="15:15" x14ac:dyDescent="0.25">
      <c r="O54" s="225"/>
    </row>
    <row r="55" spans="15:15" x14ac:dyDescent="0.25">
      <c r="O55" s="225"/>
    </row>
    <row r="56" spans="15:15" x14ac:dyDescent="0.25">
      <c r="O56" s="225"/>
    </row>
    <row r="57" spans="15:15" x14ac:dyDescent="0.25">
      <c r="O57" s="225"/>
    </row>
    <row r="58" spans="15:15" x14ac:dyDescent="0.25">
      <c r="O58" s="225"/>
    </row>
    <row r="59" spans="15:15" x14ac:dyDescent="0.25">
      <c r="O59" s="225"/>
    </row>
    <row r="60" spans="15:15" x14ac:dyDescent="0.25">
      <c r="O60" s="225"/>
    </row>
    <row r="61" spans="15:15" x14ac:dyDescent="0.25">
      <c r="O61" s="225"/>
    </row>
    <row r="62" spans="15:15" x14ac:dyDescent="0.25">
      <c r="O62" s="225"/>
    </row>
    <row r="63" spans="15:15" x14ac:dyDescent="0.25">
      <c r="O63" s="225"/>
    </row>
    <row r="64" spans="15:15" x14ac:dyDescent="0.25">
      <c r="O64" s="225"/>
    </row>
    <row r="65" spans="15:15" x14ac:dyDescent="0.25">
      <c r="O65" s="225"/>
    </row>
    <row r="66" spans="15:15" x14ac:dyDescent="0.25">
      <c r="O66" s="225"/>
    </row>
    <row r="67" spans="15:15" x14ac:dyDescent="0.25">
      <c r="O67" s="225"/>
    </row>
    <row r="68" spans="15:15" x14ac:dyDescent="0.25">
      <c r="O68" s="225"/>
    </row>
    <row r="69" spans="15:15" x14ac:dyDescent="0.25">
      <c r="O69" s="225"/>
    </row>
    <row r="70" spans="15:15" x14ac:dyDescent="0.25">
      <c r="O70" s="225"/>
    </row>
    <row r="71" spans="15:15" x14ac:dyDescent="0.25">
      <c r="O71" s="225"/>
    </row>
    <row r="72" spans="15:15" x14ac:dyDescent="0.25">
      <c r="O72" s="225"/>
    </row>
    <row r="73" spans="15:15" x14ac:dyDescent="0.25">
      <c r="O73" s="225"/>
    </row>
    <row r="74" spans="15:15" x14ac:dyDescent="0.25">
      <c r="O74" s="225"/>
    </row>
    <row r="75" spans="15:15" x14ac:dyDescent="0.25">
      <c r="O75" s="225"/>
    </row>
    <row r="76" spans="15:15" x14ac:dyDescent="0.25">
      <c r="O76" s="225"/>
    </row>
    <row r="77" spans="15:15" x14ac:dyDescent="0.25">
      <c r="O77" s="225"/>
    </row>
    <row r="78" spans="15:15" x14ac:dyDescent="0.25">
      <c r="O78" s="225"/>
    </row>
    <row r="79" spans="15:15" x14ac:dyDescent="0.25">
      <c r="O79" s="225"/>
    </row>
    <row r="80" spans="15:15" x14ac:dyDescent="0.25">
      <c r="O80" s="225"/>
    </row>
    <row r="81" spans="15:15" x14ac:dyDescent="0.25">
      <c r="O81" s="225"/>
    </row>
    <row r="82" spans="15:15" x14ac:dyDescent="0.25">
      <c r="O82" s="225"/>
    </row>
    <row r="83" spans="15:15" x14ac:dyDescent="0.25">
      <c r="O83" s="225"/>
    </row>
    <row r="84" spans="15:15" x14ac:dyDescent="0.25">
      <c r="O84" s="225"/>
    </row>
  </sheetData>
  <mergeCells count="3">
    <mergeCell ref="A1:O1"/>
    <mergeCell ref="B4:O4"/>
    <mergeCell ref="B16:O16"/>
  </mergeCells>
  <printOptions horizontalCentered="1"/>
  <pageMargins left="0.78740157480314965" right="0.78740157480314965" top="1.0687500000000001" bottom="0.98425196850393704" header="0.78740157480314965" footer="0.78740157480314965"/>
  <pageSetup paperSize="9" scale="87" orientation="landscape" r:id="rId1"/>
  <headerFooter alignWithMargins="0">
    <oddHeader>&amp;R&amp;"Times New Roman CE,Félkövér dőlt"&amp;11 4. tájékoztató tábla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1"/>
  <sheetViews>
    <sheetView workbookViewId="0">
      <selection activeCell="D1" sqref="D1:I1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1" x14ac:dyDescent="0.2">
      <c r="D1" s="894" t="s">
        <v>546</v>
      </c>
      <c r="E1" s="894"/>
      <c r="F1" s="894"/>
      <c r="G1" s="894"/>
      <c r="H1" s="894"/>
      <c r="I1" s="894"/>
    </row>
    <row r="3" spans="1:11" x14ac:dyDescent="0.2">
      <c r="A3" s="15" t="s">
        <v>37</v>
      </c>
      <c r="B3" s="1"/>
      <c r="D3" s="1"/>
    </row>
    <row r="4" spans="1:11" ht="13.5" thickBot="1" x14ac:dyDescent="0.25">
      <c r="A4" s="15"/>
      <c r="B4" s="1"/>
      <c r="D4" s="1"/>
    </row>
    <row r="5" spans="1:11" ht="13.5" thickBot="1" x14ac:dyDescent="0.25">
      <c r="A5" s="82" t="s">
        <v>66</v>
      </c>
      <c r="B5" s="69"/>
      <c r="C5" s="69"/>
      <c r="D5" s="69"/>
      <c r="E5" s="69"/>
      <c r="F5" s="69"/>
      <c r="G5" s="69"/>
      <c r="H5" s="69"/>
      <c r="I5" s="69"/>
      <c r="J5" s="69"/>
      <c r="K5" s="83" t="s">
        <v>67</v>
      </c>
    </row>
    <row r="6" spans="1:11" x14ac:dyDescent="0.2">
      <c r="A6" s="897" t="s">
        <v>19</v>
      </c>
      <c r="B6" s="898"/>
      <c r="C6" s="898"/>
      <c r="D6" s="898"/>
      <c r="E6" s="898"/>
      <c r="F6" s="898"/>
      <c r="G6" s="898"/>
      <c r="H6" s="898"/>
      <c r="I6" s="898"/>
      <c r="J6" s="899"/>
      <c r="K6" s="42">
        <v>0</v>
      </c>
    </row>
    <row r="7" spans="1:11" x14ac:dyDescent="0.2">
      <c r="A7" s="900" t="s">
        <v>15</v>
      </c>
      <c r="B7" s="901"/>
      <c r="C7" s="901"/>
      <c r="D7" s="901"/>
      <c r="E7" s="901"/>
      <c r="F7" s="901"/>
      <c r="G7" s="901"/>
      <c r="H7" s="901"/>
      <c r="I7" s="901"/>
      <c r="J7" s="865"/>
      <c r="K7" s="43">
        <v>0</v>
      </c>
    </row>
    <row r="8" spans="1:11" x14ac:dyDescent="0.2">
      <c r="A8" s="900" t="s">
        <v>16</v>
      </c>
      <c r="B8" s="901"/>
      <c r="C8" s="901"/>
      <c r="D8" s="901"/>
      <c r="E8" s="901"/>
      <c r="F8" s="901"/>
      <c r="G8" s="901"/>
      <c r="H8" s="901"/>
      <c r="I8" s="901"/>
      <c r="J8" s="865"/>
      <c r="K8" s="43">
        <v>0</v>
      </c>
    </row>
    <row r="9" spans="1:11" x14ac:dyDescent="0.2">
      <c r="A9" s="900" t="s">
        <v>17</v>
      </c>
      <c r="B9" s="901"/>
      <c r="C9" s="901"/>
      <c r="D9" s="901"/>
      <c r="E9" s="901"/>
      <c r="F9" s="901"/>
      <c r="G9" s="901"/>
      <c r="H9" s="901"/>
      <c r="I9" s="901"/>
      <c r="J9" s="865"/>
      <c r="K9" s="43">
        <v>0</v>
      </c>
    </row>
    <row r="10" spans="1:11" ht="13.5" thickBot="1" x14ac:dyDescent="0.25">
      <c r="A10" s="895" t="s">
        <v>18</v>
      </c>
      <c r="B10" s="896"/>
      <c r="C10" s="896"/>
      <c r="D10" s="896"/>
      <c r="E10" s="896"/>
      <c r="F10" s="896"/>
      <c r="G10" s="896"/>
      <c r="H10" s="896"/>
      <c r="I10" s="896"/>
      <c r="J10" s="857"/>
      <c r="K10" s="44">
        <v>0</v>
      </c>
    </row>
    <row r="11" spans="1:11" x14ac:dyDescent="0.2">
      <c r="A11" t="s">
        <v>14</v>
      </c>
    </row>
  </sheetData>
  <mergeCells count="6">
    <mergeCell ref="D1:I1"/>
    <mergeCell ref="A10:J10"/>
    <mergeCell ref="A6:J6"/>
    <mergeCell ref="A7:J7"/>
    <mergeCell ref="A8:J8"/>
    <mergeCell ref="A9:J9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H27" sqref="H27"/>
    </sheetView>
  </sheetViews>
  <sheetFormatPr defaultRowHeight="12.75" x14ac:dyDescent="0.2"/>
  <cols>
    <col min="1" max="1" width="42.28515625" customWidth="1"/>
    <col min="5" max="5" width="11.140625" customWidth="1"/>
  </cols>
  <sheetData/>
  <phoneticPr fontId="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8"/>
  <sheetViews>
    <sheetView workbookViewId="0">
      <selection activeCell="G1" sqref="G1"/>
    </sheetView>
  </sheetViews>
  <sheetFormatPr defaultRowHeight="12.75" x14ac:dyDescent="0.2"/>
  <cols>
    <col min="1" max="1" width="12.7109375" customWidth="1"/>
    <col min="2" max="2" width="13.42578125" customWidth="1"/>
    <col min="3" max="3" width="16.5703125" customWidth="1"/>
  </cols>
  <sheetData>
    <row r="1" spans="1:3" x14ac:dyDescent="0.2">
      <c r="A1" t="s">
        <v>549</v>
      </c>
    </row>
    <row r="3" spans="1:3" x14ac:dyDescent="0.2">
      <c r="A3" s="7" t="s">
        <v>73</v>
      </c>
    </row>
    <row r="4" spans="1:3" x14ac:dyDescent="0.2">
      <c r="A4" s="8"/>
    </row>
    <row r="5" spans="1:3" ht="13.5" thickBot="1" x14ac:dyDescent="0.25"/>
    <row r="6" spans="1:3" ht="13.5" thickBot="1" x14ac:dyDescent="0.25">
      <c r="A6" s="84"/>
      <c r="B6" s="46" t="s">
        <v>28</v>
      </c>
      <c r="C6" s="41" t="s">
        <v>29</v>
      </c>
    </row>
    <row r="7" spans="1:3" ht="13.5" thickBot="1" x14ac:dyDescent="0.25">
      <c r="A7" s="46" t="s">
        <v>5</v>
      </c>
      <c r="B7" s="67"/>
      <c r="C7" s="29"/>
    </row>
    <row r="8" spans="1:3" x14ac:dyDescent="0.2">
      <c r="A8" s="76"/>
      <c r="B8" s="65"/>
      <c r="C8" s="16"/>
    </row>
    <row r="9" spans="1:3" x14ac:dyDescent="0.2">
      <c r="A9" s="74"/>
      <c r="B9" s="65"/>
      <c r="C9" s="16"/>
    </row>
    <row r="10" spans="1:3" ht="13.5" thickBot="1" x14ac:dyDescent="0.25">
      <c r="A10" s="75"/>
      <c r="B10" s="80"/>
      <c r="C10" s="17"/>
    </row>
    <row r="11" spans="1:3" ht="13.5" thickBot="1" x14ac:dyDescent="0.25">
      <c r="A11" s="68"/>
      <c r="B11" s="69"/>
      <c r="C11" s="45"/>
    </row>
    <row r="12" spans="1:3" ht="13.5" thickBot="1" x14ac:dyDescent="0.25">
      <c r="A12" s="111"/>
      <c r="B12" s="41" t="s">
        <v>28</v>
      </c>
      <c r="C12" s="41" t="s">
        <v>29</v>
      </c>
    </row>
    <row r="13" spans="1:3" ht="13.5" thickBot="1" x14ac:dyDescent="0.25">
      <c r="A13" s="46" t="s">
        <v>6</v>
      </c>
      <c r="B13" s="67"/>
      <c r="C13" s="29"/>
    </row>
    <row r="14" spans="1:3" x14ac:dyDescent="0.2">
      <c r="A14" s="76"/>
      <c r="B14" s="65"/>
      <c r="C14" s="16"/>
    </row>
    <row r="15" spans="1:3" x14ac:dyDescent="0.2">
      <c r="A15" s="74"/>
      <c r="B15" s="65"/>
      <c r="C15" s="16"/>
    </row>
    <row r="16" spans="1:3" ht="13.5" thickBot="1" x14ac:dyDescent="0.25">
      <c r="A16" s="75"/>
      <c r="B16" s="80"/>
      <c r="C16" s="17"/>
    </row>
    <row r="18" spans="1:1" x14ac:dyDescent="0.2">
      <c r="A18" s="2" t="s">
        <v>111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44"/>
  <sheetViews>
    <sheetView workbookViewId="0"/>
  </sheetViews>
  <sheetFormatPr defaultRowHeight="12.75" x14ac:dyDescent="0.2"/>
  <cols>
    <col min="1" max="1" width="32.42578125" customWidth="1"/>
    <col min="2" max="2" width="9.85546875" customWidth="1"/>
    <col min="3" max="3" width="9.5703125" customWidth="1"/>
    <col min="4" max="4" width="9.42578125" customWidth="1"/>
    <col min="5" max="5" width="9" customWidth="1"/>
    <col min="6" max="6" width="8.7109375" customWidth="1"/>
    <col min="7" max="7" width="12.140625" customWidth="1"/>
    <col min="8" max="8" width="10.5703125" customWidth="1"/>
  </cols>
  <sheetData>
    <row r="1" spans="1:17" x14ac:dyDescent="0.2">
      <c r="A1" t="s">
        <v>550</v>
      </c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16.5" customHeight="1" thickBot="1" x14ac:dyDescent="0.35">
      <c r="A2" s="119"/>
      <c r="B2">
        <v>2018</v>
      </c>
      <c r="G2" s="606"/>
      <c r="H2" s="170"/>
      <c r="I2" s="32"/>
      <c r="J2" s="32"/>
      <c r="K2" s="32"/>
      <c r="L2" s="32"/>
      <c r="M2" s="32"/>
      <c r="N2" s="32"/>
      <c r="O2" s="32"/>
      <c r="P2" s="32"/>
      <c r="Q2" s="32"/>
    </row>
    <row r="3" spans="1:17" ht="13.5" thickBot="1" x14ac:dyDescent="0.25">
      <c r="A3" s="129" t="s">
        <v>173</v>
      </c>
      <c r="B3" s="130" t="s">
        <v>143</v>
      </c>
      <c r="C3" s="130" t="s">
        <v>441</v>
      </c>
      <c r="D3" s="177" t="s">
        <v>178</v>
      </c>
      <c r="E3" s="177" t="s">
        <v>179</v>
      </c>
      <c r="F3" s="602" t="s">
        <v>181</v>
      </c>
      <c r="G3" s="607"/>
      <c r="H3" s="94"/>
      <c r="I3" s="94"/>
      <c r="J3" s="94"/>
      <c r="K3" s="94"/>
      <c r="L3" s="94"/>
      <c r="M3" s="32"/>
      <c r="N3" s="32"/>
      <c r="O3" s="32"/>
      <c r="P3" s="32"/>
      <c r="Q3" s="32"/>
    </row>
    <row r="4" spans="1:17" ht="13.5" thickBot="1" x14ac:dyDescent="0.25">
      <c r="A4" s="139"/>
      <c r="B4" s="190"/>
      <c r="C4" s="435"/>
      <c r="D4" s="196" t="s">
        <v>165</v>
      </c>
      <c r="E4" s="196" t="s">
        <v>180</v>
      </c>
      <c r="F4" s="196" t="s">
        <v>165</v>
      </c>
      <c r="G4" s="607"/>
      <c r="H4" s="94"/>
      <c r="I4" s="94"/>
      <c r="J4" s="94"/>
      <c r="K4" s="94"/>
      <c r="L4" s="94"/>
      <c r="M4" s="32"/>
      <c r="N4" s="32"/>
      <c r="O4" s="32"/>
      <c r="P4" s="32"/>
      <c r="Q4" s="32"/>
    </row>
    <row r="5" spans="1:17" ht="13.5" thickBot="1" x14ac:dyDescent="0.25">
      <c r="A5" s="139" t="s">
        <v>237</v>
      </c>
      <c r="B5" s="197"/>
      <c r="C5" s="435"/>
      <c r="D5" s="196"/>
      <c r="E5" s="196"/>
      <c r="F5" s="196"/>
      <c r="G5" s="607"/>
      <c r="H5" s="94"/>
      <c r="I5" s="94"/>
      <c r="J5" s="94"/>
      <c r="K5" s="94"/>
      <c r="L5" s="94"/>
      <c r="M5" s="32"/>
      <c r="N5" s="32"/>
      <c r="O5" s="32"/>
      <c r="P5" s="32"/>
      <c r="Q5" s="32"/>
    </row>
    <row r="6" spans="1:17" ht="13.5" thickBot="1" x14ac:dyDescent="0.25">
      <c r="A6" s="156" t="s">
        <v>174</v>
      </c>
      <c r="B6" s="622">
        <f>SUM(B7+B8+B9+B10+B11+B12)</f>
        <v>84632816</v>
      </c>
      <c r="C6" s="622">
        <f>SUM(C7+C8+C9+C10+C11+C12+C13)</f>
        <v>94833687</v>
      </c>
      <c r="D6" s="622">
        <f>SUM(D7+D8+D9+D10+D11+D12+D13)</f>
        <v>85833687</v>
      </c>
      <c r="E6" s="622">
        <f>SUM(E7+E8+E9+E10+E11+E12)</f>
        <v>0</v>
      </c>
      <c r="F6" s="622">
        <f>SUM(F7+F8+F9+F10+F11+F12)</f>
        <v>9000000</v>
      </c>
      <c r="G6" s="603"/>
      <c r="H6" s="481"/>
      <c r="I6" s="32"/>
      <c r="J6" s="32"/>
      <c r="K6" s="32"/>
      <c r="L6" s="32"/>
      <c r="M6" s="32"/>
      <c r="N6" s="32"/>
      <c r="O6" s="32"/>
      <c r="P6" s="32"/>
      <c r="Q6" s="32"/>
    </row>
    <row r="7" spans="1:17" ht="22.5" x14ac:dyDescent="0.2">
      <c r="A7" s="198" t="s">
        <v>183</v>
      </c>
      <c r="B7" s="508">
        <v>29198239</v>
      </c>
      <c r="C7" s="508">
        <v>29198239</v>
      </c>
      <c r="D7" s="508">
        <v>20198239</v>
      </c>
      <c r="E7" s="508"/>
      <c r="F7" s="508">
        <v>9000000</v>
      </c>
      <c r="G7" s="608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ht="22.5" x14ac:dyDescent="0.2">
      <c r="A8" s="199" t="s">
        <v>184</v>
      </c>
      <c r="B8" s="510">
        <v>27235300</v>
      </c>
      <c r="C8" s="510">
        <v>27235300</v>
      </c>
      <c r="D8" s="510">
        <v>27235300</v>
      </c>
      <c r="E8" s="510"/>
      <c r="F8" s="510"/>
      <c r="G8" s="608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17" ht="22.5" x14ac:dyDescent="0.2">
      <c r="A9" s="199" t="s">
        <v>185</v>
      </c>
      <c r="B9" s="510">
        <v>26399277</v>
      </c>
      <c r="C9" s="510">
        <v>26399277</v>
      </c>
      <c r="D9" s="510">
        <v>26399277</v>
      </c>
      <c r="E9" s="510"/>
      <c r="F9" s="510"/>
      <c r="G9" s="608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1:17" ht="22.5" x14ac:dyDescent="0.2">
      <c r="A10" s="199" t="s">
        <v>186</v>
      </c>
      <c r="B10" s="623">
        <v>1800000</v>
      </c>
      <c r="C10" s="623">
        <v>1800000</v>
      </c>
      <c r="D10" s="623">
        <v>1800000</v>
      </c>
      <c r="E10" s="623"/>
      <c r="F10" s="623"/>
      <c r="G10" s="608"/>
      <c r="H10" s="32"/>
      <c r="I10" s="32"/>
      <c r="J10" s="32"/>
      <c r="K10" s="32"/>
      <c r="L10" s="32"/>
      <c r="M10" s="32"/>
      <c r="N10" s="32"/>
      <c r="O10" s="32"/>
      <c r="P10" s="32"/>
      <c r="Q10" s="32"/>
    </row>
    <row r="11" spans="1:17" ht="22.5" x14ac:dyDescent="0.2">
      <c r="A11" s="200" t="s">
        <v>187</v>
      </c>
      <c r="B11" s="625"/>
      <c r="C11" s="625">
        <v>164890</v>
      </c>
      <c r="D11" s="625">
        <v>164890</v>
      </c>
      <c r="E11" s="625"/>
      <c r="F11" s="625"/>
      <c r="G11" s="608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1:17" x14ac:dyDescent="0.2">
      <c r="A12" s="201" t="s">
        <v>539</v>
      </c>
      <c r="B12" s="511"/>
      <c r="C12" s="510">
        <v>9300600</v>
      </c>
      <c r="D12" s="511">
        <v>9300600</v>
      </c>
      <c r="E12" s="511"/>
      <c r="F12" s="511"/>
      <c r="G12" s="608"/>
      <c r="H12" s="32"/>
      <c r="I12" s="32"/>
      <c r="J12" s="32"/>
      <c r="K12" s="32"/>
      <c r="L12" s="32"/>
      <c r="M12" s="32"/>
      <c r="N12" s="32"/>
      <c r="O12" s="32"/>
      <c r="P12" s="32"/>
      <c r="Q12" s="32"/>
    </row>
    <row r="13" spans="1:17" x14ac:dyDescent="0.2">
      <c r="A13" s="201" t="s">
        <v>188</v>
      </c>
      <c r="B13" s="511"/>
      <c r="C13" s="511">
        <v>735381</v>
      </c>
      <c r="D13" s="511">
        <v>735381</v>
      </c>
      <c r="E13" s="511"/>
      <c r="F13" s="511"/>
      <c r="G13" s="608"/>
      <c r="H13" s="32"/>
      <c r="I13" s="32"/>
      <c r="J13" s="32"/>
      <c r="K13" s="32"/>
      <c r="L13" s="32"/>
      <c r="M13" s="32"/>
      <c r="N13" s="32"/>
      <c r="O13" s="32"/>
      <c r="P13" s="32"/>
      <c r="Q13" s="32"/>
    </row>
    <row r="14" spans="1:17" x14ac:dyDescent="0.2">
      <c r="A14" s="128"/>
      <c r="B14" s="511"/>
      <c r="C14" s="510"/>
      <c r="D14" s="511"/>
      <c r="E14" s="511"/>
      <c r="F14" s="511"/>
      <c r="G14" s="608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7" ht="13.5" thickBot="1" x14ac:dyDescent="0.25">
      <c r="A15" s="157"/>
      <c r="B15" s="626"/>
      <c r="C15" s="626"/>
      <c r="D15" s="626"/>
      <c r="E15" s="626"/>
      <c r="F15" s="626"/>
      <c r="G15" s="608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1:17" ht="13.5" thickBot="1" x14ac:dyDescent="0.25">
      <c r="A16" s="210" t="s">
        <v>175</v>
      </c>
      <c r="B16" s="627">
        <f>SUM(B17+B18+B19+B20+B21+B22)</f>
        <v>4296000</v>
      </c>
      <c r="C16" s="627">
        <f>SUM(C17+C18+C19+C20+C21+C22)</f>
        <v>24839000</v>
      </c>
      <c r="D16" s="627">
        <f>SUM(D17+D18+D19+D20+D21+D22)</f>
        <v>4419000</v>
      </c>
      <c r="E16" s="627">
        <f>SUM(E17+E18+E19+E20+E21+E22)</f>
        <v>20420000</v>
      </c>
      <c r="F16" s="627">
        <f>SUM(F17+F18+F19+F20+F21+F22)</f>
        <v>0</v>
      </c>
      <c r="G16" s="603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1:17" x14ac:dyDescent="0.2">
      <c r="A17" s="198" t="s">
        <v>189</v>
      </c>
      <c r="B17" s="629"/>
      <c r="C17" s="629"/>
      <c r="D17" s="629"/>
      <c r="E17" s="629"/>
      <c r="F17" s="629"/>
      <c r="G17" s="608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ht="22.5" x14ac:dyDescent="0.2">
      <c r="A18" s="199" t="s">
        <v>190</v>
      </c>
      <c r="B18" s="127"/>
      <c r="C18" s="127"/>
      <c r="D18" s="127"/>
      <c r="E18" s="127"/>
      <c r="F18" s="127"/>
      <c r="G18" s="608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ht="22.5" x14ac:dyDescent="0.2">
      <c r="A19" s="199" t="s">
        <v>499</v>
      </c>
      <c r="B19" s="211"/>
      <c r="C19" s="211"/>
      <c r="D19" s="211"/>
      <c r="E19" s="211"/>
      <c r="F19" s="211"/>
      <c r="G19" s="608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ht="22.5" x14ac:dyDescent="0.2">
      <c r="A20" s="199" t="s">
        <v>498</v>
      </c>
      <c r="B20" s="511"/>
      <c r="C20" s="511">
        <v>123000</v>
      </c>
      <c r="D20" s="511">
        <v>123000</v>
      </c>
      <c r="E20" s="511"/>
      <c r="F20" s="511"/>
      <c r="G20" s="608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x14ac:dyDescent="0.2">
      <c r="A21" s="199" t="s">
        <v>191</v>
      </c>
      <c r="B21" s="508">
        <v>4296000</v>
      </c>
      <c r="C21" s="508">
        <v>4296000</v>
      </c>
      <c r="D21" s="508">
        <v>4296000</v>
      </c>
      <c r="E21" s="508"/>
      <c r="F21" s="508"/>
      <c r="G21" s="608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ht="13.5" thickBot="1" x14ac:dyDescent="0.25">
      <c r="A22" s="201" t="s">
        <v>192</v>
      </c>
      <c r="B22" s="211"/>
      <c r="C22" s="211">
        <v>20420000</v>
      </c>
      <c r="D22" s="211"/>
      <c r="E22" s="211">
        <v>20420000</v>
      </c>
      <c r="F22" s="211"/>
      <c r="G22" s="608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ht="13.5" thickBot="1" x14ac:dyDescent="0.25">
      <c r="A23" s="135" t="s">
        <v>176</v>
      </c>
      <c r="B23" s="628">
        <f>SUM(B24+B25+B26+B27+B28+B29)</f>
        <v>12648718</v>
      </c>
      <c r="C23" s="628">
        <f>SUM(C24+C25+C26+C27+C28+C29)</f>
        <v>12648718</v>
      </c>
      <c r="D23" s="628">
        <f>SUM(D24+D25+D26+D27+D28+D29)</f>
        <v>0</v>
      </c>
      <c r="E23" s="628">
        <f>SUM(E24+E25+E26+E27+E28+E29)</f>
        <v>12648718</v>
      </c>
      <c r="F23" s="628">
        <f>SUM(F24+F25+F26+F27+F28+F29)</f>
        <v>0</v>
      </c>
      <c r="G23" s="678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ht="22.5" x14ac:dyDescent="0.2">
      <c r="A24" s="198" t="s">
        <v>193</v>
      </c>
      <c r="B24" s="688">
        <v>12648718</v>
      </c>
      <c r="C24" s="688">
        <v>12648718</v>
      </c>
      <c r="D24" s="688"/>
      <c r="E24" s="688">
        <v>12648718</v>
      </c>
      <c r="F24" s="688"/>
      <c r="G24" s="603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 ht="22.5" x14ac:dyDescent="0.2">
      <c r="A25" s="199" t="s">
        <v>194</v>
      </c>
      <c r="B25" s="511"/>
      <c r="C25" s="511"/>
      <c r="D25" s="511"/>
      <c r="E25" s="511"/>
      <c r="F25" s="511"/>
      <c r="G25" s="608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7" ht="22.5" x14ac:dyDescent="0.2">
      <c r="A26" s="199" t="s">
        <v>195</v>
      </c>
      <c r="B26" s="624"/>
      <c r="C26" s="624"/>
      <c r="D26" s="624"/>
      <c r="E26" s="624"/>
      <c r="F26" s="624"/>
      <c r="G26" s="608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1:17" ht="22.5" x14ac:dyDescent="0.2">
      <c r="A27" s="199" t="s">
        <v>196</v>
      </c>
      <c r="B27" s="624"/>
      <c r="C27" s="624"/>
      <c r="D27" s="624"/>
      <c r="E27" s="624"/>
      <c r="F27" s="624"/>
      <c r="G27" s="608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1:17" ht="22.5" x14ac:dyDescent="0.2">
      <c r="A28" s="199" t="s">
        <v>197</v>
      </c>
      <c r="B28" s="624"/>
      <c r="C28" s="624"/>
      <c r="D28" s="624"/>
      <c r="E28" s="624"/>
      <c r="F28" s="624"/>
      <c r="G28" s="608"/>
      <c r="H28" s="32"/>
      <c r="I28" s="32"/>
      <c r="J28" s="32"/>
      <c r="K28" s="32"/>
      <c r="L28" s="32"/>
      <c r="M28" s="32"/>
      <c r="N28" s="32"/>
      <c r="O28" s="32"/>
      <c r="P28" s="32"/>
      <c r="Q28" s="32"/>
    </row>
    <row r="29" spans="1:17" ht="13.5" thickBot="1" x14ac:dyDescent="0.25">
      <c r="A29" s="202" t="s">
        <v>500</v>
      </c>
      <c r="B29" s="646"/>
      <c r="C29" s="646"/>
      <c r="D29" s="646"/>
      <c r="E29" s="646"/>
      <c r="F29" s="646"/>
      <c r="G29" s="608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7" ht="15" customHeight="1" thickBot="1" x14ac:dyDescent="0.25">
      <c r="A30" s="131" t="s">
        <v>177</v>
      </c>
      <c r="B30" s="631">
        <f>SUM(B31+B32+B33+B34+B36+B37)</f>
        <v>27650000</v>
      </c>
      <c r="C30" s="631">
        <f>SUM(C31+C32+C33+C34+C36+C37)</f>
        <v>27950000</v>
      </c>
      <c r="D30" s="631">
        <f>SUM(D31+D32+D33+D34+D36+D37)</f>
        <v>27950000</v>
      </c>
      <c r="E30" s="631">
        <f>SUM(E31+E32+E33+E34+E36+E37)</f>
        <v>0</v>
      </c>
      <c r="F30" s="631">
        <f>SUM(F31+F32+F33+F34+F36+F37)</f>
        <v>0</v>
      </c>
      <c r="G30" s="603"/>
      <c r="H30" s="171"/>
      <c r="I30" s="32"/>
      <c r="J30" s="32"/>
      <c r="K30" s="32"/>
      <c r="L30" s="32"/>
      <c r="M30" s="32"/>
      <c r="N30" s="32"/>
      <c r="O30" s="32"/>
      <c r="P30" s="32"/>
      <c r="Q30" s="32"/>
    </row>
    <row r="31" spans="1:17" x14ac:dyDescent="0.2">
      <c r="A31" s="199" t="s">
        <v>198</v>
      </c>
      <c r="B31" s="632">
        <v>11600000</v>
      </c>
      <c r="C31" s="632">
        <v>11600000</v>
      </c>
      <c r="D31" s="632">
        <v>11600000</v>
      </c>
      <c r="E31" s="632"/>
      <c r="F31" s="632"/>
      <c r="G31" s="608"/>
      <c r="H31" s="32"/>
      <c r="I31" s="32"/>
      <c r="J31" s="32"/>
      <c r="K31" s="32"/>
      <c r="L31" s="32"/>
      <c r="M31" s="32"/>
      <c r="N31" s="32"/>
      <c r="O31" s="32"/>
      <c r="P31" s="32"/>
      <c r="Q31" s="32"/>
    </row>
    <row r="32" spans="1:17" ht="22.5" x14ac:dyDescent="0.2">
      <c r="A32" s="203" t="s">
        <v>199</v>
      </c>
      <c r="B32" s="633">
        <v>12500000</v>
      </c>
      <c r="C32" s="633">
        <v>12500000</v>
      </c>
      <c r="D32" s="633">
        <v>12500000</v>
      </c>
      <c r="E32" s="633"/>
      <c r="F32" s="633"/>
      <c r="G32" s="608"/>
      <c r="H32" s="32"/>
      <c r="I32" s="32"/>
      <c r="J32" s="32"/>
      <c r="K32" s="32"/>
      <c r="L32" s="32"/>
      <c r="M32" s="32"/>
      <c r="N32" s="32"/>
      <c r="O32" s="32"/>
      <c r="P32" s="32"/>
      <c r="Q32" s="32"/>
    </row>
    <row r="33" spans="1:17" x14ac:dyDescent="0.2">
      <c r="A33" s="199" t="s">
        <v>112</v>
      </c>
      <c r="B33" s="633">
        <v>3500000</v>
      </c>
      <c r="C33" s="633">
        <v>3500000</v>
      </c>
      <c r="D33" s="633">
        <v>3500000</v>
      </c>
      <c r="E33" s="633"/>
      <c r="F33" s="633"/>
      <c r="G33" s="608"/>
      <c r="H33" s="32"/>
      <c r="I33" s="32"/>
      <c r="J33" s="32"/>
      <c r="K33" s="32"/>
      <c r="L33" s="32"/>
      <c r="M33" s="32"/>
      <c r="N33" s="32"/>
      <c r="O33" s="32"/>
      <c r="P33" s="32"/>
      <c r="Q33" s="32"/>
    </row>
    <row r="34" spans="1:17" x14ac:dyDescent="0.2">
      <c r="A34" s="199" t="s">
        <v>200</v>
      </c>
      <c r="B34" s="510">
        <v>50000</v>
      </c>
      <c r="C34" s="510">
        <v>50000</v>
      </c>
      <c r="D34" s="510">
        <v>50000</v>
      </c>
      <c r="E34" s="510"/>
      <c r="F34" s="510"/>
      <c r="G34" s="608"/>
      <c r="H34" s="32"/>
      <c r="I34" s="32"/>
      <c r="J34" s="32"/>
      <c r="K34" s="32"/>
      <c r="L34" s="32"/>
      <c r="M34" s="32"/>
      <c r="N34" s="32"/>
      <c r="O34" s="32"/>
      <c r="P34" s="32"/>
      <c r="Q34" s="32"/>
    </row>
    <row r="35" spans="1:17" x14ac:dyDescent="0.2">
      <c r="A35" s="199" t="s">
        <v>460</v>
      </c>
      <c r="B35" s="635">
        <f>SUM(B32:B34)</f>
        <v>16050000</v>
      </c>
      <c r="C35" s="635">
        <f>SUM(C32:C34)</f>
        <v>16050000</v>
      </c>
      <c r="D35" s="635">
        <f>SUM(D32:D34)</f>
        <v>16050000</v>
      </c>
      <c r="E35" s="635">
        <f>SUM(E32:E34)</f>
        <v>0</v>
      </c>
      <c r="F35" s="635">
        <f>SUM(F32:F34)</f>
        <v>0</v>
      </c>
      <c r="G35" s="608"/>
      <c r="H35" s="32"/>
      <c r="I35" s="32"/>
      <c r="J35" s="32"/>
      <c r="K35" s="32"/>
      <c r="L35" s="32"/>
      <c r="M35" s="32"/>
      <c r="N35" s="32"/>
      <c r="O35" s="32"/>
      <c r="P35" s="32"/>
      <c r="Q35" s="32"/>
    </row>
    <row r="36" spans="1:17" x14ac:dyDescent="0.2">
      <c r="A36" s="202" t="s">
        <v>501</v>
      </c>
      <c r="B36" s="635"/>
      <c r="C36" s="635"/>
      <c r="D36" s="635"/>
      <c r="E36" s="635"/>
      <c r="F36" s="635"/>
      <c r="G36" s="608"/>
      <c r="H36" s="32"/>
      <c r="I36" s="32"/>
      <c r="J36" s="32"/>
      <c r="K36" s="32"/>
      <c r="L36" s="32"/>
      <c r="M36" s="32"/>
      <c r="N36" s="32"/>
      <c r="O36" s="32"/>
      <c r="P36" s="32"/>
      <c r="Q36" s="32"/>
    </row>
    <row r="37" spans="1:17" ht="13.5" thickBot="1" x14ac:dyDescent="0.25">
      <c r="A37" s="202" t="s">
        <v>201</v>
      </c>
      <c r="B37" s="636"/>
      <c r="C37" s="636">
        <v>300000</v>
      </c>
      <c r="D37" s="636">
        <v>300000</v>
      </c>
      <c r="E37" s="636"/>
      <c r="F37" s="636"/>
      <c r="G37" s="608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8" spans="1:17" ht="13.5" thickBot="1" x14ac:dyDescent="0.25">
      <c r="A38" s="131" t="s">
        <v>235</v>
      </c>
      <c r="B38" s="637">
        <f>SUM(B39+B40+B42+B43+B44+B45+B46+B47+B48+B49)</f>
        <v>14348000</v>
      </c>
      <c r="C38" s="637">
        <f>SUM(C39+C40+C42+C43+C44+C45+C46+C47+C48+C49)</f>
        <v>14671000</v>
      </c>
      <c r="D38" s="637">
        <f>SUM(D39+D40+D42+D43+D44+D45+D46+D47+D48+D49)</f>
        <v>8252880</v>
      </c>
      <c r="E38" s="637">
        <f>SUM(E39+E40+E42+E43+E44+E45+E46+E47+E48+E49)</f>
        <v>6418120</v>
      </c>
      <c r="F38" s="637">
        <f>SUM(F39+F40+F42+F43+F44+F45+F46+F47+F48+F49)</f>
        <v>0</v>
      </c>
      <c r="G38" s="609"/>
      <c r="H38" s="171"/>
      <c r="I38" s="32"/>
      <c r="J38" s="32"/>
      <c r="K38" s="32"/>
      <c r="L38" s="32"/>
      <c r="M38" s="32"/>
      <c r="N38" s="32"/>
      <c r="O38" s="32"/>
      <c r="P38" s="32"/>
      <c r="Q38" s="32"/>
    </row>
    <row r="39" spans="1:17" x14ac:dyDescent="0.2">
      <c r="A39" s="198" t="s">
        <v>202</v>
      </c>
      <c r="B39" s="127"/>
      <c r="C39" s="127"/>
      <c r="D39" s="127"/>
      <c r="E39" s="127"/>
      <c r="F39" s="127"/>
      <c r="G39" s="608"/>
      <c r="H39" s="32"/>
      <c r="I39" s="32"/>
      <c r="J39" s="32"/>
      <c r="K39" s="32"/>
      <c r="L39" s="32"/>
      <c r="M39" s="32"/>
      <c r="N39" s="32"/>
      <c r="O39" s="32"/>
      <c r="P39" s="32"/>
      <c r="Q39" s="32"/>
    </row>
    <row r="40" spans="1:17" x14ac:dyDescent="0.2">
      <c r="A40" s="199" t="s">
        <v>203</v>
      </c>
      <c r="B40" s="510">
        <v>5453000</v>
      </c>
      <c r="C40" s="510">
        <v>5453000</v>
      </c>
      <c r="D40" s="510"/>
      <c r="E40" s="510">
        <v>5453000</v>
      </c>
      <c r="F40" s="510"/>
      <c r="G40" s="608"/>
      <c r="H40" s="32"/>
      <c r="I40" s="32"/>
      <c r="J40" s="32"/>
      <c r="K40" s="32"/>
      <c r="L40" s="32"/>
      <c r="M40" s="32"/>
      <c r="N40" s="32"/>
      <c r="O40" s="32"/>
      <c r="P40" s="32"/>
      <c r="Q40" s="32"/>
    </row>
    <row r="41" spans="1:17" ht="22.5" x14ac:dyDescent="0.2">
      <c r="A41" s="199" t="s">
        <v>474</v>
      </c>
      <c r="B41" s="510">
        <v>1878000</v>
      </c>
      <c r="C41" s="510">
        <v>1878000</v>
      </c>
      <c r="D41" s="510"/>
      <c r="E41" s="510">
        <v>1878000</v>
      </c>
      <c r="F41" s="510"/>
      <c r="G41" s="608"/>
      <c r="H41" s="32"/>
      <c r="I41" s="32"/>
      <c r="J41" s="32"/>
      <c r="K41" s="32"/>
      <c r="L41" s="32"/>
      <c r="M41" s="32"/>
      <c r="N41" s="32"/>
      <c r="O41" s="32"/>
      <c r="P41" s="32"/>
      <c r="Q41" s="32"/>
    </row>
    <row r="42" spans="1:17" x14ac:dyDescent="0.2">
      <c r="A42" s="199" t="s">
        <v>204</v>
      </c>
      <c r="B42" s="511"/>
      <c r="C42" s="511"/>
      <c r="D42" s="511"/>
      <c r="E42" s="511"/>
      <c r="F42" s="511"/>
      <c r="G42" s="608"/>
      <c r="H42" s="32"/>
      <c r="I42" s="32"/>
      <c r="J42" s="32"/>
      <c r="K42" s="32"/>
      <c r="L42" s="32"/>
      <c r="M42" s="32"/>
      <c r="N42" s="32"/>
      <c r="O42" s="32"/>
      <c r="P42" s="32"/>
      <c r="Q42" s="32"/>
    </row>
    <row r="43" spans="1:17" x14ac:dyDescent="0.2">
      <c r="A43" s="199" t="s">
        <v>205</v>
      </c>
      <c r="B43" s="510">
        <v>6244000</v>
      </c>
      <c r="C43" s="510">
        <v>6244000</v>
      </c>
      <c r="D43" s="510">
        <v>6244000</v>
      </c>
      <c r="E43" s="510"/>
      <c r="F43" s="510"/>
      <c r="G43" s="608"/>
      <c r="H43" s="32"/>
      <c r="I43" s="32"/>
      <c r="J43" s="32"/>
      <c r="K43" s="32"/>
      <c r="L43" s="32"/>
      <c r="M43" s="32"/>
      <c r="N43" s="32"/>
      <c r="O43" s="32"/>
      <c r="P43" s="32"/>
      <c r="Q43" s="32"/>
    </row>
    <row r="44" spans="1:17" x14ac:dyDescent="0.2">
      <c r="A44" s="199" t="s">
        <v>206</v>
      </c>
      <c r="B44" s="510">
        <v>2651000</v>
      </c>
      <c r="C44" s="510">
        <v>2651000</v>
      </c>
      <c r="D44" s="510">
        <v>1685880</v>
      </c>
      <c r="E44" s="510">
        <v>965120</v>
      </c>
      <c r="F44" s="510"/>
      <c r="G44" s="608"/>
      <c r="H44" s="32"/>
      <c r="I44" s="32"/>
      <c r="J44" s="32"/>
      <c r="K44" s="32"/>
      <c r="L44" s="32"/>
      <c r="M44" s="32"/>
      <c r="N44" s="32"/>
      <c r="O44" s="32"/>
      <c r="P44" s="32"/>
      <c r="Q44" s="32"/>
    </row>
    <row r="45" spans="1:17" x14ac:dyDescent="0.2">
      <c r="A45" s="199" t="s">
        <v>449</v>
      </c>
      <c r="B45" s="511"/>
      <c r="C45" s="511"/>
      <c r="D45" s="511"/>
      <c r="E45" s="511"/>
      <c r="F45" s="511"/>
      <c r="G45" s="608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spans="1:17" x14ac:dyDescent="0.2">
      <c r="A46" s="199" t="s">
        <v>207</v>
      </c>
      <c r="B46" s="510"/>
      <c r="C46" s="510">
        <v>1000</v>
      </c>
      <c r="D46" s="510">
        <v>1000</v>
      </c>
      <c r="E46" s="510"/>
      <c r="F46" s="510"/>
      <c r="G46" s="608"/>
      <c r="H46" s="32"/>
      <c r="I46" s="32"/>
      <c r="J46" s="32"/>
      <c r="K46" s="32"/>
      <c r="L46" s="32"/>
      <c r="M46" s="32"/>
      <c r="N46" s="32"/>
      <c r="O46" s="32"/>
      <c r="P46" s="32"/>
      <c r="Q46" s="32"/>
    </row>
    <row r="47" spans="1:17" x14ac:dyDescent="0.2">
      <c r="A47" s="199" t="s">
        <v>208</v>
      </c>
      <c r="B47" s="624"/>
      <c r="C47" s="624"/>
      <c r="D47" s="624"/>
      <c r="E47" s="624"/>
      <c r="F47" s="624"/>
      <c r="G47" s="608"/>
      <c r="H47" s="32"/>
      <c r="I47" s="32"/>
      <c r="J47" s="32"/>
      <c r="K47" s="32"/>
      <c r="L47" s="32"/>
      <c r="M47" s="32"/>
      <c r="N47" s="32"/>
      <c r="O47" s="32"/>
      <c r="P47" s="32"/>
      <c r="Q47" s="32"/>
    </row>
    <row r="48" spans="1:17" x14ac:dyDescent="0.2">
      <c r="A48" s="202" t="s">
        <v>209</v>
      </c>
      <c r="B48" s="624"/>
      <c r="C48" s="624"/>
      <c r="D48" s="624"/>
      <c r="E48" s="624"/>
      <c r="F48" s="624"/>
      <c r="G48" s="608"/>
      <c r="H48" s="32"/>
      <c r="I48" s="32"/>
      <c r="J48" s="32"/>
      <c r="K48" s="32"/>
      <c r="L48" s="32"/>
      <c r="M48" s="32"/>
      <c r="N48" s="32"/>
      <c r="O48" s="32"/>
      <c r="P48" s="32"/>
      <c r="Q48" s="32"/>
    </row>
    <row r="49" spans="1:17" ht="13.5" thickBot="1" x14ac:dyDescent="0.25">
      <c r="A49" s="201" t="s">
        <v>210</v>
      </c>
      <c r="B49" s="624"/>
      <c r="C49" s="624">
        <v>322000</v>
      </c>
      <c r="D49" s="624">
        <v>322000</v>
      </c>
      <c r="E49" s="624"/>
      <c r="F49" s="624"/>
      <c r="G49" s="608"/>
      <c r="H49" s="32"/>
      <c r="I49" s="32"/>
      <c r="J49" s="32"/>
      <c r="K49" s="32"/>
      <c r="L49" s="32"/>
      <c r="M49" s="32"/>
      <c r="N49" s="32"/>
      <c r="O49" s="32"/>
      <c r="P49" s="32"/>
      <c r="Q49" s="32"/>
    </row>
    <row r="50" spans="1:17" ht="13.5" thickBot="1" x14ac:dyDescent="0.25">
      <c r="A50" s="131" t="s">
        <v>236</v>
      </c>
      <c r="B50" s="631">
        <f>SUM(B51+B52+B53+B54)</f>
        <v>20420000</v>
      </c>
      <c r="C50" s="628">
        <f>SUM(C51+C52+C53)</f>
        <v>0</v>
      </c>
      <c r="D50" s="628">
        <f>SUM(D51+D52+D53)</f>
        <v>0</v>
      </c>
      <c r="E50" s="631">
        <f>SUM(E51+E52+E53+E54)</f>
        <v>0</v>
      </c>
      <c r="F50" s="628">
        <f>SUM(F51+F52+F53)</f>
        <v>0</v>
      </c>
      <c r="G50" s="608"/>
      <c r="H50" s="32"/>
      <c r="I50" s="32"/>
      <c r="J50" s="32"/>
      <c r="K50" s="32"/>
      <c r="L50" s="32"/>
      <c r="M50" s="32"/>
      <c r="N50" s="32"/>
      <c r="O50" s="32"/>
      <c r="P50" s="32"/>
      <c r="Q50" s="32"/>
    </row>
    <row r="51" spans="1:17" ht="33.75" x14ac:dyDescent="0.2">
      <c r="A51" s="198" t="s">
        <v>211</v>
      </c>
      <c r="B51" s="630"/>
      <c r="C51" s="630"/>
      <c r="D51" s="630"/>
      <c r="E51" s="630"/>
      <c r="F51" s="630"/>
      <c r="G51" s="608"/>
      <c r="H51" s="32"/>
      <c r="I51" s="32"/>
      <c r="J51" s="32"/>
      <c r="K51" s="32"/>
      <c r="L51" s="32"/>
      <c r="M51" s="32"/>
      <c r="N51" s="32"/>
      <c r="O51" s="32"/>
      <c r="P51" s="32"/>
      <c r="Q51" s="32"/>
    </row>
    <row r="52" spans="1:17" ht="22.5" x14ac:dyDescent="0.2">
      <c r="A52" s="199" t="s">
        <v>212</v>
      </c>
      <c r="B52" s="634"/>
      <c r="C52" s="634"/>
      <c r="D52" s="634"/>
      <c r="E52" s="634"/>
      <c r="F52" s="634"/>
      <c r="G52" s="608"/>
      <c r="H52" s="32"/>
      <c r="I52" s="32"/>
      <c r="J52" s="32"/>
      <c r="K52" s="32"/>
      <c r="L52" s="32"/>
      <c r="M52" s="32"/>
      <c r="N52" s="32"/>
      <c r="O52" s="32"/>
      <c r="P52" s="32"/>
      <c r="Q52" s="32"/>
    </row>
    <row r="53" spans="1:17" x14ac:dyDescent="0.2">
      <c r="A53" s="199" t="s">
        <v>213</v>
      </c>
      <c r="B53" s="634"/>
      <c r="C53" s="634"/>
      <c r="D53" s="634"/>
      <c r="E53" s="634"/>
      <c r="F53" s="634"/>
      <c r="G53" s="608"/>
      <c r="H53" s="32"/>
      <c r="I53" s="32"/>
      <c r="J53" s="32"/>
      <c r="K53" s="32"/>
      <c r="L53" s="32"/>
      <c r="M53" s="32"/>
      <c r="N53" s="32"/>
      <c r="O53" s="32"/>
      <c r="P53" s="32"/>
      <c r="Q53" s="32"/>
    </row>
    <row r="54" spans="1:17" x14ac:dyDescent="0.2">
      <c r="A54" s="201" t="s">
        <v>528</v>
      </c>
      <c r="B54" s="786">
        <v>20420000</v>
      </c>
      <c r="C54" s="638"/>
      <c r="D54" s="638"/>
      <c r="E54" s="786"/>
      <c r="F54" s="638"/>
      <c r="G54" s="608"/>
      <c r="H54" s="32"/>
      <c r="I54" s="32"/>
      <c r="J54" s="32"/>
      <c r="K54" s="32"/>
      <c r="L54" s="32"/>
      <c r="M54" s="32"/>
      <c r="N54" s="32"/>
      <c r="O54" s="32"/>
      <c r="P54" s="32"/>
      <c r="Q54" s="32"/>
    </row>
    <row r="55" spans="1:17" ht="13.5" customHeight="1" thickBot="1" x14ac:dyDescent="0.25">
      <c r="A55" s="134" t="s">
        <v>238</v>
      </c>
      <c r="B55" s="624"/>
      <c r="C55" s="624"/>
      <c r="D55" s="624"/>
      <c r="E55" s="624"/>
      <c r="F55" s="624"/>
      <c r="G55" s="608"/>
      <c r="H55" s="32"/>
      <c r="I55" s="32"/>
      <c r="J55" s="32"/>
      <c r="K55" s="32"/>
      <c r="L55" s="32"/>
      <c r="M55" s="32"/>
      <c r="N55" s="32"/>
      <c r="O55" s="32"/>
      <c r="P55" s="32"/>
      <c r="Q55" s="32"/>
    </row>
    <row r="56" spans="1:17" ht="13.5" thickBot="1" x14ac:dyDescent="0.25">
      <c r="A56" s="131" t="s">
        <v>79</v>
      </c>
      <c r="B56" s="628">
        <f>SUM(B57+B58+B59+B60+B61)</f>
        <v>0</v>
      </c>
      <c r="C56" s="628">
        <f>SUM(C57+C58+C59+C60+C61)</f>
        <v>0</v>
      </c>
      <c r="D56" s="628">
        <f>SUM(D57+D58+D59+D60+D61)</f>
        <v>0</v>
      </c>
      <c r="E56" s="628">
        <f>SUM(E57+E58+E59+E60+E61)</f>
        <v>0</v>
      </c>
      <c r="F56" s="628">
        <f>SUM(F57+F58+F59+F60+F61)</f>
        <v>0</v>
      </c>
      <c r="G56" s="159"/>
      <c r="H56" s="171"/>
      <c r="I56" s="32"/>
      <c r="J56" s="32"/>
      <c r="K56" s="32"/>
      <c r="L56" s="32"/>
      <c r="M56" s="32"/>
      <c r="N56" s="32"/>
      <c r="O56" s="32"/>
      <c r="P56" s="32"/>
      <c r="Q56" s="32"/>
    </row>
    <row r="57" spans="1:17" x14ac:dyDescent="0.2">
      <c r="A57" s="198" t="s">
        <v>239</v>
      </c>
      <c r="B57" s="630"/>
      <c r="C57" s="630"/>
      <c r="D57" s="630"/>
      <c r="E57" s="630"/>
      <c r="F57" s="630"/>
      <c r="G57" s="609"/>
      <c r="H57" s="171"/>
      <c r="I57" s="32"/>
      <c r="J57" s="32"/>
      <c r="K57" s="32"/>
      <c r="L57" s="32"/>
      <c r="M57" s="32"/>
      <c r="N57" s="32"/>
      <c r="O57" s="32"/>
      <c r="P57" s="32"/>
      <c r="Q57" s="32"/>
    </row>
    <row r="58" spans="1:17" x14ac:dyDescent="0.2">
      <c r="A58" s="199" t="s">
        <v>240</v>
      </c>
      <c r="B58" s="634"/>
      <c r="C58" s="634"/>
      <c r="D58" s="634"/>
      <c r="E58" s="634"/>
      <c r="F58" s="634"/>
      <c r="G58" s="609"/>
      <c r="H58" s="171"/>
      <c r="I58" s="32"/>
      <c r="J58" s="32"/>
      <c r="K58" s="32"/>
      <c r="L58" s="32"/>
      <c r="M58" s="32"/>
      <c r="N58" s="32"/>
      <c r="O58" s="32"/>
      <c r="P58" s="32"/>
      <c r="Q58" s="32"/>
    </row>
    <row r="59" spans="1:17" x14ac:dyDescent="0.2">
      <c r="A59" s="199" t="s">
        <v>241</v>
      </c>
      <c r="B59" s="634"/>
      <c r="C59" s="634"/>
      <c r="D59" s="634"/>
      <c r="E59" s="634"/>
      <c r="F59" s="634"/>
      <c r="G59" s="609"/>
      <c r="H59" s="171"/>
      <c r="I59" s="32"/>
      <c r="J59" s="32"/>
      <c r="K59" s="32"/>
      <c r="L59" s="32"/>
      <c r="M59" s="32"/>
      <c r="N59" s="32"/>
      <c r="O59" s="32"/>
      <c r="P59" s="32"/>
      <c r="Q59" s="32"/>
    </row>
    <row r="60" spans="1:17" x14ac:dyDescent="0.2">
      <c r="A60" s="199" t="s">
        <v>242</v>
      </c>
      <c r="B60" s="634"/>
      <c r="C60" s="634"/>
      <c r="D60" s="634"/>
      <c r="E60" s="634"/>
      <c r="F60" s="634"/>
      <c r="G60" s="609"/>
      <c r="H60" s="171"/>
      <c r="I60" s="32"/>
      <c r="J60" s="32"/>
      <c r="K60" s="32"/>
      <c r="L60" s="32"/>
      <c r="M60" s="32"/>
      <c r="N60" s="32"/>
      <c r="O60" s="32"/>
      <c r="P60" s="32"/>
      <c r="Q60" s="32"/>
    </row>
    <row r="61" spans="1:17" ht="15" customHeight="1" thickBot="1" x14ac:dyDescent="0.25">
      <c r="A61" s="201" t="s">
        <v>243</v>
      </c>
      <c r="B61" s="624"/>
      <c r="C61" s="624"/>
      <c r="D61" s="624"/>
      <c r="E61" s="624"/>
      <c r="F61" s="624"/>
      <c r="G61" s="608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1:17" ht="13.5" thickBot="1" x14ac:dyDescent="0.25">
      <c r="A62" s="132" t="s">
        <v>80</v>
      </c>
      <c r="B62" s="622"/>
      <c r="C62" s="622"/>
      <c r="D62" s="622"/>
      <c r="E62" s="622"/>
      <c r="F62" s="622"/>
      <c r="G62" s="159"/>
      <c r="H62" s="171"/>
      <c r="I62" s="32"/>
      <c r="J62" s="32"/>
      <c r="K62" s="32"/>
      <c r="L62" s="32"/>
      <c r="M62" s="32"/>
      <c r="N62" s="32"/>
      <c r="O62" s="32"/>
      <c r="P62" s="32"/>
      <c r="Q62" s="32"/>
    </row>
    <row r="63" spans="1:17" ht="13.5" thickBot="1" x14ac:dyDescent="0.25">
      <c r="A63" s="647" t="s">
        <v>81</v>
      </c>
      <c r="B63" s="640">
        <f>SUM(B64+B65)</f>
        <v>4174338</v>
      </c>
      <c r="C63" s="640">
        <f>SUM(C64+C65)</f>
        <v>4174338</v>
      </c>
      <c r="D63" s="640">
        <f>SUM(D64+D65)</f>
        <v>0</v>
      </c>
      <c r="E63" s="640">
        <f>SUM(E64+E65)</f>
        <v>4174338</v>
      </c>
      <c r="F63" s="640">
        <f>SUM(F64+F65)</f>
        <v>0</v>
      </c>
      <c r="G63" s="609"/>
      <c r="H63" s="171"/>
      <c r="I63" s="32"/>
      <c r="J63" s="32"/>
      <c r="K63" s="32"/>
      <c r="L63" s="32"/>
      <c r="M63" s="32"/>
      <c r="N63" s="32"/>
      <c r="O63" s="32"/>
      <c r="P63" s="32"/>
      <c r="Q63" s="32"/>
    </row>
    <row r="64" spans="1:17" ht="13.5" thickBot="1" x14ac:dyDescent="0.25">
      <c r="A64" s="199" t="s">
        <v>275</v>
      </c>
      <c r="B64" s="689">
        <v>4144338</v>
      </c>
      <c r="C64" s="689">
        <v>4144338</v>
      </c>
      <c r="D64" s="689"/>
      <c r="E64" s="689">
        <v>4144338</v>
      </c>
      <c r="F64" s="689"/>
      <c r="G64" s="609"/>
      <c r="H64" s="171"/>
      <c r="I64" s="32"/>
      <c r="J64" s="32"/>
      <c r="K64" s="32"/>
      <c r="L64" s="32"/>
      <c r="M64" s="32"/>
      <c r="N64" s="32"/>
      <c r="O64" s="32"/>
      <c r="P64" s="32"/>
      <c r="Q64" s="32"/>
    </row>
    <row r="65" spans="1:17" ht="23.25" thickBot="1" x14ac:dyDescent="0.25">
      <c r="A65" s="199" t="s">
        <v>512</v>
      </c>
      <c r="B65" s="641">
        <v>30000</v>
      </c>
      <c r="C65" s="641">
        <v>30000</v>
      </c>
      <c r="D65" s="641"/>
      <c r="E65" s="641">
        <v>30000</v>
      </c>
      <c r="F65" s="641"/>
      <c r="G65" s="609"/>
      <c r="H65" s="171"/>
      <c r="I65" s="32"/>
      <c r="J65" s="32"/>
      <c r="K65" s="32"/>
      <c r="L65" s="32"/>
      <c r="M65" s="32"/>
      <c r="N65" s="32"/>
      <c r="O65" s="32"/>
      <c r="P65" s="32"/>
      <c r="Q65" s="32"/>
    </row>
    <row r="66" spans="1:17" ht="13.5" thickBot="1" x14ac:dyDescent="0.25">
      <c r="A66" s="205" t="s">
        <v>214</v>
      </c>
      <c r="B66" s="631">
        <f>SUM(B6+B16+B23+B30+B38+B50+B56+B62+B63)</f>
        <v>168169872</v>
      </c>
      <c r="C66" s="631">
        <f>SUM(C6+C16+C23+C30+C38+C50+C56+C62+C63)</f>
        <v>179116743</v>
      </c>
      <c r="D66" s="631">
        <f>SUM(D6+D16+D23+D30+D38+D50+D56+D62+D63)</f>
        <v>126455567</v>
      </c>
      <c r="E66" s="631">
        <f>SUM(E6+E16+E23+E30+E38+E50+E56+E62+E63)</f>
        <v>43661176</v>
      </c>
      <c r="F66" s="631">
        <f>SUM(F6+F16+F23+F30+F38+F50+F56+F62+F63)</f>
        <v>9000000</v>
      </c>
      <c r="G66" s="821"/>
      <c r="H66" s="32"/>
      <c r="I66" s="32"/>
      <c r="J66" s="32"/>
      <c r="K66" s="32"/>
      <c r="L66" s="32"/>
      <c r="M66" s="32"/>
      <c r="N66" s="32"/>
      <c r="O66" s="32"/>
      <c r="P66" s="32"/>
      <c r="Q66" s="32"/>
    </row>
    <row r="67" spans="1:17" ht="13.5" thickBot="1" x14ac:dyDescent="0.25">
      <c r="A67" s="204"/>
      <c r="B67" s="642"/>
      <c r="C67" s="642"/>
      <c r="D67" s="642"/>
      <c r="E67" s="642"/>
      <c r="F67" s="642"/>
      <c r="G67" s="608"/>
      <c r="H67" s="32"/>
      <c r="I67" s="32"/>
      <c r="J67" s="32"/>
      <c r="K67" s="32"/>
      <c r="L67" s="32"/>
      <c r="M67" s="32"/>
      <c r="N67" s="32"/>
      <c r="O67" s="32"/>
      <c r="P67" s="32"/>
      <c r="Q67" s="32"/>
    </row>
    <row r="68" spans="1:17" ht="21.75" thickBot="1" x14ac:dyDescent="0.25">
      <c r="A68" s="206" t="s">
        <v>218</v>
      </c>
      <c r="B68" s="643">
        <f>SUM(B69+B70+B71)</f>
        <v>0</v>
      </c>
      <c r="C68" s="643">
        <f>SUM(C69+C70+C71)</f>
        <v>0</v>
      </c>
      <c r="D68" s="643">
        <f>SUM(D69+D70+D71)</f>
        <v>0</v>
      </c>
      <c r="E68" s="643">
        <f>SUM(E69+E70+E71)</f>
        <v>0</v>
      </c>
      <c r="F68" s="643">
        <f>SUM(F69+F70+F71)</f>
        <v>0</v>
      </c>
      <c r="G68" s="608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7" ht="22.5" x14ac:dyDescent="0.2">
      <c r="A69" s="198" t="s">
        <v>215</v>
      </c>
      <c r="B69" s="127"/>
      <c r="C69" s="127"/>
      <c r="D69" s="127"/>
      <c r="E69" s="127"/>
      <c r="F69" s="127"/>
      <c r="G69" s="608"/>
      <c r="H69" s="32"/>
      <c r="I69" s="32"/>
      <c r="J69" s="32"/>
      <c r="K69" s="32"/>
      <c r="L69" s="32"/>
      <c r="M69" s="32"/>
      <c r="N69" s="32"/>
      <c r="O69" s="32"/>
      <c r="P69" s="32"/>
      <c r="Q69" s="32"/>
    </row>
    <row r="70" spans="1:17" ht="22.5" x14ac:dyDescent="0.2">
      <c r="A70" s="199" t="s">
        <v>216</v>
      </c>
      <c r="B70" s="211"/>
      <c r="C70" s="211"/>
      <c r="D70" s="211"/>
      <c r="E70" s="211"/>
      <c r="F70" s="211"/>
      <c r="G70" s="608"/>
      <c r="H70" s="32"/>
      <c r="I70" s="32"/>
      <c r="J70" s="32"/>
      <c r="K70" s="32"/>
      <c r="L70" s="32"/>
      <c r="M70" s="32"/>
      <c r="N70" s="32"/>
      <c r="O70" s="32"/>
      <c r="P70" s="32"/>
      <c r="Q70" s="32"/>
    </row>
    <row r="71" spans="1:17" ht="13.5" thickBot="1" x14ac:dyDescent="0.25">
      <c r="A71" s="207" t="s">
        <v>217</v>
      </c>
      <c r="B71" s="624"/>
      <c r="C71" s="624"/>
      <c r="D71" s="624"/>
      <c r="E71" s="624"/>
      <c r="F71" s="624"/>
      <c r="G71" s="608"/>
      <c r="H71" s="32"/>
      <c r="I71" s="32"/>
      <c r="J71" s="32"/>
      <c r="K71" s="32"/>
      <c r="L71" s="32"/>
      <c r="M71" s="32"/>
      <c r="N71" s="32"/>
      <c r="O71" s="32"/>
      <c r="P71" s="32"/>
      <c r="Q71" s="32"/>
    </row>
    <row r="72" spans="1:17" x14ac:dyDescent="0.2">
      <c r="A72" s="208" t="s">
        <v>228</v>
      </c>
      <c r="B72" s="639">
        <f>SUM(B73+B74+B75+B76)</f>
        <v>0</v>
      </c>
      <c r="C72" s="639">
        <f>SUM(C73+C74+C75+C76)</f>
        <v>0</v>
      </c>
      <c r="D72" s="639">
        <f>SUM(D73+D74+D75+D76)</f>
        <v>0</v>
      </c>
      <c r="E72" s="639">
        <f>SUM(E73+E74+E75+E76)</f>
        <v>0</v>
      </c>
      <c r="F72" s="639">
        <f>SUM(F73+F74+F75+F76)</f>
        <v>0</v>
      </c>
      <c r="G72" s="608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1:17" ht="22.5" x14ac:dyDescent="0.2">
      <c r="A73" s="199" t="s">
        <v>219</v>
      </c>
      <c r="B73" s="634"/>
      <c r="C73" s="634"/>
      <c r="D73" s="634"/>
      <c r="E73" s="634"/>
      <c r="F73" s="634"/>
      <c r="G73" s="608"/>
      <c r="H73" s="32"/>
      <c r="I73" s="32"/>
      <c r="J73" s="32"/>
      <c r="K73" s="32"/>
      <c r="L73" s="32"/>
      <c r="M73" s="32"/>
      <c r="N73" s="32"/>
      <c r="O73" s="32"/>
      <c r="P73" s="32"/>
      <c r="Q73" s="32"/>
    </row>
    <row r="74" spans="1:17" ht="22.5" x14ac:dyDescent="0.2">
      <c r="A74" s="199" t="s">
        <v>220</v>
      </c>
      <c r="B74" s="634"/>
      <c r="C74" s="634"/>
      <c r="D74" s="634"/>
      <c r="E74" s="634"/>
      <c r="F74" s="634"/>
      <c r="G74" s="608"/>
      <c r="H74" s="32"/>
      <c r="I74" s="32"/>
      <c r="J74" s="32"/>
      <c r="K74" s="32"/>
      <c r="L74" s="32"/>
      <c r="M74" s="32"/>
      <c r="N74" s="32"/>
      <c r="O74" s="32"/>
      <c r="P74" s="32"/>
      <c r="Q74" s="32"/>
    </row>
    <row r="75" spans="1:17" ht="22.5" x14ac:dyDescent="0.2">
      <c r="A75" s="199" t="s">
        <v>221</v>
      </c>
      <c r="B75" s="511"/>
      <c r="C75" s="511"/>
      <c r="D75" s="511"/>
      <c r="E75" s="511"/>
      <c r="F75" s="511"/>
      <c r="G75" s="608"/>
      <c r="H75" s="32"/>
      <c r="I75" s="32"/>
      <c r="J75" s="32"/>
      <c r="K75" s="32"/>
      <c r="L75" s="32"/>
      <c r="M75" s="32"/>
      <c r="N75" s="32"/>
      <c r="O75" s="32"/>
      <c r="P75" s="32"/>
      <c r="Q75" s="32"/>
    </row>
    <row r="76" spans="1:17" ht="23.25" thickBot="1" x14ac:dyDescent="0.25">
      <c r="A76" s="201" t="s">
        <v>222</v>
      </c>
      <c r="B76" s="624"/>
      <c r="C76" s="624"/>
      <c r="D76" s="624"/>
      <c r="E76" s="624"/>
      <c r="F76" s="624"/>
      <c r="G76" s="176"/>
      <c r="H76" s="32"/>
      <c r="I76" s="32"/>
      <c r="J76" s="32"/>
      <c r="K76" s="32"/>
      <c r="L76" s="32"/>
      <c r="M76" s="32"/>
      <c r="N76" s="32"/>
      <c r="O76" s="32"/>
      <c r="P76" s="32"/>
      <c r="Q76" s="32"/>
    </row>
    <row r="77" spans="1:17" ht="13.5" thickBot="1" x14ac:dyDescent="0.25">
      <c r="A77" s="206" t="s">
        <v>229</v>
      </c>
      <c r="B77" s="631">
        <f>SUM(B78+B79)</f>
        <v>56736131</v>
      </c>
      <c r="C77" s="631">
        <f>SUM(C78+C79)</f>
        <v>56736131</v>
      </c>
      <c r="D77" s="631">
        <f>SUM(D78+D79)</f>
        <v>56736131</v>
      </c>
      <c r="E77" s="631">
        <f>SUM(E78+E79)</f>
        <v>0</v>
      </c>
      <c r="F77" s="631">
        <f>SUM(F78+F79)</f>
        <v>0</v>
      </c>
      <c r="G77" s="159"/>
      <c r="H77" s="171"/>
      <c r="I77" s="32"/>
      <c r="J77" s="32"/>
      <c r="K77" s="32"/>
      <c r="L77" s="32"/>
      <c r="M77" s="32"/>
      <c r="N77" s="32"/>
      <c r="O77" s="32"/>
      <c r="P77" s="32"/>
      <c r="Q77" s="32"/>
    </row>
    <row r="78" spans="1:17" ht="22.5" x14ac:dyDescent="0.2">
      <c r="A78" s="198" t="s">
        <v>223</v>
      </c>
      <c r="B78" s="508">
        <v>56736131</v>
      </c>
      <c r="C78" s="508">
        <v>56736131</v>
      </c>
      <c r="D78" s="508">
        <v>56736131</v>
      </c>
      <c r="E78" s="508"/>
      <c r="F78" s="508"/>
      <c r="G78" s="651"/>
      <c r="H78" s="32"/>
      <c r="I78" s="32"/>
      <c r="J78" s="32"/>
      <c r="K78" s="32"/>
      <c r="L78" s="32"/>
      <c r="M78" s="32"/>
      <c r="N78" s="32"/>
      <c r="O78" s="32"/>
      <c r="P78" s="32"/>
      <c r="Q78" s="32"/>
    </row>
    <row r="79" spans="1:17" ht="23.25" thickBot="1" x14ac:dyDescent="0.25">
      <c r="A79" s="201" t="s">
        <v>224</v>
      </c>
      <c r="B79" s="624"/>
      <c r="C79" s="624"/>
      <c r="D79" s="624"/>
      <c r="E79" s="624"/>
      <c r="F79" s="624"/>
      <c r="G79" s="176"/>
      <c r="H79" s="32"/>
      <c r="I79" s="32"/>
      <c r="J79" s="32"/>
      <c r="K79" s="32"/>
      <c r="L79" s="32"/>
      <c r="M79" s="32"/>
      <c r="N79" s="32"/>
      <c r="O79" s="32"/>
      <c r="P79" s="32"/>
      <c r="Q79" s="32"/>
    </row>
    <row r="80" spans="1:17" ht="13.5" thickBot="1" x14ac:dyDescent="0.25">
      <c r="A80" s="221" t="s">
        <v>230</v>
      </c>
      <c r="B80" s="644">
        <f>SUM(B81+B82+B83)</f>
        <v>0</v>
      </c>
      <c r="C80" s="644">
        <f>SUM(C81+C82+C83)</f>
        <v>0</v>
      </c>
      <c r="D80" s="644">
        <f>SUM(D81+D82+D83)</f>
        <v>0</v>
      </c>
      <c r="E80" s="644">
        <f>SUM(E81+E82+E83)</f>
        <v>0</v>
      </c>
      <c r="F80" s="644">
        <f>SUM(F81+F82+F83)</f>
        <v>0</v>
      </c>
      <c r="G80" s="608"/>
      <c r="H80" s="32"/>
      <c r="I80" s="32"/>
      <c r="J80" s="32"/>
      <c r="K80" s="32"/>
      <c r="L80" s="32"/>
      <c r="M80" s="32"/>
      <c r="N80" s="32"/>
      <c r="O80" s="32"/>
      <c r="P80" s="32"/>
      <c r="Q80" s="32"/>
    </row>
    <row r="81" spans="1:17" x14ac:dyDescent="0.2">
      <c r="A81" s="198" t="s">
        <v>225</v>
      </c>
      <c r="B81" s="127"/>
      <c r="C81" s="127"/>
      <c r="D81" s="127"/>
      <c r="E81" s="127"/>
      <c r="F81" s="127"/>
      <c r="G81" s="608"/>
      <c r="H81" s="32"/>
      <c r="I81" s="32"/>
      <c r="J81" s="32"/>
      <c r="K81" s="32"/>
      <c r="L81" s="32"/>
      <c r="M81" s="32"/>
      <c r="N81" s="32"/>
      <c r="O81" s="32"/>
      <c r="P81" s="32"/>
      <c r="Q81" s="32"/>
    </row>
    <row r="82" spans="1:17" ht="22.5" x14ac:dyDescent="0.2">
      <c r="A82" s="199" t="s">
        <v>226</v>
      </c>
      <c r="B82" s="511"/>
      <c r="C82" s="511"/>
      <c r="D82" s="511"/>
      <c r="E82" s="511"/>
      <c r="F82" s="511"/>
      <c r="G82" s="608"/>
      <c r="H82" s="32"/>
      <c r="I82" s="32"/>
      <c r="J82" s="32"/>
      <c r="K82" s="32"/>
      <c r="L82" s="32"/>
      <c r="M82" s="32"/>
      <c r="N82" s="32"/>
      <c r="O82" s="32"/>
      <c r="P82" s="32"/>
      <c r="Q82" s="32"/>
    </row>
    <row r="83" spans="1:17" ht="13.5" thickBot="1" x14ac:dyDescent="0.25">
      <c r="A83" s="200" t="s">
        <v>227</v>
      </c>
      <c r="B83" s="624"/>
      <c r="C83" s="624"/>
      <c r="D83" s="624"/>
      <c r="E83" s="624"/>
      <c r="F83" s="624"/>
      <c r="G83" s="608"/>
      <c r="H83" s="32"/>
      <c r="I83" s="32"/>
      <c r="J83" s="32"/>
      <c r="K83" s="32"/>
      <c r="L83" s="32"/>
      <c r="M83" s="32"/>
      <c r="N83" s="32"/>
      <c r="O83" s="32"/>
      <c r="P83" s="32"/>
      <c r="Q83" s="32"/>
    </row>
    <row r="84" spans="1:17" ht="13.5" thickBot="1" x14ac:dyDescent="0.25">
      <c r="A84" s="221" t="s">
        <v>231</v>
      </c>
      <c r="B84" s="644"/>
      <c r="C84" s="644"/>
      <c r="D84" s="644"/>
      <c r="E84" s="644"/>
      <c r="F84" s="644"/>
      <c r="G84" s="608"/>
      <c r="H84" s="32"/>
      <c r="I84" s="32"/>
      <c r="J84" s="32"/>
      <c r="K84" s="32"/>
      <c r="L84" s="32"/>
      <c r="M84" s="32"/>
      <c r="N84" s="32"/>
      <c r="O84" s="32"/>
      <c r="P84" s="32"/>
      <c r="Q84" s="32"/>
    </row>
    <row r="85" spans="1:17" ht="13.5" thickBot="1" x14ac:dyDescent="0.25">
      <c r="A85" s="206" t="s">
        <v>232</v>
      </c>
      <c r="B85" s="211"/>
      <c r="C85" s="211"/>
      <c r="D85" s="211"/>
      <c r="E85" s="211"/>
      <c r="F85" s="211"/>
      <c r="G85" s="608"/>
      <c r="H85" s="32"/>
      <c r="I85" s="32"/>
      <c r="J85" s="32"/>
      <c r="K85" s="32"/>
      <c r="L85" s="32"/>
      <c r="M85" s="32"/>
      <c r="N85" s="32"/>
      <c r="O85" s="32"/>
      <c r="P85" s="32"/>
      <c r="Q85" s="32"/>
    </row>
    <row r="86" spans="1:17" ht="21.75" thickBot="1" x14ac:dyDescent="0.25">
      <c r="A86" s="221" t="s">
        <v>233</v>
      </c>
      <c r="B86" s="644"/>
      <c r="C86" s="644"/>
      <c r="D86" s="644"/>
      <c r="E86" s="644"/>
      <c r="F86" s="644"/>
      <c r="G86" s="608"/>
      <c r="H86" s="32"/>
      <c r="I86" s="32"/>
      <c r="J86" s="32"/>
      <c r="K86" s="32"/>
      <c r="L86" s="32"/>
      <c r="M86" s="32"/>
      <c r="N86" s="32"/>
      <c r="O86" s="32"/>
      <c r="P86" s="32"/>
      <c r="Q86" s="32"/>
    </row>
    <row r="87" spans="1:17" ht="22.5" thickBot="1" x14ac:dyDescent="0.25">
      <c r="A87" s="209" t="s">
        <v>234</v>
      </c>
      <c r="B87" s="650">
        <f>SUM(B68+B72+B77+B80+B84+B85+B86)</f>
        <v>56736131</v>
      </c>
      <c r="C87" s="650">
        <f>SUM(C68+C72+C77+C80+C84+C85+C86)</f>
        <v>56736131</v>
      </c>
      <c r="D87" s="650">
        <f>SUM(D68+D72+D77+D80+D84+D85+D86)</f>
        <v>56736131</v>
      </c>
      <c r="E87" s="650">
        <f>SUM(E68+E72+E77+E80+E84+E85+E86)</f>
        <v>0</v>
      </c>
      <c r="F87" s="650">
        <f>SUM(F68+F72+F77+F80+F84+F85+F86)</f>
        <v>0</v>
      </c>
      <c r="G87" s="608"/>
      <c r="H87" s="32"/>
      <c r="I87" s="32"/>
      <c r="J87" s="32"/>
      <c r="K87" s="32"/>
      <c r="L87" s="32"/>
      <c r="M87" s="32"/>
      <c r="N87" s="32"/>
      <c r="O87" s="32"/>
      <c r="P87" s="32"/>
      <c r="Q87" s="32"/>
    </row>
    <row r="88" spans="1:17" ht="13.5" thickBot="1" x14ac:dyDescent="0.25">
      <c r="A88" s="222" t="s">
        <v>105</v>
      </c>
      <c r="B88" s="645">
        <f>SUM(B66+B87)</f>
        <v>224906003</v>
      </c>
      <c r="C88" s="645">
        <f>SUM(C66+C87)</f>
        <v>235852874</v>
      </c>
      <c r="D88" s="645">
        <f>SUM(D66+D87)</f>
        <v>183191698</v>
      </c>
      <c r="E88" s="645">
        <f>SUM(E66+E87)</f>
        <v>43661176</v>
      </c>
      <c r="F88" s="645">
        <f>SUM(F66+F87)</f>
        <v>9000000</v>
      </c>
      <c r="G88" s="679"/>
      <c r="H88" s="32"/>
      <c r="I88" s="32"/>
      <c r="J88" s="32"/>
      <c r="K88" s="32"/>
      <c r="L88" s="32"/>
      <c r="M88" s="32"/>
      <c r="N88" s="32"/>
      <c r="O88" s="32"/>
      <c r="P88" s="32"/>
      <c r="Q88" s="32"/>
    </row>
    <row r="89" spans="1:17" x14ac:dyDescent="0.2">
      <c r="B89" s="2"/>
      <c r="C89" s="649"/>
      <c r="D89" s="2"/>
      <c r="E89" s="2"/>
      <c r="F89" s="2"/>
      <c r="G89" s="523"/>
      <c r="H89" s="32"/>
      <c r="I89" s="32"/>
      <c r="J89" s="32"/>
      <c r="K89" s="32"/>
      <c r="L89" s="32"/>
      <c r="M89" s="32"/>
      <c r="N89" s="32"/>
      <c r="O89" s="32"/>
      <c r="P89" s="32"/>
      <c r="Q89" s="32"/>
    </row>
    <row r="90" spans="1:17" x14ac:dyDescent="0.2">
      <c r="A90" s="33"/>
      <c r="B90" s="5"/>
      <c r="C90" s="2"/>
      <c r="D90" s="5"/>
      <c r="E90" s="5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</row>
    <row r="91" spans="1:17" x14ac:dyDescent="0.2">
      <c r="A91" s="33"/>
      <c r="B91" s="5"/>
      <c r="C91" s="5"/>
      <c r="D91" s="5"/>
      <c r="E91" s="5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</row>
    <row r="92" spans="1:17" x14ac:dyDescent="0.2">
      <c r="A92" s="33"/>
      <c r="B92" s="5"/>
      <c r="C92" s="5"/>
      <c r="D92" s="5"/>
      <c r="E92" s="5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</row>
    <row r="93" spans="1:17" x14ac:dyDescent="0.2">
      <c r="A93" s="33"/>
      <c r="B93" s="5"/>
      <c r="C93" s="5"/>
      <c r="D93" s="5"/>
      <c r="E93" s="5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</row>
    <row r="94" spans="1:17" x14ac:dyDescent="0.2">
      <c r="A94" s="33"/>
      <c r="B94" s="5"/>
      <c r="C94" s="5"/>
      <c r="D94" s="5"/>
      <c r="E94" s="5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</row>
    <row r="95" spans="1:17" x14ac:dyDescent="0.2">
      <c r="A95" s="33"/>
      <c r="B95" s="5"/>
      <c r="C95" s="5"/>
      <c r="D95" s="5"/>
      <c r="E95" s="5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</row>
    <row r="96" spans="1:17" x14ac:dyDescent="0.2">
      <c r="A96" s="33"/>
      <c r="B96" s="5"/>
      <c r="C96" s="5"/>
      <c r="D96" s="5"/>
      <c r="E96" s="5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</row>
    <row r="97" spans="1:17" x14ac:dyDescent="0.2">
      <c r="A97" s="33"/>
      <c r="B97" s="5"/>
      <c r="C97" s="5"/>
      <c r="D97" s="5"/>
      <c r="E97" s="5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</row>
    <row r="98" spans="1:17" x14ac:dyDescent="0.2">
      <c r="A98" s="33"/>
      <c r="B98" s="5"/>
      <c r="C98" s="5"/>
      <c r="D98" s="5"/>
      <c r="E98" s="5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</row>
    <row r="99" spans="1:17" x14ac:dyDescent="0.2">
      <c r="A99" s="33"/>
      <c r="B99" s="5"/>
      <c r="C99" s="5"/>
      <c r="D99" s="5"/>
      <c r="E99" s="5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</row>
    <row r="100" spans="1:17" x14ac:dyDescent="0.2">
      <c r="A100" s="33"/>
      <c r="B100" s="5"/>
      <c r="C100" s="5"/>
      <c r="D100" s="5"/>
      <c r="E100" s="5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</row>
    <row r="101" spans="1:17" x14ac:dyDescent="0.2">
      <c r="A101" s="33"/>
      <c r="B101" s="5"/>
      <c r="C101" s="5"/>
      <c r="D101" s="5"/>
      <c r="E101" s="5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</row>
    <row r="102" spans="1:17" x14ac:dyDescent="0.2">
      <c r="A102" s="33"/>
      <c r="B102" s="5"/>
      <c r="C102" s="5"/>
      <c r="D102" s="5"/>
      <c r="E102" s="5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</row>
    <row r="103" spans="1:17" x14ac:dyDescent="0.2">
      <c r="A103" s="33"/>
      <c r="B103" s="5"/>
      <c r="C103" s="5"/>
      <c r="D103" s="5"/>
      <c r="E103" s="5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</row>
    <row r="104" spans="1:17" x14ac:dyDescent="0.2">
      <c r="A104" s="33"/>
      <c r="B104" s="5"/>
      <c r="C104" s="5"/>
      <c r="D104" s="5"/>
      <c r="E104" s="5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</row>
    <row r="105" spans="1:17" x14ac:dyDescent="0.2">
      <c r="A105" s="33"/>
      <c r="B105" s="5"/>
      <c r="C105" s="5"/>
      <c r="D105" s="5"/>
      <c r="E105" s="5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</row>
    <row r="106" spans="1:17" x14ac:dyDescent="0.2">
      <c r="A106" s="33"/>
      <c r="B106" s="5"/>
      <c r="C106" s="5"/>
      <c r="D106" s="5"/>
      <c r="E106" s="5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</row>
    <row r="107" spans="1:17" x14ac:dyDescent="0.2">
      <c r="A107" s="33"/>
      <c r="B107" s="5"/>
      <c r="C107" s="5"/>
      <c r="D107" s="5"/>
      <c r="E107" s="5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</row>
    <row r="108" spans="1:17" x14ac:dyDescent="0.2">
      <c r="A108" s="33"/>
      <c r="B108" s="5"/>
      <c r="C108" s="5"/>
      <c r="D108" s="5"/>
      <c r="E108" s="5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</row>
    <row r="109" spans="1:17" x14ac:dyDescent="0.2">
      <c r="A109" s="168"/>
      <c r="B109" s="5"/>
      <c r="C109" s="5"/>
      <c r="D109" s="5"/>
      <c r="E109" s="5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</row>
    <row r="110" spans="1:17" ht="12" customHeight="1" x14ac:dyDescent="0.2">
      <c r="A110" s="4"/>
      <c r="B110" s="5"/>
      <c r="C110" s="5"/>
      <c r="D110" s="5"/>
      <c r="E110" s="5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</row>
    <row r="111" spans="1:17" x14ac:dyDescent="0.2">
      <c r="A111" s="169"/>
      <c r="B111" s="5"/>
      <c r="C111" s="5"/>
      <c r="D111" s="5"/>
      <c r="E111" s="5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</row>
    <row r="112" spans="1:17" x14ac:dyDescent="0.2">
      <c r="A112" s="4"/>
      <c r="B112" s="5"/>
      <c r="C112" s="5"/>
      <c r="D112" s="5"/>
      <c r="E112" s="5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</row>
    <row r="113" spans="1:17" x14ac:dyDescent="0.2">
      <c r="A113" s="32"/>
      <c r="B113" s="32"/>
      <c r="C113" s="5"/>
      <c r="D113" s="5"/>
      <c r="E113" s="5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</row>
    <row r="114" spans="1:17" x14ac:dyDescent="0.2">
      <c r="A114" s="32"/>
      <c r="B114" s="5"/>
      <c r="C114" s="32"/>
      <c r="D114" s="5"/>
      <c r="E114" s="5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</row>
    <row r="115" spans="1:17" x14ac:dyDescent="0.2">
      <c r="A115" s="32"/>
      <c r="B115" s="5"/>
      <c r="C115" s="5"/>
      <c r="D115" s="5"/>
      <c r="E115" s="5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</row>
    <row r="116" spans="1:17" x14ac:dyDescent="0.2">
      <c r="A116" s="32"/>
      <c r="B116" s="5"/>
      <c r="C116" s="5"/>
      <c r="D116" s="5"/>
      <c r="E116" s="5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</row>
    <row r="117" spans="1:17" x14ac:dyDescent="0.2">
      <c r="A117" s="32"/>
      <c r="B117" s="5"/>
      <c r="C117" s="5"/>
      <c r="D117" s="5"/>
      <c r="E117" s="5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</row>
    <row r="118" spans="1:17" x14ac:dyDescent="0.2">
      <c r="A118" s="32"/>
      <c r="B118" s="5"/>
      <c r="C118" s="5"/>
      <c r="D118" s="5"/>
      <c r="E118" s="5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</row>
    <row r="119" spans="1:17" x14ac:dyDescent="0.2">
      <c r="A119" s="31"/>
      <c r="B119" s="5"/>
      <c r="C119" s="5"/>
      <c r="D119" s="5"/>
      <c r="E119" s="5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</row>
    <row r="120" spans="1:17" x14ac:dyDescent="0.2">
      <c r="A120" s="32"/>
      <c r="B120" s="5"/>
      <c r="C120" s="5"/>
      <c r="D120" s="5"/>
      <c r="E120" s="5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</row>
    <row r="121" spans="1:17" x14ac:dyDescent="0.2">
      <c r="A121" s="32"/>
      <c r="B121" s="5"/>
      <c r="C121" s="5"/>
      <c r="D121" s="5"/>
      <c r="E121" s="5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</row>
    <row r="122" spans="1:17" x14ac:dyDescent="0.2">
      <c r="A122" s="32"/>
      <c r="B122" s="32"/>
      <c r="C122" s="5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</row>
    <row r="123" spans="1:17" x14ac:dyDescent="0.2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</row>
    <row r="124" spans="1:17" x14ac:dyDescent="0.2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</row>
    <row r="125" spans="1:17" x14ac:dyDescent="0.2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</row>
    <row r="126" spans="1:17" x14ac:dyDescent="0.2">
      <c r="A126" s="31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</row>
    <row r="127" spans="1:17" x14ac:dyDescent="0.2">
      <c r="A127" s="31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</row>
    <row r="128" spans="1:17" x14ac:dyDescent="0.2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</row>
    <row r="129" spans="1:17" x14ac:dyDescent="0.2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</row>
    <row r="130" spans="1:17" x14ac:dyDescent="0.2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</row>
    <row r="131" spans="1:17" x14ac:dyDescent="0.2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</row>
    <row r="132" spans="1:17" x14ac:dyDescent="0.2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</row>
    <row r="133" spans="1:17" x14ac:dyDescent="0.2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</row>
    <row r="134" spans="1:17" x14ac:dyDescent="0.2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</row>
    <row r="135" spans="1:17" x14ac:dyDescent="0.2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</row>
    <row r="136" spans="1:17" x14ac:dyDescent="0.2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</row>
    <row r="137" spans="1:17" x14ac:dyDescent="0.2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</row>
    <row r="138" spans="1:17" x14ac:dyDescent="0.2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</row>
    <row r="139" spans="1:17" x14ac:dyDescent="0.2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</row>
    <row r="140" spans="1:17" x14ac:dyDescent="0.2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</row>
    <row r="141" spans="1:17" x14ac:dyDescent="0.2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</row>
    <row r="142" spans="1:17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</row>
    <row r="143" spans="1:17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</row>
    <row r="144" spans="1:17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</row>
    <row r="145" spans="1:17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</row>
    <row r="146" spans="1:17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</row>
    <row r="147" spans="1:17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</row>
    <row r="148" spans="1:17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</row>
    <row r="149" spans="1:17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</row>
    <row r="150" spans="1:17" x14ac:dyDescent="0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</row>
    <row r="151" spans="1:17" x14ac:dyDescent="0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</row>
    <row r="152" spans="1:17" x14ac:dyDescent="0.2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</row>
    <row r="153" spans="1:17" x14ac:dyDescent="0.2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</row>
    <row r="154" spans="1:17" x14ac:dyDescent="0.2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</row>
    <row r="155" spans="1:17" x14ac:dyDescent="0.2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</row>
    <row r="156" spans="1:17" x14ac:dyDescent="0.2">
      <c r="A156" s="32"/>
      <c r="B156" s="32"/>
      <c r="C156" s="32"/>
      <c r="D156" s="32"/>
      <c r="E156" s="32"/>
      <c r="F156" s="32"/>
      <c r="G156" s="32"/>
      <c r="H156" s="32"/>
    </row>
    <row r="157" spans="1:17" x14ac:dyDescent="0.2">
      <c r="A157" s="32"/>
      <c r="B157" s="32"/>
      <c r="C157" s="32"/>
      <c r="D157" s="32"/>
      <c r="E157" s="32"/>
      <c r="F157" s="32"/>
      <c r="G157" s="32"/>
      <c r="H157" s="32"/>
    </row>
    <row r="158" spans="1:17" x14ac:dyDescent="0.2">
      <c r="A158" s="32"/>
      <c r="B158" s="32"/>
      <c r="C158" s="32"/>
      <c r="D158" s="32"/>
      <c r="E158" s="32"/>
      <c r="F158" s="32"/>
      <c r="G158" s="32"/>
      <c r="H158" s="32"/>
    </row>
    <row r="159" spans="1:17" x14ac:dyDescent="0.2">
      <c r="A159" s="32"/>
      <c r="B159" s="32"/>
      <c r="C159" s="32"/>
      <c r="D159" s="32"/>
      <c r="E159" s="32"/>
      <c r="F159" s="32"/>
      <c r="G159" s="32"/>
      <c r="H159" s="32"/>
    </row>
    <row r="160" spans="1:17" x14ac:dyDescent="0.2">
      <c r="A160" s="32"/>
      <c r="B160" s="32"/>
      <c r="C160" s="32"/>
      <c r="D160" s="32"/>
      <c r="E160" s="32"/>
      <c r="F160" s="32"/>
      <c r="G160" s="32"/>
      <c r="H160" s="32"/>
    </row>
    <row r="161" spans="1:8" x14ac:dyDescent="0.2">
      <c r="A161" s="32"/>
      <c r="B161" s="32"/>
      <c r="C161" s="32"/>
      <c r="D161" s="32"/>
      <c r="E161" s="32"/>
      <c r="F161" s="32"/>
      <c r="G161" s="32"/>
      <c r="H161" s="32"/>
    </row>
    <row r="162" spans="1:8" x14ac:dyDescent="0.2">
      <c r="A162" s="32"/>
      <c r="B162" s="32"/>
      <c r="C162" s="32"/>
      <c r="D162" s="32"/>
      <c r="E162" s="32"/>
      <c r="F162" s="32"/>
      <c r="G162" s="32"/>
      <c r="H162" s="32"/>
    </row>
    <row r="163" spans="1:8" x14ac:dyDescent="0.2">
      <c r="A163" s="32"/>
      <c r="B163" s="32"/>
      <c r="C163" s="32"/>
      <c r="D163" s="32"/>
      <c r="E163" s="32"/>
      <c r="F163" s="32"/>
      <c r="G163" s="32"/>
      <c r="H163" s="32"/>
    </row>
    <row r="164" spans="1:8" x14ac:dyDescent="0.2">
      <c r="A164" s="32"/>
      <c r="B164" s="32"/>
      <c r="C164" s="32"/>
      <c r="D164" s="32"/>
      <c r="E164" s="32"/>
      <c r="F164" s="32"/>
      <c r="G164" s="32"/>
      <c r="H164" s="32"/>
    </row>
    <row r="165" spans="1:8" x14ac:dyDescent="0.2">
      <c r="A165" s="32"/>
      <c r="B165" s="32"/>
      <c r="C165" s="32"/>
      <c r="D165" s="32"/>
      <c r="E165" s="32"/>
      <c r="F165" s="32"/>
      <c r="G165" s="32"/>
      <c r="H165" s="32"/>
    </row>
    <row r="166" spans="1:8" x14ac:dyDescent="0.2">
      <c r="A166" s="32"/>
      <c r="B166" s="32"/>
      <c r="C166" s="32"/>
      <c r="D166" s="32"/>
      <c r="E166" s="32"/>
      <c r="F166" s="32"/>
      <c r="G166" s="32"/>
      <c r="H166" s="32"/>
    </row>
    <row r="167" spans="1:8" x14ac:dyDescent="0.2">
      <c r="A167" s="32"/>
      <c r="B167" s="32"/>
      <c r="C167" s="32"/>
      <c r="D167" s="32"/>
      <c r="E167" s="32"/>
      <c r="F167" s="32"/>
      <c r="G167" s="32"/>
      <c r="H167" s="32"/>
    </row>
    <row r="168" spans="1:8" x14ac:dyDescent="0.2">
      <c r="A168" s="32"/>
      <c r="B168" s="32"/>
      <c r="C168" s="32"/>
      <c r="D168" s="32"/>
      <c r="E168" s="32"/>
      <c r="F168" s="32"/>
      <c r="G168" s="32"/>
      <c r="H168" s="32"/>
    </row>
    <row r="169" spans="1:8" x14ac:dyDescent="0.2">
      <c r="A169" s="32"/>
      <c r="B169" s="32"/>
      <c r="C169" s="32"/>
      <c r="D169" s="32"/>
      <c r="E169" s="32"/>
      <c r="F169" s="32"/>
      <c r="G169" s="32"/>
      <c r="H169" s="32"/>
    </row>
    <row r="170" spans="1:8" x14ac:dyDescent="0.2">
      <c r="A170" s="32"/>
      <c r="B170" s="32"/>
      <c r="C170" s="32"/>
      <c r="D170" s="32"/>
      <c r="E170" s="32"/>
      <c r="F170" s="32"/>
      <c r="G170" s="32"/>
      <c r="H170" s="32"/>
    </row>
    <row r="171" spans="1:8" x14ac:dyDescent="0.2">
      <c r="A171" s="32"/>
      <c r="B171" s="32"/>
      <c r="C171" s="32"/>
      <c r="D171" s="32"/>
      <c r="E171" s="32"/>
      <c r="F171" s="32"/>
      <c r="G171" s="32"/>
      <c r="H171" s="32"/>
    </row>
    <row r="172" spans="1:8" x14ac:dyDescent="0.2">
      <c r="A172" s="32"/>
      <c r="B172" s="32"/>
      <c r="C172" s="32"/>
      <c r="D172" s="32"/>
      <c r="E172" s="32"/>
      <c r="F172" s="32"/>
      <c r="G172" s="32"/>
      <c r="H172" s="32"/>
    </row>
    <row r="173" spans="1:8" x14ac:dyDescent="0.2">
      <c r="A173" s="32"/>
      <c r="B173" s="32"/>
      <c r="C173" s="32"/>
      <c r="D173" s="32"/>
      <c r="E173" s="32"/>
      <c r="F173" s="32"/>
      <c r="G173" s="32"/>
      <c r="H173" s="32"/>
    </row>
    <row r="174" spans="1:8" x14ac:dyDescent="0.2">
      <c r="A174" s="32"/>
      <c r="B174" s="32"/>
      <c r="C174" s="32"/>
      <c r="D174" s="32"/>
      <c r="E174" s="32"/>
      <c r="F174" s="32"/>
      <c r="G174" s="32"/>
      <c r="H174" s="32"/>
    </row>
    <row r="175" spans="1:8" x14ac:dyDescent="0.2">
      <c r="A175" s="32"/>
      <c r="B175" s="32"/>
      <c r="C175" s="32"/>
      <c r="D175" s="32"/>
      <c r="E175" s="32"/>
      <c r="F175" s="32"/>
      <c r="G175" s="32"/>
      <c r="H175" s="32"/>
    </row>
    <row r="176" spans="1:8" x14ac:dyDescent="0.2">
      <c r="A176" s="32"/>
      <c r="B176" s="32"/>
      <c r="C176" s="32"/>
      <c r="D176" s="32"/>
      <c r="E176" s="32"/>
      <c r="F176" s="32"/>
      <c r="G176" s="32"/>
      <c r="H176" s="32"/>
    </row>
    <row r="177" spans="1:8" x14ac:dyDescent="0.2">
      <c r="A177" s="32"/>
      <c r="B177" s="32"/>
      <c r="C177" s="32"/>
      <c r="D177" s="32"/>
      <c r="E177" s="32"/>
      <c r="F177" s="32"/>
      <c r="G177" s="32"/>
      <c r="H177" s="32"/>
    </row>
    <row r="178" spans="1:8" x14ac:dyDescent="0.2">
      <c r="A178" s="32"/>
      <c r="B178" s="32"/>
      <c r="C178" s="32"/>
      <c r="D178" s="32"/>
      <c r="E178" s="32"/>
      <c r="F178" s="32"/>
      <c r="G178" s="32"/>
      <c r="H178" s="32"/>
    </row>
    <row r="179" spans="1:8" x14ac:dyDescent="0.2">
      <c r="A179" s="32"/>
      <c r="B179" s="32"/>
      <c r="C179" s="32"/>
      <c r="D179" s="32"/>
      <c r="E179" s="32"/>
      <c r="F179" s="32"/>
      <c r="G179" s="32"/>
      <c r="H179" s="32"/>
    </row>
    <row r="180" spans="1:8" x14ac:dyDescent="0.2">
      <c r="A180" s="32"/>
      <c r="B180" s="32"/>
      <c r="C180" s="32"/>
      <c r="D180" s="32"/>
      <c r="E180" s="32"/>
      <c r="F180" s="32"/>
      <c r="G180" s="32"/>
      <c r="H180" s="32"/>
    </row>
    <row r="181" spans="1:8" x14ac:dyDescent="0.2">
      <c r="A181" s="32"/>
      <c r="B181" s="32"/>
      <c r="C181" s="32"/>
      <c r="D181" s="32"/>
      <c r="E181" s="32"/>
      <c r="F181" s="32"/>
      <c r="G181" s="32"/>
      <c r="H181" s="32"/>
    </row>
    <row r="182" spans="1:8" x14ac:dyDescent="0.2">
      <c r="A182" s="32"/>
      <c r="B182" s="32"/>
      <c r="C182" s="32"/>
      <c r="D182" s="32"/>
      <c r="E182" s="32"/>
      <c r="F182" s="32"/>
      <c r="G182" s="32"/>
      <c r="H182" s="32"/>
    </row>
    <row r="183" spans="1:8" x14ac:dyDescent="0.2">
      <c r="A183" s="32"/>
      <c r="B183" s="32"/>
      <c r="C183" s="32"/>
      <c r="D183" s="32"/>
      <c r="E183" s="32"/>
      <c r="F183" s="32"/>
      <c r="G183" s="32"/>
      <c r="H183" s="32"/>
    </row>
    <row r="184" spans="1:8" x14ac:dyDescent="0.2">
      <c r="A184" s="32"/>
      <c r="B184" s="32"/>
      <c r="C184" s="32"/>
      <c r="D184" s="32"/>
      <c r="E184" s="32"/>
      <c r="F184" s="32"/>
      <c r="G184" s="32"/>
      <c r="H184" s="32"/>
    </row>
    <row r="185" spans="1:8" x14ac:dyDescent="0.2">
      <c r="A185" s="32"/>
      <c r="B185" s="32"/>
      <c r="C185" s="32"/>
      <c r="D185" s="32"/>
      <c r="E185" s="32"/>
      <c r="F185" s="32"/>
      <c r="G185" s="32"/>
      <c r="H185" s="32"/>
    </row>
    <row r="186" spans="1:8" x14ac:dyDescent="0.2">
      <c r="A186" s="32"/>
      <c r="B186" s="32"/>
      <c r="C186" s="32"/>
      <c r="D186" s="32"/>
      <c r="E186" s="32"/>
      <c r="F186" s="32"/>
      <c r="G186" s="32"/>
      <c r="H186" s="32"/>
    </row>
    <row r="187" spans="1:8" x14ac:dyDescent="0.2">
      <c r="A187" s="32"/>
      <c r="B187" s="32"/>
      <c r="C187" s="32"/>
      <c r="D187" s="32"/>
      <c r="E187" s="32"/>
      <c r="F187" s="32"/>
      <c r="G187" s="32"/>
      <c r="H187" s="32"/>
    </row>
    <row r="188" spans="1:8" x14ac:dyDescent="0.2">
      <c r="A188" s="32"/>
      <c r="B188" s="32"/>
      <c r="C188" s="32"/>
      <c r="D188" s="32"/>
      <c r="E188" s="32"/>
      <c r="F188" s="32"/>
      <c r="G188" s="32"/>
      <c r="H188" s="32"/>
    </row>
    <row r="189" spans="1:8" x14ac:dyDescent="0.2">
      <c r="A189" s="32"/>
      <c r="B189" s="32"/>
      <c r="C189" s="32"/>
      <c r="D189" s="32"/>
      <c r="E189" s="32"/>
      <c r="F189" s="32"/>
      <c r="G189" s="32"/>
      <c r="H189" s="32"/>
    </row>
    <row r="190" spans="1:8" x14ac:dyDescent="0.2">
      <c r="A190" s="32"/>
      <c r="B190" s="32"/>
      <c r="C190" s="32"/>
      <c r="D190" s="32"/>
      <c r="E190" s="32"/>
      <c r="F190" s="32"/>
      <c r="G190" s="32"/>
      <c r="H190" s="32"/>
    </row>
    <row r="191" spans="1:8" x14ac:dyDescent="0.2">
      <c r="A191" s="32"/>
      <c r="B191" s="32"/>
      <c r="C191" s="32"/>
      <c r="D191" s="32"/>
      <c r="E191" s="32"/>
      <c r="F191" s="32"/>
      <c r="G191" s="32"/>
      <c r="H191" s="32"/>
    </row>
    <row r="192" spans="1:8" x14ac:dyDescent="0.2">
      <c r="A192" s="32"/>
      <c r="B192" s="32"/>
      <c r="C192" s="32"/>
      <c r="D192" s="32"/>
      <c r="E192" s="32"/>
      <c r="F192" s="32"/>
      <c r="G192" s="32"/>
      <c r="H192" s="32"/>
    </row>
    <row r="193" spans="1:8" x14ac:dyDescent="0.2">
      <c r="A193" s="32"/>
      <c r="B193" s="32"/>
      <c r="C193" s="32"/>
      <c r="D193" s="32"/>
      <c r="E193" s="32"/>
      <c r="F193" s="32"/>
      <c r="G193" s="32"/>
      <c r="H193" s="32"/>
    </row>
    <row r="194" spans="1:8" x14ac:dyDescent="0.2">
      <c r="A194" s="32"/>
      <c r="B194" s="32"/>
      <c r="C194" s="32"/>
      <c r="D194" s="32"/>
      <c r="E194" s="32"/>
      <c r="F194" s="32"/>
      <c r="G194" s="32"/>
      <c r="H194" s="32"/>
    </row>
    <row r="195" spans="1:8" x14ac:dyDescent="0.2">
      <c r="A195" s="32"/>
      <c r="B195" s="32"/>
      <c r="C195" s="32"/>
      <c r="D195" s="32"/>
      <c r="E195" s="32"/>
      <c r="F195" s="32"/>
      <c r="G195" s="32"/>
      <c r="H195" s="32"/>
    </row>
    <row r="196" spans="1:8" x14ac:dyDescent="0.2">
      <c r="A196" s="32"/>
      <c r="B196" s="32"/>
      <c r="C196" s="32"/>
      <c r="D196" s="32"/>
      <c r="E196" s="32"/>
      <c r="F196" s="32"/>
      <c r="G196" s="32"/>
      <c r="H196" s="32"/>
    </row>
    <row r="197" spans="1:8" x14ac:dyDescent="0.2">
      <c r="A197" s="32"/>
      <c r="B197" s="32"/>
      <c r="C197" s="32"/>
      <c r="D197" s="32"/>
      <c r="E197" s="32"/>
      <c r="F197" s="32"/>
      <c r="G197" s="32"/>
      <c r="H197" s="32"/>
    </row>
    <row r="198" spans="1:8" x14ac:dyDescent="0.2">
      <c r="A198" s="32"/>
      <c r="B198" s="32"/>
      <c r="C198" s="32"/>
      <c r="D198" s="32"/>
      <c r="E198" s="32"/>
      <c r="F198" s="32"/>
      <c r="G198" s="32"/>
      <c r="H198" s="32"/>
    </row>
    <row r="199" spans="1:8" x14ac:dyDescent="0.2">
      <c r="A199" s="32"/>
      <c r="B199" s="32"/>
      <c r="C199" s="32"/>
      <c r="D199" s="32"/>
      <c r="E199" s="32"/>
      <c r="F199" s="32"/>
      <c r="G199" s="32"/>
      <c r="H199" s="32"/>
    </row>
    <row r="200" spans="1:8" x14ac:dyDescent="0.2">
      <c r="A200" s="32"/>
      <c r="B200" s="32"/>
      <c r="C200" s="32"/>
      <c r="D200" s="32"/>
      <c r="E200" s="32"/>
      <c r="F200" s="32"/>
      <c r="G200" s="32"/>
      <c r="H200" s="32"/>
    </row>
    <row r="201" spans="1:8" x14ac:dyDescent="0.2">
      <c r="A201" s="32"/>
      <c r="B201" s="32"/>
      <c r="C201" s="32"/>
      <c r="D201" s="32"/>
      <c r="E201" s="32"/>
      <c r="F201" s="32"/>
      <c r="G201" s="32"/>
      <c r="H201" s="32"/>
    </row>
    <row r="202" spans="1:8" x14ac:dyDescent="0.2">
      <c r="A202" s="32"/>
      <c r="B202" s="32"/>
      <c r="C202" s="32"/>
      <c r="D202" s="32"/>
      <c r="E202" s="32"/>
      <c r="F202" s="32"/>
      <c r="G202" s="32"/>
      <c r="H202" s="32"/>
    </row>
    <row r="203" spans="1:8" x14ac:dyDescent="0.2">
      <c r="A203" s="32"/>
      <c r="B203" s="32"/>
      <c r="C203" s="32"/>
      <c r="D203" s="32"/>
      <c r="E203" s="32"/>
      <c r="F203" s="32"/>
      <c r="G203" s="32"/>
      <c r="H203" s="32"/>
    </row>
    <row r="204" spans="1:8" x14ac:dyDescent="0.2">
      <c r="A204" s="32"/>
      <c r="B204" s="32"/>
      <c r="C204" s="32"/>
      <c r="D204" s="32"/>
      <c r="E204" s="32"/>
      <c r="F204" s="32"/>
      <c r="G204" s="32"/>
      <c r="H204" s="32"/>
    </row>
    <row r="205" spans="1:8" x14ac:dyDescent="0.2">
      <c r="A205" s="32"/>
      <c r="B205" s="32"/>
      <c r="C205" s="32"/>
      <c r="D205" s="32"/>
      <c r="E205" s="32"/>
      <c r="F205" s="32"/>
      <c r="G205" s="32"/>
      <c r="H205" s="32"/>
    </row>
    <row r="206" spans="1:8" x14ac:dyDescent="0.2">
      <c r="A206" s="32"/>
      <c r="B206" s="32"/>
      <c r="C206" s="32"/>
      <c r="D206" s="32"/>
      <c r="E206" s="32"/>
      <c r="F206" s="32"/>
      <c r="G206" s="32"/>
      <c r="H206" s="32"/>
    </row>
    <row r="207" spans="1:8" x14ac:dyDescent="0.2">
      <c r="A207" s="32"/>
      <c r="B207" s="32"/>
      <c r="C207" s="32"/>
      <c r="D207" s="32"/>
      <c r="E207" s="32"/>
      <c r="F207" s="32"/>
      <c r="G207" s="32"/>
      <c r="H207" s="32"/>
    </row>
    <row r="208" spans="1:8" x14ac:dyDescent="0.2">
      <c r="A208" s="32"/>
      <c r="B208" s="32"/>
      <c r="C208" s="32"/>
      <c r="D208" s="32"/>
      <c r="E208" s="32"/>
      <c r="F208" s="32"/>
      <c r="G208" s="32"/>
      <c r="H208" s="32"/>
    </row>
    <row r="209" spans="1:8" x14ac:dyDescent="0.2">
      <c r="A209" s="32"/>
      <c r="B209" s="32"/>
      <c r="C209" s="32"/>
      <c r="D209" s="32"/>
      <c r="E209" s="32"/>
      <c r="F209" s="32"/>
      <c r="G209" s="32"/>
      <c r="H209" s="32"/>
    </row>
    <row r="210" spans="1:8" x14ac:dyDescent="0.2">
      <c r="A210" s="32"/>
      <c r="B210" s="32"/>
      <c r="C210" s="32"/>
      <c r="D210" s="32"/>
      <c r="E210" s="32"/>
      <c r="F210" s="32"/>
      <c r="G210" s="32"/>
      <c r="H210" s="32"/>
    </row>
    <row r="211" spans="1:8" x14ac:dyDescent="0.2">
      <c r="A211" s="32"/>
      <c r="B211" s="32"/>
      <c r="C211" s="32"/>
      <c r="D211" s="32"/>
      <c r="E211" s="32"/>
      <c r="F211" s="32"/>
      <c r="G211" s="32"/>
      <c r="H211" s="32"/>
    </row>
    <row r="212" spans="1:8" x14ac:dyDescent="0.2">
      <c r="A212" s="32"/>
      <c r="B212" s="32"/>
      <c r="C212" s="32"/>
      <c r="D212" s="32"/>
      <c r="E212" s="32"/>
      <c r="F212" s="32"/>
      <c r="G212" s="32"/>
      <c r="H212" s="32"/>
    </row>
    <row r="213" spans="1:8" x14ac:dyDescent="0.2">
      <c r="A213" s="32"/>
      <c r="B213" s="32"/>
      <c r="C213" s="32"/>
      <c r="D213" s="32"/>
      <c r="E213" s="32"/>
      <c r="F213" s="32"/>
      <c r="G213" s="32"/>
      <c r="H213" s="32"/>
    </row>
    <row r="214" spans="1:8" x14ac:dyDescent="0.2">
      <c r="A214" s="32"/>
      <c r="B214" s="32"/>
      <c r="C214" s="32"/>
      <c r="D214" s="32"/>
      <c r="E214" s="32"/>
      <c r="F214" s="32"/>
      <c r="G214" s="32"/>
      <c r="H214" s="32"/>
    </row>
    <row r="215" spans="1:8" x14ac:dyDescent="0.2">
      <c r="A215" s="32"/>
      <c r="B215" s="32"/>
      <c r="C215" s="32"/>
      <c r="D215" s="32"/>
      <c r="E215" s="32"/>
      <c r="F215" s="32"/>
      <c r="G215" s="32"/>
      <c r="H215" s="32"/>
    </row>
    <row r="216" spans="1:8" x14ac:dyDescent="0.2">
      <c r="A216" s="32"/>
      <c r="B216" s="32"/>
      <c r="C216" s="32"/>
      <c r="D216" s="32"/>
      <c r="E216" s="32"/>
      <c r="F216" s="32"/>
      <c r="G216" s="32"/>
      <c r="H216" s="32"/>
    </row>
    <row r="217" spans="1:8" x14ac:dyDescent="0.2">
      <c r="A217" s="32"/>
      <c r="B217" s="32"/>
      <c r="C217" s="32"/>
      <c r="D217" s="32"/>
      <c r="E217" s="32"/>
      <c r="F217" s="32"/>
      <c r="G217" s="32"/>
      <c r="H217" s="32"/>
    </row>
    <row r="218" spans="1:8" x14ac:dyDescent="0.2">
      <c r="A218" s="32"/>
      <c r="B218" s="32"/>
      <c r="C218" s="32"/>
      <c r="D218" s="32"/>
      <c r="E218" s="32"/>
      <c r="F218" s="32"/>
      <c r="G218" s="32"/>
      <c r="H218" s="32"/>
    </row>
    <row r="219" spans="1:8" x14ac:dyDescent="0.2">
      <c r="A219" s="32"/>
      <c r="B219" s="32"/>
      <c r="C219" s="32"/>
      <c r="D219" s="32"/>
      <c r="E219" s="32"/>
      <c r="F219" s="32"/>
      <c r="G219" s="32"/>
      <c r="H219" s="32"/>
    </row>
    <row r="220" spans="1:8" x14ac:dyDescent="0.2">
      <c r="A220" s="32"/>
      <c r="B220" s="32"/>
      <c r="C220" s="32"/>
      <c r="D220" s="32"/>
      <c r="E220" s="32"/>
      <c r="F220" s="32"/>
      <c r="G220" s="32"/>
      <c r="H220" s="32"/>
    </row>
    <row r="221" spans="1:8" x14ac:dyDescent="0.2">
      <c r="A221" s="32"/>
      <c r="B221" s="32"/>
      <c r="C221" s="32"/>
      <c r="D221" s="32"/>
      <c r="E221" s="32"/>
      <c r="F221" s="32"/>
      <c r="G221" s="32"/>
      <c r="H221" s="32"/>
    </row>
    <row r="222" spans="1:8" x14ac:dyDescent="0.2">
      <c r="A222" s="32"/>
      <c r="B222" s="32"/>
      <c r="C222" s="32"/>
      <c r="D222" s="32"/>
      <c r="E222" s="32"/>
      <c r="F222" s="32"/>
      <c r="G222" s="32"/>
      <c r="H222" s="32"/>
    </row>
    <row r="223" spans="1:8" x14ac:dyDescent="0.2">
      <c r="A223" s="32"/>
      <c r="B223" s="32"/>
      <c r="C223" s="32"/>
      <c r="D223" s="32"/>
      <c r="E223" s="32"/>
      <c r="F223" s="32"/>
      <c r="G223" s="32"/>
      <c r="H223" s="32"/>
    </row>
    <row r="224" spans="1:8" x14ac:dyDescent="0.2">
      <c r="A224" s="32"/>
      <c r="B224" s="32"/>
      <c r="C224" s="32"/>
      <c r="D224" s="32"/>
      <c r="E224" s="32"/>
      <c r="F224" s="32"/>
      <c r="G224" s="32"/>
      <c r="H224" s="32"/>
    </row>
    <row r="225" spans="1:8" x14ac:dyDescent="0.2">
      <c r="A225" s="32"/>
      <c r="B225" s="32"/>
      <c r="C225" s="32"/>
      <c r="D225" s="32"/>
      <c r="E225" s="32"/>
      <c r="F225" s="32"/>
      <c r="G225" s="32"/>
      <c r="H225" s="32"/>
    </row>
    <row r="226" spans="1:8" x14ac:dyDescent="0.2">
      <c r="A226" s="32"/>
      <c r="B226" s="32"/>
      <c r="C226" s="32"/>
      <c r="D226" s="32"/>
      <c r="E226" s="32"/>
      <c r="F226" s="32"/>
      <c r="G226" s="32"/>
      <c r="H226" s="32"/>
    </row>
    <row r="227" spans="1:8" x14ac:dyDescent="0.2">
      <c r="A227" s="32"/>
      <c r="B227" s="32"/>
      <c r="C227" s="32"/>
      <c r="D227" s="32"/>
      <c r="E227" s="32"/>
      <c r="F227" s="32"/>
      <c r="G227" s="32"/>
      <c r="H227" s="32"/>
    </row>
    <row r="228" spans="1:8" x14ac:dyDescent="0.2">
      <c r="A228" s="32"/>
      <c r="B228" s="32"/>
      <c r="C228" s="32"/>
      <c r="D228" s="32"/>
      <c r="E228" s="32"/>
      <c r="F228" s="32"/>
      <c r="G228" s="32"/>
      <c r="H228" s="32"/>
    </row>
    <row r="229" spans="1:8" x14ac:dyDescent="0.2">
      <c r="A229" s="32"/>
      <c r="B229" s="32"/>
      <c r="C229" s="32"/>
      <c r="D229" s="32"/>
      <c r="E229" s="32"/>
      <c r="F229" s="32"/>
      <c r="G229" s="32"/>
      <c r="H229" s="32"/>
    </row>
    <row r="230" spans="1:8" x14ac:dyDescent="0.2">
      <c r="A230" s="32"/>
      <c r="B230" s="32"/>
      <c r="C230" s="32"/>
      <c r="D230" s="32"/>
      <c r="E230" s="32"/>
      <c r="F230" s="32"/>
      <c r="G230" s="32"/>
      <c r="H230" s="32"/>
    </row>
    <row r="231" spans="1:8" x14ac:dyDescent="0.2">
      <c r="A231" s="32"/>
      <c r="B231" s="32"/>
      <c r="C231" s="32"/>
      <c r="D231" s="32"/>
      <c r="E231" s="32"/>
      <c r="F231" s="32"/>
      <c r="G231" s="32"/>
      <c r="H231" s="32"/>
    </row>
    <row r="232" spans="1:8" x14ac:dyDescent="0.2">
      <c r="A232" s="32"/>
      <c r="B232" s="32"/>
      <c r="C232" s="32"/>
      <c r="D232" s="32"/>
      <c r="E232" s="32"/>
      <c r="F232" s="32"/>
      <c r="G232" s="32"/>
      <c r="H232" s="32"/>
    </row>
    <row r="233" spans="1:8" x14ac:dyDescent="0.2">
      <c r="A233" s="32"/>
      <c r="B233" s="32"/>
      <c r="C233" s="32"/>
      <c r="D233" s="32"/>
      <c r="E233" s="32"/>
      <c r="F233" s="32"/>
      <c r="G233" s="32"/>
      <c r="H233" s="32"/>
    </row>
    <row r="234" spans="1:8" x14ac:dyDescent="0.2">
      <c r="A234" s="32"/>
      <c r="B234" s="32"/>
      <c r="C234" s="32"/>
      <c r="D234" s="32"/>
      <c r="E234" s="32"/>
      <c r="F234" s="32"/>
      <c r="G234" s="32"/>
      <c r="H234" s="32"/>
    </row>
    <row r="235" spans="1:8" x14ac:dyDescent="0.2">
      <c r="A235" s="32"/>
      <c r="B235" s="32"/>
      <c r="C235" s="32"/>
      <c r="D235" s="32"/>
      <c r="E235" s="32"/>
      <c r="F235" s="32"/>
      <c r="G235" s="32"/>
      <c r="H235" s="32"/>
    </row>
    <row r="236" spans="1:8" x14ac:dyDescent="0.2">
      <c r="A236" s="32"/>
      <c r="B236" s="32"/>
      <c r="C236" s="32"/>
      <c r="D236" s="32"/>
      <c r="E236" s="32"/>
      <c r="F236" s="32"/>
      <c r="G236" s="32"/>
      <c r="H236" s="32"/>
    </row>
    <row r="237" spans="1:8" x14ac:dyDescent="0.2">
      <c r="A237" s="32"/>
      <c r="B237" s="32"/>
      <c r="C237" s="32"/>
      <c r="D237" s="32"/>
      <c r="E237" s="32"/>
      <c r="F237" s="32"/>
      <c r="G237" s="32"/>
      <c r="H237" s="32"/>
    </row>
    <row r="238" spans="1:8" x14ac:dyDescent="0.2">
      <c r="A238" s="32"/>
      <c r="B238" s="32"/>
      <c r="C238" s="32"/>
      <c r="D238" s="32"/>
      <c r="E238" s="32"/>
      <c r="F238" s="32"/>
      <c r="G238" s="32"/>
      <c r="H238" s="32"/>
    </row>
    <row r="239" spans="1:8" x14ac:dyDescent="0.2">
      <c r="A239" s="32"/>
      <c r="B239" s="32"/>
      <c r="C239" s="32"/>
      <c r="D239" s="32"/>
      <c r="E239" s="32"/>
      <c r="F239" s="32"/>
      <c r="G239" s="32"/>
      <c r="H239" s="32"/>
    </row>
    <row r="240" spans="1:8" x14ac:dyDescent="0.2">
      <c r="A240" s="32"/>
      <c r="B240" s="32"/>
      <c r="C240" s="32"/>
      <c r="D240" s="32"/>
      <c r="E240" s="32"/>
      <c r="F240" s="32"/>
      <c r="G240" s="32"/>
      <c r="H240" s="32"/>
    </row>
    <row r="241" spans="1:8" x14ac:dyDescent="0.2">
      <c r="A241" s="32"/>
      <c r="B241" s="32"/>
      <c r="C241" s="32"/>
      <c r="D241" s="32"/>
      <c r="E241" s="32"/>
      <c r="F241" s="32"/>
      <c r="G241" s="32"/>
      <c r="H241" s="32"/>
    </row>
    <row r="242" spans="1:8" x14ac:dyDescent="0.2">
      <c r="A242" s="32"/>
      <c r="B242" s="32"/>
      <c r="C242" s="32"/>
      <c r="D242" s="32"/>
      <c r="E242" s="32"/>
      <c r="F242" s="32"/>
      <c r="G242" s="32"/>
      <c r="H242" s="32"/>
    </row>
    <row r="243" spans="1:8" x14ac:dyDescent="0.2">
      <c r="A243" s="32"/>
      <c r="B243" s="32"/>
      <c r="C243" s="32"/>
      <c r="D243" s="32"/>
      <c r="E243" s="32"/>
      <c r="F243" s="32"/>
      <c r="G243" s="32"/>
      <c r="H243" s="32"/>
    </row>
    <row r="244" spans="1:8" x14ac:dyDescent="0.2">
      <c r="A244" s="32"/>
      <c r="B244" s="32"/>
      <c r="C244" s="32"/>
      <c r="D244" s="32"/>
      <c r="E244" s="32"/>
      <c r="F244" s="32"/>
      <c r="G244" s="32"/>
      <c r="H244" s="32"/>
    </row>
    <row r="245" spans="1:8" x14ac:dyDescent="0.2">
      <c r="A245" s="32"/>
      <c r="B245" s="32"/>
      <c r="C245" s="32"/>
      <c r="D245" s="32"/>
      <c r="E245" s="32"/>
      <c r="F245" s="32"/>
      <c r="G245" s="32"/>
      <c r="H245" s="32"/>
    </row>
    <row r="246" spans="1:8" x14ac:dyDescent="0.2">
      <c r="A246" s="32"/>
      <c r="B246" s="32"/>
      <c r="C246" s="32"/>
      <c r="D246" s="32"/>
      <c r="E246" s="32"/>
      <c r="F246" s="32"/>
      <c r="G246" s="32"/>
      <c r="H246" s="32"/>
    </row>
    <row r="247" spans="1:8" x14ac:dyDescent="0.2">
      <c r="A247" s="32"/>
      <c r="B247" s="32"/>
      <c r="C247" s="32"/>
      <c r="D247" s="32"/>
      <c r="E247" s="32"/>
      <c r="F247" s="32"/>
      <c r="G247" s="32"/>
      <c r="H247" s="32"/>
    </row>
    <row r="248" spans="1:8" x14ac:dyDescent="0.2">
      <c r="A248" s="32"/>
      <c r="B248" s="32"/>
      <c r="C248" s="32"/>
      <c r="D248" s="32"/>
      <c r="E248" s="32"/>
      <c r="F248" s="32"/>
      <c r="G248" s="32"/>
      <c r="H248" s="32"/>
    </row>
    <row r="249" spans="1:8" x14ac:dyDescent="0.2">
      <c r="A249" s="32"/>
      <c r="B249" s="32"/>
      <c r="C249" s="32"/>
      <c r="D249" s="32"/>
      <c r="E249" s="32"/>
      <c r="F249" s="32"/>
      <c r="G249" s="32"/>
      <c r="H249" s="32"/>
    </row>
    <row r="250" spans="1:8" x14ac:dyDescent="0.2">
      <c r="A250" s="32"/>
      <c r="B250" s="32"/>
      <c r="C250" s="32"/>
      <c r="D250" s="32"/>
      <c r="E250" s="32"/>
      <c r="F250" s="32"/>
      <c r="G250" s="32"/>
      <c r="H250" s="32"/>
    </row>
    <row r="251" spans="1:8" x14ac:dyDescent="0.2">
      <c r="A251" s="32"/>
      <c r="B251" s="32"/>
      <c r="C251" s="32"/>
      <c r="D251" s="32"/>
      <c r="E251" s="32"/>
      <c r="F251" s="32"/>
      <c r="G251" s="32"/>
      <c r="H251" s="32"/>
    </row>
    <row r="252" spans="1:8" x14ac:dyDescent="0.2">
      <c r="A252" s="32"/>
      <c r="B252" s="32"/>
      <c r="C252" s="32"/>
      <c r="D252" s="32"/>
      <c r="E252" s="32"/>
      <c r="F252" s="32"/>
      <c r="G252" s="32"/>
      <c r="H252" s="32"/>
    </row>
    <row r="253" spans="1:8" x14ac:dyDescent="0.2">
      <c r="A253" s="32"/>
      <c r="B253" s="32"/>
      <c r="C253" s="32"/>
      <c r="D253" s="32"/>
      <c r="E253" s="32"/>
      <c r="F253" s="32"/>
      <c r="G253" s="32"/>
      <c r="H253" s="32"/>
    </row>
    <row r="254" spans="1:8" x14ac:dyDescent="0.2">
      <c r="A254" s="32"/>
      <c r="B254" s="32"/>
      <c r="C254" s="32"/>
      <c r="D254" s="32"/>
      <c r="E254" s="32"/>
      <c r="F254" s="32"/>
      <c r="G254" s="32"/>
      <c r="H254" s="32"/>
    </row>
    <row r="255" spans="1:8" x14ac:dyDescent="0.2">
      <c r="A255" s="32"/>
      <c r="B255" s="32"/>
      <c r="C255" s="32"/>
      <c r="D255" s="32"/>
      <c r="E255" s="32"/>
      <c r="F255" s="32"/>
      <c r="G255" s="32"/>
      <c r="H255" s="32"/>
    </row>
    <row r="256" spans="1:8" x14ac:dyDescent="0.2">
      <c r="A256" s="32"/>
      <c r="B256" s="32"/>
      <c r="C256" s="32"/>
      <c r="D256" s="32"/>
      <c r="E256" s="32"/>
      <c r="F256" s="32"/>
      <c r="G256" s="32"/>
      <c r="H256" s="32"/>
    </row>
    <row r="257" spans="1:8" x14ac:dyDescent="0.2">
      <c r="A257" s="32"/>
      <c r="B257" s="32"/>
      <c r="C257" s="32"/>
      <c r="D257" s="32"/>
      <c r="E257" s="32"/>
      <c r="F257" s="32"/>
      <c r="G257" s="32"/>
      <c r="H257" s="32"/>
    </row>
    <row r="258" spans="1:8" x14ac:dyDescent="0.2">
      <c r="A258" s="32"/>
      <c r="B258" s="32"/>
      <c r="C258" s="32"/>
      <c r="D258" s="32"/>
      <c r="E258" s="32"/>
      <c r="F258" s="32"/>
      <c r="G258" s="32"/>
      <c r="H258" s="32"/>
    </row>
    <row r="259" spans="1:8" x14ac:dyDescent="0.2">
      <c r="A259" s="32"/>
      <c r="B259" s="32"/>
      <c r="C259" s="32"/>
      <c r="D259" s="32"/>
      <c r="E259" s="32"/>
      <c r="F259" s="32"/>
      <c r="G259" s="32"/>
      <c r="H259" s="32"/>
    </row>
    <row r="260" spans="1:8" x14ac:dyDescent="0.2">
      <c r="A260" s="32"/>
      <c r="B260" s="32"/>
      <c r="C260" s="32"/>
      <c r="D260" s="32"/>
      <c r="E260" s="32"/>
      <c r="F260" s="32"/>
      <c r="G260" s="32"/>
      <c r="H260" s="32"/>
    </row>
    <row r="261" spans="1:8" x14ac:dyDescent="0.2">
      <c r="A261" s="32"/>
      <c r="B261" s="32"/>
      <c r="C261" s="32"/>
      <c r="D261" s="32"/>
      <c r="E261" s="32"/>
      <c r="F261" s="32"/>
      <c r="G261" s="32"/>
      <c r="H261" s="32"/>
    </row>
    <row r="262" spans="1:8" x14ac:dyDescent="0.2">
      <c r="A262" s="32"/>
      <c r="B262" s="32"/>
      <c r="C262" s="32"/>
      <c r="D262" s="32"/>
      <c r="E262" s="32"/>
      <c r="F262" s="32"/>
      <c r="G262" s="32"/>
      <c r="H262" s="32"/>
    </row>
    <row r="263" spans="1:8" x14ac:dyDescent="0.2">
      <c r="A263" s="32"/>
      <c r="B263" s="32"/>
      <c r="C263" s="32"/>
      <c r="D263" s="32"/>
      <c r="E263" s="32"/>
      <c r="F263" s="32"/>
      <c r="G263" s="32"/>
      <c r="H263" s="32"/>
    </row>
    <row r="264" spans="1:8" x14ac:dyDescent="0.2">
      <c r="A264" s="32"/>
      <c r="B264" s="32"/>
      <c r="C264" s="32"/>
      <c r="D264" s="32"/>
      <c r="E264" s="32"/>
      <c r="F264" s="32"/>
      <c r="G264" s="32"/>
      <c r="H264" s="32"/>
    </row>
    <row r="265" spans="1:8" x14ac:dyDescent="0.2">
      <c r="A265" s="32"/>
      <c r="B265" s="32"/>
      <c r="C265" s="32"/>
      <c r="D265" s="32"/>
      <c r="E265" s="32"/>
      <c r="F265" s="32"/>
      <c r="G265" s="32"/>
      <c r="H265" s="32"/>
    </row>
    <row r="266" spans="1:8" x14ac:dyDescent="0.2">
      <c r="A266" s="32"/>
      <c r="B266" s="32"/>
      <c r="C266" s="32"/>
      <c r="D266" s="32"/>
      <c r="E266" s="32"/>
      <c r="F266" s="32"/>
      <c r="G266" s="32"/>
      <c r="H266" s="32"/>
    </row>
    <row r="267" spans="1:8" x14ac:dyDescent="0.2">
      <c r="A267" s="32"/>
      <c r="B267" s="32"/>
      <c r="C267" s="32"/>
      <c r="D267" s="32"/>
      <c r="E267" s="32"/>
      <c r="F267" s="32"/>
      <c r="G267" s="32"/>
      <c r="H267" s="32"/>
    </row>
    <row r="268" spans="1:8" x14ac:dyDescent="0.2">
      <c r="A268" s="32"/>
      <c r="B268" s="32"/>
      <c r="C268" s="32"/>
      <c r="D268" s="32"/>
      <c r="E268" s="32"/>
      <c r="F268" s="32"/>
      <c r="G268" s="32"/>
      <c r="H268" s="32"/>
    </row>
    <row r="269" spans="1:8" x14ac:dyDescent="0.2">
      <c r="A269" s="32"/>
      <c r="B269" s="32"/>
      <c r="C269" s="32"/>
      <c r="D269" s="32"/>
      <c r="E269" s="32"/>
      <c r="F269" s="32"/>
      <c r="G269" s="32"/>
      <c r="H269" s="32"/>
    </row>
    <row r="270" spans="1:8" x14ac:dyDescent="0.2">
      <c r="A270" s="32"/>
      <c r="B270" s="32"/>
      <c r="C270" s="32"/>
      <c r="D270" s="32"/>
      <c r="E270" s="32"/>
      <c r="F270" s="32"/>
      <c r="G270" s="32"/>
      <c r="H270" s="32"/>
    </row>
    <row r="271" spans="1:8" x14ac:dyDescent="0.2">
      <c r="A271" s="32"/>
      <c r="B271" s="32"/>
      <c r="C271" s="32"/>
      <c r="D271" s="32"/>
      <c r="E271" s="32"/>
      <c r="F271" s="32"/>
      <c r="G271" s="32"/>
      <c r="H271" s="32"/>
    </row>
    <row r="272" spans="1:8" x14ac:dyDescent="0.2">
      <c r="A272" s="32"/>
      <c r="B272" s="32"/>
      <c r="C272" s="32"/>
      <c r="D272" s="32"/>
      <c r="E272" s="32"/>
      <c r="F272" s="32"/>
      <c r="G272" s="32"/>
      <c r="H272" s="32"/>
    </row>
    <row r="273" spans="1:8" x14ac:dyDescent="0.2">
      <c r="A273" s="32"/>
      <c r="B273" s="32"/>
      <c r="C273" s="32"/>
      <c r="D273" s="32"/>
      <c r="E273" s="32"/>
      <c r="F273" s="32"/>
      <c r="G273" s="32"/>
      <c r="H273" s="32"/>
    </row>
    <row r="274" spans="1:8" x14ac:dyDescent="0.2">
      <c r="A274" s="32"/>
      <c r="B274" s="32"/>
      <c r="C274" s="32"/>
      <c r="D274" s="32"/>
      <c r="E274" s="32"/>
      <c r="F274" s="32"/>
      <c r="G274" s="32"/>
      <c r="H274" s="32"/>
    </row>
    <row r="275" spans="1:8" x14ac:dyDescent="0.2">
      <c r="A275" s="32"/>
      <c r="B275" s="32"/>
      <c r="C275" s="32"/>
      <c r="D275" s="32"/>
      <c r="E275" s="32"/>
      <c r="F275" s="32"/>
      <c r="G275" s="32"/>
      <c r="H275" s="32"/>
    </row>
    <row r="276" spans="1:8" x14ac:dyDescent="0.2">
      <c r="A276" s="32"/>
      <c r="B276" s="32"/>
      <c r="C276" s="32"/>
      <c r="D276" s="32"/>
      <c r="E276" s="32"/>
      <c r="F276" s="32"/>
      <c r="G276" s="32"/>
      <c r="H276" s="32"/>
    </row>
    <row r="277" spans="1:8" x14ac:dyDescent="0.2">
      <c r="A277" s="32"/>
      <c r="B277" s="32"/>
      <c r="C277" s="32"/>
      <c r="D277" s="32"/>
      <c r="E277" s="32"/>
      <c r="F277" s="32"/>
      <c r="G277" s="32"/>
      <c r="H277" s="32"/>
    </row>
    <row r="278" spans="1:8" x14ac:dyDescent="0.2">
      <c r="A278" s="32"/>
      <c r="B278" s="32"/>
      <c r="C278" s="32"/>
      <c r="D278" s="32"/>
      <c r="E278" s="32"/>
      <c r="F278" s="32"/>
      <c r="G278" s="32"/>
      <c r="H278" s="32"/>
    </row>
    <row r="279" spans="1:8" x14ac:dyDescent="0.2">
      <c r="A279" s="32"/>
      <c r="B279" s="32"/>
      <c r="C279" s="32"/>
      <c r="D279" s="32"/>
      <c r="E279" s="32"/>
      <c r="F279" s="32"/>
      <c r="G279" s="32"/>
      <c r="H279" s="32"/>
    </row>
    <row r="280" spans="1:8" x14ac:dyDescent="0.2">
      <c r="A280" s="32"/>
      <c r="B280" s="32"/>
      <c r="C280" s="32"/>
      <c r="D280" s="32"/>
      <c r="E280" s="32"/>
      <c r="F280" s="32"/>
      <c r="G280" s="32"/>
      <c r="H280" s="32"/>
    </row>
    <row r="281" spans="1:8" x14ac:dyDescent="0.2">
      <c r="A281" s="32"/>
      <c r="B281" s="32"/>
      <c r="C281" s="32"/>
      <c r="D281" s="32"/>
      <c r="E281" s="32"/>
      <c r="F281" s="32"/>
      <c r="G281" s="32"/>
      <c r="H281" s="32"/>
    </row>
    <row r="282" spans="1:8" x14ac:dyDescent="0.2">
      <c r="A282" s="32"/>
      <c r="B282" s="32"/>
      <c r="C282" s="32"/>
      <c r="D282" s="32"/>
      <c r="E282" s="32"/>
      <c r="F282" s="32"/>
      <c r="G282" s="32"/>
      <c r="H282" s="32"/>
    </row>
    <row r="283" spans="1:8" x14ac:dyDescent="0.2">
      <c r="A283" s="32"/>
      <c r="B283" s="32"/>
      <c r="C283" s="32"/>
      <c r="D283" s="32"/>
      <c r="E283" s="32"/>
      <c r="F283" s="32"/>
      <c r="G283" s="32"/>
      <c r="H283" s="32"/>
    </row>
    <row r="284" spans="1:8" x14ac:dyDescent="0.2">
      <c r="A284" s="32"/>
      <c r="B284" s="32"/>
      <c r="C284" s="32"/>
      <c r="D284" s="32"/>
      <c r="E284" s="32"/>
      <c r="F284" s="32"/>
      <c r="G284" s="32"/>
      <c r="H284" s="32"/>
    </row>
    <row r="285" spans="1:8" x14ac:dyDescent="0.2">
      <c r="A285" s="32"/>
      <c r="B285" s="32"/>
      <c r="C285" s="32"/>
      <c r="D285" s="32"/>
      <c r="E285" s="32"/>
      <c r="F285" s="32"/>
      <c r="G285" s="32"/>
      <c r="H285" s="32"/>
    </row>
    <row r="286" spans="1:8" x14ac:dyDescent="0.2">
      <c r="A286" s="32"/>
      <c r="B286" s="32"/>
      <c r="C286" s="32"/>
      <c r="D286" s="32"/>
      <c r="E286" s="32"/>
      <c r="F286" s="32"/>
      <c r="G286" s="32"/>
      <c r="H286" s="32"/>
    </row>
    <row r="287" spans="1:8" x14ac:dyDescent="0.2">
      <c r="A287" s="32"/>
      <c r="B287" s="32"/>
      <c r="C287" s="32"/>
      <c r="D287" s="32"/>
      <c r="E287" s="32"/>
      <c r="F287" s="32"/>
      <c r="G287" s="32"/>
      <c r="H287" s="32"/>
    </row>
    <row r="288" spans="1:8" x14ac:dyDescent="0.2">
      <c r="A288" s="32"/>
      <c r="B288" s="32"/>
      <c r="C288" s="32"/>
      <c r="D288" s="32"/>
      <c r="E288" s="32"/>
      <c r="F288" s="32"/>
      <c r="G288" s="32"/>
      <c r="H288" s="32"/>
    </row>
    <row r="289" spans="1:8" x14ac:dyDescent="0.2">
      <c r="A289" s="32"/>
      <c r="B289" s="32"/>
      <c r="C289" s="32"/>
      <c r="D289" s="32"/>
      <c r="E289" s="32"/>
      <c r="F289" s="32"/>
      <c r="G289" s="32"/>
      <c r="H289" s="32"/>
    </row>
    <row r="290" spans="1:8" x14ac:dyDescent="0.2">
      <c r="A290" s="32"/>
      <c r="B290" s="32"/>
      <c r="C290" s="32"/>
      <c r="D290" s="32"/>
      <c r="E290" s="32"/>
      <c r="F290" s="32"/>
      <c r="G290" s="32"/>
      <c r="H290" s="32"/>
    </row>
    <row r="291" spans="1:8" x14ac:dyDescent="0.2">
      <c r="A291" s="32"/>
      <c r="B291" s="32"/>
      <c r="C291" s="32"/>
      <c r="D291" s="32"/>
      <c r="E291" s="32"/>
      <c r="F291" s="32"/>
      <c r="G291" s="32"/>
      <c r="H291" s="32"/>
    </row>
    <row r="292" spans="1:8" x14ac:dyDescent="0.2">
      <c r="A292" s="32"/>
      <c r="B292" s="32"/>
      <c r="C292" s="32"/>
      <c r="D292" s="32"/>
      <c r="E292" s="32"/>
      <c r="F292" s="32"/>
      <c r="G292" s="32"/>
      <c r="H292" s="32"/>
    </row>
    <row r="293" spans="1:8" x14ac:dyDescent="0.2">
      <c r="A293" s="32"/>
      <c r="B293" s="32"/>
      <c r="C293" s="32"/>
      <c r="D293" s="32"/>
      <c r="E293" s="32"/>
      <c r="F293" s="32"/>
      <c r="G293" s="32"/>
      <c r="H293" s="32"/>
    </row>
    <row r="294" spans="1:8" x14ac:dyDescent="0.2">
      <c r="A294" s="32"/>
      <c r="B294" s="32"/>
      <c r="C294" s="32"/>
      <c r="D294" s="32"/>
      <c r="E294" s="32"/>
      <c r="F294" s="32"/>
      <c r="G294" s="32"/>
      <c r="H294" s="32"/>
    </row>
    <row r="295" spans="1:8" x14ac:dyDescent="0.2">
      <c r="A295" s="32"/>
      <c r="B295" s="32"/>
      <c r="C295" s="32"/>
      <c r="D295" s="32"/>
      <c r="E295" s="32"/>
      <c r="F295" s="32"/>
      <c r="G295" s="32"/>
      <c r="H295" s="32"/>
    </row>
    <row r="296" spans="1:8" x14ac:dyDescent="0.2">
      <c r="A296" s="32"/>
      <c r="B296" s="32"/>
      <c r="C296" s="32"/>
      <c r="D296" s="32"/>
      <c r="E296" s="32"/>
      <c r="F296" s="32"/>
      <c r="G296" s="32"/>
      <c r="H296" s="32"/>
    </row>
    <row r="297" spans="1:8" x14ac:dyDescent="0.2">
      <c r="A297" s="32"/>
      <c r="B297" s="32"/>
      <c r="C297" s="32"/>
      <c r="D297" s="32"/>
      <c r="E297" s="32"/>
      <c r="F297" s="32"/>
      <c r="G297" s="32"/>
      <c r="H297" s="32"/>
    </row>
    <row r="298" spans="1:8" x14ac:dyDescent="0.2">
      <c r="A298" s="32"/>
      <c r="B298" s="32"/>
      <c r="C298" s="32"/>
      <c r="D298" s="32"/>
      <c r="E298" s="32"/>
      <c r="F298" s="32"/>
      <c r="G298" s="32"/>
      <c r="H298" s="32"/>
    </row>
    <row r="299" spans="1:8" x14ac:dyDescent="0.2">
      <c r="A299" s="32"/>
      <c r="B299" s="32"/>
      <c r="C299" s="32"/>
      <c r="D299" s="32"/>
      <c r="E299" s="32"/>
      <c r="F299" s="32"/>
      <c r="G299" s="32"/>
      <c r="H299" s="32"/>
    </row>
    <row r="300" spans="1:8" x14ac:dyDescent="0.2">
      <c r="A300" s="32"/>
      <c r="B300" s="32"/>
      <c r="C300" s="32"/>
      <c r="D300" s="32"/>
      <c r="E300" s="32"/>
      <c r="F300" s="32"/>
      <c r="G300" s="32"/>
      <c r="H300" s="32"/>
    </row>
    <row r="301" spans="1:8" x14ac:dyDescent="0.2">
      <c r="A301" s="32"/>
      <c r="B301" s="32"/>
      <c r="C301" s="32"/>
      <c r="D301" s="32"/>
      <c r="E301" s="32"/>
      <c r="F301" s="32"/>
      <c r="G301" s="32"/>
      <c r="H301" s="32"/>
    </row>
    <row r="302" spans="1:8" x14ac:dyDescent="0.2">
      <c r="A302" s="32"/>
      <c r="B302" s="32"/>
      <c r="C302" s="32"/>
      <c r="D302" s="32"/>
      <c r="E302" s="32"/>
      <c r="F302" s="32"/>
      <c r="G302" s="32"/>
      <c r="H302" s="32"/>
    </row>
    <row r="303" spans="1:8" x14ac:dyDescent="0.2">
      <c r="A303" s="32"/>
      <c r="B303" s="32"/>
      <c r="C303" s="32"/>
      <c r="D303" s="32"/>
      <c r="E303" s="32"/>
      <c r="F303" s="32"/>
      <c r="G303" s="32"/>
      <c r="H303" s="32"/>
    </row>
    <row r="304" spans="1:8" x14ac:dyDescent="0.2">
      <c r="A304" s="32"/>
      <c r="B304" s="32"/>
      <c r="C304" s="32"/>
      <c r="D304" s="32"/>
      <c r="E304" s="32"/>
      <c r="F304" s="32"/>
      <c r="G304" s="32"/>
      <c r="H304" s="32"/>
    </row>
    <row r="305" spans="1:8" x14ac:dyDescent="0.2">
      <c r="A305" s="32"/>
      <c r="B305" s="32"/>
      <c r="C305" s="32"/>
      <c r="D305" s="32"/>
      <c r="E305" s="32"/>
      <c r="F305" s="32"/>
      <c r="G305" s="32"/>
      <c r="H305" s="32"/>
    </row>
    <row r="306" spans="1:8" x14ac:dyDescent="0.2">
      <c r="A306" s="32"/>
      <c r="B306" s="32"/>
      <c r="C306" s="32"/>
      <c r="D306" s="32"/>
      <c r="E306" s="32"/>
      <c r="F306" s="32"/>
      <c r="G306" s="32"/>
      <c r="H306" s="32"/>
    </row>
    <row r="307" spans="1:8" x14ac:dyDescent="0.2">
      <c r="A307" s="32"/>
      <c r="B307" s="32"/>
      <c r="C307" s="32"/>
      <c r="D307" s="32"/>
      <c r="E307" s="32"/>
      <c r="F307" s="32"/>
      <c r="G307" s="32"/>
      <c r="H307" s="32"/>
    </row>
    <row r="308" spans="1:8" x14ac:dyDescent="0.2">
      <c r="A308" s="32"/>
      <c r="B308" s="32"/>
      <c r="C308" s="32"/>
      <c r="D308" s="32"/>
      <c r="E308" s="32"/>
      <c r="F308" s="32"/>
      <c r="G308" s="32"/>
      <c r="H308" s="32"/>
    </row>
    <row r="309" spans="1:8" x14ac:dyDescent="0.2">
      <c r="A309" s="32"/>
      <c r="B309" s="32"/>
      <c r="C309" s="32"/>
      <c r="D309" s="32"/>
      <c r="E309" s="32"/>
      <c r="F309" s="32"/>
      <c r="G309" s="32"/>
      <c r="H309" s="32"/>
    </row>
    <row r="310" spans="1:8" x14ac:dyDescent="0.2">
      <c r="A310" s="32"/>
      <c r="B310" s="32"/>
      <c r="C310" s="32"/>
      <c r="D310" s="32"/>
      <c r="E310" s="32"/>
      <c r="F310" s="32"/>
      <c r="G310" s="32"/>
      <c r="H310" s="32"/>
    </row>
    <row r="311" spans="1:8" x14ac:dyDescent="0.2">
      <c r="A311" s="32"/>
      <c r="B311" s="32"/>
      <c r="C311" s="32"/>
      <c r="D311" s="32"/>
      <c r="E311" s="32"/>
      <c r="F311" s="32"/>
      <c r="G311" s="32"/>
      <c r="H311" s="32"/>
    </row>
    <row r="312" spans="1:8" x14ac:dyDescent="0.2">
      <c r="A312" s="32"/>
      <c r="B312" s="32"/>
      <c r="C312" s="32"/>
      <c r="D312" s="32"/>
      <c r="E312" s="32"/>
      <c r="F312" s="32"/>
      <c r="G312" s="32"/>
      <c r="H312" s="32"/>
    </row>
    <row r="313" spans="1:8" x14ac:dyDescent="0.2">
      <c r="A313" s="32"/>
      <c r="B313" s="32"/>
      <c r="C313" s="32"/>
      <c r="D313" s="32"/>
      <c r="E313" s="32"/>
      <c r="F313" s="32"/>
      <c r="G313" s="32"/>
      <c r="H313" s="32"/>
    </row>
    <row r="314" spans="1:8" x14ac:dyDescent="0.2">
      <c r="A314" s="32"/>
      <c r="B314" s="32"/>
      <c r="C314" s="32"/>
      <c r="D314" s="32"/>
      <c r="E314" s="32"/>
      <c r="F314" s="32"/>
      <c r="G314" s="32"/>
      <c r="H314" s="32"/>
    </row>
    <row r="315" spans="1:8" x14ac:dyDescent="0.2">
      <c r="A315" s="32"/>
      <c r="B315" s="32"/>
      <c r="C315" s="32"/>
      <c r="D315" s="32"/>
      <c r="E315" s="32"/>
      <c r="F315" s="32"/>
      <c r="G315" s="32"/>
      <c r="H315" s="32"/>
    </row>
    <row r="316" spans="1:8" x14ac:dyDescent="0.2">
      <c r="A316" s="32"/>
      <c r="B316" s="32"/>
      <c r="C316" s="32"/>
      <c r="D316" s="32"/>
      <c r="E316" s="32"/>
      <c r="F316" s="32"/>
      <c r="G316" s="32"/>
      <c r="H316" s="32"/>
    </row>
    <row r="317" spans="1:8" x14ac:dyDescent="0.2">
      <c r="A317" s="32"/>
      <c r="B317" s="32"/>
      <c r="C317" s="32"/>
      <c r="D317" s="32"/>
      <c r="E317" s="32"/>
      <c r="F317" s="32"/>
      <c r="G317" s="32"/>
      <c r="H317" s="32"/>
    </row>
    <row r="318" spans="1:8" x14ac:dyDescent="0.2">
      <c r="A318" s="32"/>
      <c r="B318" s="32"/>
      <c r="C318" s="32"/>
      <c r="D318" s="32"/>
      <c r="E318" s="32"/>
      <c r="F318" s="32"/>
      <c r="G318" s="32"/>
      <c r="H318" s="32"/>
    </row>
    <row r="319" spans="1:8" x14ac:dyDescent="0.2">
      <c r="A319" s="32"/>
      <c r="B319" s="32"/>
      <c r="C319" s="32"/>
      <c r="D319" s="32"/>
      <c r="E319" s="32"/>
      <c r="F319" s="32"/>
      <c r="G319" s="32"/>
      <c r="H319" s="32"/>
    </row>
    <row r="320" spans="1:8" x14ac:dyDescent="0.2">
      <c r="A320" s="32"/>
      <c r="B320" s="32"/>
      <c r="C320" s="32"/>
      <c r="D320" s="32"/>
      <c r="E320" s="32"/>
      <c r="F320" s="32"/>
      <c r="G320" s="32"/>
      <c r="H320" s="32"/>
    </row>
    <row r="321" spans="1:8" x14ac:dyDescent="0.2">
      <c r="A321" s="32"/>
      <c r="B321" s="32"/>
      <c r="C321" s="32"/>
      <c r="D321" s="32"/>
      <c r="E321" s="32"/>
      <c r="F321" s="32"/>
      <c r="G321" s="32"/>
      <c r="H321" s="32"/>
    </row>
    <row r="322" spans="1:8" x14ac:dyDescent="0.2">
      <c r="A322" s="32"/>
      <c r="B322" s="32"/>
      <c r="C322" s="32"/>
      <c r="D322" s="32"/>
      <c r="E322" s="32"/>
      <c r="F322" s="32"/>
      <c r="G322" s="32"/>
      <c r="H322" s="32"/>
    </row>
    <row r="323" spans="1:8" x14ac:dyDescent="0.2">
      <c r="A323" s="32"/>
      <c r="B323" s="32"/>
      <c r="C323" s="32"/>
      <c r="D323" s="32"/>
      <c r="E323" s="32"/>
      <c r="F323" s="32"/>
      <c r="G323" s="32"/>
      <c r="H323" s="32"/>
    </row>
    <row r="324" spans="1:8" x14ac:dyDescent="0.2">
      <c r="A324" s="32"/>
      <c r="B324" s="32"/>
      <c r="C324" s="32"/>
      <c r="D324" s="32"/>
      <c r="E324" s="32"/>
      <c r="F324" s="32"/>
      <c r="G324" s="32"/>
      <c r="H324" s="32"/>
    </row>
    <row r="325" spans="1:8" x14ac:dyDescent="0.2">
      <c r="A325" s="32"/>
      <c r="B325" s="32"/>
      <c r="C325" s="32"/>
      <c r="D325" s="32"/>
      <c r="E325" s="32"/>
      <c r="F325" s="32"/>
      <c r="G325" s="32"/>
      <c r="H325" s="32"/>
    </row>
    <row r="326" spans="1:8" x14ac:dyDescent="0.2">
      <c r="A326" s="32"/>
      <c r="B326" s="32"/>
      <c r="C326" s="32"/>
      <c r="D326" s="32"/>
      <c r="E326" s="32"/>
      <c r="F326" s="32"/>
      <c r="G326" s="32"/>
      <c r="H326" s="32"/>
    </row>
    <row r="327" spans="1:8" x14ac:dyDescent="0.2">
      <c r="A327" s="32"/>
      <c r="B327" s="32"/>
      <c r="C327" s="32"/>
      <c r="D327" s="32"/>
      <c r="E327" s="32"/>
      <c r="F327" s="32"/>
      <c r="G327" s="32"/>
      <c r="H327" s="32"/>
    </row>
    <row r="328" spans="1:8" x14ac:dyDescent="0.2">
      <c r="A328" s="32"/>
      <c r="B328" s="32"/>
      <c r="C328" s="32"/>
      <c r="D328" s="32"/>
      <c r="E328" s="32"/>
      <c r="F328" s="32"/>
      <c r="G328" s="32"/>
      <c r="H328" s="32"/>
    </row>
    <row r="329" spans="1:8" x14ac:dyDescent="0.2">
      <c r="A329" s="32"/>
      <c r="B329" s="32"/>
      <c r="C329" s="32"/>
      <c r="D329" s="32"/>
      <c r="E329" s="32"/>
      <c r="F329" s="32"/>
      <c r="G329" s="32"/>
      <c r="H329" s="32"/>
    </row>
    <row r="330" spans="1:8" x14ac:dyDescent="0.2">
      <c r="A330" s="32"/>
      <c r="B330" s="32"/>
      <c r="C330" s="32"/>
      <c r="D330" s="32"/>
      <c r="E330" s="32"/>
      <c r="F330" s="32"/>
      <c r="G330" s="32"/>
      <c r="H330" s="32"/>
    </row>
    <row r="331" spans="1:8" x14ac:dyDescent="0.2">
      <c r="A331" s="32"/>
      <c r="B331" s="32"/>
      <c r="C331" s="32"/>
      <c r="D331" s="32"/>
      <c r="E331" s="32"/>
      <c r="F331" s="32"/>
      <c r="G331" s="32"/>
      <c r="H331" s="32"/>
    </row>
    <row r="332" spans="1:8" x14ac:dyDescent="0.2">
      <c r="A332" s="32"/>
      <c r="B332" s="32"/>
      <c r="C332" s="32"/>
      <c r="D332" s="32"/>
      <c r="E332" s="32"/>
      <c r="F332" s="32"/>
      <c r="G332" s="32"/>
      <c r="H332" s="32"/>
    </row>
    <row r="333" spans="1:8" x14ac:dyDescent="0.2">
      <c r="A333" s="32"/>
      <c r="B333" s="32"/>
      <c r="C333" s="32"/>
      <c r="D333" s="32"/>
      <c r="E333" s="32"/>
      <c r="F333" s="32"/>
      <c r="G333" s="32"/>
      <c r="H333" s="32"/>
    </row>
    <row r="334" spans="1:8" x14ac:dyDescent="0.2">
      <c r="A334" s="32"/>
      <c r="B334" s="32"/>
      <c r="C334" s="32"/>
      <c r="D334" s="32"/>
      <c r="E334" s="32"/>
      <c r="F334" s="32"/>
      <c r="G334" s="32"/>
      <c r="H334" s="32"/>
    </row>
    <row r="335" spans="1:8" x14ac:dyDescent="0.2">
      <c r="A335" s="32"/>
      <c r="B335" s="32"/>
      <c r="C335" s="32"/>
      <c r="D335" s="32"/>
      <c r="E335" s="32"/>
      <c r="F335" s="32"/>
      <c r="G335" s="32"/>
      <c r="H335" s="32"/>
    </row>
    <row r="336" spans="1:8" x14ac:dyDescent="0.2">
      <c r="A336" s="32"/>
      <c r="B336" s="32"/>
      <c r="C336" s="32"/>
      <c r="D336" s="32"/>
      <c r="E336" s="32"/>
      <c r="F336" s="32"/>
      <c r="G336" s="32"/>
      <c r="H336" s="32"/>
    </row>
    <row r="337" spans="1:8" x14ac:dyDescent="0.2">
      <c r="A337" s="32"/>
      <c r="B337" s="32"/>
      <c r="C337" s="32"/>
      <c r="D337" s="32"/>
      <c r="E337" s="32"/>
      <c r="F337" s="32"/>
      <c r="G337" s="32"/>
      <c r="H337" s="32"/>
    </row>
    <row r="338" spans="1:8" x14ac:dyDescent="0.2">
      <c r="A338" s="32"/>
      <c r="B338" s="32"/>
      <c r="C338" s="32"/>
      <c r="D338" s="32"/>
      <c r="E338" s="32"/>
      <c r="F338" s="32"/>
      <c r="G338" s="32"/>
      <c r="H338" s="32"/>
    </row>
    <row r="339" spans="1:8" x14ac:dyDescent="0.2">
      <c r="A339" s="32"/>
      <c r="B339" s="32"/>
      <c r="C339" s="32"/>
      <c r="D339" s="32"/>
      <c r="E339" s="32"/>
      <c r="F339" s="32"/>
      <c r="G339" s="32"/>
      <c r="H339" s="32"/>
    </row>
    <row r="340" spans="1:8" x14ac:dyDescent="0.2">
      <c r="A340" s="32"/>
      <c r="B340" s="32"/>
      <c r="C340" s="32"/>
      <c r="D340" s="32"/>
      <c r="E340" s="32"/>
      <c r="F340" s="32"/>
      <c r="G340" s="32"/>
      <c r="H340" s="32"/>
    </row>
    <row r="341" spans="1:8" x14ac:dyDescent="0.2">
      <c r="A341" s="32"/>
      <c r="B341" s="32"/>
      <c r="C341" s="32"/>
      <c r="D341" s="32"/>
      <c r="E341" s="32"/>
      <c r="F341" s="32"/>
      <c r="G341" s="32"/>
      <c r="H341" s="32"/>
    </row>
    <row r="342" spans="1:8" x14ac:dyDescent="0.2">
      <c r="A342" s="32"/>
      <c r="B342" s="32"/>
      <c r="C342" s="32"/>
      <c r="D342" s="32"/>
      <c r="E342" s="32"/>
      <c r="F342" s="32"/>
      <c r="G342" s="32"/>
      <c r="H342" s="32"/>
    </row>
    <row r="343" spans="1:8" x14ac:dyDescent="0.2">
      <c r="A343" s="32"/>
      <c r="B343" s="32"/>
      <c r="C343" s="32"/>
      <c r="D343" s="32"/>
      <c r="E343" s="32"/>
      <c r="F343" s="32"/>
      <c r="G343" s="32"/>
      <c r="H343" s="32"/>
    </row>
    <row r="344" spans="1:8" x14ac:dyDescent="0.2">
      <c r="C344" s="32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0"/>
  <sheetViews>
    <sheetView workbookViewId="0">
      <selection activeCell="D1" sqref="D1"/>
    </sheetView>
  </sheetViews>
  <sheetFormatPr defaultRowHeight="12.75" x14ac:dyDescent="0.2"/>
  <cols>
    <col min="1" max="1" width="0.5703125" customWidth="1"/>
    <col min="2" max="2" width="33.85546875" customWidth="1"/>
    <col min="3" max="4" width="11.140625" customWidth="1"/>
    <col min="5" max="5" width="10.5703125" customWidth="1"/>
    <col min="6" max="6" width="9.85546875" bestFit="1" customWidth="1"/>
    <col min="7" max="7" width="8.5703125" customWidth="1"/>
    <col min="8" max="8" width="12.7109375" customWidth="1"/>
  </cols>
  <sheetData>
    <row r="1" spans="1:16" x14ac:dyDescent="0.2">
      <c r="A1" s="172"/>
      <c r="B1" s="172"/>
      <c r="C1" s="172"/>
      <c r="D1" s="172" t="s">
        <v>551</v>
      </c>
      <c r="E1" s="173"/>
      <c r="F1" s="172"/>
      <c r="G1" s="172"/>
      <c r="H1" s="173"/>
      <c r="I1" s="174"/>
      <c r="J1" s="32"/>
      <c r="K1" s="32"/>
      <c r="L1" s="32"/>
      <c r="M1" s="32"/>
      <c r="N1" s="32"/>
      <c r="O1" s="32"/>
      <c r="P1" s="32"/>
    </row>
    <row r="2" spans="1:16" ht="13.5" thickBot="1" x14ac:dyDescent="0.25">
      <c r="A2" s="114"/>
      <c r="B2" s="114"/>
      <c r="C2" s="114"/>
      <c r="D2" s="114"/>
      <c r="E2" s="174"/>
      <c r="F2" s="114"/>
      <c r="G2" s="114"/>
      <c r="H2" s="174"/>
      <c r="I2" s="32"/>
      <c r="J2" s="32"/>
      <c r="K2" s="32"/>
      <c r="L2" s="32"/>
      <c r="M2" s="32"/>
      <c r="N2" s="32"/>
      <c r="O2" s="32"/>
      <c r="P2" s="32"/>
    </row>
    <row r="3" spans="1:16" ht="13.5" thickBot="1" x14ac:dyDescent="0.25">
      <c r="A3" s="18" t="s">
        <v>60</v>
      </c>
      <c r="B3" s="24"/>
      <c r="C3" s="803"/>
      <c r="D3" s="803">
        <v>2018</v>
      </c>
      <c r="E3" s="803" t="s">
        <v>164</v>
      </c>
      <c r="F3" s="803" t="s">
        <v>179</v>
      </c>
      <c r="G3" s="804" t="s">
        <v>181</v>
      </c>
      <c r="H3" s="32"/>
      <c r="I3" s="32"/>
      <c r="J3" s="32"/>
      <c r="K3" s="32"/>
      <c r="L3" s="32"/>
      <c r="M3" s="32"/>
      <c r="N3" s="32"/>
      <c r="O3" s="32"/>
      <c r="P3" s="32"/>
    </row>
    <row r="4" spans="1:16" ht="13.5" thickBot="1" x14ac:dyDescent="0.25">
      <c r="A4" s="121"/>
      <c r="B4" s="122"/>
      <c r="C4" s="805" t="s">
        <v>122</v>
      </c>
      <c r="D4" s="805" t="s">
        <v>452</v>
      </c>
      <c r="E4" s="805" t="s">
        <v>165</v>
      </c>
      <c r="F4" s="805" t="s">
        <v>180</v>
      </c>
      <c r="G4" s="806" t="s">
        <v>165</v>
      </c>
      <c r="H4" s="32"/>
      <c r="I4" s="32"/>
      <c r="J4" s="32"/>
      <c r="K4" s="32"/>
      <c r="L4" s="32"/>
      <c r="M4" s="32"/>
      <c r="N4" s="32"/>
      <c r="O4" s="32"/>
      <c r="P4" s="32"/>
    </row>
    <row r="5" spans="1:16" ht="13.5" thickBot="1" x14ac:dyDescent="0.25">
      <c r="A5" s="124" t="s">
        <v>23</v>
      </c>
      <c r="B5" s="120"/>
      <c r="C5" s="807">
        <f>SUM(C6+C7+C8+C9+C10+C22)</f>
        <v>164410555</v>
      </c>
      <c r="D5" s="807">
        <f>SUM(D6+D7+D8+D9+D10+D22)</f>
        <v>183923496</v>
      </c>
      <c r="E5" s="807">
        <f>SUM(E6+E7+E8+E9+E10+E22)</f>
        <v>155230496</v>
      </c>
      <c r="F5" s="807">
        <f>SUM(F6+F7+F8+F9+F10+F22)</f>
        <v>19820000</v>
      </c>
      <c r="G5" s="807">
        <f>SUM(G6+G7+G8+G9+G10+G22)</f>
        <v>9000000</v>
      </c>
      <c r="H5" s="677"/>
      <c r="I5" s="32"/>
      <c r="J5" s="32"/>
      <c r="K5" s="32"/>
      <c r="L5" s="32"/>
      <c r="M5" s="32"/>
      <c r="N5" s="32"/>
      <c r="O5" s="32"/>
      <c r="P5" s="32"/>
    </row>
    <row r="6" spans="1:16" ht="13.5" thickBot="1" x14ac:dyDescent="0.25">
      <c r="A6" s="77"/>
      <c r="B6" s="351" t="s">
        <v>244</v>
      </c>
      <c r="C6" s="807">
        <v>61382000</v>
      </c>
      <c r="D6" s="807">
        <v>63861000</v>
      </c>
      <c r="E6" s="807">
        <v>56751000</v>
      </c>
      <c r="F6" s="807">
        <v>7110000</v>
      </c>
      <c r="G6" s="807"/>
      <c r="H6" s="822"/>
      <c r="I6" s="32"/>
      <c r="J6" s="32"/>
      <c r="K6" s="32"/>
      <c r="L6" s="32"/>
      <c r="M6" s="32"/>
      <c r="N6" s="32"/>
      <c r="O6" s="32"/>
      <c r="P6" s="32"/>
    </row>
    <row r="7" spans="1:16" ht="23.25" thickBot="1" x14ac:dyDescent="0.25">
      <c r="A7" s="78"/>
      <c r="B7" s="355" t="s">
        <v>245</v>
      </c>
      <c r="C7" s="808">
        <v>12125900</v>
      </c>
      <c r="D7" s="808">
        <v>12422900</v>
      </c>
      <c r="E7" s="808">
        <v>11054000</v>
      </c>
      <c r="F7" s="808">
        <v>1368900</v>
      </c>
      <c r="G7" s="808"/>
      <c r="H7" s="822"/>
      <c r="I7" s="32"/>
      <c r="J7" s="32"/>
      <c r="K7" s="32"/>
      <c r="L7" s="32"/>
      <c r="M7" s="32"/>
      <c r="N7" s="32"/>
      <c r="O7" s="32"/>
      <c r="P7" s="32"/>
    </row>
    <row r="8" spans="1:16" ht="13.5" thickBot="1" x14ac:dyDescent="0.25">
      <c r="A8" s="352"/>
      <c r="B8" s="351" t="s">
        <v>246</v>
      </c>
      <c r="C8" s="807">
        <v>43457472</v>
      </c>
      <c r="D8" s="807">
        <v>44657472</v>
      </c>
      <c r="E8" s="807">
        <v>43590000</v>
      </c>
      <c r="F8" s="807">
        <v>1067472</v>
      </c>
      <c r="G8" s="807"/>
      <c r="H8" s="822"/>
      <c r="I8" s="32"/>
      <c r="J8" s="32"/>
      <c r="K8" s="32"/>
      <c r="L8" s="32"/>
      <c r="M8" s="32"/>
      <c r="N8" s="32"/>
      <c r="O8" s="32"/>
      <c r="P8" s="32"/>
    </row>
    <row r="9" spans="1:16" ht="13.5" thickBot="1" x14ac:dyDescent="0.25">
      <c r="A9" s="78"/>
      <c r="B9" s="354" t="s">
        <v>32</v>
      </c>
      <c r="C9" s="808">
        <v>5300000</v>
      </c>
      <c r="D9" s="808">
        <v>5423000</v>
      </c>
      <c r="E9" s="808">
        <v>5423000</v>
      </c>
      <c r="F9" s="808"/>
      <c r="G9" s="808"/>
      <c r="H9" s="653"/>
      <c r="I9" s="32"/>
      <c r="J9" s="32"/>
      <c r="K9" s="32"/>
      <c r="L9" s="32"/>
      <c r="M9" s="32"/>
      <c r="N9" s="32"/>
      <c r="O9" s="32"/>
      <c r="P9" s="32"/>
    </row>
    <row r="10" spans="1:16" ht="13.5" thickBot="1" x14ac:dyDescent="0.25">
      <c r="A10" s="352"/>
      <c r="B10" s="353" t="s">
        <v>63</v>
      </c>
      <c r="C10" s="809">
        <f>SUM(C11+C12+C13+C14+C15+C16+C17+C18+C19+C20+C21)</f>
        <v>14724000</v>
      </c>
      <c r="D10" s="809">
        <f>SUM(D11+D12+D13+D14+D15+D16+D17+D18+D19+D20+D21)</f>
        <v>33503795</v>
      </c>
      <c r="E10" s="809">
        <f>SUM(E11+E12+E17+E21)</f>
        <v>24503795</v>
      </c>
      <c r="F10" s="809"/>
      <c r="G10" s="809">
        <f>SUM(G11+G12+G13+G14+G15+G16+G17+G18+G19+G20+G21)</f>
        <v>9000000</v>
      </c>
      <c r="H10" s="677"/>
      <c r="I10" s="32"/>
      <c r="J10" s="32"/>
      <c r="K10" s="32"/>
      <c r="L10" s="32"/>
      <c r="M10" s="32"/>
      <c r="N10" s="32"/>
      <c r="O10" s="32"/>
      <c r="P10" s="32"/>
    </row>
    <row r="11" spans="1:16" ht="22.5" x14ac:dyDescent="0.2">
      <c r="A11" s="78"/>
      <c r="B11" s="350" t="s">
        <v>257</v>
      </c>
      <c r="C11" s="810"/>
      <c r="D11" s="810">
        <v>347095</v>
      </c>
      <c r="E11" s="810">
        <v>347095</v>
      </c>
      <c r="F11" s="810"/>
      <c r="G11" s="810"/>
      <c r="H11" s="653"/>
      <c r="I11" s="32"/>
      <c r="J11" s="32"/>
      <c r="K11" s="32"/>
      <c r="L11" s="32"/>
      <c r="M11" s="32"/>
      <c r="N11" s="32"/>
      <c r="O11" s="32"/>
      <c r="P11" s="32"/>
    </row>
    <row r="12" spans="1:16" x14ac:dyDescent="0.2">
      <c r="A12" s="89"/>
      <c r="B12" s="215" t="s">
        <v>258</v>
      </c>
      <c r="C12" s="811"/>
      <c r="D12" s="812">
        <v>9050000</v>
      </c>
      <c r="E12" s="811">
        <v>9050000</v>
      </c>
      <c r="F12" s="811"/>
      <c r="G12" s="811"/>
      <c r="H12" s="653"/>
      <c r="I12" s="32"/>
      <c r="J12" s="32"/>
      <c r="K12" s="32"/>
      <c r="L12" s="32"/>
      <c r="M12" s="32"/>
      <c r="N12" s="32"/>
      <c r="O12" s="32"/>
      <c r="P12" s="32"/>
    </row>
    <row r="13" spans="1:16" x14ac:dyDescent="0.2">
      <c r="A13" s="89"/>
      <c r="B13" s="215" t="s">
        <v>247</v>
      </c>
      <c r="C13" s="811"/>
      <c r="D13" s="811"/>
      <c r="E13" s="811"/>
      <c r="F13" s="811"/>
      <c r="G13" s="811"/>
      <c r="H13" s="653"/>
      <c r="I13" s="32"/>
      <c r="J13" s="32"/>
      <c r="K13" s="32"/>
      <c r="L13" s="32"/>
      <c r="M13" s="32"/>
      <c r="N13" s="32"/>
      <c r="O13" s="32"/>
      <c r="P13" s="32"/>
    </row>
    <row r="14" spans="1:16" x14ac:dyDescent="0.2">
      <c r="A14" s="89"/>
      <c r="B14" s="216" t="s">
        <v>248</v>
      </c>
      <c r="C14" s="811"/>
      <c r="D14" s="811"/>
      <c r="E14" s="811"/>
      <c r="F14" s="811"/>
      <c r="G14" s="811"/>
      <c r="H14" s="653"/>
      <c r="I14" s="32"/>
      <c r="J14" s="32"/>
      <c r="K14" s="32"/>
      <c r="L14" s="32"/>
      <c r="M14" s="32"/>
      <c r="N14" s="32"/>
      <c r="O14" s="32"/>
      <c r="P14" s="32"/>
    </row>
    <row r="15" spans="1:16" ht="22.5" x14ac:dyDescent="0.2">
      <c r="A15" s="89"/>
      <c r="B15" s="217" t="s">
        <v>249</v>
      </c>
      <c r="C15" s="811"/>
      <c r="D15" s="811"/>
      <c r="E15" s="811"/>
      <c r="F15" s="811"/>
      <c r="G15" s="811"/>
      <c r="H15" s="653"/>
      <c r="I15" s="32"/>
      <c r="J15" s="32"/>
      <c r="K15" s="32" t="s">
        <v>537</v>
      </c>
      <c r="L15" s="32"/>
      <c r="M15" s="32"/>
      <c r="N15" s="32"/>
      <c r="O15" s="32"/>
      <c r="P15" s="32"/>
    </row>
    <row r="16" spans="1:16" ht="22.5" x14ac:dyDescent="0.2">
      <c r="A16" s="89"/>
      <c r="B16" s="217" t="s">
        <v>250</v>
      </c>
      <c r="C16" s="811"/>
      <c r="D16" s="811"/>
      <c r="E16" s="811"/>
      <c r="F16" s="811"/>
      <c r="G16" s="811"/>
      <c r="H16" s="653"/>
      <c r="I16" s="32"/>
      <c r="J16" s="32"/>
      <c r="K16" s="32"/>
      <c r="L16" s="32"/>
      <c r="M16" s="32"/>
      <c r="N16" s="32"/>
      <c r="O16" s="32"/>
      <c r="P16" s="32"/>
    </row>
    <row r="17" spans="1:16" x14ac:dyDescent="0.2">
      <c r="A17" s="89"/>
      <c r="B17" s="216" t="s">
        <v>251</v>
      </c>
      <c r="C17" s="812">
        <v>13764000</v>
      </c>
      <c r="D17" s="812">
        <v>13764000</v>
      </c>
      <c r="E17" s="812">
        <v>4764000</v>
      </c>
      <c r="F17" s="812"/>
      <c r="G17" s="812">
        <v>9000000</v>
      </c>
      <c r="H17" s="653"/>
      <c r="I17" s="32"/>
      <c r="J17" s="32"/>
      <c r="K17" s="32"/>
      <c r="L17" s="32"/>
      <c r="M17" s="32"/>
      <c r="N17" s="32"/>
      <c r="O17" s="32"/>
      <c r="P17" s="32"/>
    </row>
    <row r="18" spans="1:16" x14ac:dyDescent="0.2">
      <c r="A18" s="89"/>
      <c r="B18" s="216" t="s">
        <v>252</v>
      </c>
      <c r="C18" s="811"/>
      <c r="D18" s="811"/>
      <c r="E18" s="811"/>
      <c r="F18" s="811"/>
      <c r="G18" s="811"/>
      <c r="H18" s="653"/>
      <c r="I18" s="32"/>
      <c r="J18" s="32"/>
      <c r="K18" s="32"/>
      <c r="L18" s="32"/>
      <c r="M18" s="32"/>
      <c r="N18" s="32"/>
      <c r="O18" s="32"/>
      <c r="P18" s="32"/>
    </row>
    <row r="19" spans="1:16" ht="22.5" x14ac:dyDescent="0.2">
      <c r="A19" s="89"/>
      <c r="B19" s="217" t="s">
        <v>253</v>
      </c>
      <c r="C19" s="811"/>
      <c r="D19" s="811"/>
      <c r="E19" s="811"/>
      <c r="F19" s="811"/>
      <c r="G19" s="811"/>
      <c r="H19" s="653"/>
      <c r="I19" s="32"/>
      <c r="J19" s="32"/>
      <c r="K19" s="32"/>
      <c r="L19" s="32"/>
      <c r="M19" s="32"/>
      <c r="N19" s="32"/>
      <c r="O19" s="32"/>
      <c r="P19" s="32"/>
    </row>
    <row r="20" spans="1:16" x14ac:dyDescent="0.2">
      <c r="A20" s="89"/>
      <c r="B20" s="215" t="s">
        <v>254</v>
      </c>
      <c r="C20" s="811"/>
      <c r="D20" s="811"/>
      <c r="E20" s="811"/>
      <c r="F20" s="811"/>
      <c r="G20" s="811"/>
      <c r="H20" s="653"/>
      <c r="I20" s="32"/>
      <c r="J20" s="32"/>
      <c r="K20" s="32"/>
      <c r="L20" s="32"/>
      <c r="M20" s="32"/>
      <c r="N20" s="32"/>
      <c r="O20" s="32"/>
      <c r="P20" s="32"/>
    </row>
    <row r="21" spans="1:16" ht="23.25" thickBot="1" x14ac:dyDescent="0.25">
      <c r="A21" s="89"/>
      <c r="B21" s="215" t="s">
        <v>255</v>
      </c>
      <c r="C21" s="812">
        <v>960000</v>
      </c>
      <c r="D21" s="812">
        <v>10342700</v>
      </c>
      <c r="E21" s="812">
        <v>10342700</v>
      </c>
      <c r="F21" s="812"/>
      <c r="G21" s="812"/>
      <c r="H21" s="653"/>
      <c r="I21" s="32"/>
      <c r="J21" s="32"/>
      <c r="K21" s="32"/>
      <c r="L21" s="32"/>
      <c r="M21" s="32"/>
      <c r="N21" s="32"/>
      <c r="O21" s="32"/>
      <c r="P21" s="32"/>
    </row>
    <row r="22" spans="1:16" ht="13.5" thickBot="1" x14ac:dyDescent="0.25">
      <c r="A22" s="178"/>
      <c r="B22" s="351" t="s">
        <v>256</v>
      </c>
      <c r="C22" s="809">
        <f>SUM(C23+C24)</f>
        <v>27421183</v>
      </c>
      <c r="D22" s="809">
        <f>D23+D24</f>
        <v>24055329</v>
      </c>
      <c r="E22" s="813">
        <f>SUM(E23+E24)</f>
        <v>13908701</v>
      </c>
      <c r="F22" s="813">
        <f>SUM(F23+F24)</f>
        <v>10273628</v>
      </c>
      <c r="G22" s="813">
        <f>SUM(G23+G24)</f>
        <v>0</v>
      </c>
      <c r="H22" s="652"/>
      <c r="I22" s="32"/>
      <c r="J22" s="32"/>
      <c r="K22" s="32"/>
      <c r="L22" s="32"/>
      <c r="M22" s="32"/>
      <c r="N22" s="32"/>
      <c r="O22" s="32"/>
      <c r="P22" s="32"/>
    </row>
    <row r="23" spans="1:16" x14ac:dyDescent="0.2">
      <c r="A23" s="89"/>
      <c r="B23" s="350" t="s">
        <v>259</v>
      </c>
      <c r="C23" s="808">
        <v>17147555</v>
      </c>
      <c r="D23" s="808">
        <v>13781701</v>
      </c>
      <c r="E23" s="808">
        <v>13908701</v>
      </c>
      <c r="F23" s="808"/>
      <c r="G23" s="808"/>
      <c r="H23" s="653"/>
      <c r="I23" s="32"/>
      <c r="J23" s="32"/>
      <c r="K23" s="32"/>
      <c r="L23" s="32"/>
      <c r="M23" s="32"/>
      <c r="N23" s="32"/>
      <c r="O23" s="32"/>
      <c r="P23" s="32"/>
    </row>
    <row r="24" spans="1:16" ht="13.5" thickBot="1" x14ac:dyDescent="0.25">
      <c r="A24" s="89"/>
      <c r="B24" s="214" t="s">
        <v>538</v>
      </c>
      <c r="C24" s="812">
        <v>10273628</v>
      </c>
      <c r="D24" s="812">
        <v>10273628</v>
      </c>
      <c r="E24" s="811"/>
      <c r="F24" s="812">
        <v>10273628</v>
      </c>
      <c r="G24" s="811"/>
      <c r="H24" s="653"/>
      <c r="I24" s="32"/>
      <c r="J24" s="32"/>
      <c r="K24" s="32"/>
      <c r="L24" s="32"/>
      <c r="M24" s="32"/>
      <c r="N24" s="32"/>
      <c r="O24" s="32"/>
      <c r="P24" s="32"/>
    </row>
    <row r="25" spans="1:16" ht="13.5" thickBot="1" x14ac:dyDescent="0.25">
      <c r="A25" s="18" t="s">
        <v>26</v>
      </c>
      <c r="B25" s="120"/>
      <c r="C25" s="803">
        <f>SUM(C26+C28+C30)</f>
        <v>57449300</v>
      </c>
      <c r="D25" s="803">
        <f>SUM(D26+D28+D30)</f>
        <v>48883200</v>
      </c>
      <c r="E25" s="803">
        <f>SUM(E26+E28+E30)</f>
        <v>0</v>
      </c>
      <c r="F25" s="803">
        <f>SUM(F26+F28+F30)</f>
        <v>48756200</v>
      </c>
      <c r="G25" s="803">
        <f>SUM(G26+G28+G30)</f>
        <v>0</v>
      </c>
      <c r="H25" s="652"/>
      <c r="I25" s="32"/>
      <c r="J25" s="32"/>
      <c r="K25" s="32"/>
      <c r="L25" s="32"/>
      <c r="M25" s="32"/>
      <c r="N25" s="32"/>
      <c r="O25" s="32"/>
      <c r="P25" s="32"/>
    </row>
    <row r="26" spans="1:16" x14ac:dyDescent="0.2">
      <c r="A26" s="88"/>
      <c r="B26" s="212" t="s">
        <v>260</v>
      </c>
      <c r="C26" s="814">
        <v>20685600</v>
      </c>
      <c r="D26" s="814">
        <v>21169500</v>
      </c>
      <c r="E26" s="810"/>
      <c r="F26" s="814">
        <v>21042500</v>
      </c>
      <c r="G26" s="810"/>
      <c r="H26" s="653"/>
      <c r="I26" s="32"/>
      <c r="J26" s="32"/>
      <c r="K26" s="32"/>
      <c r="L26" s="32"/>
      <c r="M26" s="32"/>
      <c r="N26" s="32"/>
      <c r="O26" s="32"/>
      <c r="P26" s="32"/>
    </row>
    <row r="27" spans="1:16" x14ac:dyDescent="0.2">
      <c r="A27" s="78"/>
      <c r="B27" s="218" t="s">
        <v>265</v>
      </c>
      <c r="C27" s="257"/>
      <c r="D27" s="257"/>
      <c r="E27" s="257"/>
      <c r="F27" s="257"/>
      <c r="G27" s="257"/>
      <c r="H27" s="653"/>
      <c r="I27" s="32"/>
      <c r="J27" s="32"/>
      <c r="K27" s="32"/>
      <c r="L27" s="32"/>
      <c r="M27" s="32"/>
      <c r="N27" s="32"/>
      <c r="O27" s="32"/>
      <c r="P27" s="32"/>
    </row>
    <row r="28" spans="1:16" x14ac:dyDescent="0.2">
      <c r="A28" s="78"/>
      <c r="B28" s="218" t="s">
        <v>33</v>
      </c>
      <c r="C28" s="815">
        <v>36763700</v>
      </c>
      <c r="D28" s="815">
        <v>27713700</v>
      </c>
      <c r="E28" s="257"/>
      <c r="F28" s="815">
        <v>27713700</v>
      </c>
      <c r="G28" s="257"/>
      <c r="H28" s="32"/>
      <c r="I28" s="32"/>
      <c r="J28" s="32"/>
      <c r="K28" s="32"/>
      <c r="L28" s="32"/>
      <c r="M28" s="32"/>
      <c r="N28" s="32"/>
      <c r="O28" s="32"/>
      <c r="P28" s="32"/>
    </row>
    <row r="29" spans="1:16" x14ac:dyDescent="0.2">
      <c r="A29" s="78"/>
      <c r="B29" s="218" t="s">
        <v>266</v>
      </c>
      <c r="C29" s="257"/>
      <c r="D29" s="257"/>
      <c r="E29" s="257"/>
      <c r="F29" s="257"/>
      <c r="G29" s="257"/>
      <c r="H29" s="32"/>
      <c r="I29" s="32"/>
      <c r="J29" s="32"/>
      <c r="K29" s="32"/>
      <c r="L29" s="32"/>
      <c r="M29" s="32"/>
      <c r="N29" s="32"/>
      <c r="O29" s="32"/>
      <c r="P29" s="32"/>
    </row>
    <row r="30" spans="1:16" x14ac:dyDescent="0.2">
      <c r="A30" s="78"/>
      <c r="B30" s="201" t="s">
        <v>64</v>
      </c>
      <c r="C30" s="257">
        <f>SUM(C31+C32+C33+C34+C35+C36)</f>
        <v>0</v>
      </c>
      <c r="D30" s="257">
        <f>SUM(D31+D32+D33+D34+D35+D36)</f>
        <v>0</v>
      </c>
      <c r="E30" s="257">
        <f>SUM(E31+E32+E33+E34+E35+E36)</f>
        <v>0</v>
      </c>
      <c r="F30" s="257">
        <f>SUM(F31+F32+F33+F34+F35+F36)</f>
        <v>0</v>
      </c>
      <c r="G30" s="257">
        <f>SUM(G31+G32+G33+G34+G35+G36)</f>
        <v>0</v>
      </c>
      <c r="H30" s="32"/>
      <c r="I30" s="32"/>
      <c r="J30" s="32"/>
      <c r="K30" s="32"/>
      <c r="L30" s="32"/>
      <c r="M30" s="32"/>
      <c r="N30" s="32"/>
      <c r="O30" s="32"/>
      <c r="P30" s="32"/>
    </row>
    <row r="31" spans="1:16" ht="22.5" x14ac:dyDescent="0.2">
      <c r="A31" s="78"/>
      <c r="B31" s="200" t="s">
        <v>267</v>
      </c>
      <c r="C31" s="257"/>
      <c r="D31" s="257"/>
      <c r="E31" s="257"/>
      <c r="F31" s="257"/>
      <c r="G31" s="257"/>
      <c r="H31" s="32"/>
      <c r="I31" s="32"/>
      <c r="J31" s="32"/>
      <c r="K31" s="32"/>
      <c r="L31" s="32"/>
      <c r="M31" s="32"/>
      <c r="N31" s="32"/>
      <c r="O31" s="32"/>
      <c r="P31" s="32"/>
    </row>
    <row r="32" spans="1:16" ht="22.5" x14ac:dyDescent="0.2">
      <c r="A32" s="78"/>
      <c r="B32" s="219" t="s">
        <v>261</v>
      </c>
      <c r="C32" s="257"/>
      <c r="D32" s="257"/>
      <c r="E32" s="257"/>
      <c r="F32" s="257"/>
      <c r="G32" s="257"/>
      <c r="H32" s="32"/>
      <c r="I32" s="32"/>
      <c r="J32" s="32"/>
      <c r="K32" s="32"/>
      <c r="L32" s="32"/>
      <c r="M32" s="32"/>
      <c r="N32" s="32"/>
      <c r="O32" s="32"/>
      <c r="P32" s="32"/>
    </row>
    <row r="33" spans="1:16" ht="33.75" x14ac:dyDescent="0.2">
      <c r="A33" s="78"/>
      <c r="B33" s="213" t="s">
        <v>262</v>
      </c>
      <c r="C33" s="257"/>
      <c r="D33" s="257"/>
      <c r="E33" s="257"/>
      <c r="F33" s="257"/>
      <c r="G33" s="257"/>
      <c r="H33" s="32"/>
      <c r="I33" s="32"/>
      <c r="J33" s="32"/>
      <c r="K33" s="32"/>
      <c r="L33" s="32"/>
      <c r="M33" s="32"/>
      <c r="N33" s="32"/>
      <c r="O33" s="32"/>
      <c r="P33" s="32"/>
    </row>
    <row r="34" spans="1:16" ht="22.5" x14ac:dyDescent="0.2">
      <c r="A34" s="78"/>
      <c r="B34" s="213" t="s">
        <v>253</v>
      </c>
      <c r="C34" s="257"/>
      <c r="D34" s="257"/>
      <c r="E34" s="257"/>
      <c r="F34" s="257"/>
      <c r="G34" s="257"/>
      <c r="H34" s="32"/>
      <c r="I34" s="32"/>
      <c r="J34" s="32"/>
      <c r="K34" s="32"/>
      <c r="L34" s="32"/>
      <c r="M34" s="32"/>
      <c r="N34" s="32"/>
      <c r="O34" s="32"/>
      <c r="P34" s="32"/>
    </row>
    <row r="35" spans="1:16" x14ac:dyDescent="0.2">
      <c r="A35" s="78"/>
      <c r="B35" s="213" t="s">
        <v>263</v>
      </c>
      <c r="C35" s="257"/>
      <c r="D35" s="257"/>
      <c r="E35" s="257"/>
      <c r="F35" s="257"/>
      <c r="G35" s="257"/>
      <c r="H35" s="32"/>
      <c r="I35" s="32"/>
      <c r="J35" s="32"/>
      <c r="K35" s="32"/>
      <c r="L35" s="32"/>
      <c r="M35" s="32"/>
      <c r="N35" s="32"/>
      <c r="O35" s="32"/>
      <c r="P35" s="32"/>
    </row>
    <row r="36" spans="1:16" ht="34.5" thickBot="1" x14ac:dyDescent="0.25">
      <c r="A36" s="89"/>
      <c r="B36" s="213" t="s">
        <v>264</v>
      </c>
      <c r="C36" s="811"/>
      <c r="D36" s="811"/>
      <c r="E36" s="811"/>
      <c r="F36" s="811"/>
      <c r="G36" s="811"/>
      <c r="H36" s="32"/>
      <c r="I36" s="32"/>
      <c r="J36" s="32"/>
      <c r="K36" s="32"/>
      <c r="L36" s="32"/>
      <c r="M36" s="32"/>
      <c r="N36" s="32"/>
      <c r="O36" s="32"/>
      <c r="P36" s="32"/>
    </row>
    <row r="37" spans="1:16" ht="13.5" thickBot="1" x14ac:dyDescent="0.25">
      <c r="A37" s="178"/>
      <c r="B37" s="46" t="s">
        <v>268</v>
      </c>
      <c r="C37" s="816">
        <f>SUM(C5+C25)</f>
        <v>221859855</v>
      </c>
      <c r="D37" s="816">
        <f>SUM(D5+D25)</f>
        <v>232806696</v>
      </c>
      <c r="E37" s="816">
        <f>SUM(E5+E25)</f>
        <v>155230496</v>
      </c>
      <c r="F37" s="816">
        <f>SUM(F5+F25)</f>
        <v>68576200</v>
      </c>
      <c r="G37" s="816">
        <f>SUM(G5+G25)</f>
        <v>9000000</v>
      </c>
      <c r="H37" s="680"/>
      <c r="I37" s="32"/>
      <c r="J37" s="32"/>
      <c r="K37" s="32"/>
      <c r="L37" s="32"/>
      <c r="M37" s="32"/>
      <c r="N37" s="32"/>
      <c r="O37" s="32"/>
      <c r="P37" s="32"/>
    </row>
    <row r="38" spans="1:16" ht="13.5" thickBot="1" x14ac:dyDescent="0.25">
      <c r="A38" s="18"/>
      <c r="B38" s="439" t="s">
        <v>444</v>
      </c>
      <c r="C38" s="817">
        <v>3046148</v>
      </c>
      <c r="D38" s="817">
        <v>3046178</v>
      </c>
      <c r="E38" s="818">
        <v>3046178</v>
      </c>
      <c r="F38" s="817"/>
      <c r="G38" s="817"/>
      <c r="H38" s="677"/>
      <c r="I38" s="32"/>
      <c r="J38" s="32"/>
      <c r="K38" s="32"/>
      <c r="L38" s="32"/>
      <c r="M38" s="32"/>
      <c r="N38" s="32"/>
      <c r="O38" s="32"/>
      <c r="P38" s="32"/>
    </row>
    <row r="39" spans="1:16" ht="21.75" thickBot="1" x14ac:dyDescent="0.25">
      <c r="A39" s="126"/>
      <c r="B39" s="220" t="s">
        <v>269</v>
      </c>
      <c r="C39" s="819"/>
      <c r="D39" s="819"/>
      <c r="E39" s="819"/>
      <c r="F39" s="819"/>
      <c r="G39" s="819"/>
      <c r="H39" s="32"/>
      <c r="I39" s="32"/>
      <c r="J39" s="32"/>
      <c r="K39" s="32"/>
      <c r="L39" s="32"/>
      <c r="M39" s="32"/>
      <c r="N39" s="32"/>
      <c r="O39" s="32"/>
      <c r="P39" s="32"/>
    </row>
    <row r="40" spans="1:16" ht="13.5" thickBot="1" x14ac:dyDescent="0.25">
      <c r="A40" s="78"/>
      <c r="B40" s="220" t="s">
        <v>270</v>
      </c>
      <c r="C40" s="257"/>
      <c r="D40" s="257"/>
      <c r="E40" s="257"/>
      <c r="F40" s="257"/>
      <c r="G40" s="257"/>
      <c r="H40" s="32"/>
      <c r="I40" s="32"/>
      <c r="J40" s="32"/>
      <c r="K40" s="32"/>
      <c r="L40" s="32"/>
      <c r="M40" s="32"/>
      <c r="N40" s="32"/>
      <c r="O40" s="32"/>
      <c r="P40" s="32"/>
    </row>
    <row r="41" spans="1:16" ht="13.5" thickBot="1" x14ac:dyDescent="0.25">
      <c r="A41" s="78"/>
      <c r="B41" s="220" t="s">
        <v>273</v>
      </c>
      <c r="C41" s="257"/>
      <c r="D41" s="257"/>
      <c r="E41" s="257"/>
      <c r="F41" s="257"/>
      <c r="G41" s="257"/>
      <c r="H41" s="32"/>
      <c r="I41" s="32"/>
      <c r="J41" s="32"/>
      <c r="K41" s="32"/>
      <c r="L41" s="32"/>
      <c r="M41" s="32"/>
      <c r="N41" s="32"/>
      <c r="O41" s="32"/>
      <c r="P41" s="32"/>
    </row>
    <row r="42" spans="1:16" ht="13.5" thickBot="1" x14ac:dyDescent="0.25">
      <c r="A42" s="78"/>
      <c r="B42" s="220" t="s">
        <v>271</v>
      </c>
      <c r="C42" s="257"/>
      <c r="D42" s="257"/>
      <c r="E42" s="257"/>
      <c r="F42" s="257"/>
      <c r="G42" s="257"/>
      <c r="H42" s="32"/>
      <c r="I42" s="32"/>
      <c r="J42" s="32"/>
      <c r="K42" s="32"/>
      <c r="L42" s="32"/>
      <c r="M42" s="32"/>
      <c r="N42" s="32"/>
      <c r="O42" s="32"/>
      <c r="P42" s="32"/>
    </row>
    <row r="43" spans="1:16" ht="21.75" thickBot="1" x14ac:dyDescent="0.25">
      <c r="A43" s="78"/>
      <c r="B43" s="220" t="s">
        <v>272</v>
      </c>
      <c r="C43" s="257"/>
      <c r="D43" s="257"/>
      <c r="E43" s="257"/>
      <c r="F43" s="257"/>
      <c r="G43" s="257"/>
      <c r="H43" s="32"/>
      <c r="I43" s="32"/>
      <c r="J43" s="32"/>
      <c r="K43" s="32"/>
      <c r="L43" s="32"/>
      <c r="M43" s="32"/>
      <c r="N43" s="32"/>
      <c r="O43" s="32"/>
      <c r="P43" s="32"/>
    </row>
    <row r="44" spans="1:16" ht="22.5" thickTop="1" thickBot="1" x14ac:dyDescent="0.25">
      <c r="A44" s="178"/>
      <c r="B44" s="220" t="s">
        <v>274</v>
      </c>
      <c r="C44" s="820">
        <f>SUM(C38+C39+C40+C41+C42+C43)</f>
        <v>3046148</v>
      </c>
      <c r="D44" s="820">
        <f>SUM(D38+D39+D40+D41+D42+D43)</f>
        <v>3046178</v>
      </c>
      <c r="E44" s="820">
        <f>SUM(E38+E39+E40+E41+E42+E43)</f>
        <v>3046178</v>
      </c>
      <c r="F44" s="820">
        <f>SUM(F38+F39+F40+F41+F42+F43)</f>
        <v>0</v>
      </c>
      <c r="G44" s="820">
        <f>SUM(G38+G39+G40+G41+G42+G43)</f>
        <v>0</v>
      </c>
      <c r="H44" s="32"/>
      <c r="I44" s="32"/>
      <c r="J44" s="32"/>
      <c r="K44" s="32"/>
      <c r="L44" s="32"/>
      <c r="M44" s="32"/>
      <c r="N44" s="32"/>
      <c r="O44" s="32"/>
      <c r="P44" s="32"/>
    </row>
    <row r="45" spans="1:16" ht="13.5" thickBot="1" x14ac:dyDescent="0.25">
      <c r="A45" s="844" t="s">
        <v>106</v>
      </c>
      <c r="B45" s="845"/>
      <c r="C45" s="803">
        <f>SUM(C37+C44)</f>
        <v>224906003</v>
      </c>
      <c r="D45" s="803">
        <f>SUM(D37+D44)</f>
        <v>235852874</v>
      </c>
      <c r="E45" s="803">
        <f>SUM(E37+E44)</f>
        <v>158276674</v>
      </c>
      <c r="F45" s="803">
        <f>SUM(F37+F44)</f>
        <v>68576200</v>
      </c>
      <c r="G45" s="803">
        <f>SUM(G37+G44)</f>
        <v>9000000</v>
      </c>
      <c r="H45" s="680"/>
      <c r="I45" s="32"/>
      <c r="J45" s="32"/>
      <c r="K45" s="32"/>
      <c r="L45" s="32"/>
      <c r="M45" s="32"/>
      <c r="N45" s="32"/>
      <c r="O45" s="32"/>
      <c r="P45" s="32"/>
    </row>
    <row r="46" spans="1:16" x14ac:dyDescent="0.2">
      <c r="H46" s="32"/>
      <c r="I46" s="32"/>
      <c r="J46" s="32"/>
      <c r="K46" s="32"/>
      <c r="L46" s="32"/>
      <c r="M46" s="32"/>
      <c r="N46" s="32"/>
      <c r="O46" s="32"/>
      <c r="P46" s="32"/>
    </row>
    <row r="47" spans="1:16" x14ac:dyDescent="0.2">
      <c r="H47" s="32"/>
      <c r="I47" s="32"/>
      <c r="J47" s="32"/>
      <c r="K47" s="32"/>
      <c r="L47" s="32"/>
      <c r="M47" s="32"/>
      <c r="N47" s="32"/>
      <c r="O47" s="32"/>
      <c r="P47" s="32"/>
    </row>
    <row r="48" spans="1:16" x14ac:dyDescent="0.2">
      <c r="H48" s="32"/>
      <c r="I48" s="32"/>
      <c r="J48" s="32"/>
      <c r="K48" s="32"/>
      <c r="L48" s="32"/>
      <c r="M48" s="32"/>
      <c r="N48" s="32"/>
      <c r="O48" s="32"/>
      <c r="P48" s="32"/>
    </row>
    <row r="49" spans="8:16" x14ac:dyDescent="0.2">
      <c r="H49" s="32"/>
      <c r="I49" s="32"/>
      <c r="J49" s="32"/>
      <c r="K49" s="32"/>
      <c r="L49" s="32"/>
      <c r="M49" s="32"/>
      <c r="N49" s="32"/>
      <c r="O49" s="32"/>
      <c r="P49" s="32"/>
    </row>
    <row r="50" spans="8:16" x14ac:dyDescent="0.2">
      <c r="H50" s="32"/>
      <c r="I50" s="32"/>
      <c r="J50" s="32"/>
      <c r="K50" s="32"/>
      <c r="L50" s="32"/>
      <c r="M50" s="32"/>
      <c r="N50" s="32"/>
      <c r="O50" s="32"/>
      <c r="P50" s="32"/>
    </row>
    <row r="51" spans="8:16" x14ac:dyDescent="0.2">
      <c r="H51" s="32"/>
      <c r="I51" s="32"/>
      <c r="J51" s="32"/>
      <c r="K51" s="32"/>
      <c r="L51" s="32"/>
      <c r="M51" s="32"/>
      <c r="N51" s="32"/>
      <c r="O51" s="32"/>
      <c r="P51" s="32"/>
    </row>
    <row r="52" spans="8:16" x14ac:dyDescent="0.2">
      <c r="H52" s="32"/>
      <c r="I52" s="32"/>
      <c r="J52" s="32"/>
      <c r="K52" s="32"/>
      <c r="L52" s="32"/>
      <c r="M52" s="32"/>
      <c r="N52" s="32"/>
      <c r="O52" s="32"/>
      <c r="P52" s="32"/>
    </row>
    <row r="53" spans="8:16" x14ac:dyDescent="0.2">
      <c r="H53" s="32"/>
      <c r="I53" s="32"/>
      <c r="J53" s="32"/>
      <c r="K53" s="32"/>
      <c r="L53" s="32"/>
      <c r="M53" s="32"/>
      <c r="N53" s="32"/>
      <c r="O53" s="32"/>
      <c r="P53" s="32"/>
    </row>
    <row r="54" spans="8:16" x14ac:dyDescent="0.2">
      <c r="H54" s="32"/>
      <c r="I54" s="32"/>
      <c r="J54" s="32"/>
      <c r="K54" s="32"/>
      <c r="L54" s="32"/>
      <c r="M54" s="32"/>
      <c r="N54" s="32"/>
      <c r="O54" s="32"/>
      <c r="P54" s="32"/>
    </row>
    <row r="55" spans="8:16" x14ac:dyDescent="0.2">
      <c r="H55" s="32"/>
      <c r="I55" s="32"/>
      <c r="J55" s="32"/>
      <c r="K55" s="32"/>
      <c r="L55" s="32"/>
      <c r="M55" s="32"/>
      <c r="N55" s="32"/>
      <c r="O55" s="32"/>
      <c r="P55" s="32"/>
    </row>
    <row r="56" spans="8:16" x14ac:dyDescent="0.2">
      <c r="H56" s="32"/>
      <c r="I56" s="32"/>
      <c r="J56" s="32"/>
      <c r="K56" s="32"/>
      <c r="L56" s="32"/>
      <c r="M56" s="32"/>
      <c r="N56" s="32"/>
      <c r="O56" s="32"/>
      <c r="P56" s="32"/>
    </row>
    <row r="57" spans="8:16" x14ac:dyDescent="0.2">
      <c r="H57" s="32"/>
      <c r="I57" s="32"/>
      <c r="J57" s="32"/>
      <c r="K57" s="32"/>
      <c r="L57" s="32"/>
      <c r="M57" s="32"/>
      <c r="N57" s="32"/>
      <c r="O57" s="32"/>
      <c r="P57" s="32"/>
    </row>
    <row r="58" spans="8:16" x14ac:dyDescent="0.2">
      <c r="H58" s="32"/>
      <c r="I58" s="32"/>
      <c r="J58" s="32"/>
      <c r="K58" s="32"/>
      <c r="L58" s="32"/>
      <c r="M58" s="32"/>
      <c r="N58" s="32"/>
      <c r="O58" s="32"/>
      <c r="P58" s="32"/>
    </row>
    <row r="59" spans="8:16" x14ac:dyDescent="0.2">
      <c r="H59" s="32"/>
      <c r="I59" s="32"/>
      <c r="J59" s="32"/>
      <c r="K59" s="32"/>
      <c r="L59" s="32"/>
      <c r="M59" s="32"/>
      <c r="N59" s="32"/>
      <c r="O59" s="32"/>
      <c r="P59" s="32"/>
    </row>
    <row r="60" spans="8:16" x14ac:dyDescent="0.2">
      <c r="H60" s="32"/>
      <c r="I60" s="32"/>
      <c r="J60" s="32"/>
      <c r="K60" s="32"/>
      <c r="L60" s="32"/>
      <c r="M60" s="32"/>
      <c r="N60" s="32"/>
      <c r="O60" s="32"/>
      <c r="P60" s="32"/>
    </row>
    <row r="61" spans="8:16" x14ac:dyDescent="0.2">
      <c r="H61" s="32"/>
      <c r="I61" s="32"/>
      <c r="J61" s="32"/>
      <c r="K61" s="32"/>
      <c r="L61" s="32"/>
      <c r="M61" s="32"/>
      <c r="N61" s="32"/>
      <c r="O61" s="32"/>
      <c r="P61" s="32"/>
    </row>
    <row r="62" spans="8:16" x14ac:dyDescent="0.2">
      <c r="H62" s="32"/>
      <c r="I62" s="32"/>
      <c r="J62" s="32"/>
      <c r="K62" s="32"/>
      <c r="L62" s="32"/>
      <c r="M62" s="32"/>
      <c r="N62" s="32"/>
      <c r="O62" s="32"/>
      <c r="P62" s="32"/>
    </row>
    <row r="63" spans="8:16" x14ac:dyDescent="0.2">
      <c r="H63" s="32"/>
      <c r="I63" s="32"/>
      <c r="J63" s="32"/>
      <c r="K63" s="32"/>
      <c r="L63" s="32"/>
      <c r="M63" s="32"/>
      <c r="N63" s="32"/>
      <c r="O63" s="32"/>
      <c r="P63" s="32"/>
    </row>
    <row r="64" spans="8:16" x14ac:dyDescent="0.2">
      <c r="H64" s="32"/>
      <c r="I64" s="32"/>
      <c r="J64" s="32"/>
      <c r="K64" s="32"/>
      <c r="L64" s="32"/>
      <c r="M64" s="32"/>
      <c r="N64" s="32"/>
      <c r="O64" s="32"/>
      <c r="P64" s="32"/>
    </row>
    <row r="65" spans="8:16" x14ac:dyDescent="0.2">
      <c r="H65" s="32"/>
      <c r="I65" s="32"/>
      <c r="J65" s="32"/>
      <c r="K65" s="32"/>
      <c r="L65" s="32"/>
      <c r="M65" s="32"/>
      <c r="N65" s="32"/>
      <c r="O65" s="32"/>
      <c r="P65" s="32"/>
    </row>
    <row r="66" spans="8:16" x14ac:dyDescent="0.2">
      <c r="H66" s="32"/>
      <c r="I66" s="32"/>
      <c r="J66" s="32"/>
      <c r="K66" s="32"/>
      <c r="L66" s="32"/>
      <c r="M66" s="32"/>
      <c r="N66" s="32"/>
      <c r="O66" s="32"/>
      <c r="P66" s="32"/>
    </row>
    <row r="67" spans="8:16" x14ac:dyDescent="0.2">
      <c r="H67" s="32"/>
      <c r="I67" s="32"/>
      <c r="J67" s="32"/>
      <c r="K67" s="32"/>
      <c r="L67" s="32"/>
      <c r="M67" s="32"/>
      <c r="N67" s="32"/>
      <c r="O67" s="32"/>
      <c r="P67" s="32"/>
    </row>
    <row r="68" spans="8:16" x14ac:dyDescent="0.2">
      <c r="H68" s="32"/>
      <c r="I68" s="32"/>
      <c r="J68" s="32"/>
      <c r="K68" s="32"/>
      <c r="L68" s="32"/>
      <c r="M68" s="32"/>
      <c r="N68" s="32"/>
      <c r="O68" s="32"/>
      <c r="P68" s="32"/>
    </row>
    <row r="69" spans="8:16" x14ac:dyDescent="0.2">
      <c r="H69" s="32"/>
      <c r="I69" s="32"/>
      <c r="J69" s="32"/>
      <c r="K69" s="32"/>
      <c r="L69" s="32"/>
      <c r="M69" s="32"/>
      <c r="N69" s="32"/>
      <c r="O69" s="32"/>
      <c r="P69" s="32"/>
    </row>
    <row r="70" spans="8:16" x14ac:dyDescent="0.2">
      <c r="H70" s="32"/>
      <c r="I70" s="32"/>
      <c r="J70" s="32"/>
      <c r="K70" s="32"/>
      <c r="L70" s="32"/>
      <c r="M70" s="32"/>
      <c r="N70" s="32"/>
      <c r="O70" s="32"/>
      <c r="P70" s="32"/>
    </row>
    <row r="71" spans="8:16" x14ac:dyDescent="0.2">
      <c r="H71" s="32"/>
      <c r="I71" s="32"/>
      <c r="J71" s="32"/>
      <c r="K71" s="32"/>
      <c r="L71" s="32"/>
      <c r="M71" s="32"/>
      <c r="N71" s="32"/>
      <c r="O71" s="32"/>
      <c r="P71" s="32"/>
    </row>
    <row r="72" spans="8:16" x14ac:dyDescent="0.2">
      <c r="H72" s="32"/>
      <c r="I72" s="32"/>
      <c r="J72" s="32"/>
      <c r="K72" s="32"/>
      <c r="L72" s="32"/>
      <c r="M72" s="32"/>
      <c r="N72" s="32"/>
      <c r="O72" s="32"/>
      <c r="P72" s="32"/>
    </row>
    <row r="73" spans="8:16" x14ac:dyDescent="0.2">
      <c r="H73" s="32"/>
      <c r="I73" s="32"/>
      <c r="J73" s="32"/>
      <c r="K73" s="32"/>
      <c r="L73" s="32"/>
      <c r="M73" s="32"/>
      <c r="N73" s="32"/>
      <c r="O73" s="32"/>
      <c r="P73" s="32"/>
    </row>
    <row r="74" spans="8:16" x14ac:dyDescent="0.2">
      <c r="H74" s="32"/>
      <c r="I74" s="32"/>
      <c r="J74" s="32"/>
      <c r="K74" s="32"/>
      <c r="L74" s="32"/>
      <c r="M74" s="32"/>
      <c r="N74" s="32"/>
      <c r="O74" s="32"/>
      <c r="P74" s="32"/>
    </row>
    <row r="75" spans="8:16" x14ac:dyDescent="0.2">
      <c r="H75" s="32"/>
      <c r="I75" s="32"/>
      <c r="J75" s="32"/>
      <c r="K75" s="32"/>
      <c r="L75" s="32"/>
      <c r="M75" s="32"/>
      <c r="N75" s="32"/>
      <c r="O75" s="32"/>
      <c r="P75" s="32"/>
    </row>
    <row r="76" spans="8:16" x14ac:dyDescent="0.2">
      <c r="H76" s="32"/>
      <c r="I76" s="32"/>
      <c r="J76" s="32"/>
      <c r="K76" s="32"/>
      <c r="L76" s="32"/>
      <c r="M76" s="32"/>
      <c r="N76" s="32"/>
      <c r="O76" s="32"/>
      <c r="P76" s="32"/>
    </row>
    <row r="77" spans="8:16" x14ac:dyDescent="0.2">
      <c r="H77" s="32"/>
      <c r="I77" s="32"/>
      <c r="J77" s="32"/>
      <c r="K77" s="32"/>
      <c r="L77" s="32"/>
      <c r="M77" s="32"/>
      <c r="N77" s="32"/>
      <c r="O77" s="32"/>
      <c r="P77" s="32"/>
    </row>
    <row r="78" spans="8:16" x14ac:dyDescent="0.2">
      <c r="H78" s="32"/>
      <c r="I78" s="32"/>
      <c r="J78" s="32"/>
      <c r="K78" s="32"/>
      <c r="L78" s="32"/>
      <c r="M78" s="32"/>
      <c r="N78" s="32"/>
      <c r="O78" s="32"/>
      <c r="P78" s="32"/>
    </row>
    <row r="79" spans="8:16" x14ac:dyDescent="0.2">
      <c r="H79" s="32"/>
      <c r="I79" s="32"/>
      <c r="J79" s="32"/>
      <c r="K79" s="32"/>
      <c r="L79" s="32"/>
      <c r="M79" s="32"/>
      <c r="N79" s="32"/>
      <c r="O79" s="32"/>
      <c r="P79" s="32"/>
    </row>
    <row r="80" spans="8:16" x14ac:dyDescent="0.2">
      <c r="H80" s="32"/>
      <c r="I80" s="32"/>
      <c r="J80" s="32"/>
      <c r="K80" s="32"/>
      <c r="L80" s="32"/>
      <c r="M80" s="32"/>
      <c r="N80" s="32"/>
      <c r="O80" s="32"/>
      <c r="P80" s="32"/>
    </row>
    <row r="81" spans="8:16" x14ac:dyDescent="0.2">
      <c r="H81" s="32"/>
      <c r="I81" s="32"/>
      <c r="J81" s="32"/>
      <c r="K81" s="32"/>
      <c r="L81" s="32"/>
      <c r="M81" s="32"/>
      <c r="N81" s="32"/>
      <c r="O81" s="32"/>
      <c r="P81" s="32"/>
    </row>
    <row r="82" spans="8:16" x14ac:dyDescent="0.2">
      <c r="H82" s="32"/>
      <c r="I82" s="32"/>
      <c r="J82" s="32"/>
      <c r="K82" s="32"/>
      <c r="L82" s="32"/>
      <c r="M82" s="32"/>
      <c r="N82" s="32"/>
      <c r="O82" s="32"/>
      <c r="P82" s="32"/>
    </row>
    <row r="83" spans="8:16" x14ac:dyDescent="0.2">
      <c r="H83" s="32"/>
      <c r="I83" s="32"/>
      <c r="J83" s="32"/>
      <c r="K83" s="32"/>
      <c r="L83" s="32"/>
      <c r="M83" s="32"/>
      <c r="N83" s="32"/>
      <c r="O83" s="32"/>
      <c r="P83" s="32"/>
    </row>
    <row r="84" spans="8:16" x14ac:dyDescent="0.2">
      <c r="H84" s="32"/>
      <c r="I84" s="32"/>
      <c r="J84" s="32"/>
      <c r="K84" s="32"/>
      <c r="L84" s="32"/>
      <c r="M84" s="32"/>
      <c r="N84" s="32"/>
      <c r="O84" s="32"/>
      <c r="P84" s="32"/>
    </row>
    <row r="85" spans="8:16" x14ac:dyDescent="0.2">
      <c r="H85" s="32"/>
      <c r="I85" s="32"/>
      <c r="J85" s="32"/>
      <c r="K85" s="32"/>
      <c r="L85" s="32"/>
      <c r="M85" s="32"/>
      <c r="N85" s="32"/>
      <c r="O85" s="32"/>
      <c r="P85" s="32"/>
    </row>
    <row r="86" spans="8:16" x14ac:dyDescent="0.2">
      <c r="H86" s="32"/>
      <c r="I86" s="32"/>
      <c r="J86" s="32"/>
      <c r="K86" s="32"/>
      <c r="L86" s="32"/>
      <c r="M86" s="32"/>
      <c r="N86" s="32"/>
      <c r="O86" s="32"/>
      <c r="P86" s="32"/>
    </row>
    <row r="87" spans="8:16" x14ac:dyDescent="0.2">
      <c r="H87" s="32"/>
      <c r="I87" s="32"/>
      <c r="J87" s="32"/>
      <c r="K87" s="32"/>
      <c r="L87" s="32"/>
      <c r="M87" s="32"/>
      <c r="N87" s="32"/>
      <c r="O87" s="32"/>
      <c r="P87" s="32"/>
    </row>
    <row r="88" spans="8:16" x14ac:dyDescent="0.2">
      <c r="H88" s="32"/>
      <c r="I88" s="32"/>
      <c r="J88" s="32"/>
      <c r="K88" s="32"/>
      <c r="L88" s="32"/>
      <c r="M88" s="32"/>
      <c r="N88" s="32"/>
      <c r="O88" s="32"/>
      <c r="P88" s="32"/>
    </row>
    <row r="89" spans="8:16" x14ac:dyDescent="0.2">
      <c r="H89" s="32"/>
      <c r="I89" s="32"/>
      <c r="J89" s="32"/>
      <c r="K89" s="32"/>
      <c r="L89" s="32"/>
      <c r="M89" s="32"/>
      <c r="N89" s="32"/>
      <c r="O89" s="32"/>
      <c r="P89" s="32"/>
    </row>
    <row r="90" spans="8:16" x14ac:dyDescent="0.2">
      <c r="H90" s="32"/>
      <c r="I90" s="32"/>
      <c r="J90" s="32"/>
      <c r="K90" s="32"/>
      <c r="L90" s="32"/>
      <c r="M90" s="32"/>
      <c r="N90" s="32"/>
      <c r="O90" s="32"/>
      <c r="P90" s="32"/>
    </row>
  </sheetData>
  <mergeCells count="1">
    <mergeCell ref="A45:B4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F1" sqref="F1"/>
    </sheetView>
  </sheetViews>
  <sheetFormatPr defaultRowHeight="12.75" x14ac:dyDescent="0.2"/>
  <cols>
    <col min="1" max="1" width="30.7109375" customWidth="1"/>
    <col min="2" max="2" width="11.140625" customWidth="1"/>
    <col min="3" max="3" width="9.5703125" customWidth="1"/>
    <col min="4" max="4" width="11" customWidth="1"/>
    <col min="5" max="5" width="11.28515625" customWidth="1"/>
    <col min="6" max="6" width="10.140625" bestFit="1" customWidth="1"/>
  </cols>
  <sheetData>
    <row r="1" spans="1:8" x14ac:dyDescent="0.2">
      <c r="A1" t="s">
        <v>552</v>
      </c>
    </row>
    <row r="3" spans="1:8" x14ac:dyDescent="0.2">
      <c r="A3" s="7" t="s">
        <v>38</v>
      </c>
      <c r="B3" s="3"/>
    </row>
    <row r="4" spans="1:8" ht="13.5" thickBot="1" x14ac:dyDescent="0.25">
      <c r="E4">
        <v>2018</v>
      </c>
    </row>
    <row r="5" spans="1:8" ht="13.5" thickBot="1" x14ac:dyDescent="0.25">
      <c r="A5" s="18"/>
      <c r="B5" s="110"/>
      <c r="C5" s="138"/>
      <c r="D5" s="133" t="s">
        <v>327</v>
      </c>
      <c r="E5" s="487" t="s">
        <v>497</v>
      </c>
      <c r="F5" s="63" t="s">
        <v>510</v>
      </c>
    </row>
    <row r="6" spans="1:8" ht="13.5" thickBot="1" x14ac:dyDescent="0.25">
      <c r="A6" s="18" t="s">
        <v>3</v>
      </c>
      <c r="B6" s="110" t="s">
        <v>323</v>
      </c>
      <c r="C6" s="138" t="s">
        <v>324</v>
      </c>
      <c r="D6" s="133" t="s">
        <v>325</v>
      </c>
      <c r="E6" s="68"/>
      <c r="F6" s="63"/>
    </row>
    <row r="7" spans="1:8" ht="13.5" thickBot="1" x14ac:dyDescent="0.25">
      <c r="A7" s="256" t="s">
        <v>509</v>
      </c>
      <c r="B7" s="516">
        <v>787000</v>
      </c>
      <c r="C7" s="517">
        <v>213000</v>
      </c>
      <c r="D7" s="517">
        <f t="shared" ref="D7:D13" si="0">SUM(B7:C7)</f>
        <v>1000000</v>
      </c>
      <c r="E7" s="675">
        <v>1000000</v>
      </c>
      <c r="F7" s="521"/>
      <c r="H7" s="674"/>
    </row>
    <row r="8" spans="1:8" ht="13.5" thickBot="1" x14ac:dyDescent="0.25">
      <c r="A8" s="254" t="s">
        <v>475</v>
      </c>
      <c r="B8" s="516">
        <v>9000000</v>
      </c>
      <c r="C8" s="517">
        <v>2430000</v>
      </c>
      <c r="D8" s="517">
        <f t="shared" si="0"/>
        <v>11430000</v>
      </c>
      <c r="E8" s="675">
        <v>11430000</v>
      </c>
      <c r="F8" s="520"/>
    </row>
    <row r="9" spans="1:8" x14ac:dyDescent="0.2">
      <c r="A9" s="255" t="s">
        <v>517</v>
      </c>
      <c r="B9" s="601">
        <v>4661000</v>
      </c>
      <c r="C9" s="600">
        <v>1259000</v>
      </c>
      <c r="D9" s="600">
        <f t="shared" si="0"/>
        <v>5920000</v>
      </c>
      <c r="E9" s="676">
        <v>5920000</v>
      </c>
      <c r="F9" s="520"/>
    </row>
    <row r="10" spans="1:8" x14ac:dyDescent="0.2">
      <c r="A10" s="256" t="s">
        <v>529</v>
      </c>
      <c r="B10" s="520">
        <v>472441</v>
      </c>
      <c r="C10" s="521">
        <v>127559</v>
      </c>
      <c r="D10" s="520">
        <f t="shared" si="0"/>
        <v>600000</v>
      </c>
      <c r="E10" s="532">
        <v>600000</v>
      </c>
      <c r="F10" s="520"/>
    </row>
    <row r="11" spans="1:8" x14ac:dyDescent="0.2">
      <c r="A11" s="256" t="s">
        <v>536</v>
      </c>
      <c r="B11" s="257">
        <v>236220</v>
      </c>
      <c r="C11" s="20">
        <v>63780</v>
      </c>
      <c r="D11" s="63">
        <f t="shared" si="0"/>
        <v>300000</v>
      </c>
      <c r="E11" s="532">
        <v>300000</v>
      </c>
      <c r="F11" s="63"/>
    </row>
    <row r="12" spans="1:8" x14ac:dyDescent="0.2">
      <c r="A12" s="256" t="s">
        <v>543</v>
      </c>
      <c r="B12" s="257"/>
      <c r="C12" s="20"/>
      <c r="D12" s="63"/>
      <c r="E12" s="532">
        <v>127000</v>
      </c>
      <c r="F12" s="63"/>
    </row>
    <row r="13" spans="1:8" x14ac:dyDescent="0.2">
      <c r="A13" s="258" t="s">
        <v>7</v>
      </c>
      <c r="B13" s="518">
        <f>SUM(B7:B11)</f>
        <v>15156661</v>
      </c>
      <c r="C13" s="519">
        <f>SUM(C7:C11)</f>
        <v>4093339</v>
      </c>
      <c r="D13" s="518">
        <f t="shared" si="0"/>
        <v>19250000</v>
      </c>
      <c r="E13" s="532">
        <f>SUM(E7:E12)</f>
        <v>19377000</v>
      </c>
      <c r="F13" s="520">
        <f>SUM(F7:F11)</f>
        <v>0</v>
      </c>
    </row>
    <row r="14" spans="1:8" x14ac:dyDescent="0.2">
      <c r="A14" s="259"/>
      <c r="B14" s="260"/>
      <c r="C14" s="90"/>
      <c r="D14" s="90"/>
      <c r="E14" s="224"/>
      <c r="F14" s="63"/>
    </row>
    <row r="15" spans="1:8" x14ac:dyDescent="0.2">
      <c r="A15" s="261"/>
      <c r="B15" s="32"/>
      <c r="C15" s="122"/>
      <c r="D15" s="122"/>
      <c r="E15" s="32"/>
      <c r="F15" s="63"/>
    </row>
    <row r="16" spans="1:8" ht="13.5" thickBot="1" x14ac:dyDescent="0.25">
      <c r="A16" s="261"/>
      <c r="B16" s="32"/>
      <c r="C16" s="122"/>
      <c r="D16" s="122"/>
      <c r="E16" s="32"/>
      <c r="F16" s="63"/>
    </row>
    <row r="17" spans="1:6" ht="13.5" thickBot="1" x14ac:dyDescent="0.25">
      <c r="A17" s="18" t="s">
        <v>326</v>
      </c>
      <c r="B17" s="512">
        <f>SUM(B18+B19+B20+B21)</f>
        <v>1230000</v>
      </c>
      <c r="C17" s="512">
        <f>SUM(C18+C19+C20+C21)</f>
        <v>332600</v>
      </c>
      <c r="D17" s="512">
        <f>SUM(D18+D19+D20+D21)</f>
        <v>1562600</v>
      </c>
      <c r="E17" s="512">
        <f>SUM(E18+E19+E20+E21)</f>
        <v>1792500</v>
      </c>
      <c r="F17" s="512">
        <f>SUM(F18+F19+F20+F21)</f>
        <v>0</v>
      </c>
    </row>
    <row r="18" spans="1:6" x14ac:dyDescent="0.2">
      <c r="A18" s="256" t="s">
        <v>513</v>
      </c>
      <c r="B18" s="520">
        <v>50000</v>
      </c>
      <c r="C18" s="521">
        <v>14000</v>
      </c>
      <c r="D18" s="520">
        <f>SUM(B18:C18)</f>
        <v>64000</v>
      </c>
      <c r="E18" s="521">
        <v>164000</v>
      </c>
      <c r="F18" s="521"/>
    </row>
    <row r="19" spans="1:6" x14ac:dyDescent="0.2">
      <c r="A19" s="256" t="s">
        <v>519</v>
      </c>
      <c r="B19" s="520">
        <v>80000</v>
      </c>
      <c r="C19" s="520">
        <v>21600</v>
      </c>
      <c r="D19" s="520">
        <f>SUM(B19:C19)</f>
        <v>101600</v>
      </c>
      <c r="E19" s="520">
        <v>101600</v>
      </c>
      <c r="F19" s="520"/>
    </row>
    <row r="20" spans="1:6" ht="33.75" x14ac:dyDescent="0.2">
      <c r="A20" s="524" t="s">
        <v>520</v>
      </c>
      <c r="B20" s="522">
        <v>1100000</v>
      </c>
      <c r="C20" s="522">
        <v>297000</v>
      </c>
      <c r="D20" s="522">
        <f>SUM(B20:C20)</f>
        <v>1397000</v>
      </c>
      <c r="E20" s="522">
        <v>1397000</v>
      </c>
      <c r="F20" s="522"/>
    </row>
    <row r="21" spans="1:6" ht="13.5" thickBot="1" x14ac:dyDescent="0.25">
      <c r="A21" s="524" t="s">
        <v>495</v>
      </c>
      <c r="B21" s="522"/>
      <c r="C21" s="522"/>
      <c r="D21" s="122"/>
      <c r="E21" s="522">
        <v>129900</v>
      </c>
      <c r="F21" s="522"/>
    </row>
    <row r="22" spans="1:6" ht="13.5" thickBot="1" x14ac:dyDescent="0.25">
      <c r="A22" s="18" t="s">
        <v>476</v>
      </c>
      <c r="B22" s="512">
        <f>SUM(B13+B17)</f>
        <v>16386661</v>
      </c>
      <c r="C22" s="512">
        <f>SUM(C13+C17)</f>
        <v>4425939</v>
      </c>
      <c r="D22" s="512">
        <f>SUM(D13+D17)</f>
        <v>20812600</v>
      </c>
      <c r="E22" s="605">
        <f>(E13+E17)</f>
        <v>21169500</v>
      </c>
      <c r="F22" s="63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6"/>
  <sheetViews>
    <sheetView workbookViewId="0">
      <selection activeCell="D1" sqref="D1"/>
    </sheetView>
  </sheetViews>
  <sheetFormatPr defaultRowHeight="12.75" x14ac:dyDescent="0.2"/>
  <cols>
    <col min="1" max="1" width="34.85546875" customWidth="1"/>
    <col min="2" max="2" width="12.7109375" customWidth="1"/>
    <col min="3" max="3" width="12.28515625" customWidth="1"/>
    <col min="4" max="4" width="11.7109375" customWidth="1"/>
    <col min="5" max="5" width="13.28515625" customWidth="1"/>
  </cols>
  <sheetData>
    <row r="1" spans="1:5" x14ac:dyDescent="0.2">
      <c r="B1" t="s">
        <v>553</v>
      </c>
    </row>
    <row r="3" spans="1:5" x14ac:dyDescent="0.2">
      <c r="A3" s="7" t="s">
        <v>39</v>
      </c>
    </row>
    <row r="4" spans="1:5" ht="13.5" thickBot="1" x14ac:dyDescent="0.25">
      <c r="D4">
        <v>2018</v>
      </c>
    </row>
    <row r="5" spans="1:5" ht="26.25" thickBot="1" x14ac:dyDescent="0.25">
      <c r="A5" s="18" t="s">
        <v>0</v>
      </c>
      <c r="B5" s="530" t="s">
        <v>477</v>
      </c>
      <c r="C5" s="485"/>
      <c r="D5" s="604"/>
      <c r="E5" s="63" t="s">
        <v>496</v>
      </c>
    </row>
    <row r="6" spans="1:5" ht="13.5" thickBot="1" x14ac:dyDescent="0.25">
      <c r="A6" s="486"/>
      <c r="B6" s="487" t="s">
        <v>461</v>
      </c>
      <c r="C6" s="484" t="s">
        <v>462</v>
      </c>
      <c r="D6" s="614" t="s">
        <v>325</v>
      </c>
      <c r="E6" s="63"/>
    </row>
    <row r="7" spans="1:5" x14ac:dyDescent="0.2">
      <c r="A7" s="254" t="s">
        <v>514</v>
      </c>
      <c r="B7" s="529">
        <v>7000000</v>
      </c>
      <c r="C7" s="531">
        <v>1890000</v>
      </c>
      <c r="D7" s="615">
        <f>SUM(B7:C7)</f>
        <v>8890000</v>
      </c>
      <c r="E7" s="520">
        <v>8890000</v>
      </c>
    </row>
    <row r="8" spans="1:5" x14ac:dyDescent="0.2">
      <c r="A8" s="254" t="s">
        <v>515</v>
      </c>
      <c r="B8" s="532">
        <v>10000000</v>
      </c>
      <c r="C8" s="520">
        <v>2700000</v>
      </c>
      <c r="D8" s="532">
        <f>SUM(B8:C8)</f>
        <v>12700000</v>
      </c>
      <c r="E8" s="520">
        <v>12700000</v>
      </c>
    </row>
    <row r="9" spans="1:5" x14ac:dyDescent="0.2">
      <c r="A9" s="528" t="s">
        <v>516</v>
      </c>
      <c r="B9" s="532">
        <v>800000</v>
      </c>
      <c r="C9" s="520">
        <v>216000</v>
      </c>
      <c r="D9" s="532">
        <f>SUM(B9:C9)</f>
        <v>1016000</v>
      </c>
      <c r="E9" s="520">
        <v>1016000</v>
      </c>
    </row>
    <row r="10" spans="1:5" x14ac:dyDescent="0.2">
      <c r="A10" s="528" t="s">
        <v>518</v>
      </c>
      <c r="B10" s="532">
        <v>9050000</v>
      </c>
      <c r="C10" s="520">
        <v>2444000</v>
      </c>
      <c r="D10" s="532">
        <f>SUM(B10:C10)</f>
        <v>11494000</v>
      </c>
      <c r="E10" s="520">
        <v>2444000</v>
      </c>
    </row>
    <row r="11" spans="1:5" x14ac:dyDescent="0.2">
      <c r="A11" s="613" t="s">
        <v>478</v>
      </c>
      <c r="B11" s="532">
        <v>1600000</v>
      </c>
      <c r="C11" s="520"/>
      <c r="D11" s="532">
        <f>SUM(B11:C11)</f>
        <v>1600000</v>
      </c>
      <c r="E11" s="520">
        <v>1600000</v>
      </c>
    </row>
    <row r="12" spans="1:5" x14ac:dyDescent="0.2">
      <c r="A12" s="483" t="s">
        <v>494</v>
      </c>
      <c r="B12" s="520">
        <v>837560</v>
      </c>
      <c r="C12" s="520">
        <v>226140</v>
      </c>
      <c r="D12" s="532">
        <f t="shared" ref="D12" si="0">SUM(B12:C12)</f>
        <v>1063700</v>
      </c>
      <c r="E12" s="520">
        <v>1063700</v>
      </c>
    </row>
    <row r="13" spans="1:5" x14ac:dyDescent="0.2">
      <c r="A13" s="613"/>
      <c r="B13" s="532"/>
      <c r="C13" s="520"/>
      <c r="D13" s="532"/>
      <c r="E13" s="520"/>
    </row>
    <row r="14" spans="1:5" ht="13.5" thickBot="1" x14ac:dyDescent="0.25">
      <c r="A14" s="616"/>
      <c r="B14" s="617"/>
      <c r="C14" s="618"/>
      <c r="D14" s="617"/>
      <c r="E14" s="90"/>
    </row>
    <row r="15" spans="1:5" ht="13.5" thickBot="1" x14ac:dyDescent="0.25">
      <c r="A15" s="18" t="s">
        <v>374</v>
      </c>
      <c r="B15" s="512">
        <f>SUM(B7:B14)</f>
        <v>29287560</v>
      </c>
      <c r="C15" s="512">
        <f>SUM(C7:C14)</f>
        <v>7476140</v>
      </c>
      <c r="D15" s="605">
        <f>SUM(D7:D14)</f>
        <v>36763700</v>
      </c>
      <c r="E15" s="30">
        <f>SUM(E7:E14)</f>
        <v>27713700</v>
      </c>
    </row>
    <row r="16" spans="1:5" x14ac:dyDescent="0.2">
      <c r="A16" s="619"/>
      <c r="B16" s="531"/>
      <c r="C16" s="531"/>
      <c r="D16" s="529"/>
      <c r="E16" s="38"/>
    </row>
    <row r="17" spans="1:7" x14ac:dyDescent="0.2">
      <c r="A17" s="483"/>
      <c r="B17" s="520"/>
      <c r="C17" s="63"/>
      <c r="D17" s="532"/>
      <c r="E17" s="63"/>
    </row>
    <row r="18" spans="1:7" x14ac:dyDescent="0.2">
      <c r="A18" s="483"/>
      <c r="B18" s="520"/>
      <c r="C18" s="520"/>
      <c r="D18" s="532"/>
      <c r="E18" s="63"/>
    </row>
    <row r="19" spans="1:7" x14ac:dyDescent="0.2">
      <c r="A19" s="483"/>
      <c r="B19" s="520"/>
      <c r="C19" s="520"/>
      <c r="D19" s="532"/>
      <c r="E19" s="63"/>
    </row>
    <row r="20" spans="1:7" ht="13.5" thickBot="1" x14ac:dyDescent="0.25">
      <c r="A20" s="439"/>
      <c r="B20" s="618"/>
      <c r="C20" s="618"/>
      <c r="D20" s="617"/>
      <c r="E20" s="90"/>
    </row>
    <row r="21" spans="1:7" ht="13.5" thickBot="1" x14ac:dyDescent="0.25">
      <c r="A21" s="620" t="s">
        <v>479</v>
      </c>
      <c r="B21" s="512">
        <f>SUM(B15:B20)</f>
        <v>29287560</v>
      </c>
      <c r="C21" s="512">
        <f>SUM(C15:C20)</f>
        <v>7476140</v>
      </c>
      <c r="D21" s="605">
        <f>SUM(D15:D20)</f>
        <v>36763700</v>
      </c>
      <c r="E21" s="30">
        <f>SUM(E15:E20)</f>
        <v>27713700</v>
      </c>
      <c r="G21" s="525"/>
    </row>
    <row r="22" spans="1:7" x14ac:dyDescent="0.2">
      <c r="A22" s="32"/>
      <c r="B22" s="32"/>
      <c r="C22" s="32"/>
      <c r="D22" s="32"/>
      <c r="G22" s="525"/>
    </row>
    <row r="23" spans="1:7" x14ac:dyDescent="0.2">
      <c r="A23" s="32"/>
      <c r="B23" s="32"/>
      <c r="C23" s="32"/>
      <c r="D23" s="32"/>
    </row>
    <row r="24" spans="1:7" ht="23.25" x14ac:dyDescent="0.2">
      <c r="A24" s="32"/>
      <c r="B24" s="32"/>
      <c r="C24" s="32"/>
      <c r="D24" s="32"/>
      <c r="G24" s="526"/>
    </row>
    <row r="25" spans="1:7" x14ac:dyDescent="0.2">
      <c r="A25" s="32"/>
      <c r="B25" s="32"/>
      <c r="C25" s="32"/>
      <c r="D25" s="32"/>
    </row>
    <row r="26" spans="1:7" x14ac:dyDescent="0.2">
      <c r="A26" s="32"/>
      <c r="B26" s="32"/>
      <c r="C26" s="32"/>
      <c r="D26" s="32"/>
      <c r="G26" s="3"/>
    </row>
    <row r="27" spans="1:7" x14ac:dyDescent="0.2">
      <c r="G27" s="527"/>
    </row>
    <row r="28" spans="1:7" x14ac:dyDescent="0.2">
      <c r="G28" s="3"/>
    </row>
    <row r="29" spans="1:7" x14ac:dyDescent="0.2">
      <c r="G29" s="3"/>
    </row>
    <row r="30" spans="1:7" x14ac:dyDescent="0.2">
      <c r="G30" s="3"/>
    </row>
    <row r="32" spans="1:7" ht="23.25" x14ac:dyDescent="0.2">
      <c r="G32" s="526"/>
    </row>
    <row r="34" spans="7:7" x14ac:dyDescent="0.2">
      <c r="G34" s="3"/>
    </row>
    <row r="58" spans="7:7" x14ac:dyDescent="0.2">
      <c r="G58" s="3"/>
    </row>
    <row r="82" spans="7:7" x14ac:dyDescent="0.2">
      <c r="G82" s="3"/>
    </row>
    <row r="106" spans="7:7" x14ac:dyDescent="0.2">
      <c r="G106" s="3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3"/>
  <sheetViews>
    <sheetView workbookViewId="0">
      <selection activeCell="E1" sqref="E1"/>
    </sheetView>
  </sheetViews>
  <sheetFormatPr defaultRowHeight="12.75" x14ac:dyDescent="0.2"/>
  <cols>
    <col min="1" max="1" width="43.28515625" customWidth="1"/>
    <col min="2" max="2" width="27.140625" customWidth="1"/>
    <col min="3" max="3" width="9" hidden="1" customWidth="1"/>
    <col min="4" max="4" width="9.140625" hidden="1" customWidth="1"/>
  </cols>
  <sheetData>
    <row r="1" spans="1:6" x14ac:dyDescent="0.2">
      <c r="A1" t="s">
        <v>554</v>
      </c>
    </row>
    <row r="3" spans="1:6" x14ac:dyDescent="0.2">
      <c r="A3" s="7" t="s">
        <v>182</v>
      </c>
    </row>
    <row r="5" spans="1:6" ht="13.5" thickBot="1" x14ac:dyDescent="0.25"/>
    <row r="6" spans="1:6" ht="13.5" thickBot="1" x14ac:dyDescent="0.25">
      <c r="A6" s="84" t="s">
        <v>58</v>
      </c>
      <c r="B6" s="87" t="s">
        <v>59</v>
      </c>
      <c r="F6" s="86"/>
    </row>
    <row r="7" spans="1:6" x14ac:dyDescent="0.2">
      <c r="A7" s="436" t="s">
        <v>442</v>
      </c>
      <c r="B7" s="533">
        <v>100000</v>
      </c>
      <c r="F7" s="86"/>
    </row>
    <row r="8" spans="1:6" x14ac:dyDescent="0.2">
      <c r="A8" s="488" t="s">
        <v>463</v>
      </c>
      <c r="B8" s="534">
        <v>700000</v>
      </c>
      <c r="F8" s="86"/>
    </row>
    <row r="9" spans="1:6" x14ac:dyDescent="0.2">
      <c r="A9" s="36" t="s">
        <v>133</v>
      </c>
      <c r="B9" s="535">
        <v>500000</v>
      </c>
    </row>
    <row r="10" spans="1:6" x14ac:dyDescent="0.2">
      <c r="A10" s="488" t="s">
        <v>132</v>
      </c>
      <c r="B10" s="535">
        <v>500000</v>
      </c>
    </row>
    <row r="11" spans="1:6" ht="13.5" thickBot="1" x14ac:dyDescent="0.25">
      <c r="A11" s="438" t="s">
        <v>480</v>
      </c>
      <c r="B11" s="536">
        <v>930000</v>
      </c>
    </row>
    <row r="12" spans="1:6" ht="13.5" thickBot="1" x14ac:dyDescent="0.25">
      <c r="A12" s="46" t="s">
        <v>481</v>
      </c>
      <c r="B12" s="505">
        <f>SUM(B7:B11)</f>
        <v>2730000</v>
      </c>
    </row>
    <row r="13" spans="1:6" x14ac:dyDescent="0.2">
      <c r="A13" s="102"/>
      <c r="B13" s="538"/>
    </row>
    <row r="14" spans="1:6" x14ac:dyDescent="0.2">
      <c r="A14" s="36" t="s">
        <v>158</v>
      </c>
      <c r="B14" s="535">
        <v>1300000</v>
      </c>
    </row>
    <row r="15" spans="1:6" ht="13.5" thickBot="1" x14ac:dyDescent="0.25">
      <c r="A15" s="39" t="s">
        <v>159</v>
      </c>
      <c r="B15" s="539">
        <v>900000</v>
      </c>
    </row>
    <row r="16" spans="1:6" ht="13.5" thickBot="1" x14ac:dyDescent="0.25">
      <c r="A16" s="166" t="s">
        <v>160</v>
      </c>
      <c r="B16" s="540">
        <v>250000</v>
      </c>
    </row>
    <row r="17" spans="1:2" ht="26.25" thickBot="1" x14ac:dyDescent="0.25">
      <c r="A17" s="543" t="s">
        <v>482</v>
      </c>
      <c r="B17" s="541">
        <f>SUM(B14:B16)</f>
        <v>2450000</v>
      </c>
    </row>
    <row r="18" spans="1:2" ht="13.5" thickBot="1" x14ac:dyDescent="0.25">
      <c r="A18" s="166"/>
      <c r="B18" s="167"/>
    </row>
    <row r="19" spans="1:2" ht="13.5" thickBot="1" x14ac:dyDescent="0.25">
      <c r="A19" s="654" t="s">
        <v>502</v>
      </c>
      <c r="B19" s="540">
        <v>68000</v>
      </c>
    </row>
    <row r="20" spans="1:2" ht="13.5" thickBot="1" x14ac:dyDescent="0.25">
      <c r="A20" s="85"/>
      <c r="B20" s="87"/>
    </row>
    <row r="21" spans="1:2" ht="13.5" thickBot="1" x14ac:dyDescent="0.25">
      <c r="A21" s="76" t="s">
        <v>150</v>
      </c>
      <c r="B21" s="537">
        <v>120000</v>
      </c>
    </row>
    <row r="22" spans="1:2" ht="13.5" thickBot="1" x14ac:dyDescent="0.25">
      <c r="A22" s="489" t="s">
        <v>7</v>
      </c>
      <c r="B22" s="542">
        <v>120000</v>
      </c>
    </row>
    <row r="23" spans="1:2" ht="13.5" thickBot="1" x14ac:dyDescent="0.25">
      <c r="A23" s="82" t="s">
        <v>464</v>
      </c>
      <c r="B23" s="505">
        <f>SUM(B12+B17+B19+B22)</f>
        <v>5368000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workbookViewId="0">
      <selection activeCell="E1" sqref="E1"/>
    </sheetView>
  </sheetViews>
  <sheetFormatPr defaultRowHeight="12.75" x14ac:dyDescent="0.2"/>
  <cols>
    <col min="1" max="1" width="37.42578125" customWidth="1"/>
    <col min="2" max="2" width="11.42578125" customWidth="1"/>
    <col min="3" max="3" width="12.7109375" customWidth="1"/>
    <col min="4" max="4" width="12.85546875" customWidth="1"/>
    <col min="6" max="6" width="11.28515625" customWidth="1"/>
    <col min="7" max="7" width="16.140625" customWidth="1"/>
  </cols>
  <sheetData>
    <row r="1" spans="1:6" x14ac:dyDescent="0.2">
      <c r="B1" t="s">
        <v>555</v>
      </c>
      <c r="D1" s="175"/>
    </row>
    <row r="3" spans="1:6" x14ac:dyDescent="0.2">
      <c r="A3" s="7" t="s">
        <v>40</v>
      </c>
      <c r="D3" s="142" t="s">
        <v>5</v>
      </c>
    </row>
    <row r="4" spans="1:6" x14ac:dyDescent="0.2">
      <c r="A4" s="7"/>
    </row>
    <row r="5" spans="1:6" ht="13.5" thickBot="1" x14ac:dyDescent="0.25">
      <c r="A5" s="103"/>
      <c r="B5" s="32"/>
      <c r="C5" s="32"/>
      <c r="D5" s="32"/>
    </row>
    <row r="6" spans="1:6" ht="13.5" thickBot="1" x14ac:dyDescent="0.25">
      <c r="A6" s="108" t="s">
        <v>70</v>
      </c>
      <c r="B6" s="81" t="s">
        <v>68</v>
      </c>
      <c r="C6" s="109" t="s">
        <v>69</v>
      </c>
      <c r="D6" s="30" t="s">
        <v>71</v>
      </c>
      <c r="E6" s="84" t="s">
        <v>6</v>
      </c>
      <c r="F6" s="84" t="s">
        <v>5</v>
      </c>
    </row>
    <row r="7" spans="1:6" ht="23.25" thickBot="1" x14ac:dyDescent="0.25">
      <c r="A7" s="655" t="s">
        <v>503</v>
      </c>
      <c r="B7" s="508">
        <v>9050000</v>
      </c>
      <c r="C7" s="127"/>
      <c r="D7" s="656">
        <v>9050000</v>
      </c>
      <c r="E7" s="648">
        <v>9050000</v>
      </c>
      <c r="F7" s="517">
        <v>9050000</v>
      </c>
    </row>
    <row r="8" spans="1:6" ht="13.5" thickBot="1" x14ac:dyDescent="0.25">
      <c r="A8" s="528" t="s">
        <v>531</v>
      </c>
      <c r="B8" s="520">
        <v>20420000</v>
      </c>
      <c r="C8" s="63"/>
      <c r="D8" s="516">
        <v>20420000</v>
      </c>
      <c r="E8" s="84"/>
      <c r="F8" s="517">
        <v>20420000</v>
      </c>
    </row>
    <row r="9" spans="1:6" ht="13.5" thickBot="1" x14ac:dyDescent="0.25">
      <c r="A9" s="79"/>
      <c r="B9" s="72"/>
      <c r="C9" s="72"/>
      <c r="D9" s="17"/>
      <c r="E9" s="84"/>
      <c r="F9" s="84"/>
    </row>
    <row r="11" spans="1:6" x14ac:dyDescent="0.2">
      <c r="A11" t="s">
        <v>540</v>
      </c>
      <c r="D11" s="32"/>
      <c r="E11" s="32"/>
      <c r="F11" s="32"/>
    </row>
    <row r="12" spans="1:6" x14ac:dyDescent="0.2">
      <c r="D12" s="32"/>
      <c r="E12" s="32"/>
      <c r="F12" s="159"/>
    </row>
    <row r="13" spans="1:6" x14ac:dyDescent="0.2">
      <c r="D13" s="32"/>
      <c r="E13" s="32"/>
      <c r="F13" s="32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23</vt:i4>
      </vt:variant>
    </vt:vector>
  </HeadingPairs>
  <TitlesOfParts>
    <vt:vector size="23" baseType="lpstr">
      <vt:lpstr>1.sz. Költségvetési szervek</vt:lpstr>
      <vt:lpstr>2.pénzmaradvány</vt:lpstr>
      <vt:lpstr>3.finanszírozási c. műveletek</vt:lpstr>
      <vt:lpstr>4.önk. bev.</vt:lpstr>
      <vt:lpstr>5.önk. kiad.</vt:lpstr>
      <vt:lpstr>6.beruházások</vt:lpstr>
      <vt:lpstr>7. felújítások</vt:lpstr>
      <vt:lpstr>8.lak. tám.</vt:lpstr>
      <vt:lpstr>9EU projekt</vt:lpstr>
      <vt:lpstr>10.ÖMG. kv. szerv bev. és kiad.</vt:lpstr>
      <vt:lpstr>11.óvoda</vt:lpstr>
      <vt:lpstr>12.sz. létszám</vt:lpstr>
      <vt:lpstr>13.közfogl.</vt:lpstr>
      <vt:lpstr>14. adosságot keletkeztető</vt:lpstr>
      <vt:lpstr>15.stabilitás</vt:lpstr>
      <vt:lpstr>16. sz.ktv mérleg</vt:lpstr>
      <vt:lpstr>16-2.Mérleg</vt:lpstr>
      <vt:lpstr>17.céltartalék</vt:lpstr>
      <vt:lpstr>18.többéves</vt:lpstr>
      <vt:lpstr>19.sz. előirányzat felhaszn. üt</vt:lpstr>
      <vt:lpstr>20.közvetett támogatások</vt:lpstr>
      <vt:lpstr>munka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Dr. Friss Attila</cp:lastModifiedBy>
  <cp:lastPrinted>2018-11-05T13:26:05Z</cp:lastPrinted>
  <dcterms:created xsi:type="dcterms:W3CDTF">2006-01-17T11:47:21Z</dcterms:created>
  <dcterms:modified xsi:type="dcterms:W3CDTF">2018-11-08T07:27:52Z</dcterms:modified>
</cp:coreProperties>
</file>