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_2_jogszabályok\__GYT_Ör_2018\"/>
    </mc:Choice>
  </mc:AlternateContent>
  <xr:revisionPtr revIDLastSave="0" documentId="13_ncr:1_{C82015F4-8F98-416E-ADFF-0B3D6B073C07}" xr6:coauthVersionLast="36" xr6:coauthVersionMax="36" xr10:uidLastSave="{00000000-0000-0000-0000-000000000000}"/>
  <bookViews>
    <workbookView xWindow="360" yWindow="34" windowWidth="11349" windowHeight="8700" tabRatio="933" activeTab="14" xr2:uid="{00000000-000D-0000-FFFF-FFFF00000000}"/>
  </bookViews>
  <sheets>
    <sheet name="01" sheetId="70" r:id="rId1"/>
    <sheet name="02" sheetId="71" r:id="rId2"/>
    <sheet name="02A" sheetId="29" r:id="rId3"/>
    <sheet name="02B" sheetId="59" r:id="rId4"/>
    <sheet name="03" sheetId="65" r:id="rId5"/>
    <sheet name="03A" sheetId="61" r:id="rId6"/>
    <sheet name="03B" sheetId="60" r:id="rId7"/>
    <sheet name="04-05" sheetId="44" r:id="rId8"/>
    <sheet name="06" sheetId="66" r:id="rId9"/>
    <sheet name="07" sheetId="67" r:id="rId10"/>
    <sheet name="08" sheetId="68" r:id="rId11"/>
    <sheet name="09-11" sheetId="48" r:id="rId12"/>
    <sheet name="12-13" sheetId="53" r:id="rId13"/>
    <sheet name="14" sheetId="54" r:id="rId14"/>
    <sheet name="15" sheetId="72" r:id="rId15"/>
  </sheets>
  <externalReferences>
    <externalReference r:id="rId16"/>
  </externalReferences>
  <definedNames>
    <definedName name="_xlnm.Print_Area" localSheetId="10">'08'!$A$1:$G$31</definedName>
  </definedNames>
  <calcPr calcId="162913"/>
</workbook>
</file>

<file path=xl/calcChain.xml><?xml version="1.0" encoding="utf-8"?>
<calcChain xmlns="http://schemas.openxmlformats.org/spreadsheetml/2006/main">
  <c r="E32" i="72" l="1"/>
  <c r="D32" i="72"/>
  <c r="C32" i="72"/>
  <c r="G32" i="72" s="1"/>
  <c r="B32" i="72"/>
  <c r="F32" i="72" s="1"/>
  <c r="G30" i="72"/>
  <c r="F30" i="72"/>
  <c r="G29" i="72"/>
  <c r="F29" i="72"/>
  <c r="G28" i="72"/>
  <c r="F28" i="72"/>
  <c r="G27" i="72"/>
  <c r="F27" i="72"/>
  <c r="B26" i="72"/>
  <c r="G25" i="72"/>
  <c r="F25" i="72"/>
  <c r="G24" i="72"/>
  <c r="F24" i="72"/>
  <c r="G23" i="72"/>
  <c r="F23" i="72"/>
  <c r="G22" i="72"/>
  <c r="F22" i="72"/>
  <c r="G21" i="72"/>
  <c r="F21" i="72"/>
  <c r="G20" i="72"/>
  <c r="F20" i="72"/>
  <c r="G19" i="72"/>
  <c r="F19" i="72"/>
  <c r="G18" i="72"/>
  <c r="F18" i="72"/>
  <c r="G17" i="72"/>
  <c r="F17" i="72"/>
  <c r="G16" i="72"/>
  <c r="F16" i="72"/>
  <c r="E15" i="72"/>
  <c r="E26" i="72" s="1"/>
  <c r="D15" i="72"/>
  <c r="D26" i="72" s="1"/>
  <c r="C15" i="72"/>
  <c r="G15" i="72" s="1"/>
  <c r="G26" i="72" s="1"/>
  <c r="B15" i="72"/>
  <c r="F15" i="72" s="1"/>
  <c r="F26" i="72" s="1"/>
  <c r="G14" i="72"/>
  <c r="F14" i="72"/>
  <c r="G13" i="72"/>
  <c r="F13" i="72"/>
  <c r="G12" i="72"/>
  <c r="F12" i="72"/>
  <c r="G11" i="72"/>
  <c r="F11" i="72"/>
  <c r="G10" i="72"/>
  <c r="F10" i="72"/>
  <c r="M64" i="71"/>
  <c r="L64" i="71"/>
  <c r="J64" i="71"/>
  <c r="J63" i="71"/>
  <c r="K63" i="71" s="1"/>
  <c r="J62" i="71"/>
  <c r="K62" i="71" s="1"/>
  <c r="J61" i="71"/>
  <c r="K61" i="71" s="1"/>
  <c r="J60" i="71"/>
  <c r="K60" i="71" s="1"/>
  <c r="J59" i="71"/>
  <c r="K59" i="71" s="1"/>
  <c r="K64" i="71" s="1"/>
  <c r="H49" i="71"/>
  <c r="G49" i="71"/>
  <c r="F49" i="71"/>
  <c r="E49" i="71"/>
  <c r="D49" i="71"/>
  <c r="C49" i="71"/>
  <c r="B49" i="71"/>
  <c r="I48" i="71"/>
  <c r="I47" i="71"/>
  <c r="I46" i="71"/>
  <c r="I49" i="71" s="1"/>
  <c r="I45" i="71"/>
  <c r="H42" i="71"/>
  <c r="H43" i="71" s="1"/>
  <c r="H50" i="71" s="1"/>
  <c r="G42" i="71"/>
  <c r="G43" i="71" s="1"/>
  <c r="G50" i="71" s="1"/>
  <c r="F42" i="71"/>
  <c r="F43" i="71" s="1"/>
  <c r="F50" i="71" s="1"/>
  <c r="E42" i="71"/>
  <c r="E43" i="71" s="1"/>
  <c r="E50" i="71" s="1"/>
  <c r="D42" i="71"/>
  <c r="D43" i="71" s="1"/>
  <c r="D50" i="71" s="1"/>
  <c r="C42" i="71"/>
  <c r="C43" i="71" s="1"/>
  <c r="C50" i="71" s="1"/>
  <c r="B42" i="71"/>
  <c r="B43" i="71" s="1"/>
  <c r="B50" i="71" s="1"/>
  <c r="I41" i="71"/>
  <c r="I40" i="71"/>
  <c r="I39" i="71"/>
  <c r="H37" i="71"/>
  <c r="G37" i="71"/>
  <c r="F37" i="71"/>
  <c r="E37" i="71"/>
  <c r="D37" i="71"/>
  <c r="C37" i="71"/>
  <c r="I37" i="71" s="1"/>
  <c r="B37" i="71"/>
  <c r="I36" i="71"/>
  <c r="I35" i="71"/>
  <c r="I34" i="71"/>
  <c r="I33" i="71"/>
  <c r="H31" i="71"/>
  <c r="G31" i="71"/>
  <c r="F31" i="71"/>
  <c r="E31" i="71"/>
  <c r="D31" i="71"/>
  <c r="C31" i="71"/>
  <c r="I31" i="71" s="1"/>
  <c r="B31" i="71"/>
  <c r="I30" i="71"/>
  <c r="I29" i="71"/>
  <c r="I28" i="71"/>
  <c r="I27" i="71"/>
  <c r="I26" i="71"/>
  <c r="I25" i="71"/>
  <c r="I24" i="71"/>
  <c r="I23" i="71"/>
  <c r="I22" i="71"/>
  <c r="I21" i="71"/>
  <c r="I20" i="71"/>
  <c r="I19" i="71"/>
  <c r="I18" i="71"/>
  <c r="I17" i="71"/>
  <c r="I16" i="71"/>
  <c r="I15" i="71"/>
  <c r="I14" i="71"/>
  <c r="I13" i="71"/>
  <c r="I12" i="71"/>
  <c r="I11" i="71"/>
  <c r="G9" i="71"/>
  <c r="F9" i="71"/>
  <c r="E9" i="71"/>
  <c r="D9" i="71"/>
  <c r="C9" i="71"/>
  <c r="B9" i="71"/>
  <c r="I8" i="71"/>
  <c r="I7" i="71"/>
  <c r="I9" i="71" s="1"/>
  <c r="T75" i="70"/>
  <c r="R75" i="70"/>
  <c r="P75" i="70"/>
  <c r="N75" i="70"/>
  <c r="L75" i="70"/>
  <c r="J75" i="70"/>
  <c r="H75" i="70"/>
  <c r="F75" i="70"/>
  <c r="T74" i="70"/>
  <c r="P74" i="70"/>
  <c r="L74" i="70"/>
  <c r="H74" i="70"/>
  <c r="U73" i="70"/>
  <c r="Q73" i="70"/>
  <c r="M73" i="70"/>
  <c r="I73" i="70"/>
  <c r="H73" i="70"/>
  <c r="U72" i="70"/>
  <c r="Q72" i="70"/>
  <c r="M72" i="70"/>
  <c r="I72" i="70"/>
  <c r="U71" i="70"/>
  <c r="Q71" i="70"/>
  <c r="M71" i="70"/>
  <c r="I71" i="70"/>
  <c r="U70" i="70"/>
  <c r="Q70" i="70"/>
  <c r="M70" i="70"/>
  <c r="I70" i="70"/>
  <c r="U69" i="70"/>
  <c r="Q69" i="70"/>
  <c r="M69" i="70"/>
  <c r="I69" i="70"/>
  <c r="U68" i="70"/>
  <c r="Q68" i="70"/>
  <c r="M68" i="70"/>
  <c r="I68" i="70"/>
  <c r="U67" i="70"/>
  <c r="T67" i="70"/>
  <c r="S67" i="70"/>
  <c r="R67" i="70"/>
  <c r="P67" i="70"/>
  <c r="O67" i="70"/>
  <c r="N67" i="70"/>
  <c r="M67" i="70"/>
  <c r="L67" i="70"/>
  <c r="K67" i="70"/>
  <c r="J67" i="70"/>
  <c r="I67" i="70"/>
  <c r="H67" i="70"/>
  <c r="G67" i="70"/>
  <c r="U66" i="70"/>
  <c r="Q66" i="70"/>
  <c r="M66" i="70"/>
  <c r="I66" i="70"/>
  <c r="U65" i="70"/>
  <c r="Q65" i="70"/>
  <c r="M65" i="70"/>
  <c r="I65" i="70"/>
  <c r="U64" i="70"/>
  <c r="Q64" i="70"/>
  <c r="M64" i="70"/>
  <c r="I64" i="70"/>
  <c r="U63" i="70"/>
  <c r="Q63" i="70"/>
  <c r="M63" i="70"/>
  <c r="I63" i="70"/>
  <c r="U62" i="70"/>
  <c r="Q62" i="70"/>
  <c r="M62" i="70"/>
  <c r="I62" i="70"/>
  <c r="U61" i="70"/>
  <c r="Q61" i="70"/>
  <c r="M61" i="70"/>
  <c r="I61" i="70"/>
  <c r="U60" i="70"/>
  <c r="Q60" i="70"/>
  <c r="Q67" i="70" s="1"/>
  <c r="M60" i="70"/>
  <c r="I60" i="70"/>
  <c r="U59" i="70"/>
  <c r="Q59" i="70"/>
  <c r="M59" i="70"/>
  <c r="I59" i="70"/>
  <c r="U58" i="70"/>
  <c r="Q58" i="70"/>
  <c r="M58" i="70"/>
  <c r="T56" i="70"/>
  <c r="T57" i="70" s="1"/>
  <c r="S56" i="70"/>
  <c r="S75" i="70" s="1"/>
  <c r="R56" i="70"/>
  <c r="R57" i="70" s="1"/>
  <c r="P56" i="70"/>
  <c r="P57" i="70" s="1"/>
  <c r="O56" i="70"/>
  <c r="O75" i="70" s="1"/>
  <c r="N56" i="70"/>
  <c r="N57" i="70" s="1"/>
  <c r="L56" i="70"/>
  <c r="L57" i="70" s="1"/>
  <c r="K56" i="70"/>
  <c r="K75" i="70" s="1"/>
  <c r="J56" i="70"/>
  <c r="J57" i="70" s="1"/>
  <c r="H56" i="70"/>
  <c r="H57" i="70" s="1"/>
  <c r="G56" i="70"/>
  <c r="G75" i="70" s="1"/>
  <c r="F56" i="70"/>
  <c r="F57" i="70" s="1"/>
  <c r="U55" i="70"/>
  <c r="Q55" i="70"/>
  <c r="M55" i="70"/>
  <c r="I55" i="70"/>
  <c r="U54" i="70"/>
  <c r="Q54" i="70"/>
  <c r="M54" i="70"/>
  <c r="I54" i="70"/>
  <c r="U53" i="70"/>
  <c r="Q53" i="70"/>
  <c r="M53" i="70"/>
  <c r="I53" i="70"/>
  <c r="U52" i="70"/>
  <c r="Q52" i="70"/>
  <c r="M52" i="70"/>
  <c r="I52" i="70"/>
  <c r="U51" i="70"/>
  <c r="Q51" i="70"/>
  <c r="M51" i="70"/>
  <c r="I51" i="70"/>
  <c r="U50" i="70"/>
  <c r="Q50" i="70"/>
  <c r="M50" i="70"/>
  <c r="I50" i="70"/>
  <c r="U49" i="70"/>
  <c r="Q49" i="70"/>
  <c r="M49" i="70"/>
  <c r="I49" i="70"/>
  <c r="U48" i="70"/>
  <c r="Q48" i="70"/>
  <c r="M48" i="70"/>
  <c r="I48" i="70"/>
  <c r="U47" i="70"/>
  <c r="Q47" i="70"/>
  <c r="M47" i="70"/>
  <c r="I47" i="70"/>
  <c r="U46" i="70"/>
  <c r="Q46" i="70"/>
  <c r="M46" i="70"/>
  <c r="I46" i="70"/>
  <c r="U45" i="70"/>
  <c r="Q45" i="70"/>
  <c r="M45" i="70"/>
  <c r="I45" i="70"/>
  <c r="U44" i="70"/>
  <c r="Q44" i="70"/>
  <c r="M44" i="70"/>
  <c r="I44" i="70"/>
  <c r="U43" i="70"/>
  <c r="Q43" i="70"/>
  <c r="M43" i="70"/>
  <c r="I43" i="70"/>
  <c r="U42" i="70"/>
  <c r="Q42" i="70"/>
  <c r="M42" i="70"/>
  <c r="I42" i="70"/>
  <c r="U41" i="70"/>
  <c r="Q41" i="70"/>
  <c r="M41" i="70"/>
  <c r="I41" i="70"/>
  <c r="U40" i="70"/>
  <c r="Q40" i="70"/>
  <c r="M40" i="70"/>
  <c r="I40" i="70"/>
  <c r="U39" i="70"/>
  <c r="Q39" i="70"/>
  <c r="M39" i="70"/>
  <c r="I39" i="70"/>
  <c r="U38" i="70"/>
  <c r="Q38" i="70"/>
  <c r="M38" i="70"/>
  <c r="I38" i="70"/>
  <c r="U37" i="70"/>
  <c r="Q37" i="70"/>
  <c r="M37" i="70"/>
  <c r="I37" i="70"/>
  <c r="U36" i="70"/>
  <c r="Q36" i="70"/>
  <c r="M36" i="70"/>
  <c r="I36" i="70"/>
  <c r="U35" i="70"/>
  <c r="Q35" i="70"/>
  <c r="M35" i="70"/>
  <c r="I35" i="70"/>
  <c r="U34" i="70"/>
  <c r="Q34" i="70"/>
  <c r="M34" i="70"/>
  <c r="I34" i="70"/>
  <c r="U33" i="70"/>
  <c r="Q33" i="70"/>
  <c r="M33" i="70"/>
  <c r="I33" i="70"/>
  <c r="U32" i="70"/>
  <c r="Q32" i="70"/>
  <c r="M32" i="70"/>
  <c r="I32" i="70"/>
  <c r="U31" i="70"/>
  <c r="Q31" i="70"/>
  <c r="M31" i="70"/>
  <c r="I31" i="70"/>
  <c r="U30" i="70"/>
  <c r="Q30" i="70"/>
  <c r="M30" i="70"/>
  <c r="I30" i="70"/>
  <c r="U29" i="70"/>
  <c r="Q29" i="70"/>
  <c r="M29" i="70"/>
  <c r="I29" i="70"/>
  <c r="T28" i="70"/>
  <c r="S28" i="70"/>
  <c r="S74" i="70" s="1"/>
  <c r="R28" i="70"/>
  <c r="R74" i="70" s="1"/>
  <c r="U74" i="70" s="1"/>
  <c r="P28" i="70"/>
  <c r="O28" i="70"/>
  <c r="O74" i="70" s="1"/>
  <c r="N28" i="70"/>
  <c r="N74" i="70" s="1"/>
  <c r="L28" i="70"/>
  <c r="K28" i="70"/>
  <c r="K74" i="70" s="1"/>
  <c r="J28" i="70"/>
  <c r="J74" i="70" s="1"/>
  <c r="H28" i="70"/>
  <c r="G28" i="70"/>
  <c r="G74" i="70" s="1"/>
  <c r="F28" i="70"/>
  <c r="F74" i="70" s="1"/>
  <c r="U27" i="70"/>
  <c r="Q27" i="70"/>
  <c r="M27" i="70"/>
  <c r="I27" i="70"/>
  <c r="U26" i="70"/>
  <c r="Q26" i="70"/>
  <c r="M26" i="70"/>
  <c r="I26" i="70"/>
  <c r="U25" i="70"/>
  <c r="Q25" i="70"/>
  <c r="M25" i="70"/>
  <c r="I25" i="70"/>
  <c r="U24" i="70"/>
  <c r="Q24" i="70"/>
  <c r="M24" i="70"/>
  <c r="I24" i="70"/>
  <c r="U23" i="70"/>
  <c r="Q23" i="70"/>
  <c r="M23" i="70"/>
  <c r="I23" i="70"/>
  <c r="U22" i="70"/>
  <c r="Q22" i="70"/>
  <c r="M22" i="70"/>
  <c r="I22" i="70"/>
  <c r="U21" i="70"/>
  <c r="Q21" i="70"/>
  <c r="M21" i="70"/>
  <c r="I21" i="70"/>
  <c r="U20" i="70"/>
  <c r="Q20" i="70"/>
  <c r="M20" i="70"/>
  <c r="I20" i="70"/>
  <c r="U19" i="70"/>
  <c r="Q19" i="70"/>
  <c r="M19" i="70"/>
  <c r="I19" i="70"/>
  <c r="U18" i="70"/>
  <c r="Q18" i="70"/>
  <c r="M18" i="70"/>
  <c r="I18" i="70"/>
  <c r="U17" i="70"/>
  <c r="Q17" i="70"/>
  <c r="M17" i="70"/>
  <c r="I17" i="70"/>
  <c r="U16" i="70"/>
  <c r="Q16" i="70"/>
  <c r="M16" i="70"/>
  <c r="I16" i="70"/>
  <c r="U15" i="70"/>
  <c r="Q15" i="70"/>
  <c r="M15" i="70"/>
  <c r="M28" i="70" s="1"/>
  <c r="I15" i="70"/>
  <c r="U14" i="70"/>
  <c r="U28" i="70" s="1"/>
  <c r="U13" i="70"/>
  <c r="Q13" i="70"/>
  <c r="M13" i="70"/>
  <c r="I13" i="70"/>
  <c r="U12" i="70"/>
  <c r="Q12" i="70"/>
  <c r="M12" i="70"/>
  <c r="I12" i="70"/>
  <c r="U11" i="70"/>
  <c r="Q11" i="70"/>
  <c r="Q28" i="70" s="1"/>
  <c r="M11" i="70"/>
  <c r="I11" i="70"/>
  <c r="I28" i="70" s="1"/>
  <c r="I74" i="70" s="1"/>
  <c r="E23" i="48"/>
  <c r="B23" i="48"/>
  <c r="D37" i="68"/>
  <c r="D36" i="68"/>
  <c r="D35" i="68"/>
  <c r="F35" i="68" s="1"/>
  <c r="D34" i="68"/>
  <c r="F33" i="68"/>
  <c r="D33" i="68"/>
  <c r="E31" i="68"/>
  <c r="D31" i="68"/>
  <c r="E29" i="68"/>
  <c r="E27" i="68"/>
  <c r="G26" i="68"/>
  <c r="G31" i="68" s="1"/>
  <c r="F26" i="68"/>
  <c r="D26" i="68"/>
  <c r="C26" i="68"/>
  <c r="B26" i="68"/>
  <c r="E24" i="68"/>
  <c r="D23" i="68"/>
  <c r="C21" i="68"/>
  <c r="D25" i="68" s="1"/>
  <c r="D20" i="68"/>
  <c r="G19" i="68"/>
  <c r="G21" i="68" s="1"/>
  <c r="F19" i="68"/>
  <c r="F21" i="68" s="1"/>
  <c r="F31" i="68" s="1"/>
  <c r="C19" i="68"/>
  <c r="B19" i="68"/>
  <c r="E22" i="68" s="1"/>
  <c r="E18" i="68"/>
  <c r="D17" i="68"/>
  <c r="E16" i="68"/>
  <c r="E19" i="68" s="1"/>
  <c r="D16" i="68"/>
  <c r="D19" i="68" s="1"/>
  <c r="G15" i="68"/>
  <c r="F15" i="68"/>
  <c r="F37" i="68" s="1"/>
  <c r="D15" i="68"/>
  <c r="C15" i="68"/>
  <c r="B15" i="68"/>
  <c r="I12" i="68"/>
  <c r="D9" i="68"/>
  <c r="D8" i="68"/>
  <c r="E6" i="68"/>
  <c r="E37" i="68" s="1"/>
  <c r="E39" i="68" s="1"/>
  <c r="E40" i="68" s="1"/>
  <c r="D6" i="68"/>
  <c r="C34" i="67"/>
  <c r="D34" i="67" s="1"/>
  <c r="E34" i="67" s="1"/>
  <c r="F34" i="67" s="1"/>
  <c r="F33" i="67"/>
  <c r="E33" i="67"/>
  <c r="D33" i="67"/>
  <c r="E32" i="67"/>
  <c r="D32" i="67"/>
  <c r="F32" i="67" s="1"/>
  <c r="C32" i="67"/>
  <c r="E31" i="67"/>
  <c r="D31" i="67"/>
  <c r="F31" i="67" s="1"/>
  <c r="E30" i="67"/>
  <c r="D30" i="67"/>
  <c r="F30" i="67" s="1"/>
  <c r="F29" i="67"/>
  <c r="E29" i="67"/>
  <c r="D29" i="67"/>
  <c r="F28" i="67"/>
  <c r="E28" i="67"/>
  <c r="D28" i="67"/>
  <c r="E27" i="67"/>
  <c r="D27" i="67"/>
  <c r="F27" i="67" s="1"/>
  <c r="E26" i="67"/>
  <c r="D26" i="67"/>
  <c r="F26" i="67" s="1"/>
  <c r="F25" i="67"/>
  <c r="E25" i="67"/>
  <c r="D25" i="67"/>
  <c r="F24" i="67"/>
  <c r="E24" i="67"/>
  <c r="D24" i="67"/>
  <c r="E23" i="67"/>
  <c r="D23" i="67"/>
  <c r="F23" i="67" s="1"/>
  <c r="E22" i="67"/>
  <c r="D22" i="67"/>
  <c r="F22" i="67" s="1"/>
  <c r="F21" i="67"/>
  <c r="E21" i="67"/>
  <c r="D21" i="67"/>
  <c r="E20" i="67"/>
  <c r="C20" i="67"/>
  <c r="D20" i="67" s="1"/>
  <c r="F20" i="67" s="1"/>
  <c r="F19" i="67"/>
  <c r="E19" i="67"/>
  <c r="D19" i="67"/>
  <c r="E18" i="67"/>
  <c r="D18" i="67"/>
  <c r="F18" i="67" s="1"/>
  <c r="C18" i="67"/>
  <c r="E17" i="67"/>
  <c r="D17" i="67"/>
  <c r="F17" i="67" s="1"/>
  <c r="E16" i="67"/>
  <c r="D16" i="67"/>
  <c r="F16" i="67" s="1"/>
  <c r="F15" i="67"/>
  <c r="E15" i="67"/>
  <c r="D15" i="67"/>
  <c r="F14" i="67"/>
  <c r="E14" i="67"/>
  <c r="D14" i="67"/>
  <c r="E13" i="67"/>
  <c r="D13" i="67"/>
  <c r="F13" i="67" s="1"/>
  <c r="E12" i="67"/>
  <c r="D12" i="67"/>
  <c r="F12" i="67" s="1"/>
  <c r="F11" i="67"/>
  <c r="E11" i="67"/>
  <c r="D11" i="67"/>
  <c r="M30" i="66"/>
  <c r="I30" i="66"/>
  <c r="E30" i="66"/>
  <c r="Q29" i="66"/>
  <c r="M29" i="66"/>
  <c r="L29" i="66"/>
  <c r="K29" i="66"/>
  <c r="J29" i="66"/>
  <c r="I29" i="66"/>
  <c r="H29" i="66"/>
  <c r="G29" i="66"/>
  <c r="F29" i="66"/>
  <c r="E29" i="66"/>
  <c r="D29" i="66"/>
  <c r="C29" i="66"/>
  <c r="B29" i="66"/>
  <c r="R28" i="66"/>
  <c r="P28" i="66"/>
  <c r="N28" i="66"/>
  <c r="N27" i="66"/>
  <c r="N26" i="66"/>
  <c r="R25" i="66"/>
  <c r="N25" i="66"/>
  <c r="P25" i="66" s="1"/>
  <c r="R24" i="66"/>
  <c r="P24" i="66"/>
  <c r="O24" i="66"/>
  <c r="N24" i="66"/>
  <c r="N23" i="66"/>
  <c r="R22" i="66"/>
  <c r="N22" i="66"/>
  <c r="P22" i="66" s="1"/>
  <c r="R21" i="66"/>
  <c r="P21" i="66"/>
  <c r="O21" i="66"/>
  <c r="N21" i="66"/>
  <c r="R20" i="66"/>
  <c r="P20" i="66"/>
  <c r="O20" i="66"/>
  <c r="N20" i="66"/>
  <c r="R19" i="66"/>
  <c r="P19" i="66"/>
  <c r="O19" i="66"/>
  <c r="O29" i="66" s="1"/>
  <c r="N19" i="66"/>
  <c r="N29" i="66" s="1"/>
  <c r="O16" i="66"/>
  <c r="M16" i="66"/>
  <c r="L16" i="66"/>
  <c r="L30" i="66" s="1"/>
  <c r="K16" i="66"/>
  <c r="K30" i="66" s="1"/>
  <c r="J16" i="66"/>
  <c r="J30" i="66" s="1"/>
  <c r="I16" i="66"/>
  <c r="H16" i="66"/>
  <c r="H30" i="66" s="1"/>
  <c r="G16" i="66"/>
  <c r="G30" i="66" s="1"/>
  <c r="F16" i="66"/>
  <c r="F30" i="66" s="1"/>
  <c r="E16" i="66"/>
  <c r="D16" i="66"/>
  <c r="D30" i="66" s="1"/>
  <c r="C16" i="66"/>
  <c r="C30" i="66" s="1"/>
  <c r="B16" i="66"/>
  <c r="B30" i="66" s="1"/>
  <c r="N30" i="66" s="1"/>
  <c r="N15" i="66"/>
  <c r="P15" i="66" s="1"/>
  <c r="N14" i="66"/>
  <c r="P14" i="66" s="1"/>
  <c r="N13" i="66"/>
  <c r="P13" i="66" s="1"/>
  <c r="N12" i="66"/>
  <c r="P12" i="66" s="1"/>
  <c r="N11" i="66"/>
  <c r="P11" i="66" s="1"/>
  <c r="N10" i="66"/>
  <c r="P10" i="66" s="1"/>
  <c r="N9" i="66"/>
  <c r="P9" i="66" s="1"/>
  <c r="M64" i="65"/>
  <c r="L64" i="65"/>
  <c r="J63" i="65"/>
  <c r="K63" i="65" s="1"/>
  <c r="J62" i="65"/>
  <c r="K62" i="65" s="1"/>
  <c r="J61" i="65"/>
  <c r="K61" i="65" s="1"/>
  <c r="J60" i="65"/>
  <c r="K60" i="65" s="1"/>
  <c r="J59" i="65"/>
  <c r="J64" i="65" s="1"/>
  <c r="H49" i="65"/>
  <c r="G49" i="65"/>
  <c r="F49" i="65"/>
  <c r="E49" i="65"/>
  <c r="D49" i="65"/>
  <c r="C49" i="65"/>
  <c r="B49" i="65"/>
  <c r="I48" i="65"/>
  <c r="I47" i="65"/>
  <c r="I46" i="65"/>
  <c r="I49" i="65" s="1"/>
  <c r="I45" i="65"/>
  <c r="H42" i="65"/>
  <c r="H43" i="65" s="1"/>
  <c r="H50" i="65" s="1"/>
  <c r="G42" i="65"/>
  <c r="G43" i="65" s="1"/>
  <c r="G50" i="65" s="1"/>
  <c r="F42" i="65"/>
  <c r="F43" i="65" s="1"/>
  <c r="F50" i="65" s="1"/>
  <c r="E42" i="65"/>
  <c r="E43" i="65" s="1"/>
  <c r="E50" i="65" s="1"/>
  <c r="D42" i="65"/>
  <c r="D43" i="65" s="1"/>
  <c r="D50" i="65" s="1"/>
  <c r="C42" i="65"/>
  <c r="C43" i="65" s="1"/>
  <c r="C50" i="65" s="1"/>
  <c r="B42" i="65"/>
  <c r="B43" i="65" s="1"/>
  <c r="B50" i="65" s="1"/>
  <c r="I41" i="65"/>
  <c r="I40" i="65"/>
  <c r="I39" i="65"/>
  <c r="H37" i="65"/>
  <c r="G37" i="65"/>
  <c r="F37" i="65"/>
  <c r="E37" i="65"/>
  <c r="I37" i="65" s="1"/>
  <c r="D37" i="65"/>
  <c r="C37" i="65"/>
  <c r="B37" i="65"/>
  <c r="I36" i="65"/>
  <c r="I35" i="65"/>
  <c r="I34" i="65"/>
  <c r="I33" i="65"/>
  <c r="H31" i="65"/>
  <c r="G31" i="65"/>
  <c r="F31" i="65"/>
  <c r="E31" i="65"/>
  <c r="I31" i="65" s="1"/>
  <c r="D31" i="65"/>
  <c r="C31" i="65"/>
  <c r="B31" i="65"/>
  <c r="I30" i="65"/>
  <c r="I29" i="65"/>
  <c r="I28" i="65"/>
  <c r="I27" i="65"/>
  <c r="I26" i="65"/>
  <c r="I25" i="65"/>
  <c r="I24" i="65"/>
  <c r="I23" i="65"/>
  <c r="I22" i="65"/>
  <c r="I21" i="65"/>
  <c r="I20" i="65"/>
  <c r="I19" i="65"/>
  <c r="I18" i="65"/>
  <c r="I17" i="65"/>
  <c r="I16" i="65"/>
  <c r="I15" i="65"/>
  <c r="I14" i="65"/>
  <c r="I13" i="65"/>
  <c r="I12" i="65"/>
  <c r="I11" i="65"/>
  <c r="G9" i="65"/>
  <c r="F9" i="65"/>
  <c r="E9" i="65"/>
  <c r="D9" i="65"/>
  <c r="C9" i="65"/>
  <c r="B9" i="65"/>
  <c r="I8" i="65"/>
  <c r="I7" i="65"/>
  <c r="I9" i="65" s="1"/>
  <c r="Q74" i="70" l="1"/>
  <c r="M74" i="70"/>
  <c r="I50" i="71"/>
  <c r="K57" i="70"/>
  <c r="M57" i="70" s="1"/>
  <c r="G57" i="70"/>
  <c r="O57" i="70"/>
  <c r="Q57" i="70" s="1"/>
  <c r="S57" i="70"/>
  <c r="U57" i="70" s="1"/>
  <c r="I42" i="71"/>
  <c r="I43" i="71" s="1"/>
  <c r="C26" i="72"/>
  <c r="I56" i="70"/>
  <c r="M56" i="70"/>
  <c r="M75" i="70" s="1"/>
  <c r="Q56" i="70"/>
  <c r="Q75" i="70" s="1"/>
  <c r="U56" i="70"/>
  <c r="U75" i="70" s="1"/>
  <c r="I50" i="65"/>
  <c r="E42" i="68"/>
  <c r="E41" i="68"/>
  <c r="I42" i="65"/>
  <c r="I43" i="65" s="1"/>
  <c r="B21" i="68"/>
  <c r="B31" i="68" s="1"/>
  <c r="C31" i="68"/>
  <c r="N16" i="66"/>
  <c r="K59" i="65"/>
  <c r="K64" i="65" s="1"/>
  <c r="I22" i="60"/>
  <c r="H51" i="61"/>
  <c r="I50" i="61"/>
  <c r="I49" i="61"/>
  <c r="G48" i="61"/>
  <c r="G51" i="61"/>
  <c r="F48" i="61"/>
  <c r="F51" i="61"/>
  <c r="E48" i="61"/>
  <c r="E51" i="61"/>
  <c r="D48" i="61"/>
  <c r="D51" i="61"/>
  <c r="C48" i="61"/>
  <c r="C51" i="61"/>
  <c r="B48" i="61"/>
  <c r="B51" i="61"/>
  <c r="I47" i="61"/>
  <c r="I46" i="61"/>
  <c r="I48" i="61"/>
  <c r="I51" i="61"/>
  <c r="I45" i="61"/>
  <c r="I44" i="61"/>
  <c r="G41" i="61"/>
  <c r="F41" i="61"/>
  <c r="E41" i="61"/>
  <c r="D41" i="61"/>
  <c r="C41" i="61"/>
  <c r="I40" i="61"/>
  <c r="I39" i="61"/>
  <c r="I38" i="61"/>
  <c r="H36" i="61"/>
  <c r="G36" i="61"/>
  <c r="F36" i="61"/>
  <c r="E36" i="61"/>
  <c r="D36" i="61"/>
  <c r="C36" i="61"/>
  <c r="B36" i="61"/>
  <c r="I35" i="61"/>
  <c r="I34" i="61"/>
  <c r="I33" i="61"/>
  <c r="H31" i="61"/>
  <c r="G31" i="61"/>
  <c r="G42" i="61"/>
  <c r="F31" i="61"/>
  <c r="E31" i="61"/>
  <c r="D31" i="61"/>
  <c r="C31" i="61"/>
  <c r="C42" i="61"/>
  <c r="B31" i="61"/>
  <c r="I31" i="61"/>
  <c r="I30" i="61"/>
  <c r="I29" i="61"/>
  <c r="I28" i="61"/>
  <c r="I27" i="61"/>
  <c r="I26" i="61"/>
  <c r="I25" i="61"/>
  <c r="I24" i="61"/>
  <c r="I23" i="61"/>
  <c r="I22" i="61"/>
  <c r="I21" i="61"/>
  <c r="I20" i="61"/>
  <c r="I19" i="61"/>
  <c r="I18" i="61"/>
  <c r="I17" i="61"/>
  <c r="I16" i="61"/>
  <c r="I15" i="61"/>
  <c r="I14" i="61"/>
  <c r="I13" i="61"/>
  <c r="I12" i="61"/>
  <c r="I11" i="61"/>
  <c r="G9" i="61"/>
  <c r="F9" i="61"/>
  <c r="E9" i="61"/>
  <c r="D9" i="61"/>
  <c r="C9" i="61"/>
  <c r="B9" i="61"/>
  <c r="I8" i="61"/>
  <c r="I7" i="61"/>
  <c r="I59" i="60"/>
  <c r="G58" i="60"/>
  <c r="G60" i="60"/>
  <c r="F58" i="60"/>
  <c r="F60" i="60"/>
  <c r="E58" i="60"/>
  <c r="E60" i="60"/>
  <c r="D58" i="60"/>
  <c r="D60" i="60"/>
  <c r="C58" i="60"/>
  <c r="C60" i="60"/>
  <c r="B58" i="60"/>
  <c r="B60" i="60"/>
  <c r="I57" i="60"/>
  <c r="I56" i="60"/>
  <c r="I58" i="60"/>
  <c r="I60" i="60"/>
  <c r="I55" i="60"/>
  <c r="I54" i="60"/>
  <c r="I53" i="60"/>
  <c r="I51" i="60"/>
  <c r="G49" i="60"/>
  <c r="F49" i="60"/>
  <c r="E49" i="60"/>
  <c r="D49" i="60"/>
  <c r="C49" i="60"/>
  <c r="B49" i="60"/>
  <c r="I49" i="60"/>
  <c r="I48" i="60"/>
  <c r="I47" i="60"/>
  <c r="I46" i="60"/>
  <c r="I45" i="60"/>
  <c r="I44" i="60"/>
  <c r="I43" i="60"/>
  <c r="I42" i="60"/>
  <c r="I41" i="60"/>
  <c r="I40" i="60"/>
  <c r="G38" i="60"/>
  <c r="F38" i="60"/>
  <c r="E38" i="60"/>
  <c r="D38" i="60"/>
  <c r="C38" i="60"/>
  <c r="B38" i="60"/>
  <c r="I38" i="60"/>
  <c r="I37" i="60"/>
  <c r="I36" i="60"/>
  <c r="I35" i="60"/>
  <c r="I34" i="60"/>
  <c r="H32" i="60"/>
  <c r="H52" i="60"/>
  <c r="H61" i="60" s="1"/>
  <c r="G32" i="60"/>
  <c r="G52" i="60" s="1"/>
  <c r="G61" i="60" s="1"/>
  <c r="F32" i="60"/>
  <c r="F52" i="60" s="1"/>
  <c r="F61" i="60" s="1"/>
  <c r="E32" i="60"/>
  <c r="E52" i="60" s="1"/>
  <c r="E61" i="60" s="1"/>
  <c r="D32" i="60"/>
  <c r="D52" i="60"/>
  <c r="C32" i="60"/>
  <c r="C52" i="60" s="1"/>
  <c r="C61" i="60" s="1"/>
  <c r="B32" i="60"/>
  <c r="I31" i="60"/>
  <c r="I30" i="60"/>
  <c r="I29" i="60"/>
  <c r="I28" i="60"/>
  <c r="I27" i="60"/>
  <c r="I26" i="60"/>
  <c r="I25" i="60"/>
  <c r="I24" i="60"/>
  <c r="I23" i="60"/>
  <c r="I21" i="60"/>
  <c r="I20" i="60"/>
  <c r="I19" i="60"/>
  <c r="I18" i="60"/>
  <c r="I17" i="60"/>
  <c r="I16" i="60"/>
  <c r="I15" i="60"/>
  <c r="I14" i="60"/>
  <c r="I13" i="60"/>
  <c r="I12" i="60"/>
  <c r="G10" i="60"/>
  <c r="F10" i="60"/>
  <c r="E10" i="60"/>
  <c r="D10" i="60"/>
  <c r="C10" i="60"/>
  <c r="B10" i="60"/>
  <c r="I9" i="60"/>
  <c r="I8" i="60"/>
  <c r="I10" i="60"/>
  <c r="J18" i="29"/>
  <c r="F37" i="48"/>
  <c r="H11" i="59"/>
  <c r="H12" i="59"/>
  <c r="H23" i="59"/>
  <c r="H13" i="59"/>
  <c r="H14" i="59"/>
  <c r="H15" i="59"/>
  <c r="H16" i="59"/>
  <c r="H17" i="59"/>
  <c r="H18" i="59"/>
  <c r="H19" i="59"/>
  <c r="H20" i="59"/>
  <c r="H21" i="59"/>
  <c r="H22" i="59"/>
  <c r="H26" i="59"/>
  <c r="H28" i="59"/>
  <c r="H27" i="59"/>
  <c r="H31" i="59"/>
  <c r="H32" i="59"/>
  <c r="H35" i="59"/>
  <c r="H33" i="59"/>
  <c r="H34" i="59"/>
  <c r="H39" i="59"/>
  <c r="H40" i="59"/>
  <c r="H41" i="59"/>
  <c r="B8" i="59"/>
  <c r="H8" i="59"/>
  <c r="C8" i="59"/>
  <c r="D8" i="59"/>
  <c r="E8" i="59"/>
  <c r="F8" i="59"/>
  <c r="G8" i="59"/>
  <c r="G23" i="59"/>
  <c r="G36" i="59"/>
  <c r="G42" i="59"/>
  <c r="G28" i="59"/>
  <c r="G35" i="59"/>
  <c r="G41" i="59"/>
  <c r="F23" i="59"/>
  <c r="F36" i="59"/>
  <c r="F42" i="59"/>
  <c r="F28" i="59"/>
  <c r="F35" i="59"/>
  <c r="F41" i="59"/>
  <c r="E23" i="59"/>
  <c r="E36" i="59"/>
  <c r="E42" i="59"/>
  <c r="E28" i="59"/>
  <c r="E35" i="59"/>
  <c r="E41" i="59"/>
  <c r="D23" i="59"/>
  <c r="D36" i="59"/>
  <c r="D42" i="59"/>
  <c r="D28" i="59"/>
  <c r="D35" i="59"/>
  <c r="D41" i="59"/>
  <c r="C23" i="59"/>
  <c r="C36" i="59"/>
  <c r="C42" i="59"/>
  <c r="C28" i="59"/>
  <c r="C35" i="59"/>
  <c r="C41" i="59"/>
  <c r="B23" i="59"/>
  <c r="B36" i="59"/>
  <c r="B42" i="59"/>
  <c r="B28" i="59"/>
  <c r="B35" i="59"/>
  <c r="B41" i="59"/>
  <c r="H38" i="59"/>
  <c r="G30" i="59"/>
  <c r="F30" i="59"/>
  <c r="E30" i="59"/>
  <c r="D30" i="59"/>
  <c r="C30" i="59"/>
  <c r="H7" i="59"/>
  <c r="H6" i="59"/>
  <c r="B33" i="29"/>
  <c r="B38" i="29"/>
  <c r="F8" i="29"/>
  <c r="G8" i="48"/>
  <c r="G9" i="48"/>
  <c r="G10" i="48"/>
  <c r="G11" i="48"/>
  <c r="G12" i="48"/>
  <c r="G13" i="48"/>
  <c r="G7" i="48"/>
  <c r="B21" i="29"/>
  <c r="C20" i="53"/>
  <c r="J24" i="29"/>
  <c r="J25" i="29"/>
  <c r="F25" i="29"/>
  <c r="I24" i="54"/>
  <c r="J36" i="29"/>
  <c r="J37" i="29"/>
  <c r="J38" i="29"/>
  <c r="J14" i="29"/>
  <c r="C21" i="29"/>
  <c r="C26" i="29"/>
  <c r="C25" i="29"/>
  <c r="C33" i="29"/>
  <c r="C38" i="29"/>
  <c r="D21" i="29"/>
  <c r="D26" i="29"/>
  <c r="D39" i="29"/>
  <c r="D25" i="29"/>
  <c r="D33" i="29"/>
  <c r="D38" i="29"/>
  <c r="E21" i="29"/>
  <c r="E26" i="29"/>
  <c r="E25" i="29"/>
  <c r="E33" i="29"/>
  <c r="E38" i="29"/>
  <c r="F21" i="29"/>
  <c r="F33" i="29"/>
  <c r="F38" i="29"/>
  <c r="G21" i="29"/>
  <c r="G26" i="29"/>
  <c r="G39" i="29"/>
  <c r="G25" i="29"/>
  <c r="G33" i="29"/>
  <c r="G38" i="29"/>
  <c r="H21" i="29"/>
  <c r="H26" i="29"/>
  <c r="H39" i="29"/>
  <c r="H25" i="29"/>
  <c r="H33" i="29"/>
  <c r="H38" i="29"/>
  <c r="I21" i="29"/>
  <c r="I26" i="29"/>
  <c r="I39" i="29"/>
  <c r="I25" i="29"/>
  <c r="I33" i="29"/>
  <c r="I38" i="29"/>
  <c r="J13" i="29"/>
  <c r="J17" i="29"/>
  <c r="J11" i="29"/>
  <c r="J12" i="29"/>
  <c r="J15" i="29"/>
  <c r="J16" i="29"/>
  <c r="J19" i="29"/>
  <c r="J20" i="29"/>
  <c r="J29" i="29"/>
  <c r="J30" i="29"/>
  <c r="J31" i="29"/>
  <c r="J32" i="29"/>
  <c r="B25" i="29"/>
  <c r="B26" i="29"/>
  <c r="B8" i="29"/>
  <c r="J8" i="29"/>
  <c r="C8" i="29"/>
  <c r="D8" i="29"/>
  <c r="E8" i="29"/>
  <c r="G8" i="29"/>
  <c r="H8" i="29"/>
  <c r="I8" i="29"/>
  <c r="J7" i="29"/>
  <c r="J6" i="29"/>
  <c r="F28" i="29"/>
  <c r="J35" i="29"/>
  <c r="C28" i="29"/>
  <c r="D28" i="29"/>
  <c r="G28" i="29"/>
  <c r="H28" i="29"/>
  <c r="I28" i="29"/>
  <c r="E28" i="29"/>
  <c r="H36" i="59"/>
  <c r="H42" i="59"/>
  <c r="I9" i="61"/>
  <c r="H42" i="61"/>
  <c r="H52" i="61"/>
  <c r="I41" i="61"/>
  <c r="C52" i="61"/>
  <c r="G52" i="61"/>
  <c r="D42" i="61"/>
  <c r="D52" i="61"/>
  <c r="B42" i="61"/>
  <c r="B52" i="61"/>
  <c r="E42" i="61"/>
  <c r="F42" i="61"/>
  <c r="F52" i="61"/>
  <c r="E52" i="61"/>
  <c r="I52" i="61"/>
  <c r="I36" i="61"/>
  <c r="I42" i="61"/>
  <c r="D61" i="60"/>
  <c r="B52" i="60"/>
  <c r="B61" i="60" s="1"/>
  <c r="C39" i="29"/>
  <c r="F26" i="29"/>
  <c r="F39" i="29"/>
  <c r="J33" i="29"/>
  <c r="B39" i="29"/>
  <c r="J21" i="29"/>
  <c r="J26" i="29"/>
  <c r="E39" i="29"/>
  <c r="J39" i="29"/>
  <c r="I57" i="70" l="1"/>
  <c r="I75" i="70"/>
  <c r="I32" i="60"/>
  <c r="I52" i="60" s="1"/>
  <c r="I61" i="60" s="1"/>
</calcChain>
</file>

<file path=xl/sharedStrings.xml><?xml version="1.0" encoding="utf-8"?>
<sst xmlns="http://schemas.openxmlformats.org/spreadsheetml/2006/main" count="744" uniqueCount="446">
  <si>
    <t>Támogatás megnevezése</t>
  </si>
  <si>
    <t>ÓVODAI TÁMOGATÁS ÖSSZESEN:</t>
  </si>
  <si>
    <t>Megnevezés</t>
  </si>
  <si>
    <t>Személyi juttatás</t>
  </si>
  <si>
    <t>Ellátottak juttatásai</t>
  </si>
  <si>
    <t>Szociális étkeztetés</t>
  </si>
  <si>
    <t xml:space="preserve">   Cím, alcím neve</t>
  </si>
  <si>
    <t xml:space="preserve">ÖSSZESEN </t>
  </si>
  <si>
    <t>CÍM, ALCIM</t>
  </si>
  <si>
    <t>Közvilágítás</t>
  </si>
  <si>
    <t>Munkaadókat terhelő járulékok</t>
  </si>
  <si>
    <r>
      <t>MIND ÖSSZESEN</t>
    </r>
    <r>
      <rPr>
        <sz val="9"/>
        <rFont val="Times New Roman"/>
        <family val="1"/>
      </rPr>
      <t>:</t>
    </r>
  </si>
  <si>
    <t>Feladat megnevezése</t>
  </si>
  <si>
    <t>KIADÁSOK</t>
  </si>
  <si>
    <t>Összesen</t>
  </si>
  <si>
    <t>Átengedett központi adók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</si>
  <si>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</si>
  <si>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</si>
  <si>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</si>
  <si>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</si>
  <si>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</si>
  <si>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</si>
  <si>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</si>
  <si>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</si>
  <si>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</si>
  <si>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</si>
  <si>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november</t>
  </si>
  <si>
    <t>december</t>
  </si>
  <si>
    <t>BEVÉTELEK</t>
  </si>
  <si>
    <t>BEVÉTEL ÖSSZESEN</t>
  </si>
  <si>
    <t>Dologi kiadások</t>
  </si>
  <si>
    <t>Felújítási kiadások</t>
  </si>
  <si>
    <t>KIADÁS ÖSSZESEN</t>
  </si>
  <si>
    <t>Beruházási kiadások</t>
  </si>
  <si>
    <t>ÁLTALÁNOS TÁMOGATÁSOK ÖSSZESEN:</t>
  </si>
  <si>
    <t>TÖBBÉVES KIHATÁSSAL JÁRÓ KÖTELEZETTSÉGEK</t>
  </si>
  <si>
    <t>Adatok ezer forintban!</t>
  </si>
  <si>
    <t>Eltérés</t>
  </si>
  <si>
    <t>ÖSSZESEN:</t>
  </si>
  <si>
    <t>Hosszúlejáratú hiteltörlesztés*</t>
  </si>
  <si>
    <t>TÖBBÉVES KIHATÁSSAL JÁRÓ ADÓKEDVEZMÉNYEK</t>
  </si>
  <si>
    <t>*Adónemek</t>
  </si>
  <si>
    <t>Lakott külterülettel kapcsolatos feladatok</t>
  </si>
  <si>
    <t>F</t>
  </si>
  <si>
    <t>Város,községgazd.m.n.s.szolg.</t>
  </si>
  <si>
    <t>Víztermelés,-kezelés,-ellátás</t>
  </si>
  <si>
    <t>Köztemető- fenntart.és műk.</t>
  </si>
  <si>
    <t>Önkormányzatok elszámolásai</t>
  </si>
  <si>
    <t>Fejezeti és ált.tartalékok elszám.</t>
  </si>
  <si>
    <t>Óvodai int. étkeztetés</t>
  </si>
  <si>
    <t>Iskolai int. étkeztetés</t>
  </si>
  <si>
    <t>Pénzfor-galom nélküli bevétel</t>
  </si>
  <si>
    <t>Háziorvosi ügyeleti ellátás</t>
  </si>
  <si>
    <t>Sportlétesítmények műk.fenntart.</t>
  </si>
  <si>
    <t>Dologi és egyéb folyó kiadások</t>
  </si>
  <si>
    <t>Munkaadót terh. jár.</t>
  </si>
  <si>
    <t>Megnevezése</t>
  </si>
  <si>
    <t>a) Engedélyezett létszámkeret
    (álláshely)</t>
  </si>
  <si>
    <t>a) pontban feltüntetett engedélyezett                 álláshelyek közül:
január 1.napján üres álláshely</t>
  </si>
  <si>
    <t>b) Átlagos statisztikai 
    állományi létszám</t>
  </si>
  <si>
    <t>c) December 31.napján munkajogi záró létszám</t>
  </si>
  <si>
    <t>d) Közhasznú, közcélú foglalkoztatottak
     átlagos statisztikai létszáma</t>
  </si>
  <si>
    <t>a) pontban engedélyezett álláshelyek
közül:
január 1. napján tartósan üres álláshely</t>
  </si>
  <si>
    <t xml:space="preserve">Önkormányzatok sajátos felhalmozási és tőke bevételei </t>
  </si>
  <si>
    <t>Bírságok, pótlékok és egyéb sajátos bevételek</t>
  </si>
  <si>
    <t>2011.</t>
  </si>
  <si>
    <t xml:space="preserve">         -ebből pedagógus álláshelyek száma</t>
  </si>
  <si>
    <t>Önkormányzat összesen</t>
  </si>
  <si>
    <t>A. költségvetési kiadások és B. költségvetési bevételek összesítésének egyenlege (hiány vagy többlet): A. – B.</t>
  </si>
  <si>
    <t>A.</t>
  </si>
  <si>
    <t>Költségvetési kiadások</t>
  </si>
  <si>
    <t>I.</t>
  </si>
  <si>
    <t>Működési kiadások</t>
  </si>
  <si>
    <t>1.</t>
  </si>
  <si>
    <t>2.</t>
  </si>
  <si>
    <t>3.</t>
  </si>
  <si>
    <t>4.</t>
  </si>
  <si>
    <t xml:space="preserve"> 4.1.</t>
  </si>
  <si>
    <t xml:space="preserve"> 4.2.</t>
  </si>
  <si>
    <t xml:space="preserve"> 4.3.</t>
  </si>
  <si>
    <t xml:space="preserve"> 4.4.</t>
  </si>
  <si>
    <t>Ellátottak pénzbeli juttatásai</t>
  </si>
  <si>
    <t>II.</t>
  </si>
  <si>
    <t>Felhalmozási kiadások</t>
  </si>
  <si>
    <t>Beruházási kiadások ÁFÁ-val</t>
  </si>
  <si>
    <t xml:space="preserve"> 3.1.</t>
  </si>
  <si>
    <t xml:space="preserve"> 3.2.</t>
  </si>
  <si>
    <t xml:space="preserve"> 3.3.</t>
  </si>
  <si>
    <t>III.</t>
  </si>
  <si>
    <t>Támogatási kölcsönök nyújtása, törlesztése</t>
  </si>
  <si>
    <t>IV.</t>
  </si>
  <si>
    <t>Pénzforgalom nélküli kiadások</t>
  </si>
  <si>
    <t>Költségvetési kiadások összesen: I. + II. + III. + IV.</t>
  </si>
  <si>
    <t>B.</t>
  </si>
  <si>
    <t>Költségvetési bevételek</t>
  </si>
  <si>
    <t>Működési bevételek</t>
  </si>
  <si>
    <t xml:space="preserve"> 2.1.</t>
  </si>
  <si>
    <t xml:space="preserve"> 2.2.</t>
  </si>
  <si>
    <t xml:space="preserve"> 2.3.</t>
  </si>
  <si>
    <t>Helyi adók</t>
  </si>
  <si>
    <t xml:space="preserve"> Működési támogatások</t>
  </si>
  <si>
    <t>Egyéb működési bevételek</t>
  </si>
  <si>
    <t xml:space="preserve">Támogatásértékű működési bevételek összesen </t>
  </si>
  <si>
    <t xml:space="preserve">Működési célú pénzeszköz átvétel államháztartáson kívülről </t>
  </si>
  <si>
    <t xml:space="preserve">Előző évi költségvetési kiegészítések, visszatérülések </t>
  </si>
  <si>
    <t>Felhalmozási bevételek</t>
  </si>
  <si>
    <t xml:space="preserve"> 1.1.</t>
  </si>
  <si>
    <t xml:space="preserve"> 1.2.</t>
  </si>
  <si>
    <t>Felhalmozási és tőkejellegű bevételek</t>
  </si>
  <si>
    <t>Felhalmozási támogatások</t>
  </si>
  <si>
    <t>Központosított előirányzatokból fejlesztési célúak</t>
  </si>
  <si>
    <t xml:space="preserve">Fejlesztési célú támogatások </t>
  </si>
  <si>
    <t>Egyéb felhalmozási bevételek</t>
  </si>
  <si>
    <t>Támogatásértékű felhalmozási bevételek összesen</t>
  </si>
  <si>
    <t>Felhalmozási célú pénzeszköz átvétel államháztartáson kívülről</t>
  </si>
  <si>
    <t>Támogatási kölcsönök visszatérülése, igénybevétele</t>
  </si>
  <si>
    <t>Pénzforgalom nélküli bevételek</t>
  </si>
  <si>
    <t>Költségvetési bevételek összesen</t>
  </si>
  <si>
    <t>C.</t>
  </si>
  <si>
    <t>Költségvetési hiány belső finanszírozására szolgáló pénzforgalom nélküli bevételek</t>
  </si>
  <si>
    <t>V.</t>
  </si>
  <si>
    <t>Működési célra</t>
  </si>
  <si>
    <t>Felhalmozási célra</t>
  </si>
  <si>
    <t>D.</t>
  </si>
  <si>
    <t>Költségvetési hiány belső finanszírozását meghaladó összegének külső finanszírozására szolgáló bevételek</t>
  </si>
  <si>
    <t>VI.</t>
  </si>
  <si>
    <t>Értékpapírok értékesítésének bevétele</t>
  </si>
  <si>
    <t>Hitelek felvétele és kötvénykibocsátás bevételei</t>
  </si>
  <si>
    <t>VII.</t>
  </si>
  <si>
    <t>Működési célú hitel felvétele és kötvénykibocsátás működési célra</t>
  </si>
  <si>
    <t>Felhalmozási célú hitel felvétele és kötvénykibocsátás felhalmozási célra</t>
  </si>
  <si>
    <t>Finanszírozási bevételek összesen: V.+VI.+VII.</t>
  </si>
  <si>
    <t>E.</t>
  </si>
  <si>
    <t>A költségvetési többlet felhasználásához kapcsolódó finanszírozási kiadások</t>
  </si>
  <si>
    <t>Értékpapírok vásárlásának kiadásai</t>
  </si>
  <si>
    <t>Hitelek törlesztése és kötvénykbeváltás bevételei</t>
  </si>
  <si>
    <t>Működési célú hitel törlesztése és működési célú kötvénybeváltás kiadása</t>
  </si>
  <si>
    <t>Felhalmozási célú hitel törlesztése és felhalmozási célú kötvénybeváltás kiadása</t>
  </si>
  <si>
    <t xml:space="preserve">Finanszírozási kiadások összesen: VI. +VII. </t>
  </si>
  <si>
    <r>
      <t>Tárgyi eszközök, immateriális</t>
    </r>
    <r>
      <rPr>
        <i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javak értékesítése </t>
    </r>
  </si>
  <si>
    <t>KIADÁSOK MINDÖSSZESEN</t>
  </si>
  <si>
    <t>BEVÉTELEK MINDÖSSZESEN</t>
  </si>
  <si>
    <t>KIADÁSOK ÉS BEVÉTELEK MÉRLEGE</t>
  </si>
  <si>
    <t xml:space="preserve">Előző évi felhalmozási célú pénzmaradvány átvétel </t>
  </si>
  <si>
    <t>Előző évek pénzmaradványának igénybevétele</t>
  </si>
  <si>
    <t>ű</t>
  </si>
  <si>
    <t>Jogcímek</t>
  </si>
  <si>
    <t>Összeg</t>
  </si>
  <si>
    <t xml:space="preserve">A környezetvédelmi alap tervezett bevételei </t>
  </si>
  <si>
    <t>A környezetvédelmi alap tervezett kiadásai</t>
  </si>
  <si>
    <t>Talajterhelési díj</t>
  </si>
  <si>
    <t>2.Önkormányzat</t>
  </si>
  <si>
    <t>2. Önkormányzat  összesen</t>
  </si>
  <si>
    <t>3.1 Napköziott.Óvoda</t>
  </si>
  <si>
    <t>3.1 Napköziott.Óvoda összesen</t>
  </si>
  <si>
    <t>2.1. Önkormányzat összesen</t>
  </si>
  <si>
    <t>2.2.Eü. ellátás összesen</t>
  </si>
  <si>
    <t>2.3. Szociális ellátás</t>
  </si>
  <si>
    <t>2 Önkormányzat összesen</t>
  </si>
  <si>
    <t>31 Napköziott.Óvoda</t>
  </si>
  <si>
    <t>2.2. Eü.ellátás</t>
  </si>
  <si>
    <t>2.2. Eü.ellátás összesen</t>
  </si>
  <si>
    <t>2.3. Szociális ellátás összesen</t>
  </si>
  <si>
    <t xml:space="preserve">Önkormányzat </t>
  </si>
  <si>
    <t>Önkormányzat</t>
  </si>
  <si>
    <t>A</t>
  </si>
  <si>
    <t>B</t>
  </si>
  <si>
    <t>Tartalék összege</t>
  </si>
  <si>
    <t>3. Gyt-i Napköziotthonos Óvoda</t>
  </si>
  <si>
    <t>3.3 Konyha összesen</t>
  </si>
  <si>
    <t>3. Óvoda összesen</t>
  </si>
  <si>
    <t>Önkormányzati jogalkotás</t>
  </si>
  <si>
    <t>Zöldterület kezelés</t>
  </si>
  <si>
    <t>Közművelődési tevékenység</t>
  </si>
  <si>
    <t xml:space="preserve">3. Óvoda </t>
  </si>
  <si>
    <t>1. Polgármesteri Hiv összesen</t>
  </si>
  <si>
    <t>Közfoglalkoztatás</t>
  </si>
  <si>
    <t xml:space="preserve">Nyitóállomány </t>
  </si>
  <si>
    <t>Óvoda</t>
  </si>
  <si>
    <t>Zöldterület gazdálkodás</t>
  </si>
  <si>
    <t>Köztemető fenntartás</t>
  </si>
  <si>
    <t>Közutak fenntartása</t>
  </si>
  <si>
    <t>Egyéb önkormányzati feladat</t>
  </si>
  <si>
    <t>ÓVODAI TÁMOGATÁS, CSANA  ÖSSZESEN:</t>
  </si>
  <si>
    <t xml:space="preserve">ÉTKEZÉS TÁMOGATÁSA </t>
  </si>
  <si>
    <t>C</t>
  </si>
  <si>
    <t xml:space="preserve">Adósságot keletkeztető ügyletekkel kapcsolatos kötelezettségvállalás </t>
  </si>
  <si>
    <t>Az Európai Uniós forrásból finanszírozott programok, projektek költségvetése</t>
  </si>
  <si>
    <t>Bevételi előirányzat</t>
  </si>
  <si>
    <t>Kiadási   előirányzat</t>
  </si>
  <si>
    <t>I. Intézményi működési bevételek körébe tartozó közvetett támogatások</t>
  </si>
  <si>
    <t>1. Szolgáltatások ellenértékéből adott kedvezmények, mentességek</t>
  </si>
  <si>
    <t>II. Intézmények egyéb sajátos bevételeihez kapcsolódó közvetett támogatások</t>
  </si>
  <si>
    <t>1. Bérleti és lízing dijbevételhez kapcsolódó közvetett támogatás</t>
  </si>
  <si>
    <t>2. Intézményi ellátási díj kedvezmény, mentesség</t>
  </si>
  <si>
    <t>3. Alkalmazottak térítésének kedvezménye</t>
  </si>
  <si>
    <t>III. Kamatbevételekkel összefüggő kedvezmény közvetett támogatása</t>
  </si>
  <si>
    <t>IV. Helyi adókhoz kapcsolódó kedvezmények hez kapcsolódó közvetett támogatás</t>
  </si>
  <si>
    <t>V. Átengedett központi adóhoz kapcsolódó közvetett támogatás</t>
  </si>
  <si>
    <t>VI. Talajterhelési díjhoz kapcsolódó közvetett támogatások</t>
  </si>
  <si>
    <t>VII. Egyéb sajátos folyó bevételekhez kapcsolódó közvetett támogatások</t>
  </si>
  <si>
    <t>Gépjármű adó</t>
  </si>
  <si>
    <t>1. Önkoprmányzati lakások lakbérbevétele kedvezmény</t>
  </si>
  <si>
    <t xml:space="preserve">VIII. Kölcsön elengedéséhez kapcsolódó közvetett támogatások </t>
  </si>
  <si>
    <t>IX. Közvetett támogatás összesen</t>
  </si>
  <si>
    <t>Intézményi működési bev</t>
  </si>
  <si>
    <t xml:space="preserve">Pénzforgalom nélküli </t>
  </si>
  <si>
    <t>Munkaadót terh.jár</t>
  </si>
  <si>
    <t>Adónem: Magánszemélyek kommunális adója</t>
  </si>
  <si>
    <t>Pótlék, bírság</t>
  </si>
  <si>
    <t>Általános tartalék</t>
  </si>
  <si>
    <t>Mind összesen</t>
  </si>
  <si>
    <t>Támogatási célú kiadások</t>
  </si>
  <si>
    <t>Civil szervezetek tám</t>
  </si>
  <si>
    <t>1. Gyöngyöstarján</t>
  </si>
  <si>
    <t>1.2 Gyöngyösoroszi</t>
  </si>
  <si>
    <t>1.1. Közös Hivatal</t>
  </si>
  <si>
    <t>Család és nővédelmi szolg</t>
  </si>
  <si>
    <t>Működési célú támogatások</t>
  </si>
  <si>
    <t>Felhalm. Célú támogatások</t>
  </si>
  <si>
    <t>Közhatalmi bevételek</t>
  </si>
  <si>
    <t>Működési célú átvett pénzeszközök</t>
  </si>
  <si>
    <t>2.3 Konyha</t>
  </si>
  <si>
    <t>Önkorm. működési támogatása</t>
  </si>
  <si>
    <t>1.Közös Önkormányzati Hivatal</t>
  </si>
  <si>
    <t>1.1 Gyöngyöstarján</t>
  </si>
  <si>
    <t>Egyéb működési célú kiadások</t>
  </si>
  <si>
    <t>Beruházások</t>
  </si>
  <si>
    <t>Felújítások</t>
  </si>
  <si>
    <t>Család és nővédelmi eü gondoz</t>
  </si>
  <si>
    <t>Közművelődés IKSZT Működtetés</t>
  </si>
  <si>
    <t>Óvodai nevelés szakmai tev</t>
  </si>
  <si>
    <t>Óvodai nevelés üzemelt</t>
  </si>
  <si>
    <t>Tartalékok</t>
  </si>
  <si>
    <t xml:space="preserve">Közös  Hivatal </t>
  </si>
  <si>
    <t>Céltartalék</t>
  </si>
  <si>
    <t>Közös Hivatal</t>
  </si>
  <si>
    <t>Működési célú kiadások</t>
  </si>
  <si>
    <t>3.1</t>
  </si>
  <si>
    <t>Fogorvosi társulás</t>
  </si>
  <si>
    <t>3.2</t>
  </si>
  <si>
    <t>Egészségügyi társulás</t>
  </si>
  <si>
    <t xml:space="preserve">Közhatalmi bevételek </t>
  </si>
  <si>
    <t>Helyi önkormányzat támogatása</t>
  </si>
  <si>
    <t>2018.</t>
  </si>
  <si>
    <t>Nyilvános könyvtár és közművelődés támogatása</t>
  </si>
  <si>
    <t>Működési célú támogatá</t>
  </si>
  <si>
    <t>Közös Önkormányzati Hivatal településenkénti költségvetés adatai</t>
  </si>
  <si>
    <t>Kiadások</t>
  </si>
  <si>
    <t>Települések</t>
  </si>
  <si>
    <t xml:space="preserve">Gytarján </t>
  </si>
  <si>
    <t xml:space="preserve">Gyoroszi </t>
  </si>
  <si>
    <t xml:space="preserve">1. Személyi jellegű kiadások </t>
  </si>
  <si>
    <t xml:space="preserve">3. Dologi és dologi jellegű kiadások </t>
  </si>
  <si>
    <t xml:space="preserve">4. Ellátottak pénzbeli juttatásai </t>
  </si>
  <si>
    <t xml:space="preserve">5. Egyéb működési célú kiadások </t>
  </si>
  <si>
    <t xml:space="preserve">7. Intézményi beruházások </t>
  </si>
  <si>
    <t xml:space="preserve">8. Felújítások </t>
  </si>
  <si>
    <t xml:space="preserve">9. Kormányzati beruházások </t>
  </si>
  <si>
    <t xml:space="preserve">10. Lakástámogatás </t>
  </si>
  <si>
    <t xml:space="preserve">11. Egyéb felhalmozási kiadások </t>
  </si>
  <si>
    <t xml:space="preserve">12. Felhalmozási költségvetés </t>
  </si>
  <si>
    <t xml:space="preserve">13. Kölcsönök </t>
  </si>
  <si>
    <t xml:space="preserve">14. Egyéb kiadások </t>
  </si>
  <si>
    <t>15. Tartalékok, pénzmaradvány</t>
  </si>
  <si>
    <t>16. Finanszírozás</t>
  </si>
  <si>
    <t xml:space="preserve">17. Kiadások összesen </t>
  </si>
  <si>
    <t>Bevételek</t>
  </si>
  <si>
    <t>3. Bevételek összesen</t>
  </si>
  <si>
    <t>Gépjármű adó (mozgáskorlátozotti kedvezmény)</t>
  </si>
  <si>
    <t>6. Működési költségvetés összesen:</t>
  </si>
  <si>
    <t>2. Pénzmaradvány</t>
  </si>
  <si>
    <t xml:space="preserve">2. Munkaadókat terhelő szociális hozzájárulási adó </t>
  </si>
  <si>
    <t>Személyi juttatások</t>
  </si>
  <si>
    <t>Működési célú támogatás, átvett pénzeszköz</t>
  </si>
  <si>
    <t>Ellátottak pénzbeli juttatása</t>
  </si>
  <si>
    <t>Felújítási kiadások összesen</t>
  </si>
  <si>
    <t xml:space="preserve">BEVÉTELEK ÖSSZESEN </t>
  </si>
  <si>
    <t xml:space="preserve">Folyó évi bevételek összesen </t>
  </si>
  <si>
    <t xml:space="preserve">Folyó évi kiadások összesen </t>
  </si>
  <si>
    <t xml:space="preserve">KIADÁSOK ÖSSZESEN </t>
  </si>
  <si>
    <t>Önkormányzat működési támogatása</t>
  </si>
  <si>
    <t>Felhalmozási  célú támogatások</t>
  </si>
  <si>
    <t>Működési célú átvett pénzeszköz</t>
  </si>
  <si>
    <t>Társulásban ellátott feladatok</t>
  </si>
  <si>
    <t>Szociális ellátások támogatása</t>
  </si>
  <si>
    <t>Egyéb felhalmozási kiadás</t>
  </si>
  <si>
    <t>2. Saját bevétel</t>
  </si>
  <si>
    <t xml:space="preserve">Készült a Magyarország gazdasági stabilitásáról szóló 2011. évi CXCIV. törvény 10.§-a, </t>
  </si>
  <si>
    <t>SAJÁT BEVÉTELEK</t>
  </si>
  <si>
    <t>Osztalékok, koncessziós díjak, hozambevétel</t>
  </si>
  <si>
    <t>Díjak, pótlékok, bírságok</t>
  </si>
  <si>
    <t xml:space="preserve">LEHETŐSÉGÉNEK LEVEZETÉSE </t>
  </si>
  <si>
    <t xml:space="preserve">és Az adósságot keletkeztető ügyletekhez történő hozzájárulás részletes szabályairól szóló  </t>
  </si>
  <si>
    <t xml:space="preserve">Tárgyi eszközök, immateriális javak értékesítése </t>
  </si>
  <si>
    <t>Részvények, részesedések értékesítése</t>
  </si>
  <si>
    <t>Vállalatértékesítésből, privatizációból származó bevételek</t>
  </si>
  <si>
    <t>Kezességvállalással kapcsolatos megtérülés</t>
  </si>
  <si>
    <t xml:space="preserve">Helyi adóbevétel </t>
  </si>
  <si>
    <t>Bevételek összesen:</t>
  </si>
  <si>
    <t>Sorszám</t>
  </si>
  <si>
    <t>Mezőőri szolgálat</t>
  </si>
  <si>
    <t>IKSZT</t>
  </si>
  <si>
    <t>Vagyongazdálkodás</t>
  </si>
  <si>
    <t>Egyéb étkezés</t>
  </si>
  <si>
    <t>3.3</t>
  </si>
  <si>
    <t>Civil szervezetk támogatása</t>
  </si>
  <si>
    <t>Gyöngyössolymos társulás</t>
  </si>
  <si>
    <t>2019.</t>
  </si>
  <si>
    <t>Általános támogatásokat növelő tétel</t>
  </si>
  <si>
    <t>Szociális feladatok támogatása</t>
  </si>
  <si>
    <t>Tartalék képzés</t>
  </si>
  <si>
    <t>353/2011(XII.30.) Kormányrendelet előírásai alapján.</t>
  </si>
  <si>
    <t>2016. év</t>
  </si>
  <si>
    <t>Szünidei gyermekétkeztetés</t>
  </si>
  <si>
    <t xml:space="preserve">V. </t>
  </si>
  <si>
    <t>Előző évi támogatás rendezése</t>
  </si>
  <si>
    <t>Gyöngyös Kistérség</t>
  </si>
  <si>
    <t>3.4</t>
  </si>
  <si>
    <t>3.5</t>
  </si>
  <si>
    <t>Egyéb szervezetek támogatása</t>
  </si>
  <si>
    <t>Önkormányzatok bevételei</t>
  </si>
  <si>
    <t xml:space="preserve">3.2 Családi napközi </t>
  </si>
  <si>
    <t>Önk. vagyonnal kapcs gazd</t>
  </si>
  <si>
    <t>Kiemelt rendezvények</t>
  </si>
  <si>
    <t>Elsz a központi költségvetéssel</t>
  </si>
  <si>
    <t>Közutak üzemeltetése</t>
  </si>
  <si>
    <t>Ár- és belvízvédelem</t>
  </si>
  <si>
    <t>Községgazdálkodás</t>
  </si>
  <si>
    <t xml:space="preserve">Civil szervezetek </t>
  </si>
  <si>
    <t>2018 évi terv</t>
  </si>
  <si>
    <t>Gyöngyöstarján Község Önkormányzatának 3 éves pénzforgalmi mérlege</t>
  </si>
  <si>
    <t>Normatív támogatás</t>
  </si>
  <si>
    <t>Közös Önkormányzati Hivatal működtetése</t>
  </si>
  <si>
    <t>Üdülőhelyi feladatok támogatása</t>
  </si>
  <si>
    <t>Gyermekétkeztetés üzemeltetési feladatok</t>
  </si>
  <si>
    <t>Gyermekétkeztetés elismert létszám bértámogatás</t>
  </si>
  <si>
    <t>Óvodapedagógusok elismert létszám bértámogatása</t>
  </si>
  <si>
    <t>Óvodai kisegítő dolgozók bértámogatása</t>
  </si>
  <si>
    <t>Óvodaműködtetés támogatása</t>
  </si>
  <si>
    <t>2016. évi eredeti előirányzat</t>
  </si>
  <si>
    <t>2017. évi eredeti előirányzat</t>
  </si>
  <si>
    <t>Adatok forintban!</t>
  </si>
  <si>
    <t>2.2.EÜ Ellátás</t>
  </si>
  <si>
    <t>3.2 Családi bölcsöde</t>
  </si>
  <si>
    <t>Nemzetközi együttműködés</t>
  </si>
  <si>
    <t>Konyha kiadásai egyben</t>
  </si>
  <si>
    <t>Települési támogatás</t>
  </si>
  <si>
    <t>3.3 Konyha kiadásai</t>
  </si>
  <si>
    <t>Művelődési ház</t>
  </si>
  <si>
    <t>2.2.Ellátás</t>
  </si>
  <si>
    <t>Szociális juttatások ellátásai</t>
  </si>
  <si>
    <t>3.2 Családi napközi</t>
  </si>
  <si>
    <t>Államháztartás ellenőrzése</t>
  </si>
  <si>
    <t>Fogorvosi alapellátás</t>
  </si>
  <si>
    <t>Rendkívüli gyermekvédelmi tám.</t>
  </si>
  <si>
    <t>Önkormányzati segély</t>
  </si>
  <si>
    <t>Időskorúak</t>
  </si>
  <si>
    <t>Temetési segély</t>
  </si>
  <si>
    <t>Közgyógyellátás</t>
  </si>
  <si>
    <t>Bursa Hungarica</t>
  </si>
  <si>
    <t>2.4 Konyha kiadásai</t>
  </si>
  <si>
    <t>KIADÁSI FELADATONKÉNT</t>
  </si>
  <si>
    <t>2019 évi terv</t>
  </si>
  <si>
    <t>2017. év</t>
  </si>
  <si>
    <t xml:space="preserve">Tartalékok összege </t>
  </si>
  <si>
    <t>Összesen:</t>
  </si>
  <si>
    <t>Közutak javítása</t>
  </si>
  <si>
    <t>ASP csatlakozás</t>
  </si>
  <si>
    <t>Ft</t>
  </si>
  <si>
    <t xml:space="preserve">GYÖNGYÖSTARJÁN KÖZSÉG ÖNKORMÁNYZATÁT MEGILLETŐ NORMATÍV ÁLLAMI HOZZÁJÁRULÁSOK JOGCÍMENKÉNT 2018-ban </t>
  </si>
  <si>
    <t>2018. év</t>
  </si>
  <si>
    <t>Polgármesteri illetmény kiegészítés</t>
  </si>
  <si>
    <t>Házi segítségnyújtás</t>
  </si>
  <si>
    <t>2018. évi eredeti előirányzat</t>
  </si>
  <si>
    <t>GYÖNGYÖSTARJÁN KÖZSÉG ÖNKORMÁNYZATA 2018. ÉVI  KÖLTSÉGVETÉSI</t>
  </si>
  <si>
    <t>GYÖNGYÖSTARJÁN KÖZSÉG ÖNKORMÁNYZATA  2018. ÉVI  BEVÉTELEI  FELADATONKÉNT</t>
  </si>
  <si>
    <t>EREDETI ELŐIRÁNYZAT</t>
  </si>
  <si>
    <t>3.B melléklet az 1/2018. (II. .) önkormányzati rendelethez</t>
  </si>
  <si>
    <t>GYÖNGYÖSTARJÁN KÖZSÉG ÖNKORMÁNYZATA 2018. ÉVI TERVEZETT KIADÁSAI FELADATONKÉNT</t>
  </si>
  <si>
    <t xml:space="preserve">3.2 Családi bölcsöde </t>
  </si>
  <si>
    <t>Fogorvosi ügyeleti ellátás</t>
  </si>
  <si>
    <t>IKSZT Működtetés</t>
  </si>
  <si>
    <t>2017. évi záró-állomány</t>
  </si>
  <si>
    <t>GYÖNGYÖSTARJÁN KÖZSÉG ÖNKORMÁNYZATÁNAK ELŐIRÁNYZAT FELHASZNÁLÁSI ÜTEMTERVE 2018. ÉVRE</t>
  </si>
  <si>
    <t>Felhalmozási célú tám</t>
  </si>
  <si>
    <t>2020 évi terv</t>
  </si>
  <si>
    <t>2021. évi terv</t>
  </si>
  <si>
    <t>2018. évi tartalékok</t>
  </si>
  <si>
    <t>2017. évi eredeti</t>
  </si>
  <si>
    <t>2018. évi terv</t>
  </si>
  <si>
    <t>Hitelfelvételi lehetőség (Saját bevételének 50%-a): 17.375.000 Ft.</t>
  </si>
  <si>
    <t>Adatok forintban</t>
  </si>
  <si>
    <t xml:space="preserve">2018. évi várható       </t>
  </si>
  <si>
    <t>Az Önkormányzat közvetett támogatásai 2018-ban</t>
  </si>
  <si>
    <t>Családi bölcsöde működtetés támogatása</t>
  </si>
  <si>
    <t>Energetikai  pályázat</t>
  </si>
  <si>
    <t>176.280.000</t>
  </si>
  <si>
    <t>50.829.000</t>
  </si>
  <si>
    <t>Védőnői hálózat</t>
  </si>
  <si>
    <t>Petőfi utca felújítás</t>
  </si>
  <si>
    <t>10.500.296</t>
  </si>
  <si>
    <t>17.157.000</t>
  </si>
  <si>
    <t>186.780.296</t>
  </si>
  <si>
    <t>80.197.296</t>
  </si>
  <si>
    <t>2.A melléklet az   1/2018. (II.22.) önkormányzati rendelethez</t>
  </si>
  <si>
    <t>GYÖNGYÖSTARJÁN KÖZSÉG ÖNKORMÁNYZATA  2018. ÉVI  EREDETI TERVEZETT BEVÉTELEI</t>
  </si>
  <si>
    <t>2/B melléklet az  1/2018. (II. 22 .) önkormányzati rendelethez</t>
  </si>
  <si>
    <t xml:space="preserve">GYÖNGYÖSTARJÁN KÖZSÉG ÖNKORMÁNYZATA 2018. ÉVI EREDETI ELŐIRÁNYZATAI </t>
  </si>
  <si>
    <t>3.A melléklet az 1/2018. (II.  22.) önkormányzati rendelethez</t>
  </si>
  <si>
    <t>GYÖNGYÖSTARJÁN KÖZSÉG ÖNKORMÁNYZATA 2018. ÉVI KIADÁSAI ELŐIRÁNYZATA</t>
  </si>
  <si>
    <t>4. melléklet az 1/2018. (II. 22 .) önkormányzati rendelethez</t>
  </si>
  <si>
    <t>5. melléklet az 1/2018. (II. 22 .) önkormányzati rendelethez</t>
  </si>
  <si>
    <t>9. melléklet az  1/2018. (II.22 .) önkormányzati rendelethez</t>
  </si>
  <si>
    <t>GYÖNGYÖSTARJÁN  KÖZSÉG  ÖNKORMÁNYZATÁNAK  LÉTSZÁMALAKULÁS 2018. ÉVBEN</t>
  </si>
  <si>
    <t>11. melléklet az  1/2018. (II. 22 .) önkormányzati rendelethez</t>
  </si>
  <si>
    <t>GYÖNGYÖSTARJÁN  KÖZSÉG  ÖNKORMÁNYZAT KÖRNYEZETVÉDELMI ALAPJÁNAK BEVÉTELEI ÉS KIADÁSA 2018. ÉVBEN</t>
  </si>
  <si>
    <t>12. melléklet az 1/2018. (II. 22 .) önkormányzati rendelethez</t>
  </si>
  <si>
    <t>AZ ÖNKORMÁNYZAT 2018. ÉVI HITELFELVÉTELI</t>
  </si>
  <si>
    <t>13. melléklet az 1/2018. (II.  22.) önkormányzati rendelethez</t>
  </si>
  <si>
    <t>14. melléklet az  1/2018. (II.  22.) önkormányzati rendelethez</t>
  </si>
  <si>
    <t>1. melléklet az   1/2018. (II. 22 .)önkormányzati rendelethez</t>
  </si>
  <si>
    <t>2018. évi módosított előirányzat</t>
  </si>
  <si>
    <t xml:space="preserve">4. </t>
  </si>
  <si>
    <t xml:space="preserve"> Elvonások</t>
  </si>
  <si>
    <t>5.</t>
  </si>
  <si>
    <t>3. melléklet a 11/2018. (X. 1.) önkormányzati rendelethez</t>
  </si>
  <si>
    <t>3. melléklet az 1/2018. (II.22.) önkormányzati rendelethez</t>
  </si>
  <si>
    <t>1. Közös Hivatal  összesen</t>
  </si>
  <si>
    <t>4. melléklet a 11/2018. (X.  1.) önkormányzati rendelethez</t>
  </si>
  <si>
    <t>6.számú  melléklet az 1/2018. (II. 22.) önkormányzati rendelethez</t>
  </si>
  <si>
    <t>5. melléklet a 11/2018. (X.  1.) önkormányzati rendelethez</t>
  </si>
  <si>
    <t>7. melléklet az  1/2018. (II. 22 .) önkormányzati rendelethez</t>
  </si>
  <si>
    <t>6. melléklet a 11/2018. (X. 1.) önkormányzati rendelethez</t>
  </si>
  <si>
    <t xml:space="preserve"> 8. sz. melléklet az 1/2018. (II.22 .) önkormányzati rendelethez</t>
  </si>
  <si>
    <t>Egyéb kiegészítő támogatás</t>
  </si>
  <si>
    <t>7. melléklet a 11/2018. (X.  1.) önkormányzati rendelethez</t>
  </si>
  <si>
    <t>10. sz. melléklet az  1/2018. (II.22.) önkormányzati rendelethez</t>
  </si>
  <si>
    <t>1. melléklet a 12/2018.(X. 1.) önkormányzati rendelethez</t>
  </si>
  <si>
    <t>2. melléklet a 12/2018. (X. 1.) önkormányzati rendelethez</t>
  </si>
  <si>
    <t>3. melléklet a 12/2018. (X.  1.) önkormányzati rendelethez</t>
  </si>
  <si>
    <t>15. melléklet az 1/2018. (II.22.) önkormányzati rendelethez</t>
  </si>
  <si>
    <t>eredeti ei</t>
  </si>
  <si>
    <t>mód ei</t>
  </si>
  <si>
    <t>1. Irányító szerv költségvetésből kapott támogatás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</si>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</sst>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\ _F_t_-;\-* #,##0\ _F_t_-;_-* &quot;-&quot;\ _F_t_-;_-@_-"/>
    <numFmt numFmtId="43" formatCode="_-* #,##0.00\ _F_t_-;\-* #,##0.00\ _F_t_-;_-* &quot;-&quot;??\ _F_t_-;_-@_-"/>
    <numFmt numFmtId="164" formatCode="#,##0\ _F_t"/>
    <numFmt numFmtId="165" formatCode="_-* #,##0\ _F_t_-;\-* #,##0\ _F_t_-;_-* &quot;-&quot;??\ _F_t_-;_-@_-"/>
  </numFmts>
  <fonts count="32" x14ac:knownFonts="1">
    <font>
      <sz val="10"/>
      <name val="Arial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38"/>
    </font>
    <font>
      <b/>
      <i/>
      <sz val="14"/>
      <name val="Arial"/>
      <family val="2"/>
      <charset val="238"/>
    </font>
    <font>
      <b/>
      <sz val="9"/>
      <name val="Arial CE"/>
      <charset val="238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charset val="238"/>
    </font>
    <font>
      <b/>
      <sz val="8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Arial"/>
      <family val="2"/>
      <charset val="238"/>
    </font>
    <font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sz val="10"/>
      <color indexed="9"/>
      <name val="Arial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</cellStyleXfs>
  <cellXfs count="422">
    <xf numFmtId="0" fontId="0" fillId="0" borderId="0" xfId="0"/>
    <xf numFmtId="0" fontId="0" fillId="0" borderId="0" xfId="0" applyBorder="1"/>
    <xf numFmtId="0" fontId="7" fillId="0" borderId="0" xfId="3"/>
    <xf numFmtId="0" fontId="6" fillId="0" borderId="0" xfId="3" applyFont="1"/>
    <xf numFmtId="164" fontId="10" fillId="0" borderId="1" xfId="3" applyNumberFormat="1" applyFont="1" applyBorder="1" applyAlignment="1">
      <alignment vertical="top" wrapText="1"/>
    </xf>
    <xf numFmtId="164" fontId="10" fillId="0" borderId="2" xfId="3" applyNumberFormat="1" applyFont="1" applyBorder="1" applyAlignment="1">
      <alignment vertical="top" wrapText="1"/>
    </xf>
    <xf numFmtId="164" fontId="2" fillId="0" borderId="1" xfId="3" applyNumberFormat="1" applyFont="1" applyBorder="1" applyAlignment="1">
      <alignment vertical="top" wrapText="1"/>
    </xf>
    <xf numFmtId="0" fontId="1" fillId="0" borderId="0" xfId="2"/>
    <xf numFmtId="0" fontId="1" fillId="0" borderId="0" xfId="2" applyBorder="1"/>
    <xf numFmtId="0" fontId="4" fillId="0" borderId="0" xfId="3" applyFont="1" applyAlignment="1">
      <alignment horizontal="center"/>
    </xf>
    <xf numFmtId="164" fontId="11" fillId="0" borderId="3" xfId="3" applyNumberFormat="1" applyFont="1" applyBorder="1" applyAlignment="1">
      <alignment vertical="top" wrapText="1"/>
    </xf>
    <xf numFmtId="0" fontId="8" fillId="0" borderId="3" xfId="3" applyFont="1" applyBorder="1" applyAlignment="1">
      <alignment vertical="top" wrapText="1"/>
    </xf>
    <xf numFmtId="0" fontId="8" fillId="0" borderId="4" xfId="3" applyFont="1" applyBorder="1" applyAlignment="1">
      <alignment vertical="top" wrapText="1"/>
    </xf>
    <xf numFmtId="0" fontId="13" fillId="0" borderId="0" xfId="3" applyFont="1" applyAlignment="1">
      <alignment wrapText="1"/>
    </xf>
    <xf numFmtId="0" fontId="18" fillId="0" borderId="0" xfId="0" applyFont="1" applyAlignment="1">
      <alignment wrapText="1"/>
    </xf>
    <xf numFmtId="0" fontId="4" fillId="0" borderId="0" xfId="3" applyFont="1"/>
    <xf numFmtId="0" fontId="2" fillId="0" borderId="4" xfId="3" applyFont="1" applyBorder="1" applyAlignment="1">
      <alignment vertical="top" wrapText="1"/>
    </xf>
    <xf numFmtId="0" fontId="3" fillId="0" borderId="0" xfId="3" applyFont="1"/>
    <xf numFmtId="0" fontId="12" fillId="0" borderId="0" xfId="0" applyFont="1" applyAlignment="1">
      <alignment horizontal="center"/>
    </xf>
    <xf numFmtId="164" fontId="9" fillId="0" borderId="0" xfId="3" applyNumberFormat="1" applyFont="1" applyFill="1" applyBorder="1" applyAlignment="1">
      <alignment vertical="top" wrapText="1"/>
    </xf>
    <xf numFmtId="0" fontId="0" fillId="0" borderId="0" xfId="0" applyAlignment="1"/>
    <xf numFmtId="0" fontId="1" fillId="0" borderId="0" xfId="2" applyAlignment="1">
      <alignment horizontal="left"/>
    </xf>
    <xf numFmtId="0" fontId="11" fillId="0" borderId="5" xfId="3" applyFont="1" applyBorder="1" applyAlignment="1">
      <alignment vertical="top" wrapText="1"/>
    </xf>
    <xf numFmtId="0" fontId="2" fillId="0" borderId="5" xfId="3" applyFont="1" applyBorder="1" applyAlignment="1">
      <alignment vertical="top" wrapText="1"/>
    </xf>
    <xf numFmtId="0" fontId="5" fillId="0" borderId="0" xfId="2" applyFont="1" applyBorder="1" applyAlignment="1"/>
    <xf numFmtId="0" fontId="1" fillId="0" borderId="0" xfId="2" applyBorder="1" applyAlignment="1"/>
    <xf numFmtId="0" fontId="3" fillId="0" borderId="0" xfId="0" applyFont="1"/>
    <xf numFmtId="0" fontId="11" fillId="0" borderId="4" xfId="3" applyFont="1" applyBorder="1" applyAlignment="1">
      <alignment vertical="top" wrapText="1"/>
    </xf>
    <xf numFmtId="3" fontId="2" fillId="0" borderId="4" xfId="3" applyNumberFormat="1" applyFont="1" applyBorder="1" applyAlignment="1">
      <alignment vertical="top" wrapText="1"/>
    </xf>
    <xf numFmtId="3" fontId="11" fillId="0" borderId="4" xfId="3" applyNumberFormat="1" applyFont="1" applyBorder="1" applyAlignment="1">
      <alignment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3" applyFont="1" applyBorder="1" applyAlignment="1">
      <alignment horizontal="right"/>
    </xf>
    <xf numFmtId="164" fontId="9" fillId="0" borderId="11" xfId="3" applyNumberFormat="1" applyFont="1" applyBorder="1" applyAlignment="1">
      <alignment vertical="top" wrapText="1"/>
    </xf>
    <xf numFmtId="0" fontId="15" fillId="0" borderId="5" xfId="3" applyFont="1" applyBorder="1" applyAlignment="1">
      <alignment vertical="top" wrapText="1"/>
    </xf>
    <xf numFmtId="0" fontId="16" fillId="0" borderId="12" xfId="3" applyFont="1" applyBorder="1" applyAlignment="1">
      <alignment vertical="top" wrapText="1"/>
    </xf>
    <xf numFmtId="0" fontId="17" fillId="0" borderId="5" xfId="3" applyFont="1" applyBorder="1" applyAlignment="1">
      <alignment vertical="top" wrapText="1"/>
    </xf>
    <xf numFmtId="0" fontId="14" fillId="0" borderId="5" xfId="3" applyFont="1" applyBorder="1" applyAlignment="1">
      <alignment vertical="top" wrapText="1"/>
    </xf>
    <xf numFmtId="0" fontId="14" fillId="0" borderId="12" xfId="3" applyFont="1" applyBorder="1" applyAlignment="1">
      <alignment vertical="top" wrapText="1"/>
    </xf>
    <xf numFmtId="0" fontId="14" fillId="0" borderId="13" xfId="3" applyFont="1" applyBorder="1" applyAlignment="1">
      <alignment vertical="top" wrapText="1"/>
    </xf>
    <xf numFmtId="164" fontId="10" fillId="0" borderId="14" xfId="3" applyNumberFormat="1" applyFont="1" applyBorder="1" applyAlignment="1">
      <alignment vertical="top" wrapText="1"/>
    </xf>
    <xf numFmtId="0" fontId="19" fillId="0" borderId="13" xfId="3" applyFont="1" applyBorder="1" applyAlignment="1">
      <alignment horizontal="center" vertical="center" wrapText="1"/>
    </xf>
    <xf numFmtId="0" fontId="19" fillId="0" borderId="14" xfId="3" applyFont="1" applyBorder="1" applyAlignment="1">
      <alignment horizontal="center" vertical="center" wrapText="1"/>
    </xf>
    <xf numFmtId="0" fontId="19" fillId="0" borderId="15" xfId="3" applyFont="1" applyBorder="1" applyAlignment="1">
      <alignment horizontal="center" vertical="center" wrapText="1"/>
    </xf>
    <xf numFmtId="0" fontId="19" fillId="0" borderId="16" xfId="3" applyFont="1" applyBorder="1" applyAlignment="1">
      <alignment horizontal="center" vertical="center" wrapText="1"/>
    </xf>
    <xf numFmtId="3" fontId="3" fillId="0" borderId="4" xfId="2" applyNumberFormat="1" applyFont="1" applyBorder="1"/>
    <xf numFmtId="0" fontId="3" fillId="0" borderId="4" xfId="2" applyFont="1" applyBorder="1"/>
    <xf numFmtId="0" fontId="3" fillId="0" borderId="5" xfId="2" applyFont="1" applyBorder="1"/>
    <xf numFmtId="3" fontId="4" fillId="0" borderId="17" xfId="2" applyNumberFormat="1" applyFont="1" applyBorder="1"/>
    <xf numFmtId="0" fontId="4" fillId="0" borderId="12" xfId="2" applyFont="1" applyBorder="1"/>
    <xf numFmtId="0" fontId="3" fillId="0" borderId="2" xfId="2" applyFont="1" applyBorder="1"/>
    <xf numFmtId="0" fontId="3" fillId="0" borderId="11" xfId="2" applyFont="1" applyBorder="1"/>
    <xf numFmtId="0" fontId="4" fillId="0" borderId="1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8" xfId="2" applyFont="1" applyBorder="1"/>
    <xf numFmtId="3" fontId="4" fillId="0" borderId="8" xfId="2" applyNumberFormat="1" applyFont="1" applyBorder="1"/>
    <xf numFmtId="0" fontId="3" fillId="0" borderId="19" xfId="2" applyFont="1" applyBorder="1"/>
    <xf numFmtId="3" fontId="3" fillId="0" borderId="20" xfId="2" applyNumberFormat="1" applyFont="1" applyBorder="1"/>
    <xf numFmtId="0" fontId="3" fillId="0" borderId="21" xfId="2" applyFont="1" applyBorder="1"/>
    <xf numFmtId="0" fontId="4" fillId="0" borderId="22" xfId="2" applyFont="1" applyBorder="1"/>
    <xf numFmtId="3" fontId="3" fillId="0" borderId="6" xfId="2" applyNumberFormat="1" applyFont="1" applyBorder="1"/>
    <xf numFmtId="0" fontId="3" fillId="0" borderId="7" xfId="2" applyFont="1" applyBorder="1"/>
    <xf numFmtId="0" fontId="3" fillId="0" borderId="23" xfId="2" applyFont="1" applyBorder="1"/>
    <xf numFmtId="3" fontId="3" fillId="0" borderId="24" xfId="2" applyNumberFormat="1" applyFont="1" applyBorder="1"/>
    <xf numFmtId="0" fontId="3" fillId="0" borderId="4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0" fontId="2" fillId="0" borderId="4" xfId="3" applyFont="1" applyBorder="1"/>
    <xf numFmtId="3" fontId="2" fillId="0" borderId="4" xfId="3" applyNumberFormat="1" applyFont="1" applyBorder="1"/>
    <xf numFmtId="0" fontId="21" fillId="0" borderId="18" xfId="0" applyFont="1" applyBorder="1" applyAlignment="1">
      <alignment wrapText="1"/>
    </xf>
    <xf numFmtId="165" fontId="1" fillId="0" borderId="0" xfId="1" applyNumberFormat="1" applyBorder="1"/>
    <xf numFmtId="41" fontId="1" fillId="0" borderId="0" xfId="2" applyNumberFormat="1" applyBorder="1"/>
    <xf numFmtId="41" fontId="1" fillId="0" borderId="0" xfId="2" applyNumberFormat="1"/>
    <xf numFmtId="0" fontId="1" fillId="0" borderId="0" xfId="2" applyFont="1"/>
    <xf numFmtId="41" fontId="0" fillId="0" borderId="0" xfId="0" applyNumberFormat="1" applyBorder="1"/>
    <xf numFmtId="3" fontId="6" fillId="0" borderId="0" xfId="3" applyNumberFormat="1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3" fontId="3" fillId="0" borderId="25" xfId="2" applyNumberFormat="1" applyFont="1" applyFill="1" applyBorder="1"/>
    <xf numFmtId="3" fontId="0" fillId="0" borderId="0" xfId="0" applyNumberFormat="1"/>
    <xf numFmtId="0" fontId="16" fillId="0" borderId="5" xfId="3" applyFont="1" applyBorder="1" applyAlignment="1">
      <alignment vertical="top" wrapText="1"/>
    </xf>
    <xf numFmtId="0" fontId="17" fillId="0" borderId="12" xfId="3" applyFont="1" applyBorder="1" applyAlignment="1">
      <alignment vertical="top" wrapText="1"/>
    </xf>
    <xf numFmtId="164" fontId="11" fillId="0" borderId="1" xfId="3" applyNumberFormat="1" applyFont="1" applyBorder="1" applyAlignment="1">
      <alignment vertical="top" wrapText="1"/>
    </xf>
    <xf numFmtId="164" fontId="2" fillId="0" borderId="1" xfId="3" applyNumberFormat="1" applyFont="1" applyFill="1" applyBorder="1" applyAlignment="1">
      <alignment vertical="top" wrapText="1"/>
    </xf>
    <xf numFmtId="164" fontId="2" fillId="0" borderId="17" xfId="3" applyNumberFormat="1" applyFont="1" applyFill="1" applyBorder="1" applyAlignment="1">
      <alignment vertical="top" wrapText="1"/>
    </xf>
    <xf numFmtId="0" fontId="1" fillId="0" borderId="0" xfId="0" applyFont="1"/>
    <xf numFmtId="0" fontId="21" fillId="0" borderId="0" xfId="3" applyFont="1"/>
    <xf numFmtId="0" fontId="21" fillId="0" borderId="0" xfId="3" applyFont="1" applyBorder="1"/>
    <xf numFmtId="3" fontId="21" fillId="0" borderId="4" xfId="3" applyNumberFormat="1" applyFont="1" applyBorder="1" applyAlignment="1">
      <alignment horizontal="center" vertical="top" wrapText="1"/>
    </xf>
    <xf numFmtId="0" fontId="21" fillId="0" borderId="4" xfId="3" applyFont="1" applyBorder="1" applyAlignment="1">
      <alignment horizontal="center"/>
    </xf>
    <xf numFmtId="0" fontId="21" fillId="0" borderId="4" xfId="3" applyFont="1" applyBorder="1" applyAlignment="1">
      <alignment horizontal="center" vertical="top" wrapText="1"/>
    </xf>
    <xf numFmtId="3" fontId="20" fillId="0" borderId="8" xfId="3" applyNumberFormat="1" applyFont="1" applyBorder="1" applyAlignment="1">
      <alignment horizontal="center" vertical="center" wrapText="1"/>
    </xf>
    <xf numFmtId="0" fontId="21" fillId="0" borderId="3" xfId="3" applyFont="1" applyBorder="1" applyAlignment="1">
      <alignment vertical="top" wrapText="1"/>
    </xf>
    <xf numFmtId="0" fontId="21" fillId="0" borderId="3" xfId="0" applyFont="1" applyBorder="1"/>
    <xf numFmtId="0" fontId="20" fillId="0" borderId="26" xfId="3" applyFont="1" applyBorder="1" applyAlignment="1">
      <alignment horizontal="center" vertical="center"/>
    </xf>
    <xf numFmtId="3" fontId="20" fillId="0" borderId="6" xfId="3" applyNumberFormat="1" applyFont="1" applyBorder="1" applyAlignment="1">
      <alignment horizontal="center" vertical="center" wrapText="1"/>
    </xf>
    <xf numFmtId="0" fontId="20" fillId="0" borderId="27" xfId="3" applyFont="1" applyBorder="1" applyAlignment="1">
      <alignment vertical="top" wrapText="1"/>
    </xf>
    <xf numFmtId="0" fontId="20" fillId="0" borderId="2" xfId="3" applyFont="1" applyBorder="1" applyAlignment="1">
      <alignment horizontal="center" vertical="center" wrapText="1"/>
    </xf>
    <xf numFmtId="0" fontId="20" fillId="0" borderId="27" xfId="3" applyFont="1" applyBorder="1"/>
    <xf numFmtId="0" fontId="20" fillId="0" borderId="28" xfId="3" applyFont="1" applyBorder="1" applyAlignment="1">
      <alignment horizontal="left" vertical="center"/>
    </xf>
    <xf numFmtId="3" fontId="20" fillId="0" borderId="15" xfId="3" applyNumberFormat="1" applyFont="1" applyBorder="1" applyAlignment="1">
      <alignment horizontal="center" vertical="center" wrapText="1"/>
    </xf>
    <xf numFmtId="3" fontId="20" fillId="0" borderId="29" xfId="3" applyNumberFormat="1" applyFont="1" applyBorder="1" applyAlignment="1">
      <alignment horizontal="center" vertical="center" wrapText="1"/>
    </xf>
    <xf numFmtId="0" fontId="20" fillId="0" borderId="28" xfId="3" applyFont="1" applyBorder="1" applyAlignment="1">
      <alignment horizontal="center" vertical="center"/>
    </xf>
    <xf numFmtId="3" fontId="21" fillId="0" borderId="30" xfId="3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/>
    </xf>
    <xf numFmtId="3" fontId="3" fillId="0" borderId="0" xfId="2" applyNumberFormat="1" applyFont="1" applyFill="1" applyBorder="1"/>
    <xf numFmtId="3" fontId="4" fillId="0" borderId="0" xfId="2" applyNumberFormat="1" applyFont="1" applyFill="1" applyBorder="1"/>
    <xf numFmtId="3" fontId="21" fillId="0" borderId="4" xfId="3" applyNumberFormat="1" applyFont="1" applyFill="1" applyBorder="1" applyAlignment="1">
      <alignment horizontal="center" vertical="top" wrapText="1"/>
    </xf>
    <xf numFmtId="41" fontId="1" fillId="0" borderId="0" xfId="2" applyNumberFormat="1" applyFont="1"/>
    <xf numFmtId="49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0" fillId="0" borderId="0" xfId="3" applyFont="1" applyAlignment="1">
      <alignment horizontal="right" vertical="top"/>
    </xf>
    <xf numFmtId="0" fontId="11" fillId="0" borderId="4" xfId="0" applyFont="1" applyBorder="1" applyAlignment="1">
      <alignment horizontal="center"/>
    </xf>
    <xf numFmtId="0" fontId="21" fillId="0" borderId="0" xfId="3" applyFont="1" applyAlignment="1">
      <alignment horizontal="center"/>
    </xf>
    <xf numFmtId="3" fontId="20" fillId="0" borderId="3" xfId="3" applyNumberFormat="1" applyFont="1" applyBorder="1" applyAlignment="1">
      <alignment horizontal="center" vertical="center" wrapText="1"/>
    </xf>
    <xf numFmtId="3" fontId="20" fillId="0" borderId="4" xfId="3" applyNumberFormat="1" applyFont="1" applyBorder="1" applyAlignment="1">
      <alignment horizontal="center" vertical="center" wrapText="1"/>
    </xf>
    <xf numFmtId="3" fontId="20" fillId="0" borderId="4" xfId="3" applyNumberFormat="1" applyFont="1" applyBorder="1" applyAlignment="1">
      <alignment horizontal="center" vertical="top" wrapText="1"/>
    </xf>
    <xf numFmtId="3" fontId="24" fillId="0" borderId="29" xfId="3" applyNumberFormat="1" applyFont="1" applyBorder="1" applyAlignment="1">
      <alignment horizontal="center" vertical="top" wrapText="1"/>
    </xf>
    <xf numFmtId="3" fontId="21" fillId="0" borderId="2" xfId="3" applyNumberFormat="1" applyFont="1" applyBorder="1" applyAlignment="1">
      <alignment horizontal="center" vertical="top" wrapText="1"/>
    </xf>
    <xf numFmtId="0" fontId="21" fillId="0" borderId="4" xfId="3" applyFont="1" applyFill="1" applyBorder="1" applyAlignment="1">
      <alignment horizontal="center" vertical="top" wrapText="1"/>
    </xf>
    <xf numFmtId="3" fontId="20" fillId="0" borderId="30" xfId="3" applyNumberFormat="1" applyFont="1" applyBorder="1" applyAlignment="1">
      <alignment horizontal="center" vertical="top" wrapText="1"/>
    </xf>
    <xf numFmtId="3" fontId="20" fillId="0" borderId="2" xfId="3" applyNumberFormat="1" applyFont="1" applyBorder="1" applyAlignment="1">
      <alignment horizontal="center" vertical="top" wrapText="1"/>
    </xf>
    <xf numFmtId="0" fontId="21" fillId="0" borderId="0" xfId="3" applyFont="1" applyBorder="1" applyAlignment="1">
      <alignment horizontal="center"/>
    </xf>
    <xf numFmtId="0" fontId="11" fillId="0" borderId="4" xfId="3" applyFont="1" applyBorder="1" applyAlignment="1">
      <alignment horizontal="center" vertical="center" wrapText="1"/>
    </xf>
    <xf numFmtId="3" fontId="11" fillId="0" borderId="4" xfId="3" applyNumberFormat="1" applyFont="1" applyBorder="1"/>
    <xf numFmtId="0" fontId="14" fillId="0" borderId="4" xfId="3" applyFont="1" applyBorder="1" applyAlignment="1">
      <alignment vertical="top" wrapText="1"/>
    </xf>
    <xf numFmtId="0" fontId="17" fillId="0" borderId="4" xfId="3" applyFont="1" applyBorder="1" applyAlignment="1">
      <alignment vertical="top" wrapText="1"/>
    </xf>
    <xf numFmtId="0" fontId="11" fillId="0" borderId="4" xfId="0" applyFont="1" applyBorder="1" applyAlignment="1">
      <alignment wrapText="1"/>
    </xf>
    <xf numFmtId="0" fontId="2" fillId="0" borderId="0" xfId="0" applyFont="1" applyAlignment="1">
      <alignment horizontal="left"/>
    </xf>
    <xf numFmtId="164" fontId="2" fillId="2" borderId="1" xfId="3" applyNumberFormat="1" applyFont="1" applyFill="1" applyBorder="1" applyAlignment="1">
      <alignment vertical="top" wrapText="1"/>
    </xf>
    <xf numFmtId="164" fontId="11" fillId="2" borderId="1" xfId="3" applyNumberFormat="1" applyFont="1" applyFill="1" applyBorder="1" applyAlignment="1">
      <alignment vertical="top" wrapText="1"/>
    </xf>
    <xf numFmtId="0" fontId="11" fillId="2" borderId="4" xfId="3" applyFont="1" applyFill="1" applyBorder="1" applyAlignment="1">
      <alignment vertical="top" wrapText="1"/>
    </xf>
    <xf numFmtId="3" fontId="11" fillId="2" borderId="4" xfId="3" applyNumberFormat="1" applyFont="1" applyFill="1" applyBorder="1" applyAlignment="1">
      <alignment vertical="top" wrapText="1"/>
    </xf>
    <xf numFmtId="3" fontId="2" fillId="2" borderId="4" xfId="3" applyNumberFormat="1" applyFont="1" applyFill="1" applyBorder="1" applyAlignment="1">
      <alignment vertical="top" wrapText="1"/>
    </xf>
    <xf numFmtId="0" fontId="2" fillId="2" borderId="4" xfId="3" applyFont="1" applyFill="1" applyBorder="1" applyAlignment="1">
      <alignment vertical="top" wrapText="1"/>
    </xf>
    <xf numFmtId="0" fontId="16" fillId="2" borderId="4" xfId="3" applyFont="1" applyFill="1" applyBorder="1" applyAlignment="1">
      <alignment vertical="top" wrapText="1"/>
    </xf>
    <xf numFmtId="0" fontId="15" fillId="2" borderId="4" xfId="3" applyFont="1" applyFill="1" applyBorder="1" applyAlignment="1">
      <alignment vertical="top" wrapText="1"/>
    </xf>
    <xf numFmtId="164" fontId="11" fillId="2" borderId="3" xfId="3" applyNumberFormat="1" applyFont="1" applyFill="1" applyBorder="1" applyAlignment="1">
      <alignment vertical="top" wrapText="1"/>
    </xf>
    <xf numFmtId="164" fontId="2" fillId="0" borderId="4" xfId="3" applyNumberFormat="1" applyFont="1" applyBorder="1" applyAlignment="1">
      <alignment vertical="top" wrapText="1"/>
    </xf>
    <xf numFmtId="164" fontId="2" fillId="0" borderId="31" xfId="3" applyNumberFormat="1" applyFont="1" applyBorder="1" applyAlignment="1">
      <alignment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25" fillId="0" borderId="4" xfId="0" applyFont="1" applyBorder="1" applyAlignment="1"/>
    <xf numFmtId="0" fontId="3" fillId="0" borderId="0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6" fillId="0" borderId="4" xfId="0" applyFont="1" applyBorder="1"/>
    <xf numFmtId="164" fontId="11" fillId="0" borderId="17" xfId="3" applyNumberFormat="1" applyFont="1" applyFill="1" applyBorder="1" applyAlignment="1">
      <alignment vertical="top" wrapText="1"/>
    </xf>
    <xf numFmtId="0" fontId="19" fillId="0" borderId="33" xfId="3" applyFont="1" applyBorder="1" applyAlignment="1">
      <alignment horizontal="center" vertical="center" wrapText="1"/>
    </xf>
    <xf numFmtId="164" fontId="10" fillId="0" borderId="34" xfId="3" applyNumberFormat="1" applyFont="1" applyBorder="1" applyAlignment="1">
      <alignment vertical="top" wrapText="1"/>
    </xf>
    <xf numFmtId="164" fontId="11" fillId="0" borderId="31" xfId="3" applyNumberFormat="1" applyFont="1" applyBorder="1" applyAlignment="1">
      <alignment vertical="top" wrapText="1"/>
    </xf>
    <xf numFmtId="164" fontId="2" fillId="2" borderId="31" xfId="3" applyNumberFormat="1" applyFont="1" applyFill="1" applyBorder="1" applyAlignment="1">
      <alignment vertical="top" wrapText="1"/>
    </xf>
    <xf numFmtId="164" fontId="11" fillId="2" borderId="31" xfId="3" applyNumberFormat="1" applyFont="1" applyFill="1" applyBorder="1" applyAlignment="1">
      <alignment vertical="top" wrapText="1"/>
    </xf>
    <xf numFmtId="164" fontId="11" fillId="2" borderId="35" xfId="3" applyNumberFormat="1" applyFont="1" applyFill="1" applyBorder="1" applyAlignment="1">
      <alignment vertical="top" wrapText="1"/>
    </xf>
    <xf numFmtId="164" fontId="11" fillId="0" borderId="35" xfId="3" applyNumberFormat="1" applyFont="1" applyBorder="1" applyAlignment="1">
      <alignment vertical="top" wrapText="1"/>
    </xf>
    <xf numFmtId="0" fontId="8" fillId="0" borderId="36" xfId="3" applyFont="1" applyBorder="1" applyAlignment="1">
      <alignment vertical="top" wrapText="1"/>
    </xf>
    <xf numFmtId="164" fontId="2" fillId="0" borderId="31" xfId="3" applyNumberFormat="1" applyFont="1" applyFill="1" applyBorder="1" applyAlignment="1">
      <alignment vertical="top" wrapText="1"/>
    </xf>
    <xf numFmtId="164" fontId="2" fillId="0" borderId="36" xfId="3" applyNumberFormat="1" applyFont="1" applyBorder="1" applyAlignment="1">
      <alignment vertical="top" wrapText="1"/>
    </xf>
    <xf numFmtId="49" fontId="21" fillId="0" borderId="3" xfId="3" applyNumberFormat="1" applyFont="1" applyBorder="1" applyAlignment="1"/>
    <xf numFmtId="3" fontId="0" fillId="0" borderId="4" xfId="0" applyNumberFormat="1" applyBorder="1"/>
    <xf numFmtId="0" fontId="0" fillId="0" borderId="30" xfId="0" applyBorder="1"/>
    <xf numFmtId="3" fontId="0" fillId="0" borderId="30" xfId="0" applyNumberFormat="1" applyBorder="1"/>
    <xf numFmtId="0" fontId="5" fillId="0" borderId="0" xfId="0" applyFont="1" applyAlignment="1"/>
    <xf numFmtId="0" fontId="25" fillId="0" borderId="4" xfId="0" applyFont="1" applyBorder="1"/>
    <xf numFmtId="3" fontId="25" fillId="0" borderId="4" xfId="0" applyNumberFormat="1" applyFont="1" applyBorder="1"/>
    <xf numFmtId="3" fontId="0" fillId="0" borderId="4" xfId="0" applyNumberFormat="1" applyBorder="1" applyAlignment="1">
      <alignment horizontal="center"/>
    </xf>
    <xf numFmtId="0" fontId="25" fillId="0" borderId="0" xfId="0" applyFont="1" applyBorder="1" applyAlignment="1">
      <alignment wrapText="1"/>
    </xf>
    <xf numFmtId="0" fontId="25" fillId="0" borderId="34" xfId="0" applyFont="1" applyBorder="1" applyAlignment="1">
      <alignment wrapText="1"/>
    </xf>
    <xf numFmtId="0" fontId="25" fillId="0" borderId="3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5" fillId="0" borderId="2" xfId="0" applyFont="1" applyBorder="1" applyAlignment="1"/>
    <xf numFmtId="0" fontId="0" fillId="0" borderId="0" xfId="0" applyBorder="1" applyAlignment="1"/>
    <xf numFmtId="0" fontId="4" fillId="0" borderId="22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2" fillId="0" borderId="5" xfId="0" applyFont="1" applyBorder="1"/>
    <xf numFmtId="41" fontId="3" fillId="0" borderId="17" xfId="1" applyNumberFormat="1" applyFont="1" applyBorder="1" applyAlignment="1">
      <alignment horizontal="right"/>
    </xf>
    <xf numFmtId="41" fontId="3" fillId="0" borderId="17" xfId="1" applyNumberFormat="1" applyFont="1" applyBorder="1"/>
    <xf numFmtId="0" fontId="2" fillId="0" borderId="38" xfId="0" applyFont="1" applyBorder="1"/>
    <xf numFmtId="41" fontId="3" fillId="0" borderId="39" xfId="1" applyNumberFormat="1" applyFont="1" applyBorder="1"/>
    <xf numFmtId="0" fontId="27" fillId="0" borderId="38" xfId="0" applyFont="1" applyBorder="1"/>
    <xf numFmtId="41" fontId="26" fillId="0" borderId="39" xfId="1" applyNumberFormat="1" applyFont="1" applyBorder="1"/>
    <xf numFmtId="41" fontId="3" fillId="0" borderId="39" xfId="1" applyNumberFormat="1" applyFont="1" applyBorder="1" applyAlignment="1">
      <alignment horizontal="right"/>
    </xf>
    <xf numFmtId="0" fontId="2" fillId="0" borderId="40" xfId="0" applyFont="1" applyBorder="1"/>
    <xf numFmtId="41" fontId="3" fillId="0" borderId="41" xfId="1" applyNumberFormat="1" applyFont="1" applyBorder="1" applyAlignment="1">
      <alignment horizontal="right"/>
    </xf>
    <xf numFmtId="0" fontId="11" fillId="0" borderId="13" xfId="0" applyFont="1" applyBorder="1"/>
    <xf numFmtId="41" fontId="4" fillId="0" borderId="42" xfId="1" applyNumberFormat="1" applyFont="1" applyBorder="1"/>
    <xf numFmtId="41" fontId="3" fillId="0" borderId="11" xfId="1" applyNumberFormat="1" applyFont="1" applyBorder="1"/>
    <xf numFmtId="0" fontId="11" fillId="0" borderId="5" xfId="0" applyFont="1" applyBorder="1"/>
    <xf numFmtId="41" fontId="4" fillId="0" borderId="17" xfId="1" applyNumberFormat="1" applyFont="1" applyBorder="1"/>
    <xf numFmtId="41" fontId="3" fillId="0" borderId="41" xfId="1" applyNumberFormat="1" applyFont="1" applyBorder="1"/>
    <xf numFmtId="0" fontId="2" fillId="0" borderId="12" xfId="0" applyFont="1" applyBorder="1"/>
    <xf numFmtId="0" fontId="11" fillId="0" borderId="23" xfId="0" applyFont="1" applyBorder="1"/>
    <xf numFmtId="41" fontId="4" fillId="0" borderId="43" xfId="1" applyNumberFormat="1" applyFont="1" applyBorder="1"/>
    <xf numFmtId="0" fontId="20" fillId="0" borderId="23" xfId="0" applyFont="1" applyBorder="1"/>
    <xf numFmtId="0" fontId="20" fillId="0" borderId="13" xfId="3" applyFont="1" applyBorder="1" applyAlignment="1">
      <alignment vertical="center" wrapText="1"/>
    </xf>
    <xf numFmtId="0" fontId="20" fillId="0" borderId="15" xfId="3" applyFont="1" applyBorder="1" applyAlignment="1">
      <alignment vertical="center" wrapText="1"/>
    </xf>
    <xf numFmtId="0" fontId="20" fillId="0" borderId="16" xfId="3" applyFont="1" applyBorder="1" applyAlignment="1">
      <alignment vertical="center" wrapText="1"/>
    </xf>
    <xf numFmtId="0" fontId="20" fillId="0" borderId="42" xfId="3" applyFont="1" applyBorder="1" applyAlignment="1">
      <alignment vertical="center" wrapText="1"/>
    </xf>
    <xf numFmtId="0" fontId="21" fillId="0" borderId="29" xfId="3" applyFont="1" applyBorder="1" applyAlignment="1">
      <alignment horizontal="center"/>
    </xf>
    <xf numFmtId="0" fontId="20" fillId="0" borderId="28" xfId="3" applyFont="1" applyBorder="1" applyAlignment="1">
      <alignment vertical="center" wrapText="1"/>
    </xf>
    <xf numFmtId="0" fontId="20" fillId="0" borderId="34" xfId="3" applyFont="1" applyBorder="1" applyAlignment="1">
      <alignment horizontal="center" vertical="center" wrapText="1"/>
    </xf>
    <xf numFmtId="3" fontId="20" fillId="0" borderId="36" xfId="3" applyNumberFormat="1" applyFont="1" applyBorder="1" applyAlignment="1">
      <alignment horizontal="center"/>
    </xf>
    <xf numFmtId="3" fontId="20" fillId="0" borderId="33" xfId="3" applyNumberFormat="1" applyFont="1" applyBorder="1" applyAlignment="1">
      <alignment horizontal="center" vertical="center" wrapText="1"/>
    </xf>
    <xf numFmtId="0" fontId="21" fillId="0" borderId="4" xfId="3" applyFont="1" applyBorder="1"/>
    <xf numFmtId="0" fontId="21" fillId="0" borderId="2" xfId="3" applyFont="1" applyBorder="1"/>
    <xf numFmtId="3" fontId="20" fillId="0" borderId="44" xfId="3" applyNumberFormat="1" applyFont="1" applyBorder="1" applyAlignment="1">
      <alignment horizontal="center"/>
    </xf>
    <xf numFmtId="3" fontId="20" fillId="0" borderId="17" xfId="3" applyNumberFormat="1" applyFont="1" applyBorder="1" applyAlignment="1">
      <alignment horizontal="center"/>
    </xf>
    <xf numFmtId="0" fontId="20" fillId="0" borderId="2" xfId="3" applyFont="1" applyBorder="1"/>
    <xf numFmtId="0" fontId="20" fillId="0" borderId="4" xfId="3" applyFont="1" applyBorder="1"/>
    <xf numFmtId="3" fontId="20" fillId="0" borderId="34" xfId="3" applyNumberFormat="1" applyFont="1" applyBorder="1" applyAlignment="1">
      <alignment horizontal="center"/>
    </xf>
    <xf numFmtId="3" fontId="20" fillId="0" borderId="28" xfId="3" applyNumberFormat="1" applyFont="1" applyBorder="1" applyAlignment="1">
      <alignment horizontal="center"/>
    </xf>
    <xf numFmtId="3" fontId="21" fillId="0" borderId="15" xfId="3" applyNumberFormat="1" applyFont="1" applyBorder="1" applyAlignment="1">
      <alignment horizontal="center" vertical="top" wrapText="1"/>
    </xf>
    <xf numFmtId="3" fontId="20" fillId="0" borderId="16" xfId="3" applyNumberFormat="1" applyFont="1" applyBorder="1" applyAlignment="1">
      <alignment horizontal="center" vertical="top" wrapText="1"/>
    </xf>
    <xf numFmtId="164" fontId="2" fillId="0" borderId="45" xfId="3" applyNumberFormat="1" applyFont="1" applyBorder="1" applyAlignment="1">
      <alignment vertical="top" wrapText="1"/>
    </xf>
    <xf numFmtId="164" fontId="2" fillId="0" borderId="0" xfId="3" applyNumberFormat="1" applyFont="1" applyBorder="1" applyAlignment="1">
      <alignment vertical="top" wrapText="1"/>
    </xf>
    <xf numFmtId="164" fontId="2" fillId="0" borderId="0" xfId="3" applyNumberFormat="1" applyFont="1" applyFill="1" applyBorder="1" applyAlignment="1">
      <alignment vertical="top" wrapText="1"/>
    </xf>
    <xf numFmtId="0" fontId="2" fillId="2" borderId="4" xfId="3" applyFont="1" applyFill="1" applyBorder="1"/>
    <xf numFmtId="3" fontId="2" fillId="2" borderId="4" xfId="3" applyNumberFormat="1" applyFont="1" applyFill="1" applyBorder="1"/>
    <xf numFmtId="0" fontId="4" fillId="0" borderId="4" xfId="0" applyFont="1" applyBorder="1"/>
    <xf numFmtId="0" fontId="25" fillId="0" borderId="0" xfId="0" applyFont="1"/>
    <xf numFmtId="0" fontId="3" fillId="0" borderId="31" xfId="0" applyFont="1" applyBorder="1" applyAlignment="1"/>
    <xf numFmtId="0" fontId="29" fillId="0" borderId="0" xfId="0" applyFont="1"/>
    <xf numFmtId="0" fontId="29" fillId="2" borderId="0" xfId="0" applyFont="1" applyFill="1"/>
    <xf numFmtId="0" fontId="0" fillId="0" borderId="0" xfId="0" applyAlignment="1">
      <alignment horizontal="left"/>
    </xf>
    <xf numFmtId="0" fontId="25" fillId="0" borderId="0" xfId="0" applyFont="1" applyAlignment="1">
      <alignment horizontal="left"/>
    </xf>
    <xf numFmtId="0" fontId="11" fillId="0" borderId="4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1" fillId="0" borderId="3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49" fontId="21" fillId="0" borderId="26" xfId="3" applyNumberFormat="1" applyFont="1" applyBorder="1" applyAlignment="1">
      <alignment horizontal="right"/>
    </xf>
    <xf numFmtId="49" fontId="21" fillId="0" borderId="35" xfId="3" applyNumberFormat="1" applyFont="1" applyBorder="1" applyAlignment="1">
      <alignment horizontal="right"/>
    </xf>
    <xf numFmtId="0" fontId="21" fillId="0" borderId="26" xfId="3" applyFont="1" applyBorder="1" applyAlignment="1">
      <alignment horizontal="right"/>
    </xf>
    <xf numFmtId="0" fontId="21" fillId="0" borderId="35" xfId="3" applyFont="1" applyBorder="1" applyAlignment="1">
      <alignment horizontal="right"/>
    </xf>
    <xf numFmtId="16" fontId="21" fillId="0" borderId="26" xfId="3" applyNumberFormat="1" applyFont="1" applyBorder="1" applyAlignment="1">
      <alignment horizontal="right"/>
    </xf>
    <xf numFmtId="0" fontId="20" fillId="0" borderId="13" xfId="3" applyFont="1" applyBorder="1" applyAlignment="1">
      <alignment horizontal="center" vertical="center" wrapText="1"/>
    </xf>
    <xf numFmtId="0" fontId="20" fillId="0" borderId="15" xfId="3" applyFont="1" applyBorder="1" applyAlignment="1">
      <alignment horizontal="center" vertical="center" wrapText="1"/>
    </xf>
    <xf numFmtId="0" fontId="20" fillId="0" borderId="16" xfId="3" applyFont="1" applyBorder="1" applyAlignment="1">
      <alignment horizontal="center" vertical="center" wrapText="1"/>
    </xf>
    <xf numFmtId="0" fontId="20" fillId="0" borderId="46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49" fontId="20" fillId="0" borderId="35" xfId="3" applyNumberFormat="1" applyFont="1" applyBorder="1" applyAlignment="1"/>
    <xf numFmtId="49" fontId="20" fillId="0" borderId="3" xfId="3" applyNumberFormat="1" applyFont="1" applyBorder="1" applyAlignment="1"/>
    <xf numFmtId="0" fontId="21" fillId="0" borderId="3" xfId="3" applyFont="1" applyBorder="1" applyAlignment="1">
      <alignment horizontal="left" vertical="top" wrapText="1"/>
    </xf>
    <xf numFmtId="0" fontId="21" fillId="0" borderId="4" xfId="3" applyFont="1" applyBorder="1" applyAlignment="1">
      <alignment horizontal="left" vertical="top" wrapText="1"/>
    </xf>
    <xf numFmtId="0" fontId="20" fillId="0" borderId="1" xfId="3" applyFont="1" applyBorder="1" applyAlignment="1">
      <alignment horizontal="left" vertical="top" wrapText="1"/>
    </xf>
    <xf numFmtId="0" fontId="20" fillId="0" borderId="2" xfId="3" applyFont="1" applyBorder="1" applyAlignment="1">
      <alignment horizontal="left" vertical="top" wrapText="1"/>
    </xf>
    <xf numFmtId="0" fontId="20" fillId="0" borderId="35" xfId="3" applyFont="1" applyBorder="1" applyAlignment="1">
      <alignment horizontal="left" vertical="center" wrapText="1"/>
    </xf>
    <xf numFmtId="0" fontId="20" fillId="0" borderId="3" xfId="3" applyFont="1" applyBorder="1" applyAlignment="1">
      <alignment horizontal="left" vertical="center" wrapText="1"/>
    </xf>
    <xf numFmtId="0" fontId="20" fillId="0" borderId="26" xfId="3" applyFont="1" applyBorder="1" applyAlignment="1">
      <alignment horizontal="right"/>
    </xf>
    <xf numFmtId="0" fontId="20" fillId="0" borderId="35" xfId="3" applyFont="1" applyBorder="1" applyAlignment="1">
      <alignment horizontal="right"/>
    </xf>
    <xf numFmtId="0" fontId="20" fillId="0" borderId="47" xfId="3" applyFont="1" applyBorder="1" applyAlignment="1">
      <alignment horizontal="right"/>
    </xf>
    <xf numFmtId="0" fontId="20" fillId="0" borderId="32" xfId="3" applyFont="1" applyBorder="1" applyAlignment="1">
      <alignment horizontal="right"/>
    </xf>
    <xf numFmtId="0" fontId="20" fillId="0" borderId="27" xfId="3" applyFont="1" applyBorder="1" applyAlignment="1">
      <alignment horizontal="right"/>
    </xf>
    <xf numFmtId="0" fontId="20" fillId="0" borderId="31" xfId="3" applyFont="1" applyBorder="1" applyAlignment="1">
      <alignment horizontal="right"/>
    </xf>
    <xf numFmtId="0" fontId="20" fillId="0" borderId="1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1" fillId="0" borderId="47" xfId="3" applyFont="1" applyBorder="1" applyAlignment="1">
      <alignment horizontal="right"/>
    </xf>
    <xf numFmtId="0" fontId="21" fillId="0" borderId="32" xfId="3" applyFont="1" applyBorder="1" applyAlignment="1">
      <alignment horizontal="right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0" fillId="0" borderId="18" xfId="3" applyFont="1" applyBorder="1" applyAlignment="1">
      <alignment horizontal="center"/>
    </xf>
    <xf numFmtId="0" fontId="20" fillId="0" borderId="8" xfId="3" applyFont="1" applyBorder="1" applyAlignment="1">
      <alignment horizontal="center"/>
    </xf>
    <xf numFmtId="0" fontId="20" fillId="0" borderId="48" xfId="3" applyFont="1" applyBorder="1" applyAlignment="1">
      <alignment horizontal="center"/>
    </xf>
    <xf numFmtId="0" fontId="20" fillId="0" borderId="49" xfId="3" applyFont="1" applyBorder="1" applyAlignment="1">
      <alignment horizontal="center"/>
    </xf>
    <xf numFmtId="0" fontId="20" fillId="0" borderId="50" xfId="3" applyFont="1" applyBorder="1" applyAlignment="1">
      <alignment horizontal="center"/>
    </xf>
    <xf numFmtId="0" fontId="20" fillId="0" borderId="3" xfId="0" applyFont="1" applyBorder="1" applyAlignment="1">
      <alignment horizontal="left" wrapText="1"/>
    </xf>
    <xf numFmtId="0" fontId="20" fillId="0" borderId="4" xfId="0" applyFont="1" applyBorder="1" applyAlignment="1">
      <alignment horizontal="left" wrapText="1"/>
    </xf>
    <xf numFmtId="0" fontId="20" fillId="0" borderId="40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20" fillId="0" borderId="51" xfId="0" applyFont="1" applyBorder="1" applyAlignment="1">
      <alignment horizontal="left"/>
    </xf>
    <xf numFmtId="0" fontId="20" fillId="0" borderId="30" xfId="0" applyFont="1" applyBorder="1" applyAlignment="1">
      <alignment horizontal="left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28" xfId="3" applyFont="1" applyBorder="1" applyAlignment="1">
      <alignment horizontal="center" vertical="center" wrapText="1"/>
    </xf>
    <xf numFmtId="0" fontId="20" fillId="0" borderId="46" xfId="3" applyFont="1" applyBorder="1" applyAlignment="1">
      <alignment horizontal="center" vertical="center" wrapText="1"/>
    </xf>
    <xf numFmtId="0" fontId="20" fillId="0" borderId="10" xfId="3" applyFont="1" applyBorder="1" applyAlignment="1">
      <alignment horizontal="left" vertical="top" wrapText="1"/>
    </xf>
    <xf numFmtId="0" fontId="20" fillId="0" borderId="52" xfId="3" applyFont="1" applyBorder="1" applyAlignment="1">
      <alignment horizontal="left" vertical="top" wrapText="1"/>
    </xf>
    <xf numFmtId="49" fontId="20" fillId="0" borderId="26" xfId="3" applyNumberFormat="1" applyFont="1" applyBorder="1" applyAlignment="1">
      <alignment horizontal="center"/>
    </xf>
    <xf numFmtId="49" fontId="20" fillId="0" borderId="35" xfId="3" applyNumberFormat="1" applyFont="1" applyBorder="1" applyAlignment="1">
      <alignment horizontal="center"/>
    </xf>
    <xf numFmtId="0" fontId="20" fillId="0" borderId="1" xfId="3" applyFont="1" applyBorder="1" applyAlignment="1">
      <alignment horizontal="left"/>
    </xf>
    <xf numFmtId="0" fontId="20" fillId="0" borderId="2" xfId="3" applyFont="1" applyBorder="1" applyAlignment="1">
      <alignment horizontal="left"/>
    </xf>
    <xf numFmtId="0" fontId="20" fillId="0" borderId="26" xfId="3" applyFont="1" applyBorder="1" applyAlignment="1">
      <alignment horizontal="center"/>
    </xf>
    <xf numFmtId="0" fontId="20" fillId="0" borderId="35" xfId="3" applyFont="1" applyBorder="1" applyAlignment="1">
      <alignment horizontal="center"/>
    </xf>
    <xf numFmtId="0" fontId="20" fillId="0" borderId="3" xfId="3" applyFont="1" applyBorder="1" applyAlignment="1">
      <alignment horizontal="left" vertical="top" wrapText="1"/>
    </xf>
    <xf numFmtId="0" fontId="20" fillId="0" borderId="4" xfId="3" applyFont="1" applyBorder="1" applyAlignment="1">
      <alignment horizontal="left" vertical="top" wrapText="1"/>
    </xf>
    <xf numFmtId="0" fontId="21" fillId="0" borderId="35" xfId="3" applyFont="1" applyBorder="1" applyAlignment="1">
      <alignment horizontal="left" vertical="top" wrapText="1"/>
    </xf>
    <xf numFmtId="0" fontId="21" fillId="0" borderId="54" xfId="0" applyFont="1" applyBorder="1" applyAlignment="1">
      <alignment horizontal="left" wrapText="1"/>
    </xf>
    <xf numFmtId="0" fontId="21" fillId="0" borderId="55" xfId="0" applyFont="1" applyBorder="1" applyAlignment="1">
      <alignment horizontal="left" wrapText="1"/>
    </xf>
    <xf numFmtId="0" fontId="21" fillId="0" borderId="51" xfId="0" applyFont="1" applyBorder="1" applyAlignment="1">
      <alignment horizontal="left"/>
    </xf>
    <xf numFmtId="0" fontId="21" fillId="0" borderId="30" xfId="0" applyFont="1" applyBorder="1" applyAlignment="1">
      <alignment horizontal="left"/>
    </xf>
    <xf numFmtId="0" fontId="20" fillId="0" borderId="0" xfId="3" applyFont="1" applyAlignment="1">
      <alignment horizontal="center"/>
    </xf>
    <xf numFmtId="0" fontId="21" fillId="0" borderId="10" xfId="3" applyFont="1" applyBorder="1" applyAlignment="1">
      <alignment horizontal="right"/>
    </xf>
    <xf numFmtId="16" fontId="21" fillId="0" borderId="35" xfId="3" applyNumberFormat="1" applyFont="1" applyBorder="1" applyAlignment="1">
      <alignment horizontal="right"/>
    </xf>
    <xf numFmtId="0" fontId="20" fillId="0" borderId="22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0" fillId="0" borderId="56" xfId="3" applyFont="1" applyBorder="1" applyAlignment="1">
      <alignment horizontal="center" vertical="center" wrapText="1"/>
    </xf>
    <xf numFmtId="0" fontId="20" fillId="0" borderId="18" xfId="3" applyFont="1" applyBorder="1" applyAlignment="1">
      <alignment horizontal="center" vertical="center" wrapText="1"/>
    </xf>
    <xf numFmtId="0" fontId="20" fillId="0" borderId="8" xfId="3" applyFont="1" applyBorder="1" applyAlignment="1">
      <alignment horizontal="center" vertical="center" wrapText="1"/>
    </xf>
    <xf numFmtId="0" fontId="20" fillId="0" borderId="57" xfId="3" applyFont="1" applyBorder="1" applyAlignment="1">
      <alignment horizontal="center" vertical="center" wrapText="1"/>
    </xf>
    <xf numFmtId="0" fontId="21" fillId="0" borderId="1" xfId="3" applyFont="1" applyBorder="1" applyAlignment="1">
      <alignment horizontal="left" vertical="top" wrapText="1"/>
    </xf>
    <xf numFmtId="0" fontId="20" fillId="0" borderId="53" xfId="3" applyFont="1" applyBorder="1" applyAlignment="1">
      <alignment horizontal="center"/>
    </xf>
    <xf numFmtId="0" fontId="20" fillId="0" borderId="54" xfId="3" applyFont="1" applyBorder="1" applyAlignment="1">
      <alignment horizontal="center"/>
    </xf>
    <xf numFmtId="0" fontId="6" fillId="0" borderId="0" xfId="3" applyFont="1" applyAlignment="1"/>
    <xf numFmtId="0" fontId="0" fillId="0" borderId="0" xfId="0" applyAlignment="1"/>
    <xf numFmtId="0" fontId="4" fillId="0" borderId="0" xfId="3" applyFont="1" applyAlignment="1">
      <alignment horizontal="center"/>
    </xf>
    <xf numFmtId="0" fontId="3" fillId="0" borderId="0" xfId="3" applyFont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10" xfId="3" applyFont="1" applyBorder="1" applyAlignment="1">
      <alignment horizontal="right"/>
    </xf>
    <xf numFmtId="0" fontId="7" fillId="0" borderId="10" xfId="3" applyBorder="1" applyAlignment="1">
      <alignment horizontal="right"/>
    </xf>
    <xf numFmtId="0" fontId="2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20" xfId="0" applyFont="1" applyBorder="1" applyAlignment="1">
      <alignment horizontal="left"/>
    </xf>
    <xf numFmtId="0" fontId="11" fillId="0" borderId="2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0" borderId="0" xfId="3" applyFont="1" applyAlignment="1">
      <alignment horizont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1" xfId="0" applyBorder="1" applyAlignment="1">
      <alignment horizontal="right"/>
    </xf>
    <xf numFmtId="0" fontId="1" fillId="0" borderId="0" xfId="2" applyFont="1" applyAlignment="1">
      <alignment horizontal="right"/>
    </xf>
    <xf numFmtId="0" fontId="4" fillId="0" borderId="0" xfId="3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4" fillId="0" borderId="31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3" fillId="0" borderId="36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36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" xfId="0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36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25" fillId="0" borderId="0" xfId="0" applyFont="1" applyAlignment="1">
      <alignment horizontal="left"/>
    </xf>
    <xf numFmtId="0" fontId="25" fillId="0" borderId="44" xfId="0" applyFont="1" applyBorder="1" applyAlignment="1">
      <alignment horizontal="center" wrapText="1"/>
    </xf>
    <xf numFmtId="0" fontId="25" fillId="0" borderId="32" xfId="0" applyFont="1" applyBorder="1" applyAlignment="1">
      <alignment horizontal="center" wrapText="1"/>
    </xf>
    <xf numFmtId="0" fontId="25" fillId="0" borderId="51" xfId="0" applyFont="1" applyBorder="1" applyAlignment="1">
      <alignment horizontal="center" wrapText="1"/>
    </xf>
    <xf numFmtId="0" fontId="25" fillId="0" borderId="25" xfId="0" applyFont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25" fillId="0" borderId="45" xfId="0" applyFont="1" applyBorder="1" applyAlignment="1">
      <alignment horizontal="center" wrapText="1"/>
    </xf>
    <xf numFmtId="0" fontId="25" fillId="0" borderId="34" xfId="0" applyFont="1" applyBorder="1" applyAlignment="1">
      <alignment horizontal="center" wrapText="1"/>
    </xf>
    <xf numFmtId="0" fontId="25" fillId="0" borderId="31" xfId="0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0" fillId="0" borderId="35" xfId="0" applyBorder="1" applyAlignment="1">
      <alignment horizontal="center"/>
    </xf>
    <xf numFmtId="0" fontId="25" fillId="0" borderId="36" xfId="0" applyFont="1" applyBorder="1" applyAlignment="1">
      <alignment horizontal="left"/>
    </xf>
    <xf numFmtId="0" fontId="25" fillId="0" borderId="35" xfId="0" applyFont="1" applyBorder="1" applyAlignment="1">
      <alignment horizontal="left"/>
    </xf>
    <xf numFmtId="0" fontId="0" fillId="0" borderId="0" xfId="0" applyBorder="1" applyAlignment="1">
      <alignment horizontal="right"/>
    </xf>
    <xf numFmtId="3" fontId="0" fillId="0" borderId="4" xfId="0" applyNumberFormat="1" applyBorder="1" applyAlignment="1">
      <alignment horizontal="center"/>
    </xf>
    <xf numFmtId="0" fontId="25" fillId="0" borderId="4" xfId="0" applyFont="1" applyBorder="1" applyAlignment="1">
      <alignment horizontal="center" wrapText="1"/>
    </xf>
    <xf numFmtId="0" fontId="2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right"/>
    </xf>
    <xf numFmtId="0" fontId="25" fillId="0" borderId="3" xfId="0" applyFont="1" applyBorder="1" applyAlignment="1">
      <alignment horizontal="center"/>
    </xf>
    <xf numFmtId="0" fontId="28" fillId="0" borderId="36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1" fillId="0" borderId="0" xfId="3" applyFont="1" applyAlignment="1">
      <alignment horizontal="right"/>
    </xf>
    <xf numFmtId="0" fontId="21" fillId="0" borderId="0" xfId="3" applyFont="1" applyAlignment="1"/>
    <xf numFmtId="0" fontId="20" fillId="0" borderId="0" xfId="3" applyFont="1" applyAlignment="1">
      <alignment horizontal="right"/>
    </xf>
    <xf numFmtId="0" fontId="21" fillId="3" borderId="26" xfId="3" applyFont="1" applyFill="1" applyBorder="1" applyAlignment="1">
      <alignment horizontal="right"/>
    </xf>
    <xf numFmtId="0" fontId="21" fillId="3" borderId="35" xfId="3" applyFont="1" applyFill="1" applyBorder="1" applyAlignment="1">
      <alignment horizontal="right"/>
    </xf>
    <xf numFmtId="0" fontId="21" fillId="3" borderId="3" xfId="3" applyFont="1" applyFill="1" applyBorder="1" applyAlignment="1">
      <alignment horizontal="left" vertical="top" wrapText="1"/>
    </xf>
    <xf numFmtId="0" fontId="21" fillId="3" borderId="4" xfId="3" applyFont="1" applyFill="1" applyBorder="1" applyAlignment="1">
      <alignment horizontal="left" vertical="top" wrapText="1"/>
    </xf>
    <xf numFmtId="0" fontId="25" fillId="0" borderId="0" xfId="0" applyFont="1" applyAlignment="1">
      <alignment horizontal="right"/>
    </xf>
    <xf numFmtId="0" fontId="31" fillId="0" borderId="0" xfId="0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25" fillId="0" borderId="0" xfId="2" applyFont="1" applyAlignment="1">
      <alignment horizontal="right"/>
    </xf>
    <xf numFmtId="0" fontId="1" fillId="0" borderId="0" xfId="2" applyAlignment="1">
      <alignment horizontal="right"/>
    </xf>
    <xf numFmtId="0" fontId="6" fillId="0" borderId="0" xfId="2" applyFont="1" applyAlignment="1">
      <alignment horizontal="right"/>
    </xf>
    <xf numFmtId="0" fontId="31" fillId="0" borderId="0" xfId="0" applyFont="1" applyAlignment="1">
      <alignment horizontal="left" wrapText="1" indent="40"/>
    </xf>
    <xf numFmtId="0" fontId="25" fillId="0" borderId="0" xfId="0" applyFont="1" applyAlignment="1">
      <alignment horizontal="left" indent="35"/>
    </xf>
    <xf numFmtId="0" fontId="25" fillId="0" borderId="0" xfId="0" applyFont="1" applyAlignment="1"/>
    <xf numFmtId="0" fontId="25" fillId="0" borderId="31" xfId="0" applyFont="1" applyBorder="1" applyAlignment="1">
      <alignment horizontal="left"/>
    </xf>
    <xf numFmtId="3" fontId="0" fillId="0" borderId="0" xfId="0" applyNumberFormat="1" applyBorder="1"/>
    <xf numFmtId="0" fontId="30" fillId="0" borderId="4" xfId="0" applyFont="1" applyBorder="1"/>
    <xf numFmtId="3" fontId="30" fillId="0" borderId="4" xfId="0" applyNumberFormat="1" applyFont="1" applyBorder="1"/>
    <xf numFmtId="0" fontId="25" fillId="0" borderId="30" xfId="0" applyFont="1" applyBorder="1"/>
    <xf numFmtId="3" fontId="6" fillId="0" borderId="4" xfId="0" applyNumberFormat="1" applyFont="1" applyBorder="1"/>
  </cellXfs>
  <cellStyles count="4">
    <cellStyle name="Ezres" xfId="1" builtinId="3"/>
    <cellStyle name="Normál" xfId="0" builtinId="0"/>
    <cellStyle name="Normál_költségvetés részletes terv_végl" xfId="2" xr:uid="{00000000-0005-0000-0000-000002000000}"/>
    <cellStyle name="Normál_Költségvetés1_12 mellékle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1811_kv18_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."/>
      <sheetName val="2. mell"/>
      <sheetName val="3. sz. mell."/>
      <sheetName val="4. sz mell."/>
      <sheetName val="5. sz.mell"/>
      <sheetName val="6 sz. mell."/>
      <sheetName val="7 sz.me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E5E9E-823B-48CD-B63F-152E4E5712E8}">
  <sheetPr>
    <pageSetUpPr fitToPage="1"/>
  </sheetPr>
  <dimension ref="A1:U184"/>
  <sheetViews>
    <sheetView view="pageBreakPreview" zoomScale="40" zoomScaleNormal="100" zoomScaleSheetLayoutView="40" workbookViewId="0">
      <selection sqref="A1:U1"/>
    </sheetView>
  </sheetViews>
  <sheetFormatPr defaultColWidth="9.07421875" defaultRowHeight="14.15" x14ac:dyDescent="0.35"/>
  <cols>
    <col min="1" max="1" width="2.69140625" style="90" customWidth="1"/>
    <col min="2" max="2" width="4.3046875" style="90" customWidth="1"/>
    <col min="3" max="3" width="2.53515625" style="90" bestFit="1" customWidth="1"/>
    <col min="4" max="4" width="6.3046875" style="90" bestFit="1" customWidth="1"/>
    <col min="5" max="5" width="55.69140625" style="90" customWidth="1"/>
    <col min="6" max="6" width="14.53515625" style="117" customWidth="1"/>
    <col min="7" max="7" width="14.69140625" style="117" customWidth="1"/>
    <col min="8" max="8" width="15.84375" style="117" customWidth="1"/>
    <col min="9" max="9" width="16" style="117" customWidth="1"/>
    <col min="10" max="10" width="12.4609375" style="90" customWidth="1"/>
    <col min="11" max="11" width="14.69140625" style="90" customWidth="1"/>
    <col min="12" max="12" width="14.53515625" style="90" customWidth="1"/>
    <col min="13" max="13" width="12.07421875" style="90" customWidth="1"/>
    <col min="14" max="14" width="13.07421875" style="90" customWidth="1"/>
    <col min="15" max="15" width="14.3046875" style="90" customWidth="1"/>
    <col min="16" max="16" width="14.53515625" style="90" customWidth="1"/>
    <col min="17" max="17" width="12.84375" style="90" customWidth="1"/>
    <col min="18" max="18" width="13.07421875" style="90" customWidth="1"/>
    <col min="19" max="19" width="13.69140625" style="90" customWidth="1"/>
    <col min="20" max="20" width="13.53515625" style="90" customWidth="1"/>
    <col min="21" max="21" width="12.07421875" style="90" customWidth="1"/>
    <col min="22" max="256" width="9.07421875" style="90"/>
    <col min="257" max="257" width="2.69140625" style="90" customWidth="1"/>
    <col min="258" max="258" width="4.3046875" style="90" customWidth="1"/>
    <col min="259" max="259" width="2.53515625" style="90" bestFit="1" customWidth="1"/>
    <col min="260" max="260" width="6.3046875" style="90" bestFit="1" customWidth="1"/>
    <col min="261" max="261" width="55.69140625" style="90" customWidth="1"/>
    <col min="262" max="262" width="14.53515625" style="90" customWidth="1"/>
    <col min="263" max="263" width="14.69140625" style="90" customWidth="1"/>
    <col min="264" max="264" width="15.84375" style="90" customWidth="1"/>
    <col min="265" max="265" width="16" style="90" customWidth="1"/>
    <col min="266" max="266" width="12.4609375" style="90" customWidth="1"/>
    <col min="267" max="267" width="14.69140625" style="90" customWidth="1"/>
    <col min="268" max="268" width="14.53515625" style="90" customWidth="1"/>
    <col min="269" max="269" width="12.07421875" style="90" customWidth="1"/>
    <col min="270" max="270" width="13.07421875" style="90" customWidth="1"/>
    <col min="271" max="271" width="14.3046875" style="90" customWidth="1"/>
    <col min="272" max="272" width="14.53515625" style="90" customWidth="1"/>
    <col min="273" max="273" width="12.84375" style="90" customWidth="1"/>
    <col min="274" max="274" width="13.07421875" style="90" customWidth="1"/>
    <col min="275" max="275" width="13.69140625" style="90" customWidth="1"/>
    <col min="276" max="276" width="13.53515625" style="90" customWidth="1"/>
    <col min="277" max="277" width="12.07421875" style="90" customWidth="1"/>
    <col min="278" max="512" width="9.07421875" style="90"/>
    <col min="513" max="513" width="2.69140625" style="90" customWidth="1"/>
    <col min="514" max="514" width="4.3046875" style="90" customWidth="1"/>
    <col min="515" max="515" width="2.53515625" style="90" bestFit="1" customWidth="1"/>
    <col min="516" max="516" width="6.3046875" style="90" bestFit="1" customWidth="1"/>
    <col min="517" max="517" width="55.69140625" style="90" customWidth="1"/>
    <col min="518" max="518" width="14.53515625" style="90" customWidth="1"/>
    <col min="519" max="519" width="14.69140625" style="90" customWidth="1"/>
    <col min="520" max="520" width="15.84375" style="90" customWidth="1"/>
    <col min="521" max="521" width="16" style="90" customWidth="1"/>
    <col min="522" max="522" width="12.4609375" style="90" customWidth="1"/>
    <col min="523" max="523" width="14.69140625" style="90" customWidth="1"/>
    <col min="524" max="524" width="14.53515625" style="90" customWidth="1"/>
    <col min="525" max="525" width="12.07421875" style="90" customWidth="1"/>
    <col min="526" max="526" width="13.07421875" style="90" customWidth="1"/>
    <col min="527" max="527" width="14.3046875" style="90" customWidth="1"/>
    <col min="528" max="528" width="14.53515625" style="90" customWidth="1"/>
    <col min="529" max="529" width="12.84375" style="90" customWidth="1"/>
    <col min="530" max="530" width="13.07421875" style="90" customWidth="1"/>
    <col min="531" max="531" width="13.69140625" style="90" customWidth="1"/>
    <col min="532" max="532" width="13.53515625" style="90" customWidth="1"/>
    <col min="533" max="533" width="12.07421875" style="90" customWidth="1"/>
    <col min="534" max="768" width="9.07421875" style="90"/>
    <col min="769" max="769" width="2.69140625" style="90" customWidth="1"/>
    <col min="770" max="770" width="4.3046875" style="90" customWidth="1"/>
    <col min="771" max="771" width="2.53515625" style="90" bestFit="1" customWidth="1"/>
    <col min="772" max="772" width="6.3046875" style="90" bestFit="1" customWidth="1"/>
    <col min="773" max="773" width="55.69140625" style="90" customWidth="1"/>
    <col min="774" max="774" width="14.53515625" style="90" customWidth="1"/>
    <col min="775" max="775" width="14.69140625" style="90" customWidth="1"/>
    <col min="776" max="776" width="15.84375" style="90" customWidth="1"/>
    <col min="777" max="777" width="16" style="90" customWidth="1"/>
    <col min="778" max="778" width="12.4609375" style="90" customWidth="1"/>
    <col min="779" max="779" width="14.69140625" style="90" customWidth="1"/>
    <col min="780" max="780" width="14.53515625" style="90" customWidth="1"/>
    <col min="781" max="781" width="12.07421875" style="90" customWidth="1"/>
    <col min="782" max="782" width="13.07421875" style="90" customWidth="1"/>
    <col min="783" max="783" width="14.3046875" style="90" customWidth="1"/>
    <col min="784" max="784" width="14.53515625" style="90" customWidth="1"/>
    <col min="785" max="785" width="12.84375" style="90" customWidth="1"/>
    <col min="786" max="786" width="13.07421875" style="90" customWidth="1"/>
    <col min="787" max="787" width="13.69140625" style="90" customWidth="1"/>
    <col min="788" max="788" width="13.53515625" style="90" customWidth="1"/>
    <col min="789" max="789" width="12.07421875" style="90" customWidth="1"/>
    <col min="790" max="1024" width="9.07421875" style="90"/>
    <col min="1025" max="1025" width="2.69140625" style="90" customWidth="1"/>
    <col min="1026" max="1026" width="4.3046875" style="90" customWidth="1"/>
    <col min="1027" max="1027" width="2.53515625" style="90" bestFit="1" customWidth="1"/>
    <col min="1028" max="1028" width="6.3046875" style="90" bestFit="1" customWidth="1"/>
    <col min="1029" max="1029" width="55.69140625" style="90" customWidth="1"/>
    <col min="1030" max="1030" width="14.53515625" style="90" customWidth="1"/>
    <col min="1031" max="1031" width="14.69140625" style="90" customWidth="1"/>
    <col min="1032" max="1032" width="15.84375" style="90" customWidth="1"/>
    <col min="1033" max="1033" width="16" style="90" customWidth="1"/>
    <col min="1034" max="1034" width="12.4609375" style="90" customWidth="1"/>
    <col min="1035" max="1035" width="14.69140625" style="90" customWidth="1"/>
    <col min="1036" max="1036" width="14.53515625" style="90" customWidth="1"/>
    <col min="1037" max="1037" width="12.07421875" style="90" customWidth="1"/>
    <col min="1038" max="1038" width="13.07421875" style="90" customWidth="1"/>
    <col min="1039" max="1039" width="14.3046875" style="90" customWidth="1"/>
    <col min="1040" max="1040" width="14.53515625" style="90" customWidth="1"/>
    <col min="1041" max="1041" width="12.84375" style="90" customWidth="1"/>
    <col min="1042" max="1042" width="13.07421875" style="90" customWidth="1"/>
    <col min="1043" max="1043" width="13.69140625" style="90" customWidth="1"/>
    <col min="1044" max="1044" width="13.53515625" style="90" customWidth="1"/>
    <col min="1045" max="1045" width="12.07421875" style="90" customWidth="1"/>
    <col min="1046" max="1280" width="9.07421875" style="90"/>
    <col min="1281" max="1281" width="2.69140625" style="90" customWidth="1"/>
    <col min="1282" max="1282" width="4.3046875" style="90" customWidth="1"/>
    <col min="1283" max="1283" width="2.53515625" style="90" bestFit="1" customWidth="1"/>
    <col min="1284" max="1284" width="6.3046875" style="90" bestFit="1" customWidth="1"/>
    <col min="1285" max="1285" width="55.69140625" style="90" customWidth="1"/>
    <col min="1286" max="1286" width="14.53515625" style="90" customWidth="1"/>
    <col min="1287" max="1287" width="14.69140625" style="90" customWidth="1"/>
    <col min="1288" max="1288" width="15.84375" style="90" customWidth="1"/>
    <col min="1289" max="1289" width="16" style="90" customWidth="1"/>
    <col min="1290" max="1290" width="12.4609375" style="90" customWidth="1"/>
    <col min="1291" max="1291" width="14.69140625" style="90" customWidth="1"/>
    <col min="1292" max="1292" width="14.53515625" style="90" customWidth="1"/>
    <col min="1293" max="1293" width="12.07421875" style="90" customWidth="1"/>
    <col min="1294" max="1294" width="13.07421875" style="90" customWidth="1"/>
    <col min="1295" max="1295" width="14.3046875" style="90" customWidth="1"/>
    <col min="1296" max="1296" width="14.53515625" style="90" customWidth="1"/>
    <col min="1297" max="1297" width="12.84375" style="90" customWidth="1"/>
    <col min="1298" max="1298" width="13.07421875" style="90" customWidth="1"/>
    <col min="1299" max="1299" width="13.69140625" style="90" customWidth="1"/>
    <col min="1300" max="1300" width="13.53515625" style="90" customWidth="1"/>
    <col min="1301" max="1301" width="12.07421875" style="90" customWidth="1"/>
    <col min="1302" max="1536" width="9.07421875" style="90"/>
    <col min="1537" max="1537" width="2.69140625" style="90" customWidth="1"/>
    <col min="1538" max="1538" width="4.3046875" style="90" customWidth="1"/>
    <col min="1539" max="1539" width="2.53515625" style="90" bestFit="1" customWidth="1"/>
    <col min="1540" max="1540" width="6.3046875" style="90" bestFit="1" customWidth="1"/>
    <col min="1541" max="1541" width="55.69140625" style="90" customWidth="1"/>
    <col min="1542" max="1542" width="14.53515625" style="90" customWidth="1"/>
    <col min="1543" max="1543" width="14.69140625" style="90" customWidth="1"/>
    <col min="1544" max="1544" width="15.84375" style="90" customWidth="1"/>
    <col min="1545" max="1545" width="16" style="90" customWidth="1"/>
    <col min="1546" max="1546" width="12.4609375" style="90" customWidth="1"/>
    <col min="1547" max="1547" width="14.69140625" style="90" customWidth="1"/>
    <col min="1548" max="1548" width="14.53515625" style="90" customWidth="1"/>
    <col min="1549" max="1549" width="12.07421875" style="90" customWidth="1"/>
    <col min="1550" max="1550" width="13.07421875" style="90" customWidth="1"/>
    <col min="1551" max="1551" width="14.3046875" style="90" customWidth="1"/>
    <col min="1552" max="1552" width="14.53515625" style="90" customWidth="1"/>
    <col min="1553" max="1553" width="12.84375" style="90" customWidth="1"/>
    <col min="1554" max="1554" width="13.07421875" style="90" customWidth="1"/>
    <col min="1555" max="1555" width="13.69140625" style="90" customWidth="1"/>
    <col min="1556" max="1556" width="13.53515625" style="90" customWidth="1"/>
    <col min="1557" max="1557" width="12.07421875" style="90" customWidth="1"/>
    <col min="1558" max="1792" width="9.07421875" style="90"/>
    <col min="1793" max="1793" width="2.69140625" style="90" customWidth="1"/>
    <col min="1794" max="1794" width="4.3046875" style="90" customWidth="1"/>
    <col min="1795" max="1795" width="2.53515625" style="90" bestFit="1" customWidth="1"/>
    <col min="1796" max="1796" width="6.3046875" style="90" bestFit="1" customWidth="1"/>
    <col min="1797" max="1797" width="55.69140625" style="90" customWidth="1"/>
    <col min="1798" max="1798" width="14.53515625" style="90" customWidth="1"/>
    <col min="1799" max="1799" width="14.69140625" style="90" customWidth="1"/>
    <col min="1800" max="1800" width="15.84375" style="90" customWidth="1"/>
    <col min="1801" max="1801" width="16" style="90" customWidth="1"/>
    <col min="1802" max="1802" width="12.4609375" style="90" customWidth="1"/>
    <col min="1803" max="1803" width="14.69140625" style="90" customWidth="1"/>
    <col min="1804" max="1804" width="14.53515625" style="90" customWidth="1"/>
    <col min="1805" max="1805" width="12.07421875" style="90" customWidth="1"/>
    <col min="1806" max="1806" width="13.07421875" style="90" customWidth="1"/>
    <col min="1807" max="1807" width="14.3046875" style="90" customWidth="1"/>
    <col min="1808" max="1808" width="14.53515625" style="90" customWidth="1"/>
    <col min="1809" max="1809" width="12.84375" style="90" customWidth="1"/>
    <col min="1810" max="1810" width="13.07421875" style="90" customWidth="1"/>
    <col min="1811" max="1811" width="13.69140625" style="90" customWidth="1"/>
    <col min="1812" max="1812" width="13.53515625" style="90" customWidth="1"/>
    <col min="1813" max="1813" width="12.07421875" style="90" customWidth="1"/>
    <col min="1814" max="2048" width="9.07421875" style="90"/>
    <col min="2049" max="2049" width="2.69140625" style="90" customWidth="1"/>
    <col min="2050" max="2050" width="4.3046875" style="90" customWidth="1"/>
    <col min="2051" max="2051" width="2.53515625" style="90" bestFit="1" customWidth="1"/>
    <col min="2052" max="2052" width="6.3046875" style="90" bestFit="1" customWidth="1"/>
    <col min="2053" max="2053" width="55.69140625" style="90" customWidth="1"/>
    <col min="2054" max="2054" width="14.53515625" style="90" customWidth="1"/>
    <col min="2055" max="2055" width="14.69140625" style="90" customWidth="1"/>
    <col min="2056" max="2056" width="15.84375" style="90" customWidth="1"/>
    <col min="2057" max="2057" width="16" style="90" customWidth="1"/>
    <col min="2058" max="2058" width="12.4609375" style="90" customWidth="1"/>
    <col min="2059" max="2059" width="14.69140625" style="90" customWidth="1"/>
    <col min="2060" max="2060" width="14.53515625" style="90" customWidth="1"/>
    <col min="2061" max="2061" width="12.07421875" style="90" customWidth="1"/>
    <col min="2062" max="2062" width="13.07421875" style="90" customWidth="1"/>
    <col min="2063" max="2063" width="14.3046875" style="90" customWidth="1"/>
    <col min="2064" max="2064" width="14.53515625" style="90" customWidth="1"/>
    <col min="2065" max="2065" width="12.84375" style="90" customWidth="1"/>
    <col min="2066" max="2066" width="13.07421875" style="90" customWidth="1"/>
    <col min="2067" max="2067" width="13.69140625" style="90" customWidth="1"/>
    <col min="2068" max="2068" width="13.53515625" style="90" customWidth="1"/>
    <col min="2069" max="2069" width="12.07421875" style="90" customWidth="1"/>
    <col min="2070" max="2304" width="9.07421875" style="90"/>
    <col min="2305" max="2305" width="2.69140625" style="90" customWidth="1"/>
    <col min="2306" max="2306" width="4.3046875" style="90" customWidth="1"/>
    <col min="2307" max="2307" width="2.53515625" style="90" bestFit="1" customWidth="1"/>
    <col min="2308" max="2308" width="6.3046875" style="90" bestFit="1" customWidth="1"/>
    <col min="2309" max="2309" width="55.69140625" style="90" customWidth="1"/>
    <col min="2310" max="2310" width="14.53515625" style="90" customWidth="1"/>
    <col min="2311" max="2311" width="14.69140625" style="90" customWidth="1"/>
    <col min="2312" max="2312" width="15.84375" style="90" customWidth="1"/>
    <col min="2313" max="2313" width="16" style="90" customWidth="1"/>
    <col min="2314" max="2314" width="12.4609375" style="90" customWidth="1"/>
    <col min="2315" max="2315" width="14.69140625" style="90" customWidth="1"/>
    <col min="2316" max="2316" width="14.53515625" style="90" customWidth="1"/>
    <col min="2317" max="2317" width="12.07421875" style="90" customWidth="1"/>
    <col min="2318" max="2318" width="13.07421875" style="90" customWidth="1"/>
    <col min="2319" max="2319" width="14.3046875" style="90" customWidth="1"/>
    <col min="2320" max="2320" width="14.53515625" style="90" customWidth="1"/>
    <col min="2321" max="2321" width="12.84375" style="90" customWidth="1"/>
    <col min="2322" max="2322" width="13.07421875" style="90" customWidth="1"/>
    <col min="2323" max="2323" width="13.69140625" style="90" customWidth="1"/>
    <col min="2324" max="2324" width="13.53515625" style="90" customWidth="1"/>
    <col min="2325" max="2325" width="12.07421875" style="90" customWidth="1"/>
    <col min="2326" max="2560" width="9.07421875" style="90"/>
    <col min="2561" max="2561" width="2.69140625" style="90" customWidth="1"/>
    <col min="2562" max="2562" width="4.3046875" style="90" customWidth="1"/>
    <col min="2563" max="2563" width="2.53515625" style="90" bestFit="1" customWidth="1"/>
    <col min="2564" max="2564" width="6.3046875" style="90" bestFit="1" customWidth="1"/>
    <col min="2565" max="2565" width="55.69140625" style="90" customWidth="1"/>
    <col min="2566" max="2566" width="14.53515625" style="90" customWidth="1"/>
    <col min="2567" max="2567" width="14.69140625" style="90" customWidth="1"/>
    <col min="2568" max="2568" width="15.84375" style="90" customWidth="1"/>
    <col min="2569" max="2569" width="16" style="90" customWidth="1"/>
    <col min="2570" max="2570" width="12.4609375" style="90" customWidth="1"/>
    <col min="2571" max="2571" width="14.69140625" style="90" customWidth="1"/>
    <col min="2572" max="2572" width="14.53515625" style="90" customWidth="1"/>
    <col min="2573" max="2573" width="12.07421875" style="90" customWidth="1"/>
    <col min="2574" max="2574" width="13.07421875" style="90" customWidth="1"/>
    <col min="2575" max="2575" width="14.3046875" style="90" customWidth="1"/>
    <col min="2576" max="2576" width="14.53515625" style="90" customWidth="1"/>
    <col min="2577" max="2577" width="12.84375" style="90" customWidth="1"/>
    <col min="2578" max="2578" width="13.07421875" style="90" customWidth="1"/>
    <col min="2579" max="2579" width="13.69140625" style="90" customWidth="1"/>
    <col min="2580" max="2580" width="13.53515625" style="90" customWidth="1"/>
    <col min="2581" max="2581" width="12.07421875" style="90" customWidth="1"/>
    <col min="2582" max="2816" width="9.07421875" style="90"/>
    <col min="2817" max="2817" width="2.69140625" style="90" customWidth="1"/>
    <col min="2818" max="2818" width="4.3046875" style="90" customWidth="1"/>
    <col min="2819" max="2819" width="2.53515625" style="90" bestFit="1" customWidth="1"/>
    <col min="2820" max="2820" width="6.3046875" style="90" bestFit="1" customWidth="1"/>
    <col min="2821" max="2821" width="55.69140625" style="90" customWidth="1"/>
    <col min="2822" max="2822" width="14.53515625" style="90" customWidth="1"/>
    <col min="2823" max="2823" width="14.69140625" style="90" customWidth="1"/>
    <col min="2824" max="2824" width="15.84375" style="90" customWidth="1"/>
    <col min="2825" max="2825" width="16" style="90" customWidth="1"/>
    <col min="2826" max="2826" width="12.4609375" style="90" customWidth="1"/>
    <col min="2827" max="2827" width="14.69140625" style="90" customWidth="1"/>
    <col min="2828" max="2828" width="14.53515625" style="90" customWidth="1"/>
    <col min="2829" max="2829" width="12.07421875" style="90" customWidth="1"/>
    <col min="2830" max="2830" width="13.07421875" style="90" customWidth="1"/>
    <col min="2831" max="2831" width="14.3046875" style="90" customWidth="1"/>
    <col min="2832" max="2832" width="14.53515625" style="90" customWidth="1"/>
    <col min="2833" max="2833" width="12.84375" style="90" customWidth="1"/>
    <col min="2834" max="2834" width="13.07421875" style="90" customWidth="1"/>
    <col min="2835" max="2835" width="13.69140625" style="90" customWidth="1"/>
    <col min="2836" max="2836" width="13.53515625" style="90" customWidth="1"/>
    <col min="2837" max="2837" width="12.07421875" style="90" customWidth="1"/>
    <col min="2838" max="3072" width="9.07421875" style="90"/>
    <col min="3073" max="3073" width="2.69140625" style="90" customWidth="1"/>
    <col min="3074" max="3074" width="4.3046875" style="90" customWidth="1"/>
    <col min="3075" max="3075" width="2.53515625" style="90" bestFit="1" customWidth="1"/>
    <col min="3076" max="3076" width="6.3046875" style="90" bestFit="1" customWidth="1"/>
    <col min="3077" max="3077" width="55.69140625" style="90" customWidth="1"/>
    <col min="3078" max="3078" width="14.53515625" style="90" customWidth="1"/>
    <col min="3079" max="3079" width="14.69140625" style="90" customWidth="1"/>
    <col min="3080" max="3080" width="15.84375" style="90" customWidth="1"/>
    <col min="3081" max="3081" width="16" style="90" customWidth="1"/>
    <col min="3082" max="3082" width="12.4609375" style="90" customWidth="1"/>
    <col min="3083" max="3083" width="14.69140625" style="90" customWidth="1"/>
    <col min="3084" max="3084" width="14.53515625" style="90" customWidth="1"/>
    <col min="3085" max="3085" width="12.07421875" style="90" customWidth="1"/>
    <col min="3086" max="3086" width="13.07421875" style="90" customWidth="1"/>
    <col min="3087" max="3087" width="14.3046875" style="90" customWidth="1"/>
    <col min="3088" max="3088" width="14.53515625" style="90" customWidth="1"/>
    <col min="3089" max="3089" width="12.84375" style="90" customWidth="1"/>
    <col min="3090" max="3090" width="13.07421875" style="90" customWidth="1"/>
    <col min="3091" max="3091" width="13.69140625" style="90" customWidth="1"/>
    <col min="3092" max="3092" width="13.53515625" style="90" customWidth="1"/>
    <col min="3093" max="3093" width="12.07421875" style="90" customWidth="1"/>
    <col min="3094" max="3328" width="9.07421875" style="90"/>
    <col min="3329" max="3329" width="2.69140625" style="90" customWidth="1"/>
    <col min="3330" max="3330" width="4.3046875" style="90" customWidth="1"/>
    <col min="3331" max="3331" width="2.53515625" style="90" bestFit="1" customWidth="1"/>
    <col min="3332" max="3332" width="6.3046875" style="90" bestFit="1" customWidth="1"/>
    <col min="3333" max="3333" width="55.69140625" style="90" customWidth="1"/>
    <col min="3334" max="3334" width="14.53515625" style="90" customWidth="1"/>
    <col min="3335" max="3335" width="14.69140625" style="90" customWidth="1"/>
    <col min="3336" max="3336" width="15.84375" style="90" customWidth="1"/>
    <col min="3337" max="3337" width="16" style="90" customWidth="1"/>
    <col min="3338" max="3338" width="12.4609375" style="90" customWidth="1"/>
    <col min="3339" max="3339" width="14.69140625" style="90" customWidth="1"/>
    <col min="3340" max="3340" width="14.53515625" style="90" customWidth="1"/>
    <col min="3341" max="3341" width="12.07421875" style="90" customWidth="1"/>
    <col min="3342" max="3342" width="13.07421875" style="90" customWidth="1"/>
    <col min="3343" max="3343" width="14.3046875" style="90" customWidth="1"/>
    <col min="3344" max="3344" width="14.53515625" style="90" customWidth="1"/>
    <col min="3345" max="3345" width="12.84375" style="90" customWidth="1"/>
    <col min="3346" max="3346" width="13.07421875" style="90" customWidth="1"/>
    <col min="3347" max="3347" width="13.69140625" style="90" customWidth="1"/>
    <col min="3348" max="3348" width="13.53515625" style="90" customWidth="1"/>
    <col min="3349" max="3349" width="12.07421875" style="90" customWidth="1"/>
    <col min="3350" max="3584" width="9.07421875" style="90"/>
    <col min="3585" max="3585" width="2.69140625" style="90" customWidth="1"/>
    <col min="3586" max="3586" width="4.3046875" style="90" customWidth="1"/>
    <col min="3587" max="3587" width="2.53515625" style="90" bestFit="1" customWidth="1"/>
    <col min="3588" max="3588" width="6.3046875" style="90" bestFit="1" customWidth="1"/>
    <col min="3589" max="3589" width="55.69140625" style="90" customWidth="1"/>
    <col min="3590" max="3590" width="14.53515625" style="90" customWidth="1"/>
    <col min="3591" max="3591" width="14.69140625" style="90" customWidth="1"/>
    <col min="3592" max="3592" width="15.84375" style="90" customWidth="1"/>
    <col min="3593" max="3593" width="16" style="90" customWidth="1"/>
    <col min="3594" max="3594" width="12.4609375" style="90" customWidth="1"/>
    <col min="3595" max="3595" width="14.69140625" style="90" customWidth="1"/>
    <col min="3596" max="3596" width="14.53515625" style="90" customWidth="1"/>
    <col min="3597" max="3597" width="12.07421875" style="90" customWidth="1"/>
    <col min="3598" max="3598" width="13.07421875" style="90" customWidth="1"/>
    <col min="3599" max="3599" width="14.3046875" style="90" customWidth="1"/>
    <col min="3600" max="3600" width="14.53515625" style="90" customWidth="1"/>
    <col min="3601" max="3601" width="12.84375" style="90" customWidth="1"/>
    <col min="3602" max="3602" width="13.07421875" style="90" customWidth="1"/>
    <col min="3603" max="3603" width="13.69140625" style="90" customWidth="1"/>
    <col min="3604" max="3604" width="13.53515625" style="90" customWidth="1"/>
    <col min="3605" max="3605" width="12.07421875" style="90" customWidth="1"/>
    <col min="3606" max="3840" width="9.07421875" style="90"/>
    <col min="3841" max="3841" width="2.69140625" style="90" customWidth="1"/>
    <col min="3842" max="3842" width="4.3046875" style="90" customWidth="1"/>
    <col min="3843" max="3843" width="2.53515625" style="90" bestFit="1" customWidth="1"/>
    <col min="3844" max="3844" width="6.3046875" style="90" bestFit="1" customWidth="1"/>
    <col min="3845" max="3845" width="55.69140625" style="90" customWidth="1"/>
    <col min="3846" max="3846" width="14.53515625" style="90" customWidth="1"/>
    <col min="3847" max="3847" width="14.69140625" style="90" customWidth="1"/>
    <col min="3848" max="3848" width="15.84375" style="90" customWidth="1"/>
    <col min="3849" max="3849" width="16" style="90" customWidth="1"/>
    <col min="3850" max="3850" width="12.4609375" style="90" customWidth="1"/>
    <col min="3851" max="3851" width="14.69140625" style="90" customWidth="1"/>
    <col min="3852" max="3852" width="14.53515625" style="90" customWidth="1"/>
    <col min="3853" max="3853" width="12.07421875" style="90" customWidth="1"/>
    <col min="3854" max="3854" width="13.07421875" style="90" customWidth="1"/>
    <col min="3855" max="3855" width="14.3046875" style="90" customWidth="1"/>
    <col min="3856" max="3856" width="14.53515625" style="90" customWidth="1"/>
    <col min="3857" max="3857" width="12.84375" style="90" customWidth="1"/>
    <col min="3858" max="3858" width="13.07421875" style="90" customWidth="1"/>
    <col min="3859" max="3859" width="13.69140625" style="90" customWidth="1"/>
    <col min="3860" max="3860" width="13.53515625" style="90" customWidth="1"/>
    <col min="3861" max="3861" width="12.07421875" style="90" customWidth="1"/>
    <col min="3862" max="4096" width="9.07421875" style="90"/>
    <col min="4097" max="4097" width="2.69140625" style="90" customWidth="1"/>
    <col min="4098" max="4098" width="4.3046875" style="90" customWidth="1"/>
    <col min="4099" max="4099" width="2.53515625" style="90" bestFit="1" customWidth="1"/>
    <col min="4100" max="4100" width="6.3046875" style="90" bestFit="1" customWidth="1"/>
    <col min="4101" max="4101" width="55.69140625" style="90" customWidth="1"/>
    <col min="4102" max="4102" width="14.53515625" style="90" customWidth="1"/>
    <col min="4103" max="4103" width="14.69140625" style="90" customWidth="1"/>
    <col min="4104" max="4104" width="15.84375" style="90" customWidth="1"/>
    <col min="4105" max="4105" width="16" style="90" customWidth="1"/>
    <col min="4106" max="4106" width="12.4609375" style="90" customWidth="1"/>
    <col min="4107" max="4107" width="14.69140625" style="90" customWidth="1"/>
    <col min="4108" max="4108" width="14.53515625" style="90" customWidth="1"/>
    <col min="4109" max="4109" width="12.07421875" style="90" customWidth="1"/>
    <col min="4110" max="4110" width="13.07421875" style="90" customWidth="1"/>
    <col min="4111" max="4111" width="14.3046875" style="90" customWidth="1"/>
    <col min="4112" max="4112" width="14.53515625" style="90" customWidth="1"/>
    <col min="4113" max="4113" width="12.84375" style="90" customWidth="1"/>
    <col min="4114" max="4114" width="13.07421875" style="90" customWidth="1"/>
    <col min="4115" max="4115" width="13.69140625" style="90" customWidth="1"/>
    <col min="4116" max="4116" width="13.53515625" style="90" customWidth="1"/>
    <col min="4117" max="4117" width="12.07421875" style="90" customWidth="1"/>
    <col min="4118" max="4352" width="9.07421875" style="90"/>
    <col min="4353" max="4353" width="2.69140625" style="90" customWidth="1"/>
    <col min="4354" max="4354" width="4.3046875" style="90" customWidth="1"/>
    <col min="4355" max="4355" width="2.53515625" style="90" bestFit="1" customWidth="1"/>
    <col min="4356" max="4356" width="6.3046875" style="90" bestFit="1" customWidth="1"/>
    <col min="4357" max="4357" width="55.69140625" style="90" customWidth="1"/>
    <col min="4358" max="4358" width="14.53515625" style="90" customWidth="1"/>
    <col min="4359" max="4359" width="14.69140625" style="90" customWidth="1"/>
    <col min="4360" max="4360" width="15.84375" style="90" customWidth="1"/>
    <col min="4361" max="4361" width="16" style="90" customWidth="1"/>
    <col min="4362" max="4362" width="12.4609375" style="90" customWidth="1"/>
    <col min="4363" max="4363" width="14.69140625" style="90" customWidth="1"/>
    <col min="4364" max="4364" width="14.53515625" style="90" customWidth="1"/>
    <col min="4365" max="4365" width="12.07421875" style="90" customWidth="1"/>
    <col min="4366" max="4366" width="13.07421875" style="90" customWidth="1"/>
    <col min="4367" max="4367" width="14.3046875" style="90" customWidth="1"/>
    <col min="4368" max="4368" width="14.53515625" style="90" customWidth="1"/>
    <col min="4369" max="4369" width="12.84375" style="90" customWidth="1"/>
    <col min="4370" max="4370" width="13.07421875" style="90" customWidth="1"/>
    <col min="4371" max="4371" width="13.69140625" style="90" customWidth="1"/>
    <col min="4372" max="4372" width="13.53515625" style="90" customWidth="1"/>
    <col min="4373" max="4373" width="12.07421875" style="90" customWidth="1"/>
    <col min="4374" max="4608" width="9.07421875" style="90"/>
    <col min="4609" max="4609" width="2.69140625" style="90" customWidth="1"/>
    <col min="4610" max="4610" width="4.3046875" style="90" customWidth="1"/>
    <col min="4611" max="4611" width="2.53515625" style="90" bestFit="1" customWidth="1"/>
    <col min="4612" max="4612" width="6.3046875" style="90" bestFit="1" customWidth="1"/>
    <col min="4613" max="4613" width="55.69140625" style="90" customWidth="1"/>
    <col min="4614" max="4614" width="14.53515625" style="90" customWidth="1"/>
    <col min="4615" max="4615" width="14.69140625" style="90" customWidth="1"/>
    <col min="4616" max="4616" width="15.84375" style="90" customWidth="1"/>
    <col min="4617" max="4617" width="16" style="90" customWidth="1"/>
    <col min="4618" max="4618" width="12.4609375" style="90" customWidth="1"/>
    <col min="4619" max="4619" width="14.69140625" style="90" customWidth="1"/>
    <col min="4620" max="4620" width="14.53515625" style="90" customWidth="1"/>
    <col min="4621" max="4621" width="12.07421875" style="90" customWidth="1"/>
    <col min="4622" max="4622" width="13.07421875" style="90" customWidth="1"/>
    <col min="4623" max="4623" width="14.3046875" style="90" customWidth="1"/>
    <col min="4624" max="4624" width="14.53515625" style="90" customWidth="1"/>
    <col min="4625" max="4625" width="12.84375" style="90" customWidth="1"/>
    <col min="4626" max="4626" width="13.07421875" style="90" customWidth="1"/>
    <col min="4627" max="4627" width="13.69140625" style="90" customWidth="1"/>
    <col min="4628" max="4628" width="13.53515625" style="90" customWidth="1"/>
    <col min="4629" max="4629" width="12.07421875" style="90" customWidth="1"/>
    <col min="4630" max="4864" width="9.07421875" style="90"/>
    <col min="4865" max="4865" width="2.69140625" style="90" customWidth="1"/>
    <col min="4866" max="4866" width="4.3046875" style="90" customWidth="1"/>
    <col min="4867" max="4867" width="2.53515625" style="90" bestFit="1" customWidth="1"/>
    <col min="4868" max="4868" width="6.3046875" style="90" bestFit="1" customWidth="1"/>
    <col min="4869" max="4869" width="55.69140625" style="90" customWidth="1"/>
    <col min="4870" max="4870" width="14.53515625" style="90" customWidth="1"/>
    <col min="4871" max="4871" width="14.69140625" style="90" customWidth="1"/>
    <col min="4872" max="4872" width="15.84375" style="90" customWidth="1"/>
    <col min="4873" max="4873" width="16" style="90" customWidth="1"/>
    <col min="4874" max="4874" width="12.4609375" style="90" customWidth="1"/>
    <col min="4875" max="4875" width="14.69140625" style="90" customWidth="1"/>
    <col min="4876" max="4876" width="14.53515625" style="90" customWidth="1"/>
    <col min="4877" max="4877" width="12.07421875" style="90" customWidth="1"/>
    <col min="4878" max="4878" width="13.07421875" style="90" customWidth="1"/>
    <col min="4879" max="4879" width="14.3046875" style="90" customWidth="1"/>
    <col min="4880" max="4880" width="14.53515625" style="90" customWidth="1"/>
    <col min="4881" max="4881" width="12.84375" style="90" customWidth="1"/>
    <col min="4882" max="4882" width="13.07421875" style="90" customWidth="1"/>
    <col min="4883" max="4883" width="13.69140625" style="90" customWidth="1"/>
    <col min="4884" max="4884" width="13.53515625" style="90" customWidth="1"/>
    <col min="4885" max="4885" width="12.07421875" style="90" customWidth="1"/>
    <col min="4886" max="5120" width="9.07421875" style="90"/>
    <col min="5121" max="5121" width="2.69140625" style="90" customWidth="1"/>
    <col min="5122" max="5122" width="4.3046875" style="90" customWidth="1"/>
    <col min="5123" max="5123" width="2.53515625" style="90" bestFit="1" customWidth="1"/>
    <col min="5124" max="5124" width="6.3046875" style="90" bestFit="1" customWidth="1"/>
    <col min="5125" max="5125" width="55.69140625" style="90" customWidth="1"/>
    <col min="5126" max="5126" width="14.53515625" style="90" customWidth="1"/>
    <col min="5127" max="5127" width="14.69140625" style="90" customWidth="1"/>
    <col min="5128" max="5128" width="15.84375" style="90" customWidth="1"/>
    <col min="5129" max="5129" width="16" style="90" customWidth="1"/>
    <col min="5130" max="5130" width="12.4609375" style="90" customWidth="1"/>
    <col min="5131" max="5131" width="14.69140625" style="90" customWidth="1"/>
    <col min="5132" max="5132" width="14.53515625" style="90" customWidth="1"/>
    <col min="5133" max="5133" width="12.07421875" style="90" customWidth="1"/>
    <col min="5134" max="5134" width="13.07421875" style="90" customWidth="1"/>
    <col min="5135" max="5135" width="14.3046875" style="90" customWidth="1"/>
    <col min="5136" max="5136" width="14.53515625" style="90" customWidth="1"/>
    <col min="5137" max="5137" width="12.84375" style="90" customWidth="1"/>
    <col min="5138" max="5138" width="13.07421875" style="90" customWidth="1"/>
    <col min="5139" max="5139" width="13.69140625" style="90" customWidth="1"/>
    <col min="5140" max="5140" width="13.53515625" style="90" customWidth="1"/>
    <col min="5141" max="5141" width="12.07421875" style="90" customWidth="1"/>
    <col min="5142" max="5376" width="9.07421875" style="90"/>
    <col min="5377" max="5377" width="2.69140625" style="90" customWidth="1"/>
    <col min="5378" max="5378" width="4.3046875" style="90" customWidth="1"/>
    <col min="5379" max="5379" width="2.53515625" style="90" bestFit="1" customWidth="1"/>
    <col min="5380" max="5380" width="6.3046875" style="90" bestFit="1" customWidth="1"/>
    <col min="5381" max="5381" width="55.69140625" style="90" customWidth="1"/>
    <col min="5382" max="5382" width="14.53515625" style="90" customWidth="1"/>
    <col min="5383" max="5383" width="14.69140625" style="90" customWidth="1"/>
    <col min="5384" max="5384" width="15.84375" style="90" customWidth="1"/>
    <col min="5385" max="5385" width="16" style="90" customWidth="1"/>
    <col min="5386" max="5386" width="12.4609375" style="90" customWidth="1"/>
    <col min="5387" max="5387" width="14.69140625" style="90" customWidth="1"/>
    <col min="5388" max="5388" width="14.53515625" style="90" customWidth="1"/>
    <col min="5389" max="5389" width="12.07421875" style="90" customWidth="1"/>
    <col min="5390" max="5390" width="13.07421875" style="90" customWidth="1"/>
    <col min="5391" max="5391" width="14.3046875" style="90" customWidth="1"/>
    <col min="5392" max="5392" width="14.53515625" style="90" customWidth="1"/>
    <col min="5393" max="5393" width="12.84375" style="90" customWidth="1"/>
    <col min="5394" max="5394" width="13.07421875" style="90" customWidth="1"/>
    <col min="5395" max="5395" width="13.69140625" style="90" customWidth="1"/>
    <col min="5396" max="5396" width="13.53515625" style="90" customWidth="1"/>
    <col min="5397" max="5397" width="12.07421875" style="90" customWidth="1"/>
    <col min="5398" max="5632" width="9.07421875" style="90"/>
    <col min="5633" max="5633" width="2.69140625" style="90" customWidth="1"/>
    <col min="5634" max="5634" width="4.3046875" style="90" customWidth="1"/>
    <col min="5635" max="5635" width="2.53515625" style="90" bestFit="1" customWidth="1"/>
    <col min="5636" max="5636" width="6.3046875" style="90" bestFit="1" customWidth="1"/>
    <col min="5637" max="5637" width="55.69140625" style="90" customWidth="1"/>
    <col min="5638" max="5638" width="14.53515625" style="90" customWidth="1"/>
    <col min="5639" max="5639" width="14.69140625" style="90" customWidth="1"/>
    <col min="5640" max="5640" width="15.84375" style="90" customWidth="1"/>
    <col min="5641" max="5641" width="16" style="90" customWidth="1"/>
    <col min="5642" max="5642" width="12.4609375" style="90" customWidth="1"/>
    <col min="5643" max="5643" width="14.69140625" style="90" customWidth="1"/>
    <col min="5644" max="5644" width="14.53515625" style="90" customWidth="1"/>
    <col min="5645" max="5645" width="12.07421875" style="90" customWidth="1"/>
    <col min="5646" max="5646" width="13.07421875" style="90" customWidth="1"/>
    <col min="5647" max="5647" width="14.3046875" style="90" customWidth="1"/>
    <col min="5648" max="5648" width="14.53515625" style="90" customWidth="1"/>
    <col min="5649" max="5649" width="12.84375" style="90" customWidth="1"/>
    <col min="5650" max="5650" width="13.07421875" style="90" customWidth="1"/>
    <col min="5651" max="5651" width="13.69140625" style="90" customWidth="1"/>
    <col min="5652" max="5652" width="13.53515625" style="90" customWidth="1"/>
    <col min="5653" max="5653" width="12.07421875" style="90" customWidth="1"/>
    <col min="5654" max="5888" width="9.07421875" style="90"/>
    <col min="5889" max="5889" width="2.69140625" style="90" customWidth="1"/>
    <col min="5890" max="5890" width="4.3046875" style="90" customWidth="1"/>
    <col min="5891" max="5891" width="2.53515625" style="90" bestFit="1" customWidth="1"/>
    <col min="5892" max="5892" width="6.3046875" style="90" bestFit="1" customWidth="1"/>
    <col min="5893" max="5893" width="55.69140625" style="90" customWidth="1"/>
    <col min="5894" max="5894" width="14.53515625" style="90" customWidth="1"/>
    <col min="5895" max="5895" width="14.69140625" style="90" customWidth="1"/>
    <col min="5896" max="5896" width="15.84375" style="90" customWidth="1"/>
    <col min="5897" max="5897" width="16" style="90" customWidth="1"/>
    <col min="5898" max="5898" width="12.4609375" style="90" customWidth="1"/>
    <col min="5899" max="5899" width="14.69140625" style="90" customWidth="1"/>
    <col min="5900" max="5900" width="14.53515625" style="90" customWidth="1"/>
    <col min="5901" max="5901" width="12.07421875" style="90" customWidth="1"/>
    <col min="5902" max="5902" width="13.07421875" style="90" customWidth="1"/>
    <col min="5903" max="5903" width="14.3046875" style="90" customWidth="1"/>
    <col min="5904" max="5904" width="14.53515625" style="90" customWidth="1"/>
    <col min="5905" max="5905" width="12.84375" style="90" customWidth="1"/>
    <col min="5906" max="5906" width="13.07421875" style="90" customWidth="1"/>
    <col min="5907" max="5907" width="13.69140625" style="90" customWidth="1"/>
    <col min="5908" max="5908" width="13.53515625" style="90" customWidth="1"/>
    <col min="5909" max="5909" width="12.07421875" style="90" customWidth="1"/>
    <col min="5910" max="6144" width="9.07421875" style="90"/>
    <col min="6145" max="6145" width="2.69140625" style="90" customWidth="1"/>
    <col min="6146" max="6146" width="4.3046875" style="90" customWidth="1"/>
    <col min="6147" max="6147" width="2.53515625" style="90" bestFit="1" customWidth="1"/>
    <col min="6148" max="6148" width="6.3046875" style="90" bestFit="1" customWidth="1"/>
    <col min="6149" max="6149" width="55.69140625" style="90" customWidth="1"/>
    <col min="6150" max="6150" width="14.53515625" style="90" customWidth="1"/>
    <col min="6151" max="6151" width="14.69140625" style="90" customWidth="1"/>
    <col min="6152" max="6152" width="15.84375" style="90" customWidth="1"/>
    <col min="6153" max="6153" width="16" style="90" customWidth="1"/>
    <col min="6154" max="6154" width="12.4609375" style="90" customWidth="1"/>
    <col min="6155" max="6155" width="14.69140625" style="90" customWidth="1"/>
    <col min="6156" max="6156" width="14.53515625" style="90" customWidth="1"/>
    <col min="6157" max="6157" width="12.07421875" style="90" customWidth="1"/>
    <col min="6158" max="6158" width="13.07421875" style="90" customWidth="1"/>
    <col min="6159" max="6159" width="14.3046875" style="90" customWidth="1"/>
    <col min="6160" max="6160" width="14.53515625" style="90" customWidth="1"/>
    <col min="6161" max="6161" width="12.84375" style="90" customWidth="1"/>
    <col min="6162" max="6162" width="13.07421875" style="90" customWidth="1"/>
    <col min="6163" max="6163" width="13.69140625" style="90" customWidth="1"/>
    <col min="6164" max="6164" width="13.53515625" style="90" customWidth="1"/>
    <col min="6165" max="6165" width="12.07421875" style="90" customWidth="1"/>
    <col min="6166" max="6400" width="9.07421875" style="90"/>
    <col min="6401" max="6401" width="2.69140625" style="90" customWidth="1"/>
    <col min="6402" max="6402" width="4.3046875" style="90" customWidth="1"/>
    <col min="6403" max="6403" width="2.53515625" style="90" bestFit="1" customWidth="1"/>
    <col min="6404" max="6404" width="6.3046875" style="90" bestFit="1" customWidth="1"/>
    <col min="6405" max="6405" width="55.69140625" style="90" customWidth="1"/>
    <col min="6406" max="6406" width="14.53515625" style="90" customWidth="1"/>
    <col min="6407" max="6407" width="14.69140625" style="90" customWidth="1"/>
    <col min="6408" max="6408" width="15.84375" style="90" customWidth="1"/>
    <col min="6409" max="6409" width="16" style="90" customWidth="1"/>
    <col min="6410" max="6410" width="12.4609375" style="90" customWidth="1"/>
    <col min="6411" max="6411" width="14.69140625" style="90" customWidth="1"/>
    <col min="6412" max="6412" width="14.53515625" style="90" customWidth="1"/>
    <col min="6413" max="6413" width="12.07421875" style="90" customWidth="1"/>
    <col min="6414" max="6414" width="13.07421875" style="90" customWidth="1"/>
    <col min="6415" max="6415" width="14.3046875" style="90" customWidth="1"/>
    <col min="6416" max="6416" width="14.53515625" style="90" customWidth="1"/>
    <col min="6417" max="6417" width="12.84375" style="90" customWidth="1"/>
    <col min="6418" max="6418" width="13.07421875" style="90" customWidth="1"/>
    <col min="6419" max="6419" width="13.69140625" style="90" customWidth="1"/>
    <col min="6420" max="6420" width="13.53515625" style="90" customWidth="1"/>
    <col min="6421" max="6421" width="12.07421875" style="90" customWidth="1"/>
    <col min="6422" max="6656" width="9.07421875" style="90"/>
    <col min="6657" max="6657" width="2.69140625" style="90" customWidth="1"/>
    <col min="6658" max="6658" width="4.3046875" style="90" customWidth="1"/>
    <col min="6659" max="6659" width="2.53515625" style="90" bestFit="1" customWidth="1"/>
    <col min="6660" max="6660" width="6.3046875" style="90" bestFit="1" customWidth="1"/>
    <col min="6661" max="6661" width="55.69140625" style="90" customWidth="1"/>
    <col min="6662" max="6662" width="14.53515625" style="90" customWidth="1"/>
    <col min="6663" max="6663" width="14.69140625" style="90" customWidth="1"/>
    <col min="6664" max="6664" width="15.84375" style="90" customWidth="1"/>
    <col min="6665" max="6665" width="16" style="90" customWidth="1"/>
    <col min="6666" max="6666" width="12.4609375" style="90" customWidth="1"/>
    <col min="6667" max="6667" width="14.69140625" style="90" customWidth="1"/>
    <col min="6668" max="6668" width="14.53515625" style="90" customWidth="1"/>
    <col min="6669" max="6669" width="12.07421875" style="90" customWidth="1"/>
    <col min="6670" max="6670" width="13.07421875" style="90" customWidth="1"/>
    <col min="6671" max="6671" width="14.3046875" style="90" customWidth="1"/>
    <col min="6672" max="6672" width="14.53515625" style="90" customWidth="1"/>
    <col min="6673" max="6673" width="12.84375" style="90" customWidth="1"/>
    <col min="6674" max="6674" width="13.07421875" style="90" customWidth="1"/>
    <col min="6675" max="6675" width="13.69140625" style="90" customWidth="1"/>
    <col min="6676" max="6676" width="13.53515625" style="90" customWidth="1"/>
    <col min="6677" max="6677" width="12.07421875" style="90" customWidth="1"/>
    <col min="6678" max="6912" width="9.07421875" style="90"/>
    <col min="6913" max="6913" width="2.69140625" style="90" customWidth="1"/>
    <col min="6914" max="6914" width="4.3046875" style="90" customWidth="1"/>
    <col min="6915" max="6915" width="2.53515625" style="90" bestFit="1" customWidth="1"/>
    <col min="6916" max="6916" width="6.3046875" style="90" bestFit="1" customWidth="1"/>
    <col min="6917" max="6917" width="55.69140625" style="90" customWidth="1"/>
    <col min="6918" max="6918" width="14.53515625" style="90" customWidth="1"/>
    <col min="6919" max="6919" width="14.69140625" style="90" customWidth="1"/>
    <col min="6920" max="6920" width="15.84375" style="90" customWidth="1"/>
    <col min="6921" max="6921" width="16" style="90" customWidth="1"/>
    <col min="6922" max="6922" width="12.4609375" style="90" customWidth="1"/>
    <col min="6923" max="6923" width="14.69140625" style="90" customWidth="1"/>
    <col min="6924" max="6924" width="14.53515625" style="90" customWidth="1"/>
    <col min="6925" max="6925" width="12.07421875" style="90" customWidth="1"/>
    <col min="6926" max="6926" width="13.07421875" style="90" customWidth="1"/>
    <col min="6927" max="6927" width="14.3046875" style="90" customWidth="1"/>
    <col min="6928" max="6928" width="14.53515625" style="90" customWidth="1"/>
    <col min="6929" max="6929" width="12.84375" style="90" customWidth="1"/>
    <col min="6930" max="6930" width="13.07421875" style="90" customWidth="1"/>
    <col min="6931" max="6931" width="13.69140625" style="90" customWidth="1"/>
    <col min="6932" max="6932" width="13.53515625" style="90" customWidth="1"/>
    <col min="6933" max="6933" width="12.07421875" style="90" customWidth="1"/>
    <col min="6934" max="7168" width="9.07421875" style="90"/>
    <col min="7169" max="7169" width="2.69140625" style="90" customWidth="1"/>
    <col min="7170" max="7170" width="4.3046875" style="90" customWidth="1"/>
    <col min="7171" max="7171" width="2.53515625" style="90" bestFit="1" customWidth="1"/>
    <col min="7172" max="7172" width="6.3046875" style="90" bestFit="1" customWidth="1"/>
    <col min="7173" max="7173" width="55.69140625" style="90" customWidth="1"/>
    <col min="7174" max="7174" width="14.53515625" style="90" customWidth="1"/>
    <col min="7175" max="7175" width="14.69140625" style="90" customWidth="1"/>
    <col min="7176" max="7176" width="15.84375" style="90" customWidth="1"/>
    <col min="7177" max="7177" width="16" style="90" customWidth="1"/>
    <col min="7178" max="7178" width="12.4609375" style="90" customWidth="1"/>
    <col min="7179" max="7179" width="14.69140625" style="90" customWidth="1"/>
    <col min="7180" max="7180" width="14.53515625" style="90" customWidth="1"/>
    <col min="7181" max="7181" width="12.07421875" style="90" customWidth="1"/>
    <col min="7182" max="7182" width="13.07421875" style="90" customWidth="1"/>
    <col min="7183" max="7183" width="14.3046875" style="90" customWidth="1"/>
    <col min="7184" max="7184" width="14.53515625" style="90" customWidth="1"/>
    <col min="7185" max="7185" width="12.84375" style="90" customWidth="1"/>
    <col min="7186" max="7186" width="13.07421875" style="90" customWidth="1"/>
    <col min="7187" max="7187" width="13.69140625" style="90" customWidth="1"/>
    <col min="7188" max="7188" width="13.53515625" style="90" customWidth="1"/>
    <col min="7189" max="7189" width="12.07421875" style="90" customWidth="1"/>
    <col min="7190" max="7424" width="9.07421875" style="90"/>
    <col min="7425" max="7425" width="2.69140625" style="90" customWidth="1"/>
    <col min="7426" max="7426" width="4.3046875" style="90" customWidth="1"/>
    <col min="7427" max="7427" width="2.53515625" style="90" bestFit="1" customWidth="1"/>
    <col min="7428" max="7428" width="6.3046875" style="90" bestFit="1" customWidth="1"/>
    <col min="7429" max="7429" width="55.69140625" style="90" customWidth="1"/>
    <col min="7430" max="7430" width="14.53515625" style="90" customWidth="1"/>
    <col min="7431" max="7431" width="14.69140625" style="90" customWidth="1"/>
    <col min="7432" max="7432" width="15.84375" style="90" customWidth="1"/>
    <col min="7433" max="7433" width="16" style="90" customWidth="1"/>
    <col min="7434" max="7434" width="12.4609375" style="90" customWidth="1"/>
    <col min="7435" max="7435" width="14.69140625" style="90" customWidth="1"/>
    <col min="7436" max="7436" width="14.53515625" style="90" customWidth="1"/>
    <col min="7437" max="7437" width="12.07421875" style="90" customWidth="1"/>
    <col min="7438" max="7438" width="13.07421875" style="90" customWidth="1"/>
    <col min="7439" max="7439" width="14.3046875" style="90" customWidth="1"/>
    <col min="7440" max="7440" width="14.53515625" style="90" customWidth="1"/>
    <col min="7441" max="7441" width="12.84375" style="90" customWidth="1"/>
    <col min="7442" max="7442" width="13.07421875" style="90" customWidth="1"/>
    <col min="7443" max="7443" width="13.69140625" style="90" customWidth="1"/>
    <col min="7444" max="7444" width="13.53515625" style="90" customWidth="1"/>
    <col min="7445" max="7445" width="12.07421875" style="90" customWidth="1"/>
    <col min="7446" max="7680" width="9.07421875" style="90"/>
    <col min="7681" max="7681" width="2.69140625" style="90" customWidth="1"/>
    <col min="7682" max="7682" width="4.3046875" style="90" customWidth="1"/>
    <col min="7683" max="7683" width="2.53515625" style="90" bestFit="1" customWidth="1"/>
    <col min="7684" max="7684" width="6.3046875" style="90" bestFit="1" customWidth="1"/>
    <col min="7685" max="7685" width="55.69140625" style="90" customWidth="1"/>
    <col min="7686" max="7686" width="14.53515625" style="90" customWidth="1"/>
    <col min="7687" max="7687" width="14.69140625" style="90" customWidth="1"/>
    <col min="7688" max="7688" width="15.84375" style="90" customWidth="1"/>
    <col min="7689" max="7689" width="16" style="90" customWidth="1"/>
    <col min="7690" max="7690" width="12.4609375" style="90" customWidth="1"/>
    <col min="7691" max="7691" width="14.69140625" style="90" customWidth="1"/>
    <col min="7692" max="7692" width="14.53515625" style="90" customWidth="1"/>
    <col min="7693" max="7693" width="12.07421875" style="90" customWidth="1"/>
    <col min="7694" max="7694" width="13.07421875" style="90" customWidth="1"/>
    <col min="7695" max="7695" width="14.3046875" style="90" customWidth="1"/>
    <col min="7696" max="7696" width="14.53515625" style="90" customWidth="1"/>
    <col min="7697" max="7697" width="12.84375" style="90" customWidth="1"/>
    <col min="7698" max="7698" width="13.07421875" style="90" customWidth="1"/>
    <col min="7699" max="7699" width="13.69140625" style="90" customWidth="1"/>
    <col min="7700" max="7700" width="13.53515625" style="90" customWidth="1"/>
    <col min="7701" max="7701" width="12.07421875" style="90" customWidth="1"/>
    <col min="7702" max="7936" width="9.07421875" style="90"/>
    <col min="7937" max="7937" width="2.69140625" style="90" customWidth="1"/>
    <col min="7938" max="7938" width="4.3046875" style="90" customWidth="1"/>
    <col min="7939" max="7939" width="2.53515625" style="90" bestFit="1" customWidth="1"/>
    <col min="7940" max="7940" width="6.3046875" style="90" bestFit="1" customWidth="1"/>
    <col min="7941" max="7941" width="55.69140625" style="90" customWidth="1"/>
    <col min="7942" max="7942" width="14.53515625" style="90" customWidth="1"/>
    <col min="7943" max="7943" width="14.69140625" style="90" customWidth="1"/>
    <col min="7944" max="7944" width="15.84375" style="90" customWidth="1"/>
    <col min="7945" max="7945" width="16" style="90" customWidth="1"/>
    <col min="7946" max="7946" width="12.4609375" style="90" customWidth="1"/>
    <col min="7947" max="7947" width="14.69140625" style="90" customWidth="1"/>
    <col min="7948" max="7948" width="14.53515625" style="90" customWidth="1"/>
    <col min="7949" max="7949" width="12.07421875" style="90" customWidth="1"/>
    <col min="7950" max="7950" width="13.07421875" style="90" customWidth="1"/>
    <col min="7951" max="7951" width="14.3046875" style="90" customWidth="1"/>
    <col min="7952" max="7952" width="14.53515625" style="90" customWidth="1"/>
    <col min="7953" max="7953" width="12.84375" style="90" customWidth="1"/>
    <col min="7954" max="7954" width="13.07421875" style="90" customWidth="1"/>
    <col min="7955" max="7955" width="13.69140625" style="90" customWidth="1"/>
    <col min="7956" max="7956" width="13.53515625" style="90" customWidth="1"/>
    <col min="7957" max="7957" width="12.07421875" style="90" customWidth="1"/>
    <col min="7958" max="8192" width="9.07421875" style="90"/>
    <col min="8193" max="8193" width="2.69140625" style="90" customWidth="1"/>
    <col min="8194" max="8194" width="4.3046875" style="90" customWidth="1"/>
    <col min="8195" max="8195" width="2.53515625" style="90" bestFit="1" customWidth="1"/>
    <col min="8196" max="8196" width="6.3046875" style="90" bestFit="1" customWidth="1"/>
    <col min="8197" max="8197" width="55.69140625" style="90" customWidth="1"/>
    <col min="8198" max="8198" width="14.53515625" style="90" customWidth="1"/>
    <col min="8199" max="8199" width="14.69140625" style="90" customWidth="1"/>
    <col min="8200" max="8200" width="15.84375" style="90" customWidth="1"/>
    <col min="8201" max="8201" width="16" style="90" customWidth="1"/>
    <col min="8202" max="8202" width="12.4609375" style="90" customWidth="1"/>
    <col min="8203" max="8203" width="14.69140625" style="90" customWidth="1"/>
    <col min="8204" max="8204" width="14.53515625" style="90" customWidth="1"/>
    <col min="8205" max="8205" width="12.07421875" style="90" customWidth="1"/>
    <col min="8206" max="8206" width="13.07421875" style="90" customWidth="1"/>
    <col min="8207" max="8207" width="14.3046875" style="90" customWidth="1"/>
    <col min="8208" max="8208" width="14.53515625" style="90" customWidth="1"/>
    <col min="8209" max="8209" width="12.84375" style="90" customWidth="1"/>
    <col min="8210" max="8210" width="13.07421875" style="90" customWidth="1"/>
    <col min="8211" max="8211" width="13.69140625" style="90" customWidth="1"/>
    <col min="8212" max="8212" width="13.53515625" style="90" customWidth="1"/>
    <col min="8213" max="8213" width="12.07421875" style="90" customWidth="1"/>
    <col min="8214" max="8448" width="9.07421875" style="90"/>
    <col min="8449" max="8449" width="2.69140625" style="90" customWidth="1"/>
    <col min="8450" max="8450" width="4.3046875" style="90" customWidth="1"/>
    <col min="8451" max="8451" width="2.53515625" style="90" bestFit="1" customWidth="1"/>
    <col min="8452" max="8452" width="6.3046875" style="90" bestFit="1" customWidth="1"/>
    <col min="8453" max="8453" width="55.69140625" style="90" customWidth="1"/>
    <col min="8454" max="8454" width="14.53515625" style="90" customWidth="1"/>
    <col min="8455" max="8455" width="14.69140625" style="90" customWidth="1"/>
    <col min="8456" max="8456" width="15.84375" style="90" customWidth="1"/>
    <col min="8457" max="8457" width="16" style="90" customWidth="1"/>
    <col min="8458" max="8458" width="12.4609375" style="90" customWidth="1"/>
    <col min="8459" max="8459" width="14.69140625" style="90" customWidth="1"/>
    <col min="8460" max="8460" width="14.53515625" style="90" customWidth="1"/>
    <col min="8461" max="8461" width="12.07421875" style="90" customWidth="1"/>
    <col min="8462" max="8462" width="13.07421875" style="90" customWidth="1"/>
    <col min="8463" max="8463" width="14.3046875" style="90" customWidth="1"/>
    <col min="8464" max="8464" width="14.53515625" style="90" customWidth="1"/>
    <col min="8465" max="8465" width="12.84375" style="90" customWidth="1"/>
    <col min="8466" max="8466" width="13.07421875" style="90" customWidth="1"/>
    <col min="8467" max="8467" width="13.69140625" style="90" customWidth="1"/>
    <col min="8468" max="8468" width="13.53515625" style="90" customWidth="1"/>
    <col min="8469" max="8469" width="12.07421875" style="90" customWidth="1"/>
    <col min="8470" max="8704" width="9.07421875" style="90"/>
    <col min="8705" max="8705" width="2.69140625" style="90" customWidth="1"/>
    <col min="8706" max="8706" width="4.3046875" style="90" customWidth="1"/>
    <col min="8707" max="8707" width="2.53515625" style="90" bestFit="1" customWidth="1"/>
    <col min="8708" max="8708" width="6.3046875" style="90" bestFit="1" customWidth="1"/>
    <col min="8709" max="8709" width="55.69140625" style="90" customWidth="1"/>
    <col min="8710" max="8710" width="14.53515625" style="90" customWidth="1"/>
    <col min="8711" max="8711" width="14.69140625" style="90" customWidth="1"/>
    <col min="8712" max="8712" width="15.84375" style="90" customWidth="1"/>
    <col min="8713" max="8713" width="16" style="90" customWidth="1"/>
    <col min="8714" max="8714" width="12.4609375" style="90" customWidth="1"/>
    <col min="8715" max="8715" width="14.69140625" style="90" customWidth="1"/>
    <col min="8716" max="8716" width="14.53515625" style="90" customWidth="1"/>
    <col min="8717" max="8717" width="12.07421875" style="90" customWidth="1"/>
    <col min="8718" max="8718" width="13.07421875" style="90" customWidth="1"/>
    <col min="8719" max="8719" width="14.3046875" style="90" customWidth="1"/>
    <col min="8720" max="8720" width="14.53515625" style="90" customWidth="1"/>
    <col min="8721" max="8721" width="12.84375" style="90" customWidth="1"/>
    <col min="8722" max="8722" width="13.07421875" style="90" customWidth="1"/>
    <col min="8723" max="8723" width="13.69140625" style="90" customWidth="1"/>
    <col min="8724" max="8724" width="13.53515625" style="90" customWidth="1"/>
    <col min="8725" max="8725" width="12.07421875" style="90" customWidth="1"/>
    <col min="8726" max="8960" width="9.07421875" style="90"/>
    <col min="8961" max="8961" width="2.69140625" style="90" customWidth="1"/>
    <col min="8962" max="8962" width="4.3046875" style="90" customWidth="1"/>
    <col min="8963" max="8963" width="2.53515625" style="90" bestFit="1" customWidth="1"/>
    <col min="8964" max="8964" width="6.3046875" style="90" bestFit="1" customWidth="1"/>
    <col min="8965" max="8965" width="55.69140625" style="90" customWidth="1"/>
    <col min="8966" max="8966" width="14.53515625" style="90" customWidth="1"/>
    <col min="8967" max="8967" width="14.69140625" style="90" customWidth="1"/>
    <col min="8968" max="8968" width="15.84375" style="90" customWidth="1"/>
    <col min="8969" max="8969" width="16" style="90" customWidth="1"/>
    <col min="8970" max="8970" width="12.4609375" style="90" customWidth="1"/>
    <col min="8971" max="8971" width="14.69140625" style="90" customWidth="1"/>
    <col min="8972" max="8972" width="14.53515625" style="90" customWidth="1"/>
    <col min="8973" max="8973" width="12.07421875" style="90" customWidth="1"/>
    <col min="8974" max="8974" width="13.07421875" style="90" customWidth="1"/>
    <col min="8975" max="8975" width="14.3046875" style="90" customWidth="1"/>
    <col min="8976" max="8976" width="14.53515625" style="90" customWidth="1"/>
    <col min="8977" max="8977" width="12.84375" style="90" customWidth="1"/>
    <col min="8978" max="8978" width="13.07421875" style="90" customWidth="1"/>
    <col min="8979" max="8979" width="13.69140625" style="90" customWidth="1"/>
    <col min="8980" max="8980" width="13.53515625" style="90" customWidth="1"/>
    <col min="8981" max="8981" width="12.07421875" style="90" customWidth="1"/>
    <col min="8982" max="9216" width="9.07421875" style="90"/>
    <col min="9217" max="9217" width="2.69140625" style="90" customWidth="1"/>
    <col min="9218" max="9218" width="4.3046875" style="90" customWidth="1"/>
    <col min="9219" max="9219" width="2.53515625" style="90" bestFit="1" customWidth="1"/>
    <col min="9220" max="9220" width="6.3046875" style="90" bestFit="1" customWidth="1"/>
    <col min="9221" max="9221" width="55.69140625" style="90" customWidth="1"/>
    <col min="9222" max="9222" width="14.53515625" style="90" customWidth="1"/>
    <col min="9223" max="9223" width="14.69140625" style="90" customWidth="1"/>
    <col min="9224" max="9224" width="15.84375" style="90" customWidth="1"/>
    <col min="9225" max="9225" width="16" style="90" customWidth="1"/>
    <col min="9226" max="9226" width="12.4609375" style="90" customWidth="1"/>
    <col min="9227" max="9227" width="14.69140625" style="90" customWidth="1"/>
    <col min="9228" max="9228" width="14.53515625" style="90" customWidth="1"/>
    <col min="9229" max="9229" width="12.07421875" style="90" customWidth="1"/>
    <col min="9230" max="9230" width="13.07421875" style="90" customWidth="1"/>
    <col min="9231" max="9231" width="14.3046875" style="90" customWidth="1"/>
    <col min="9232" max="9232" width="14.53515625" style="90" customWidth="1"/>
    <col min="9233" max="9233" width="12.84375" style="90" customWidth="1"/>
    <col min="9234" max="9234" width="13.07421875" style="90" customWidth="1"/>
    <col min="9235" max="9235" width="13.69140625" style="90" customWidth="1"/>
    <col min="9236" max="9236" width="13.53515625" style="90" customWidth="1"/>
    <col min="9237" max="9237" width="12.07421875" style="90" customWidth="1"/>
    <col min="9238" max="9472" width="9.07421875" style="90"/>
    <col min="9473" max="9473" width="2.69140625" style="90" customWidth="1"/>
    <col min="9474" max="9474" width="4.3046875" style="90" customWidth="1"/>
    <col min="9475" max="9475" width="2.53515625" style="90" bestFit="1" customWidth="1"/>
    <col min="9476" max="9476" width="6.3046875" style="90" bestFit="1" customWidth="1"/>
    <col min="9477" max="9477" width="55.69140625" style="90" customWidth="1"/>
    <col min="9478" max="9478" width="14.53515625" style="90" customWidth="1"/>
    <col min="9479" max="9479" width="14.69140625" style="90" customWidth="1"/>
    <col min="9480" max="9480" width="15.84375" style="90" customWidth="1"/>
    <col min="9481" max="9481" width="16" style="90" customWidth="1"/>
    <col min="9482" max="9482" width="12.4609375" style="90" customWidth="1"/>
    <col min="9483" max="9483" width="14.69140625" style="90" customWidth="1"/>
    <col min="9484" max="9484" width="14.53515625" style="90" customWidth="1"/>
    <col min="9485" max="9485" width="12.07421875" style="90" customWidth="1"/>
    <col min="9486" max="9486" width="13.07421875" style="90" customWidth="1"/>
    <col min="9487" max="9487" width="14.3046875" style="90" customWidth="1"/>
    <col min="9488" max="9488" width="14.53515625" style="90" customWidth="1"/>
    <col min="9489" max="9489" width="12.84375" style="90" customWidth="1"/>
    <col min="9490" max="9490" width="13.07421875" style="90" customWidth="1"/>
    <col min="9491" max="9491" width="13.69140625" style="90" customWidth="1"/>
    <col min="9492" max="9492" width="13.53515625" style="90" customWidth="1"/>
    <col min="9493" max="9493" width="12.07421875" style="90" customWidth="1"/>
    <col min="9494" max="9728" width="9.07421875" style="90"/>
    <col min="9729" max="9729" width="2.69140625" style="90" customWidth="1"/>
    <col min="9730" max="9730" width="4.3046875" style="90" customWidth="1"/>
    <col min="9731" max="9731" width="2.53515625" style="90" bestFit="1" customWidth="1"/>
    <col min="9732" max="9732" width="6.3046875" style="90" bestFit="1" customWidth="1"/>
    <col min="9733" max="9733" width="55.69140625" style="90" customWidth="1"/>
    <col min="9734" max="9734" width="14.53515625" style="90" customWidth="1"/>
    <col min="9735" max="9735" width="14.69140625" style="90" customWidth="1"/>
    <col min="9736" max="9736" width="15.84375" style="90" customWidth="1"/>
    <col min="9737" max="9737" width="16" style="90" customWidth="1"/>
    <col min="9738" max="9738" width="12.4609375" style="90" customWidth="1"/>
    <col min="9739" max="9739" width="14.69140625" style="90" customWidth="1"/>
    <col min="9740" max="9740" width="14.53515625" style="90" customWidth="1"/>
    <col min="9741" max="9741" width="12.07421875" style="90" customWidth="1"/>
    <col min="9742" max="9742" width="13.07421875" style="90" customWidth="1"/>
    <col min="9743" max="9743" width="14.3046875" style="90" customWidth="1"/>
    <col min="9744" max="9744" width="14.53515625" style="90" customWidth="1"/>
    <col min="9745" max="9745" width="12.84375" style="90" customWidth="1"/>
    <col min="9746" max="9746" width="13.07421875" style="90" customWidth="1"/>
    <col min="9747" max="9747" width="13.69140625" style="90" customWidth="1"/>
    <col min="9748" max="9748" width="13.53515625" style="90" customWidth="1"/>
    <col min="9749" max="9749" width="12.07421875" style="90" customWidth="1"/>
    <col min="9750" max="9984" width="9.07421875" style="90"/>
    <col min="9985" max="9985" width="2.69140625" style="90" customWidth="1"/>
    <col min="9986" max="9986" width="4.3046875" style="90" customWidth="1"/>
    <col min="9987" max="9987" width="2.53515625" style="90" bestFit="1" customWidth="1"/>
    <col min="9988" max="9988" width="6.3046875" style="90" bestFit="1" customWidth="1"/>
    <col min="9989" max="9989" width="55.69140625" style="90" customWidth="1"/>
    <col min="9990" max="9990" width="14.53515625" style="90" customWidth="1"/>
    <col min="9991" max="9991" width="14.69140625" style="90" customWidth="1"/>
    <col min="9992" max="9992" width="15.84375" style="90" customWidth="1"/>
    <col min="9993" max="9993" width="16" style="90" customWidth="1"/>
    <col min="9994" max="9994" width="12.4609375" style="90" customWidth="1"/>
    <col min="9995" max="9995" width="14.69140625" style="90" customWidth="1"/>
    <col min="9996" max="9996" width="14.53515625" style="90" customWidth="1"/>
    <col min="9997" max="9997" width="12.07421875" style="90" customWidth="1"/>
    <col min="9998" max="9998" width="13.07421875" style="90" customWidth="1"/>
    <col min="9999" max="9999" width="14.3046875" style="90" customWidth="1"/>
    <col min="10000" max="10000" width="14.53515625" style="90" customWidth="1"/>
    <col min="10001" max="10001" width="12.84375" style="90" customWidth="1"/>
    <col min="10002" max="10002" width="13.07421875" style="90" customWidth="1"/>
    <col min="10003" max="10003" width="13.69140625" style="90" customWidth="1"/>
    <col min="10004" max="10004" width="13.53515625" style="90" customWidth="1"/>
    <col min="10005" max="10005" width="12.07421875" style="90" customWidth="1"/>
    <col min="10006" max="10240" width="9.07421875" style="90"/>
    <col min="10241" max="10241" width="2.69140625" style="90" customWidth="1"/>
    <col min="10242" max="10242" width="4.3046875" style="90" customWidth="1"/>
    <col min="10243" max="10243" width="2.53515625" style="90" bestFit="1" customWidth="1"/>
    <col min="10244" max="10244" width="6.3046875" style="90" bestFit="1" customWidth="1"/>
    <col min="10245" max="10245" width="55.69140625" style="90" customWidth="1"/>
    <col min="10246" max="10246" width="14.53515625" style="90" customWidth="1"/>
    <col min="10247" max="10247" width="14.69140625" style="90" customWidth="1"/>
    <col min="10248" max="10248" width="15.84375" style="90" customWidth="1"/>
    <col min="10249" max="10249" width="16" style="90" customWidth="1"/>
    <col min="10250" max="10250" width="12.4609375" style="90" customWidth="1"/>
    <col min="10251" max="10251" width="14.69140625" style="90" customWidth="1"/>
    <col min="10252" max="10252" width="14.53515625" style="90" customWidth="1"/>
    <col min="10253" max="10253" width="12.07421875" style="90" customWidth="1"/>
    <col min="10254" max="10254" width="13.07421875" style="90" customWidth="1"/>
    <col min="10255" max="10255" width="14.3046875" style="90" customWidth="1"/>
    <col min="10256" max="10256" width="14.53515625" style="90" customWidth="1"/>
    <col min="10257" max="10257" width="12.84375" style="90" customWidth="1"/>
    <col min="10258" max="10258" width="13.07421875" style="90" customWidth="1"/>
    <col min="10259" max="10259" width="13.69140625" style="90" customWidth="1"/>
    <col min="10260" max="10260" width="13.53515625" style="90" customWidth="1"/>
    <col min="10261" max="10261" width="12.07421875" style="90" customWidth="1"/>
    <col min="10262" max="10496" width="9.07421875" style="90"/>
    <col min="10497" max="10497" width="2.69140625" style="90" customWidth="1"/>
    <col min="10498" max="10498" width="4.3046875" style="90" customWidth="1"/>
    <col min="10499" max="10499" width="2.53515625" style="90" bestFit="1" customWidth="1"/>
    <col min="10500" max="10500" width="6.3046875" style="90" bestFit="1" customWidth="1"/>
    <col min="10501" max="10501" width="55.69140625" style="90" customWidth="1"/>
    <col min="10502" max="10502" width="14.53515625" style="90" customWidth="1"/>
    <col min="10503" max="10503" width="14.69140625" style="90" customWidth="1"/>
    <col min="10504" max="10504" width="15.84375" style="90" customWidth="1"/>
    <col min="10505" max="10505" width="16" style="90" customWidth="1"/>
    <col min="10506" max="10506" width="12.4609375" style="90" customWidth="1"/>
    <col min="10507" max="10507" width="14.69140625" style="90" customWidth="1"/>
    <col min="10508" max="10508" width="14.53515625" style="90" customWidth="1"/>
    <col min="10509" max="10509" width="12.07421875" style="90" customWidth="1"/>
    <col min="10510" max="10510" width="13.07421875" style="90" customWidth="1"/>
    <col min="10511" max="10511" width="14.3046875" style="90" customWidth="1"/>
    <col min="10512" max="10512" width="14.53515625" style="90" customWidth="1"/>
    <col min="10513" max="10513" width="12.84375" style="90" customWidth="1"/>
    <col min="10514" max="10514" width="13.07421875" style="90" customWidth="1"/>
    <col min="10515" max="10515" width="13.69140625" style="90" customWidth="1"/>
    <col min="10516" max="10516" width="13.53515625" style="90" customWidth="1"/>
    <col min="10517" max="10517" width="12.07421875" style="90" customWidth="1"/>
    <col min="10518" max="10752" width="9.07421875" style="90"/>
    <col min="10753" max="10753" width="2.69140625" style="90" customWidth="1"/>
    <col min="10754" max="10754" width="4.3046875" style="90" customWidth="1"/>
    <col min="10755" max="10755" width="2.53515625" style="90" bestFit="1" customWidth="1"/>
    <col min="10756" max="10756" width="6.3046875" style="90" bestFit="1" customWidth="1"/>
    <col min="10757" max="10757" width="55.69140625" style="90" customWidth="1"/>
    <col min="10758" max="10758" width="14.53515625" style="90" customWidth="1"/>
    <col min="10759" max="10759" width="14.69140625" style="90" customWidth="1"/>
    <col min="10760" max="10760" width="15.84375" style="90" customWidth="1"/>
    <col min="10761" max="10761" width="16" style="90" customWidth="1"/>
    <col min="10762" max="10762" width="12.4609375" style="90" customWidth="1"/>
    <col min="10763" max="10763" width="14.69140625" style="90" customWidth="1"/>
    <col min="10764" max="10764" width="14.53515625" style="90" customWidth="1"/>
    <col min="10765" max="10765" width="12.07421875" style="90" customWidth="1"/>
    <col min="10766" max="10766" width="13.07421875" style="90" customWidth="1"/>
    <col min="10767" max="10767" width="14.3046875" style="90" customWidth="1"/>
    <col min="10768" max="10768" width="14.53515625" style="90" customWidth="1"/>
    <col min="10769" max="10769" width="12.84375" style="90" customWidth="1"/>
    <col min="10770" max="10770" width="13.07421875" style="90" customWidth="1"/>
    <col min="10771" max="10771" width="13.69140625" style="90" customWidth="1"/>
    <col min="10772" max="10772" width="13.53515625" style="90" customWidth="1"/>
    <col min="10773" max="10773" width="12.07421875" style="90" customWidth="1"/>
    <col min="10774" max="11008" width="9.07421875" style="90"/>
    <col min="11009" max="11009" width="2.69140625" style="90" customWidth="1"/>
    <col min="11010" max="11010" width="4.3046875" style="90" customWidth="1"/>
    <col min="11011" max="11011" width="2.53515625" style="90" bestFit="1" customWidth="1"/>
    <col min="11012" max="11012" width="6.3046875" style="90" bestFit="1" customWidth="1"/>
    <col min="11013" max="11013" width="55.69140625" style="90" customWidth="1"/>
    <col min="11014" max="11014" width="14.53515625" style="90" customWidth="1"/>
    <col min="11015" max="11015" width="14.69140625" style="90" customWidth="1"/>
    <col min="11016" max="11016" width="15.84375" style="90" customWidth="1"/>
    <col min="11017" max="11017" width="16" style="90" customWidth="1"/>
    <col min="11018" max="11018" width="12.4609375" style="90" customWidth="1"/>
    <col min="11019" max="11019" width="14.69140625" style="90" customWidth="1"/>
    <col min="11020" max="11020" width="14.53515625" style="90" customWidth="1"/>
    <col min="11021" max="11021" width="12.07421875" style="90" customWidth="1"/>
    <col min="11022" max="11022" width="13.07421875" style="90" customWidth="1"/>
    <col min="11023" max="11023" width="14.3046875" style="90" customWidth="1"/>
    <col min="11024" max="11024" width="14.53515625" style="90" customWidth="1"/>
    <col min="11025" max="11025" width="12.84375" style="90" customWidth="1"/>
    <col min="11026" max="11026" width="13.07421875" style="90" customWidth="1"/>
    <col min="11027" max="11027" width="13.69140625" style="90" customWidth="1"/>
    <col min="11028" max="11028" width="13.53515625" style="90" customWidth="1"/>
    <col min="11029" max="11029" width="12.07421875" style="90" customWidth="1"/>
    <col min="11030" max="11264" width="9.07421875" style="90"/>
    <col min="11265" max="11265" width="2.69140625" style="90" customWidth="1"/>
    <col min="11266" max="11266" width="4.3046875" style="90" customWidth="1"/>
    <col min="11267" max="11267" width="2.53515625" style="90" bestFit="1" customWidth="1"/>
    <col min="11268" max="11268" width="6.3046875" style="90" bestFit="1" customWidth="1"/>
    <col min="11269" max="11269" width="55.69140625" style="90" customWidth="1"/>
    <col min="11270" max="11270" width="14.53515625" style="90" customWidth="1"/>
    <col min="11271" max="11271" width="14.69140625" style="90" customWidth="1"/>
    <col min="11272" max="11272" width="15.84375" style="90" customWidth="1"/>
    <col min="11273" max="11273" width="16" style="90" customWidth="1"/>
    <col min="11274" max="11274" width="12.4609375" style="90" customWidth="1"/>
    <col min="11275" max="11275" width="14.69140625" style="90" customWidth="1"/>
    <col min="11276" max="11276" width="14.53515625" style="90" customWidth="1"/>
    <col min="11277" max="11277" width="12.07421875" style="90" customWidth="1"/>
    <col min="11278" max="11278" width="13.07421875" style="90" customWidth="1"/>
    <col min="11279" max="11279" width="14.3046875" style="90" customWidth="1"/>
    <col min="11280" max="11280" width="14.53515625" style="90" customWidth="1"/>
    <col min="11281" max="11281" width="12.84375" style="90" customWidth="1"/>
    <col min="11282" max="11282" width="13.07421875" style="90" customWidth="1"/>
    <col min="11283" max="11283" width="13.69140625" style="90" customWidth="1"/>
    <col min="11284" max="11284" width="13.53515625" style="90" customWidth="1"/>
    <col min="11285" max="11285" width="12.07421875" style="90" customWidth="1"/>
    <col min="11286" max="11520" width="9.07421875" style="90"/>
    <col min="11521" max="11521" width="2.69140625" style="90" customWidth="1"/>
    <col min="11522" max="11522" width="4.3046875" style="90" customWidth="1"/>
    <col min="11523" max="11523" width="2.53515625" style="90" bestFit="1" customWidth="1"/>
    <col min="11524" max="11524" width="6.3046875" style="90" bestFit="1" customWidth="1"/>
    <col min="11525" max="11525" width="55.69140625" style="90" customWidth="1"/>
    <col min="11526" max="11526" width="14.53515625" style="90" customWidth="1"/>
    <col min="11527" max="11527" width="14.69140625" style="90" customWidth="1"/>
    <col min="11528" max="11528" width="15.84375" style="90" customWidth="1"/>
    <col min="11529" max="11529" width="16" style="90" customWidth="1"/>
    <col min="11530" max="11530" width="12.4609375" style="90" customWidth="1"/>
    <col min="11531" max="11531" width="14.69140625" style="90" customWidth="1"/>
    <col min="11532" max="11532" width="14.53515625" style="90" customWidth="1"/>
    <col min="11533" max="11533" width="12.07421875" style="90" customWidth="1"/>
    <col min="11534" max="11534" width="13.07421875" style="90" customWidth="1"/>
    <col min="11535" max="11535" width="14.3046875" style="90" customWidth="1"/>
    <col min="11536" max="11536" width="14.53515625" style="90" customWidth="1"/>
    <col min="11537" max="11537" width="12.84375" style="90" customWidth="1"/>
    <col min="11538" max="11538" width="13.07421875" style="90" customWidth="1"/>
    <col min="11539" max="11539" width="13.69140625" style="90" customWidth="1"/>
    <col min="11540" max="11540" width="13.53515625" style="90" customWidth="1"/>
    <col min="11541" max="11541" width="12.07421875" style="90" customWidth="1"/>
    <col min="11542" max="11776" width="9.07421875" style="90"/>
    <col min="11777" max="11777" width="2.69140625" style="90" customWidth="1"/>
    <col min="11778" max="11778" width="4.3046875" style="90" customWidth="1"/>
    <col min="11779" max="11779" width="2.53515625" style="90" bestFit="1" customWidth="1"/>
    <col min="11780" max="11780" width="6.3046875" style="90" bestFit="1" customWidth="1"/>
    <col min="11781" max="11781" width="55.69140625" style="90" customWidth="1"/>
    <col min="11782" max="11782" width="14.53515625" style="90" customWidth="1"/>
    <col min="11783" max="11783" width="14.69140625" style="90" customWidth="1"/>
    <col min="11784" max="11784" width="15.84375" style="90" customWidth="1"/>
    <col min="11785" max="11785" width="16" style="90" customWidth="1"/>
    <col min="11786" max="11786" width="12.4609375" style="90" customWidth="1"/>
    <col min="11787" max="11787" width="14.69140625" style="90" customWidth="1"/>
    <col min="11788" max="11788" width="14.53515625" style="90" customWidth="1"/>
    <col min="11789" max="11789" width="12.07421875" style="90" customWidth="1"/>
    <col min="11790" max="11790" width="13.07421875" style="90" customWidth="1"/>
    <col min="11791" max="11791" width="14.3046875" style="90" customWidth="1"/>
    <col min="11792" max="11792" width="14.53515625" style="90" customWidth="1"/>
    <col min="11793" max="11793" width="12.84375" style="90" customWidth="1"/>
    <col min="11794" max="11794" width="13.07421875" style="90" customWidth="1"/>
    <col min="11795" max="11795" width="13.69140625" style="90" customWidth="1"/>
    <col min="11796" max="11796" width="13.53515625" style="90" customWidth="1"/>
    <col min="11797" max="11797" width="12.07421875" style="90" customWidth="1"/>
    <col min="11798" max="12032" width="9.07421875" style="90"/>
    <col min="12033" max="12033" width="2.69140625" style="90" customWidth="1"/>
    <col min="12034" max="12034" width="4.3046875" style="90" customWidth="1"/>
    <col min="12035" max="12035" width="2.53515625" style="90" bestFit="1" customWidth="1"/>
    <col min="12036" max="12036" width="6.3046875" style="90" bestFit="1" customWidth="1"/>
    <col min="12037" max="12037" width="55.69140625" style="90" customWidth="1"/>
    <col min="12038" max="12038" width="14.53515625" style="90" customWidth="1"/>
    <col min="12039" max="12039" width="14.69140625" style="90" customWidth="1"/>
    <col min="12040" max="12040" width="15.84375" style="90" customWidth="1"/>
    <col min="12041" max="12041" width="16" style="90" customWidth="1"/>
    <col min="12042" max="12042" width="12.4609375" style="90" customWidth="1"/>
    <col min="12043" max="12043" width="14.69140625" style="90" customWidth="1"/>
    <col min="12044" max="12044" width="14.53515625" style="90" customWidth="1"/>
    <col min="12045" max="12045" width="12.07421875" style="90" customWidth="1"/>
    <col min="12046" max="12046" width="13.07421875" style="90" customWidth="1"/>
    <col min="12047" max="12047" width="14.3046875" style="90" customWidth="1"/>
    <col min="12048" max="12048" width="14.53515625" style="90" customWidth="1"/>
    <col min="12049" max="12049" width="12.84375" style="90" customWidth="1"/>
    <col min="12050" max="12050" width="13.07421875" style="90" customWidth="1"/>
    <col min="12051" max="12051" width="13.69140625" style="90" customWidth="1"/>
    <col min="12052" max="12052" width="13.53515625" style="90" customWidth="1"/>
    <col min="12053" max="12053" width="12.07421875" style="90" customWidth="1"/>
    <col min="12054" max="12288" width="9.07421875" style="90"/>
    <col min="12289" max="12289" width="2.69140625" style="90" customWidth="1"/>
    <col min="12290" max="12290" width="4.3046875" style="90" customWidth="1"/>
    <col min="12291" max="12291" width="2.53515625" style="90" bestFit="1" customWidth="1"/>
    <col min="12292" max="12292" width="6.3046875" style="90" bestFit="1" customWidth="1"/>
    <col min="12293" max="12293" width="55.69140625" style="90" customWidth="1"/>
    <col min="12294" max="12294" width="14.53515625" style="90" customWidth="1"/>
    <col min="12295" max="12295" width="14.69140625" style="90" customWidth="1"/>
    <col min="12296" max="12296" width="15.84375" style="90" customWidth="1"/>
    <col min="12297" max="12297" width="16" style="90" customWidth="1"/>
    <col min="12298" max="12298" width="12.4609375" style="90" customWidth="1"/>
    <col min="12299" max="12299" width="14.69140625" style="90" customWidth="1"/>
    <col min="12300" max="12300" width="14.53515625" style="90" customWidth="1"/>
    <col min="12301" max="12301" width="12.07421875" style="90" customWidth="1"/>
    <col min="12302" max="12302" width="13.07421875" style="90" customWidth="1"/>
    <col min="12303" max="12303" width="14.3046875" style="90" customWidth="1"/>
    <col min="12304" max="12304" width="14.53515625" style="90" customWidth="1"/>
    <col min="12305" max="12305" width="12.84375" style="90" customWidth="1"/>
    <col min="12306" max="12306" width="13.07421875" style="90" customWidth="1"/>
    <col min="12307" max="12307" width="13.69140625" style="90" customWidth="1"/>
    <col min="12308" max="12308" width="13.53515625" style="90" customWidth="1"/>
    <col min="12309" max="12309" width="12.07421875" style="90" customWidth="1"/>
    <col min="12310" max="12544" width="9.07421875" style="90"/>
    <col min="12545" max="12545" width="2.69140625" style="90" customWidth="1"/>
    <col min="12546" max="12546" width="4.3046875" style="90" customWidth="1"/>
    <col min="12547" max="12547" width="2.53515625" style="90" bestFit="1" customWidth="1"/>
    <col min="12548" max="12548" width="6.3046875" style="90" bestFit="1" customWidth="1"/>
    <col min="12549" max="12549" width="55.69140625" style="90" customWidth="1"/>
    <col min="12550" max="12550" width="14.53515625" style="90" customWidth="1"/>
    <col min="12551" max="12551" width="14.69140625" style="90" customWidth="1"/>
    <col min="12552" max="12552" width="15.84375" style="90" customWidth="1"/>
    <col min="12553" max="12553" width="16" style="90" customWidth="1"/>
    <col min="12554" max="12554" width="12.4609375" style="90" customWidth="1"/>
    <col min="12555" max="12555" width="14.69140625" style="90" customWidth="1"/>
    <col min="12556" max="12556" width="14.53515625" style="90" customWidth="1"/>
    <col min="12557" max="12557" width="12.07421875" style="90" customWidth="1"/>
    <col min="12558" max="12558" width="13.07421875" style="90" customWidth="1"/>
    <col min="12559" max="12559" width="14.3046875" style="90" customWidth="1"/>
    <col min="12560" max="12560" width="14.53515625" style="90" customWidth="1"/>
    <col min="12561" max="12561" width="12.84375" style="90" customWidth="1"/>
    <col min="12562" max="12562" width="13.07421875" style="90" customWidth="1"/>
    <col min="12563" max="12563" width="13.69140625" style="90" customWidth="1"/>
    <col min="12564" max="12564" width="13.53515625" style="90" customWidth="1"/>
    <col min="12565" max="12565" width="12.07421875" style="90" customWidth="1"/>
    <col min="12566" max="12800" width="9.07421875" style="90"/>
    <col min="12801" max="12801" width="2.69140625" style="90" customWidth="1"/>
    <col min="12802" max="12802" width="4.3046875" style="90" customWidth="1"/>
    <col min="12803" max="12803" width="2.53515625" style="90" bestFit="1" customWidth="1"/>
    <col min="12804" max="12804" width="6.3046875" style="90" bestFit="1" customWidth="1"/>
    <col min="12805" max="12805" width="55.69140625" style="90" customWidth="1"/>
    <col min="12806" max="12806" width="14.53515625" style="90" customWidth="1"/>
    <col min="12807" max="12807" width="14.69140625" style="90" customWidth="1"/>
    <col min="12808" max="12808" width="15.84375" style="90" customWidth="1"/>
    <col min="12809" max="12809" width="16" style="90" customWidth="1"/>
    <col min="12810" max="12810" width="12.4609375" style="90" customWidth="1"/>
    <col min="12811" max="12811" width="14.69140625" style="90" customWidth="1"/>
    <col min="12812" max="12812" width="14.53515625" style="90" customWidth="1"/>
    <col min="12813" max="12813" width="12.07421875" style="90" customWidth="1"/>
    <col min="12814" max="12814" width="13.07421875" style="90" customWidth="1"/>
    <col min="12815" max="12815" width="14.3046875" style="90" customWidth="1"/>
    <col min="12816" max="12816" width="14.53515625" style="90" customWidth="1"/>
    <col min="12817" max="12817" width="12.84375" style="90" customWidth="1"/>
    <col min="12818" max="12818" width="13.07421875" style="90" customWidth="1"/>
    <col min="12819" max="12819" width="13.69140625" style="90" customWidth="1"/>
    <col min="12820" max="12820" width="13.53515625" style="90" customWidth="1"/>
    <col min="12821" max="12821" width="12.07421875" style="90" customWidth="1"/>
    <col min="12822" max="13056" width="9.07421875" style="90"/>
    <col min="13057" max="13057" width="2.69140625" style="90" customWidth="1"/>
    <col min="13058" max="13058" width="4.3046875" style="90" customWidth="1"/>
    <col min="13059" max="13059" width="2.53515625" style="90" bestFit="1" customWidth="1"/>
    <col min="13060" max="13060" width="6.3046875" style="90" bestFit="1" customWidth="1"/>
    <col min="13061" max="13061" width="55.69140625" style="90" customWidth="1"/>
    <col min="13062" max="13062" width="14.53515625" style="90" customWidth="1"/>
    <col min="13063" max="13063" width="14.69140625" style="90" customWidth="1"/>
    <col min="13064" max="13064" width="15.84375" style="90" customWidth="1"/>
    <col min="13065" max="13065" width="16" style="90" customWidth="1"/>
    <col min="13066" max="13066" width="12.4609375" style="90" customWidth="1"/>
    <col min="13067" max="13067" width="14.69140625" style="90" customWidth="1"/>
    <col min="13068" max="13068" width="14.53515625" style="90" customWidth="1"/>
    <col min="13069" max="13069" width="12.07421875" style="90" customWidth="1"/>
    <col min="13070" max="13070" width="13.07421875" style="90" customWidth="1"/>
    <col min="13071" max="13071" width="14.3046875" style="90" customWidth="1"/>
    <col min="13072" max="13072" width="14.53515625" style="90" customWidth="1"/>
    <col min="13073" max="13073" width="12.84375" style="90" customWidth="1"/>
    <col min="13074" max="13074" width="13.07421875" style="90" customWidth="1"/>
    <col min="13075" max="13075" width="13.69140625" style="90" customWidth="1"/>
    <col min="13076" max="13076" width="13.53515625" style="90" customWidth="1"/>
    <col min="13077" max="13077" width="12.07421875" style="90" customWidth="1"/>
    <col min="13078" max="13312" width="9.07421875" style="90"/>
    <col min="13313" max="13313" width="2.69140625" style="90" customWidth="1"/>
    <col min="13314" max="13314" width="4.3046875" style="90" customWidth="1"/>
    <col min="13315" max="13315" width="2.53515625" style="90" bestFit="1" customWidth="1"/>
    <col min="13316" max="13316" width="6.3046875" style="90" bestFit="1" customWidth="1"/>
    <col min="13317" max="13317" width="55.69140625" style="90" customWidth="1"/>
    <col min="13318" max="13318" width="14.53515625" style="90" customWidth="1"/>
    <col min="13319" max="13319" width="14.69140625" style="90" customWidth="1"/>
    <col min="13320" max="13320" width="15.84375" style="90" customWidth="1"/>
    <col min="13321" max="13321" width="16" style="90" customWidth="1"/>
    <col min="13322" max="13322" width="12.4609375" style="90" customWidth="1"/>
    <col min="13323" max="13323" width="14.69140625" style="90" customWidth="1"/>
    <col min="13324" max="13324" width="14.53515625" style="90" customWidth="1"/>
    <col min="13325" max="13325" width="12.07421875" style="90" customWidth="1"/>
    <col min="13326" max="13326" width="13.07421875" style="90" customWidth="1"/>
    <col min="13327" max="13327" width="14.3046875" style="90" customWidth="1"/>
    <col min="13328" max="13328" width="14.53515625" style="90" customWidth="1"/>
    <col min="13329" max="13329" width="12.84375" style="90" customWidth="1"/>
    <col min="13330" max="13330" width="13.07421875" style="90" customWidth="1"/>
    <col min="13331" max="13331" width="13.69140625" style="90" customWidth="1"/>
    <col min="13332" max="13332" width="13.53515625" style="90" customWidth="1"/>
    <col min="13333" max="13333" width="12.07421875" style="90" customWidth="1"/>
    <col min="13334" max="13568" width="9.07421875" style="90"/>
    <col min="13569" max="13569" width="2.69140625" style="90" customWidth="1"/>
    <col min="13570" max="13570" width="4.3046875" style="90" customWidth="1"/>
    <col min="13571" max="13571" width="2.53515625" style="90" bestFit="1" customWidth="1"/>
    <col min="13572" max="13572" width="6.3046875" style="90" bestFit="1" customWidth="1"/>
    <col min="13573" max="13573" width="55.69140625" style="90" customWidth="1"/>
    <col min="13574" max="13574" width="14.53515625" style="90" customWidth="1"/>
    <col min="13575" max="13575" width="14.69140625" style="90" customWidth="1"/>
    <col min="13576" max="13576" width="15.84375" style="90" customWidth="1"/>
    <col min="13577" max="13577" width="16" style="90" customWidth="1"/>
    <col min="13578" max="13578" width="12.4609375" style="90" customWidth="1"/>
    <col min="13579" max="13579" width="14.69140625" style="90" customWidth="1"/>
    <col min="13580" max="13580" width="14.53515625" style="90" customWidth="1"/>
    <col min="13581" max="13581" width="12.07421875" style="90" customWidth="1"/>
    <col min="13582" max="13582" width="13.07421875" style="90" customWidth="1"/>
    <col min="13583" max="13583" width="14.3046875" style="90" customWidth="1"/>
    <col min="13584" max="13584" width="14.53515625" style="90" customWidth="1"/>
    <col min="13585" max="13585" width="12.84375" style="90" customWidth="1"/>
    <col min="13586" max="13586" width="13.07421875" style="90" customWidth="1"/>
    <col min="13587" max="13587" width="13.69140625" style="90" customWidth="1"/>
    <col min="13588" max="13588" width="13.53515625" style="90" customWidth="1"/>
    <col min="13589" max="13589" width="12.07421875" style="90" customWidth="1"/>
    <col min="13590" max="13824" width="9.07421875" style="90"/>
    <col min="13825" max="13825" width="2.69140625" style="90" customWidth="1"/>
    <col min="13826" max="13826" width="4.3046875" style="90" customWidth="1"/>
    <col min="13827" max="13827" width="2.53515625" style="90" bestFit="1" customWidth="1"/>
    <col min="13828" max="13828" width="6.3046875" style="90" bestFit="1" customWidth="1"/>
    <col min="13829" max="13829" width="55.69140625" style="90" customWidth="1"/>
    <col min="13830" max="13830" width="14.53515625" style="90" customWidth="1"/>
    <col min="13831" max="13831" width="14.69140625" style="90" customWidth="1"/>
    <col min="13832" max="13832" width="15.84375" style="90" customWidth="1"/>
    <col min="13833" max="13833" width="16" style="90" customWidth="1"/>
    <col min="13834" max="13834" width="12.4609375" style="90" customWidth="1"/>
    <col min="13835" max="13835" width="14.69140625" style="90" customWidth="1"/>
    <col min="13836" max="13836" width="14.53515625" style="90" customWidth="1"/>
    <col min="13837" max="13837" width="12.07421875" style="90" customWidth="1"/>
    <col min="13838" max="13838" width="13.07421875" style="90" customWidth="1"/>
    <col min="13839" max="13839" width="14.3046875" style="90" customWidth="1"/>
    <col min="13840" max="13840" width="14.53515625" style="90" customWidth="1"/>
    <col min="13841" max="13841" width="12.84375" style="90" customWidth="1"/>
    <col min="13842" max="13842" width="13.07421875" style="90" customWidth="1"/>
    <col min="13843" max="13843" width="13.69140625" style="90" customWidth="1"/>
    <col min="13844" max="13844" width="13.53515625" style="90" customWidth="1"/>
    <col min="13845" max="13845" width="12.07421875" style="90" customWidth="1"/>
    <col min="13846" max="14080" width="9.07421875" style="90"/>
    <col min="14081" max="14081" width="2.69140625" style="90" customWidth="1"/>
    <col min="14082" max="14082" width="4.3046875" style="90" customWidth="1"/>
    <col min="14083" max="14083" width="2.53515625" style="90" bestFit="1" customWidth="1"/>
    <col min="14084" max="14084" width="6.3046875" style="90" bestFit="1" customWidth="1"/>
    <col min="14085" max="14085" width="55.69140625" style="90" customWidth="1"/>
    <col min="14086" max="14086" width="14.53515625" style="90" customWidth="1"/>
    <col min="14087" max="14087" width="14.69140625" style="90" customWidth="1"/>
    <col min="14088" max="14088" width="15.84375" style="90" customWidth="1"/>
    <col min="14089" max="14089" width="16" style="90" customWidth="1"/>
    <col min="14090" max="14090" width="12.4609375" style="90" customWidth="1"/>
    <col min="14091" max="14091" width="14.69140625" style="90" customWidth="1"/>
    <col min="14092" max="14092" width="14.53515625" style="90" customWidth="1"/>
    <col min="14093" max="14093" width="12.07421875" style="90" customWidth="1"/>
    <col min="14094" max="14094" width="13.07421875" style="90" customWidth="1"/>
    <col min="14095" max="14095" width="14.3046875" style="90" customWidth="1"/>
    <col min="14096" max="14096" width="14.53515625" style="90" customWidth="1"/>
    <col min="14097" max="14097" width="12.84375" style="90" customWidth="1"/>
    <col min="14098" max="14098" width="13.07421875" style="90" customWidth="1"/>
    <col min="14099" max="14099" width="13.69140625" style="90" customWidth="1"/>
    <col min="14100" max="14100" width="13.53515625" style="90" customWidth="1"/>
    <col min="14101" max="14101" width="12.07421875" style="90" customWidth="1"/>
    <col min="14102" max="14336" width="9.07421875" style="90"/>
    <col min="14337" max="14337" width="2.69140625" style="90" customWidth="1"/>
    <col min="14338" max="14338" width="4.3046875" style="90" customWidth="1"/>
    <col min="14339" max="14339" width="2.53515625" style="90" bestFit="1" customWidth="1"/>
    <col min="14340" max="14340" width="6.3046875" style="90" bestFit="1" customWidth="1"/>
    <col min="14341" max="14341" width="55.69140625" style="90" customWidth="1"/>
    <col min="14342" max="14342" width="14.53515625" style="90" customWidth="1"/>
    <col min="14343" max="14343" width="14.69140625" style="90" customWidth="1"/>
    <col min="14344" max="14344" width="15.84375" style="90" customWidth="1"/>
    <col min="14345" max="14345" width="16" style="90" customWidth="1"/>
    <col min="14346" max="14346" width="12.4609375" style="90" customWidth="1"/>
    <col min="14347" max="14347" width="14.69140625" style="90" customWidth="1"/>
    <col min="14348" max="14348" width="14.53515625" style="90" customWidth="1"/>
    <col min="14349" max="14349" width="12.07421875" style="90" customWidth="1"/>
    <col min="14350" max="14350" width="13.07421875" style="90" customWidth="1"/>
    <col min="14351" max="14351" width="14.3046875" style="90" customWidth="1"/>
    <col min="14352" max="14352" width="14.53515625" style="90" customWidth="1"/>
    <col min="14353" max="14353" width="12.84375" style="90" customWidth="1"/>
    <col min="14354" max="14354" width="13.07421875" style="90" customWidth="1"/>
    <col min="14355" max="14355" width="13.69140625" style="90" customWidth="1"/>
    <col min="14356" max="14356" width="13.53515625" style="90" customWidth="1"/>
    <col min="14357" max="14357" width="12.07421875" style="90" customWidth="1"/>
    <col min="14358" max="14592" width="9.07421875" style="90"/>
    <col min="14593" max="14593" width="2.69140625" style="90" customWidth="1"/>
    <col min="14594" max="14594" width="4.3046875" style="90" customWidth="1"/>
    <col min="14595" max="14595" width="2.53515625" style="90" bestFit="1" customWidth="1"/>
    <col min="14596" max="14596" width="6.3046875" style="90" bestFit="1" customWidth="1"/>
    <col min="14597" max="14597" width="55.69140625" style="90" customWidth="1"/>
    <col min="14598" max="14598" width="14.53515625" style="90" customWidth="1"/>
    <col min="14599" max="14599" width="14.69140625" style="90" customWidth="1"/>
    <col min="14600" max="14600" width="15.84375" style="90" customWidth="1"/>
    <col min="14601" max="14601" width="16" style="90" customWidth="1"/>
    <col min="14602" max="14602" width="12.4609375" style="90" customWidth="1"/>
    <col min="14603" max="14603" width="14.69140625" style="90" customWidth="1"/>
    <col min="14604" max="14604" width="14.53515625" style="90" customWidth="1"/>
    <col min="14605" max="14605" width="12.07421875" style="90" customWidth="1"/>
    <col min="14606" max="14606" width="13.07421875" style="90" customWidth="1"/>
    <col min="14607" max="14607" width="14.3046875" style="90" customWidth="1"/>
    <col min="14608" max="14608" width="14.53515625" style="90" customWidth="1"/>
    <col min="14609" max="14609" width="12.84375" style="90" customWidth="1"/>
    <col min="14610" max="14610" width="13.07421875" style="90" customWidth="1"/>
    <col min="14611" max="14611" width="13.69140625" style="90" customWidth="1"/>
    <col min="14612" max="14612" width="13.53515625" style="90" customWidth="1"/>
    <col min="14613" max="14613" width="12.07421875" style="90" customWidth="1"/>
    <col min="14614" max="14848" width="9.07421875" style="90"/>
    <col min="14849" max="14849" width="2.69140625" style="90" customWidth="1"/>
    <col min="14850" max="14850" width="4.3046875" style="90" customWidth="1"/>
    <col min="14851" max="14851" width="2.53515625" style="90" bestFit="1" customWidth="1"/>
    <col min="14852" max="14852" width="6.3046875" style="90" bestFit="1" customWidth="1"/>
    <col min="14853" max="14853" width="55.69140625" style="90" customWidth="1"/>
    <col min="14854" max="14854" width="14.53515625" style="90" customWidth="1"/>
    <col min="14855" max="14855" width="14.69140625" style="90" customWidth="1"/>
    <col min="14856" max="14856" width="15.84375" style="90" customWidth="1"/>
    <col min="14857" max="14857" width="16" style="90" customWidth="1"/>
    <col min="14858" max="14858" width="12.4609375" style="90" customWidth="1"/>
    <col min="14859" max="14859" width="14.69140625" style="90" customWidth="1"/>
    <col min="14860" max="14860" width="14.53515625" style="90" customWidth="1"/>
    <col min="14861" max="14861" width="12.07421875" style="90" customWidth="1"/>
    <col min="14862" max="14862" width="13.07421875" style="90" customWidth="1"/>
    <col min="14863" max="14863" width="14.3046875" style="90" customWidth="1"/>
    <col min="14864" max="14864" width="14.53515625" style="90" customWidth="1"/>
    <col min="14865" max="14865" width="12.84375" style="90" customWidth="1"/>
    <col min="14866" max="14866" width="13.07421875" style="90" customWidth="1"/>
    <col min="14867" max="14867" width="13.69140625" style="90" customWidth="1"/>
    <col min="14868" max="14868" width="13.53515625" style="90" customWidth="1"/>
    <col min="14869" max="14869" width="12.07421875" style="90" customWidth="1"/>
    <col min="14870" max="15104" width="9.07421875" style="90"/>
    <col min="15105" max="15105" width="2.69140625" style="90" customWidth="1"/>
    <col min="15106" max="15106" width="4.3046875" style="90" customWidth="1"/>
    <col min="15107" max="15107" width="2.53515625" style="90" bestFit="1" customWidth="1"/>
    <col min="15108" max="15108" width="6.3046875" style="90" bestFit="1" customWidth="1"/>
    <col min="15109" max="15109" width="55.69140625" style="90" customWidth="1"/>
    <col min="15110" max="15110" width="14.53515625" style="90" customWidth="1"/>
    <col min="15111" max="15111" width="14.69140625" style="90" customWidth="1"/>
    <col min="15112" max="15112" width="15.84375" style="90" customWidth="1"/>
    <col min="15113" max="15113" width="16" style="90" customWidth="1"/>
    <col min="15114" max="15114" width="12.4609375" style="90" customWidth="1"/>
    <col min="15115" max="15115" width="14.69140625" style="90" customWidth="1"/>
    <col min="15116" max="15116" width="14.53515625" style="90" customWidth="1"/>
    <col min="15117" max="15117" width="12.07421875" style="90" customWidth="1"/>
    <col min="15118" max="15118" width="13.07421875" style="90" customWidth="1"/>
    <col min="15119" max="15119" width="14.3046875" style="90" customWidth="1"/>
    <col min="15120" max="15120" width="14.53515625" style="90" customWidth="1"/>
    <col min="15121" max="15121" width="12.84375" style="90" customWidth="1"/>
    <col min="15122" max="15122" width="13.07421875" style="90" customWidth="1"/>
    <col min="15123" max="15123" width="13.69140625" style="90" customWidth="1"/>
    <col min="15124" max="15124" width="13.53515625" style="90" customWidth="1"/>
    <col min="15125" max="15125" width="12.07421875" style="90" customWidth="1"/>
    <col min="15126" max="15360" width="9.07421875" style="90"/>
    <col min="15361" max="15361" width="2.69140625" style="90" customWidth="1"/>
    <col min="15362" max="15362" width="4.3046875" style="90" customWidth="1"/>
    <col min="15363" max="15363" width="2.53515625" style="90" bestFit="1" customWidth="1"/>
    <col min="15364" max="15364" width="6.3046875" style="90" bestFit="1" customWidth="1"/>
    <col min="15365" max="15365" width="55.69140625" style="90" customWidth="1"/>
    <col min="15366" max="15366" width="14.53515625" style="90" customWidth="1"/>
    <col min="15367" max="15367" width="14.69140625" style="90" customWidth="1"/>
    <col min="15368" max="15368" width="15.84375" style="90" customWidth="1"/>
    <col min="15369" max="15369" width="16" style="90" customWidth="1"/>
    <col min="15370" max="15370" width="12.4609375" style="90" customWidth="1"/>
    <col min="15371" max="15371" width="14.69140625" style="90" customWidth="1"/>
    <col min="15372" max="15372" width="14.53515625" style="90" customWidth="1"/>
    <col min="15373" max="15373" width="12.07421875" style="90" customWidth="1"/>
    <col min="15374" max="15374" width="13.07421875" style="90" customWidth="1"/>
    <col min="15375" max="15375" width="14.3046875" style="90" customWidth="1"/>
    <col min="15376" max="15376" width="14.53515625" style="90" customWidth="1"/>
    <col min="15377" max="15377" width="12.84375" style="90" customWidth="1"/>
    <col min="15378" max="15378" width="13.07421875" style="90" customWidth="1"/>
    <col min="15379" max="15379" width="13.69140625" style="90" customWidth="1"/>
    <col min="15380" max="15380" width="13.53515625" style="90" customWidth="1"/>
    <col min="15381" max="15381" width="12.07421875" style="90" customWidth="1"/>
    <col min="15382" max="15616" width="9.07421875" style="90"/>
    <col min="15617" max="15617" width="2.69140625" style="90" customWidth="1"/>
    <col min="15618" max="15618" width="4.3046875" style="90" customWidth="1"/>
    <col min="15619" max="15619" width="2.53515625" style="90" bestFit="1" customWidth="1"/>
    <col min="15620" max="15620" width="6.3046875" style="90" bestFit="1" customWidth="1"/>
    <col min="15621" max="15621" width="55.69140625" style="90" customWidth="1"/>
    <col min="15622" max="15622" width="14.53515625" style="90" customWidth="1"/>
    <col min="15623" max="15623" width="14.69140625" style="90" customWidth="1"/>
    <col min="15624" max="15624" width="15.84375" style="90" customWidth="1"/>
    <col min="15625" max="15625" width="16" style="90" customWidth="1"/>
    <col min="15626" max="15626" width="12.4609375" style="90" customWidth="1"/>
    <col min="15627" max="15627" width="14.69140625" style="90" customWidth="1"/>
    <col min="15628" max="15628" width="14.53515625" style="90" customWidth="1"/>
    <col min="15629" max="15629" width="12.07421875" style="90" customWidth="1"/>
    <col min="15630" max="15630" width="13.07421875" style="90" customWidth="1"/>
    <col min="15631" max="15631" width="14.3046875" style="90" customWidth="1"/>
    <col min="15632" max="15632" width="14.53515625" style="90" customWidth="1"/>
    <col min="15633" max="15633" width="12.84375" style="90" customWidth="1"/>
    <col min="15634" max="15634" width="13.07421875" style="90" customWidth="1"/>
    <col min="15635" max="15635" width="13.69140625" style="90" customWidth="1"/>
    <col min="15636" max="15636" width="13.53515625" style="90" customWidth="1"/>
    <col min="15637" max="15637" width="12.07421875" style="90" customWidth="1"/>
    <col min="15638" max="15872" width="9.07421875" style="90"/>
    <col min="15873" max="15873" width="2.69140625" style="90" customWidth="1"/>
    <col min="15874" max="15874" width="4.3046875" style="90" customWidth="1"/>
    <col min="15875" max="15875" width="2.53515625" style="90" bestFit="1" customWidth="1"/>
    <col min="15876" max="15876" width="6.3046875" style="90" bestFit="1" customWidth="1"/>
    <col min="15877" max="15877" width="55.69140625" style="90" customWidth="1"/>
    <col min="15878" max="15878" width="14.53515625" style="90" customWidth="1"/>
    <col min="15879" max="15879" width="14.69140625" style="90" customWidth="1"/>
    <col min="15880" max="15880" width="15.84375" style="90" customWidth="1"/>
    <col min="15881" max="15881" width="16" style="90" customWidth="1"/>
    <col min="15882" max="15882" width="12.4609375" style="90" customWidth="1"/>
    <col min="15883" max="15883" width="14.69140625" style="90" customWidth="1"/>
    <col min="15884" max="15884" width="14.53515625" style="90" customWidth="1"/>
    <col min="15885" max="15885" width="12.07421875" style="90" customWidth="1"/>
    <col min="15886" max="15886" width="13.07421875" style="90" customWidth="1"/>
    <col min="15887" max="15887" width="14.3046875" style="90" customWidth="1"/>
    <col min="15888" max="15888" width="14.53515625" style="90" customWidth="1"/>
    <col min="15889" max="15889" width="12.84375" style="90" customWidth="1"/>
    <col min="15890" max="15890" width="13.07421875" style="90" customWidth="1"/>
    <col min="15891" max="15891" width="13.69140625" style="90" customWidth="1"/>
    <col min="15892" max="15892" width="13.53515625" style="90" customWidth="1"/>
    <col min="15893" max="15893" width="12.07421875" style="90" customWidth="1"/>
    <col min="15894" max="16128" width="9.07421875" style="90"/>
    <col min="16129" max="16129" width="2.69140625" style="90" customWidth="1"/>
    <col min="16130" max="16130" width="4.3046875" style="90" customWidth="1"/>
    <col min="16131" max="16131" width="2.53515625" style="90" bestFit="1" customWidth="1"/>
    <col min="16132" max="16132" width="6.3046875" style="90" bestFit="1" customWidth="1"/>
    <col min="16133" max="16133" width="55.69140625" style="90" customWidth="1"/>
    <col min="16134" max="16134" width="14.53515625" style="90" customWidth="1"/>
    <col min="16135" max="16135" width="14.69140625" style="90" customWidth="1"/>
    <col min="16136" max="16136" width="15.84375" style="90" customWidth="1"/>
    <col min="16137" max="16137" width="16" style="90" customWidth="1"/>
    <col min="16138" max="16138" width="12.4609375" style="90" customWidth="1"/>
    <col min="16139" max="16139" width="14.69140625" style="90" customWidth="1"/>
    <col min="16140" max="16140" width="14.53515625" style="90" customWidth="1"/>
    <col min="16141" max="16141" width="12.07421875" style="90" customWidth="1"/>
    <col min="16142" max="16142" width="13.07421875" style="90" customWidth="1"/>
    <col min="16143" max="16143" width="14.3046875" style="90" customWidth="1"/>
    <col min="16144" max="16144" width="14.53515625" style="90" customWidth="1"/>
    <col min="16145" max="16145" width="12.84375" style="90" customWidth="1"/>
    <col min="16146" max="16146" width="13.07421875" style="90" customWidth="1"/>
    <col min="16147" max="16147" width="13.69140625" style="90" customWidth="1"/>
    <col min="16148" max="16148" width="13.53515625" style="90" customWidth="1"/>
    <col min="16149" max="16149" width="12.07421875" style="90" customWidth="1"/>
    <col min="16150" max="16384" width="9.07421875" style="90"/>
  </cols>
  <sheetData>
    <row r="1" spans="1:21" s="401" customFormat="1" x14ac:dyDescent="0.35">
      <c r="A1" s="400" t="s">
        <v>438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</row>
    <row r="2" spans="1:21" x14ac:dyDescent="0.35">
      <c r="A2" s="402" t="s">
        <v>421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</row>
    <row r="3" spans="1:21" x14ac:dyDescent="0.35">
      <c r="A3" s="301" t="s">
        <v>375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</row>
    <row r="4" spans="1:21" x14ac:dyDescent="0.35">
      <c r="A4" s="301" t="s">
        <v>142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</row>
    <row r="6" spans="1:21" ht="13.5" customHeight="1" thickBot="1" x14ac:dyDescent="0.4">
      <c r="E6" s="302" t="s">
        <v>342</v>
      </c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</row>
    <row r="7" spans="1:21" ht="17.25" customHeight="1" thickBot="1" x14ac:dyDescent="0.4">
      <c r="A7" s="304" t="s">
        <v>2</v>
      </c>
      <c r="B7" s="305"/>
      <c r="C7" s="305"/>
      <c r="D7" s="305"/>
      <c r="E7" s="306"/>
      <c r="F7" s="284" t="s">
        <v>340</v>
      </c>
      <c r="G7" s="285"/>
      <c r="H7" s="285"/>
      <c r="I7" s="285"/>
      <c r="J7" s="246" t="s">
        <v>341</v>
      </c>
      <c r="K7" s="247"/>
      <c r="L7" s="247"/>
      <c r="M7" s="248"/>
      <c r="N7" s="246" t="s">
        <v>374</v>
      </c>
      <c r="O7" s="247"/>
      <c r="P7" s="247"/>
      <c r="Q7" s="248"/>
      <c r="R7" s="246" t="s">
        <v>422</v>
      </c>
      <c r="S7" s="247"/>
      <c r="T7" s="247"/>
      <c r="U7" s="248"/>
    </row>
    <row r="8" spans="1:21" ht="15.75" customHeight="1" thickBot="1" x14ac:dyDescent="0.4">
      <c r="A8" s="307"/>
      <c r="B8" s="308"/>
      <c r="C8" s="308"/>
      <c r="D8" s="308"/>
      <c r="E8" s="309"/>
      <c r="F8" s="202" t="s">
        <v>178</v>
      </c>
      <c r="G8" s="203" t="s">
        <v>236</v>
      </c>
      <c r="H8" s="204" t="s">
        <v>163</v>
      </c>
      <c r="I8" s="207" t="s">
        <v>14</v>
      </c>
      <c r="J8" s="205" t="s">
        <v>178</v>
      </c>
      <c r="K8" s="202" t="s">
        <v>236</v>
      </c>
      <c r="L8" s="203" t="s">
        <v>163</v>
      </c>
      <c r="M8" s="204" t="s">
        <v>14</v>
      </c>
      <c r="N8" s="205" t="s">
        <v>178</v>
      </c>
      <c r="O8" s="202" t="s">
        <v>236</v>
      </c>
      <c r="P8" s="203" t="s">
        <v>163</v>
      </c>
      <c r="Q8" s="204" t="s">
        <v>14</v>
      </c>
      <c r="R8" s="205" t="s">
        <v>178</v>
      </c>
      <c r="S8" s="202" t="s">
        <v>236</v>
      </c>
      <c r="T8" s="203" t="s">
        <v>163</v>
      </c>
      <c r="U8" s="204" t="s">
        <v>14</v>
      </c>
    </row>
    <row r="9" spans="1:21" ht="16.5" customHeight="1" x14ac:dyDescent="0.35">
      <c r="A9" s="100" t="s">
        <v>69</v>
      </c>
      <c r="B9" s="255" t="s">
        <v>70</v>
      </c>
      <c r="C9" s="256"/>
      <c r="D9" s="256"/>
      <c r="E9" s="256"/>
      <c r="F9" s="101"/>
      <c r="G9" s="101"/>
      <c r="H9" s="101"/>
      <c r="I9" s="208"/>
      <c r="J9" s="212"/>
      <c r="K9" s="212"/>
      <c r="L9" s="212"/>
      <c r="M9" s="215"/>
      <c r="N9" s="212"/>
      <c r="O9" s="212"/>
      <c r="P9" s="212"/>
      <c r="Q9" s="215"/>
      <c r="R9" s="212"/>
      <c r="S9" s="212"/>
      <c r="T9" s="212"/>
      <c r="U9" s="215"/>
    </row>
    <row r="10" spans="1:21" x14ac:dyDescent="0.35">
      <c r="A10" s="259" t="s">
        <v>71</v>
      </c>
      <c r="B10" s="260"/>
      <c r="C10" s="257" t="s">
        <v>72</v>
      </c>
      <c r="D10" s="257"/>
      <c r="E10" s="258"/>
      <c r="F10" s="118"/>
      <c r="G10" s="118"/>
      <c r="H10" s="119"/>
      <c r="I10" s="209"/>
      <c r="J10" s="211"/>
      <c r="K10" s="211"/>
      <c r="L10" s="211"/>
      <c r="M10" s="216"/>
      <c r="N10" s="211"/>
      <c r="O10" s="211"/>
      <c r="P10" s="211"/>
      <c r="Q10" s="216"/>
      <c r="R10" s="211"/>
      <c r="S10" s="211"/>
      <c r="T10" s="211"/>
      <c r="U10" s="216"/>
    </row>
    <row r="11" spans="1:21" x14ac:dyDescent="0.35">
      <c r="A11" s="243" t="s">
        <v>73</v>
      </c>
      <c r="B11" s="244"/>
      <c r="C11" s="244"/>
      <c r="D11" s="296" t="s">
        <v>3</v>
      </c>
      <c r="E11" s="253"/>
      <c r="F11" s="92">
        <v>36469000</v>
      </c>
      <c r="G11" s="92">
        <v>44155000</v>
      </c>
      <c r="H11" s="93">
        <v>44857000</v>
      </c>
      <c r="I11" s="209">
        <f>SUM(F11:H11)</f>
        <v>125481000</v>
      </c>
      <c r="J11" s="92">
        <v>49980000</v>
      </c>
      <c r="K11" s="92">
        <v>47121284</v>
      </c>
      <c r="L11" s="92">
        <v>37346000</v>
      </c>
      <c r="M11" s="120">
        <f t="shared" ref="M11:M27" si="0">SUM(J11:L11)</f>
        <v>134447284</v>
      </c>
      <c r="N11" s="92">
        <v>57218000</v>
      </c>
      <c r="O11" s="92">
        <v>48458114</v>
      </c>
      <c r="P11" s="92">
        <v>48921000</v>
      </c>
      <c r="Q11" s="120">
        <f>SUM(N11:P11)</f>
        <v>154597114</v>
      </c>
      <c r="R11" s="92">
        <v>57218000</v>
      </c>
      <c r="S11" s="92">
        <v>50377123</v>
      </c>
      <c r="T11" s="92">
        <v>50026252</v>
      </c>
      <c r="U11" s="120">
        <f t="shared" ref="U11:U27" si="1">SUM(R11:T11)</f>
        <v>157621375</v>
      </c>
    </row>
    <row r="12" spans="1:21" x14ac:dyDescent="0.35">
      <c r="A12" s="243" t="s">
        <v>74</v>
      </c>
      <c r="B12" s="244"/>
      <c r="C12" s="244"/>
      <c r="D12" s="253" t="s">
        <v>10</v>
      </c>
      <c r="E12" s="254"/>
      <c r="F12" s="92">
        <v>9630000</v>
      </c>
      <c r="G12" s="92">
        <v>12248000</v>
      </c>
      <c r="H12" s="93">
        <v>10176000</v>
      </c>
      <c r="I12" s="209">
        <f t="shared" ref="I12:I66" si="2">SUM(F12:H12)</f>
        <v>32054000</v>
      </c>
      <c r="J12" s="92">
        <v>11215000</v>
      </c>
      <c r="K12" s="92">
        <v>11042342</v>
      </c>
      <c r="L12" s="92">
        <v>7922000</v>
      </c>
      <c r="M12" s="120">
        <f t="shared" si="0"/>
        <v>30179342</v>
      </c>
      <c r="N12" s="92">
        <v>11738000</v>
      </c>
      <c r="O12" s="92">
        <v>10003527</v>
      </c>
      <c r="P12" s="92">
        <v>9455000</v>
      </c>
      <c r="Q12" s="120">
        <f t="shared" ref="Q12:Q66" si="3">SUM(N12:P12)</f>
        <v>31196527</v>
      </c>
      <c r="R12" s="92">
        <v>11738000</v>
      </c>
      <c r="S12" s="92">
        <v>10381605</v>
      </c>
      <c r="T12" s="92">
        <v>9248000</v>
      </c>
      <c r="U12" s="120">
        <f t="shared" si="1"/>
        <v>31367605</v>
      </c>
    </row>
    <row r="13" spans="1:21" x14ac:dyDescent="0.35">
      <c r="A13" s="403" t="s">
        <v>75</v>
      </c>
      <c r="B13" s="404"/>
      <c r="C13" s="404" t="s">
        <v>75</v>
      </c>
      <c r="D13" s="405" t="s">
        <v>54</v>
      </c>
      <c r="E13" s="406"/>
      <c r="F13" s="92">
        <v>5318000</v>
      </c>
      <c r="G13" s="92">
        <v>9820000</v>
      </c>
      <c r="H13" s="93">
        <v>56644000</v>
      </c>
      <c r="I13" s="209">
        <f t="shared" si="2"/>
        <v>71782000</v>
      </c>
      <c r="J13" s="92">
        <v>33458000</v>
      </c>
      <c r="K13" s="92">
        <v>11179000</v>
      </c>
      <c r="L13" s="92">
        <v>56490000</v>
      </c>
      <c r="M13" s="120">
        <f t="shared" si="0"/>
        <v>101127000</v>
      </c>
      <c r="N13" s="92">
        <v>34339840</v>
      </c>
      <c r="O13" s="92">
        <v>10607720</v>
      </c>
      <c r="P13" s="92">
        <v>45005000</v>
      </c>
      <c r="Q13" s="120">
        <f t="shared" si="3"/>
        <v>89952560</v>
      </c>
      <c r="R13" s="92">
        <v>34339840</v>
      </c>
      <c r="S13" s="92">
        <v>10738159</v>
      </c>
      <c r="T13" s="92">
        <v>45631000</v>
      </c>
      <c r="U13" s="120">
        <f t="shared" si="1"/>
        <v>90708999</v>
      </c>
    </row>
    <row r="14" spans="1:21" x14ac:dyDescent="0.35">
      <c r="A14" s="403" t="s">
        <v>423</v>
      </c>
      <c r="B14" s="404"/>
      <c r="C14" s="404"/>
      <c r="D14" s="405" t="s">
        <v>424</v>
      </c>
      <c r="E14" s="406"/>
      <c r="F14" s="92"/>
      <c r="G14" s="92"/>
      <c r="H14" s="93"/>
      <c r="I14" s="209"/>
      <c r="J14" s="92"/>
      <c r="K14" s="92"/>
      <c r="L14" s="92"/>
      <c r="M14" s="120"/>
      <c r="N14" s="92"/>
      <c r="O14" s="92"/>
      <c r="P14" s="92"/>
      <c r="Q14" s="120"/>
      <c r="R14" s="92"/>
      <c r="S14" s="92"/>
      <c r="T14" s="92">
        <v>2342123</v>
      </c>
      <c r="U14" s="120">
        <f t="shared" si="1"/>
        <v>2342123</v>
      </c>
    </row>
    <row r="15" spans="1:21" x14ac:dyDescent="0.35">
      <c r="A15" s="243" t="s">
        <v>425</v>
      </c>
      <c r="B15" s="244"/>
      <c r="C15" s="244"/>
      <c r="D15" s="310" t="s">
        <v>81</v>
      </c>
      <c r="E15" s="254"/>
      <c r="F15" s="92"/>
      <c r="G15" s="92"/>
      <c r="H15" s="93">
        <v>9005000</v>
      </c>
      <c r="I15" s="209">
        <f t="shared" si="2"/>
        <v>9005000</v>
      </c>
      <c r="J15" s="92"/>
      <c r="K15" s="92"/>
      <c r="L15" s="92">
        <v>9800000</v>
      </c>
      <c r="M15" s="120">
        <f t="shared" si="0"/>
        <v>9800000</v>
      </c>
      <c r="N15" s="92"/>
      <c r="O15" s="92"/>
      <c r="P15" s="92">
        <v>6000000</v>
      </c>
      <c r="Q15" s="120">
        <f t="shared" si="3"/>
        <v>6000000</v>
      </c>
      <c r="R15" s="92"/>
      <c r="S15" s="92"/>
      <c r="T15" s="92">
        <v>6000000</v>
      </c>
      <c r="U15" s="120">
        <f t="shared" si="1"/>
        <v>6000000</v>
      </c>
    </row>
    <row r="16" spans="1:21" x14ac:dyDescent="0.35">
      <c r="A16" s="259" t="s">
        <v>82</v>
      </c>
      <c r="B16" s="260"/>
      <c r="C16" s="294" t="s">
        <v>83</v>
      </c>
      <c r="D16" s="295"/>
      <c r="E16" s="295"/>
      <c r="F16" s="120"/>
      <c r="G16" s="120"/>
      <c r="H16" s="120"/>
      <c r="I16" s="209">
        <f t="shared" si="2"/>
        <v>0</v>
      </c>
      <c r="J16" s="92"/>
      <c r="K16" s="92"/>
      <c r="L16" s="92"/>
      <c r="M16" s="120">
        <f t="shared" si="0"/>
        <v>0</v>
      </c>
      <c r="N16" s="92"/>
      <c r="O16" s="92"/>
      <c r="P16" s="92"/>
      <c r="Q16" s="120">
        <f>SUM(N16:P16)</f>
        <v>0</v>
      </c>
      <c r="R16" s="92"/>
      <c r="S16" s="92"/>
      <c r="T16" s="92"/>
      <c r="U16" s="120">
        <f t="shared" si="1"/>
        <v>0</v>
      </c>
    </row>
    <row r="17" spans="1:21" x14ac:dyDescent="0.35">
      <c r="A17" s="243" t="s">
        <v>73</v>
      </c>
      <c r="B17" s="244"/>
      <c r="C17" s="244"/>
      <c r="D17" s="253" t="s">
        <v>84</v>
      </c>
      <c r="E17" s="254"/>
      <c r="F17" s="92">
        <v>165000</v>
      </c>
      <c r="G17" s="92">
        <v>0</v>
      </c>
      <c r="H17" s="92">
        <v>1250000</v>
      </c>
      <c r="I17" s="92">
        <f>SUM(F17:H17)</f>
        <v>1415000</v>
      </c>
      <c r="J17" s="92">
        <v>323000</v>
      </c>
      <c r="K17" s="92"/>
      <c r="L17" s="92">
        <v>4974000</v>
      </c>
      <c r="M17" s="120">
        <f t="shared" si="0"/>
        <v>5297000</v>
      </c>
      <c r="N17" s="92">
        <v>967000</v>
      </c>
      <c r="O17" s="92"/>
      <c r="P17" s="92">
        <v>1140000</v>
      </c>
      <c r="Q17" s="120">
        <f t="shared" si="3"/>
        <v>2107000</v>
      </c>
      <c r="R17" s="92">
        <v>967000</v>
      </c>
      <c r="S17" s="92"/>
      <c r="T17" s="92">
        <v>1446000</v>
      </c>
      <c r="U17" s="120">
        <f t="shared" si="1"/>
        <v>2413000</v>
      </c>
    </row>
    <row r="18" spans="1:21" ht="15" customHeight="1" x14ac:dyDescent="0.35">
      <c r="A18" s="243" t="s">
        <v>74</v>
      </c>
      <c r="B18" s="244"/>
      <c r="C18" s="244" t="s">
        <v>89</v>
      </c>
      <c r="D18" s="253" t="s">
        <v>31</v>
      </c>
      <c r="E18" s="254"/>
      <c r="F18" s="120">
        <v>0</v>
      </c>
      <c r="G18" s="120">
        <v>0</v>
      </c>
      <c r="H18" s="120">
        <v>21831000</v>
      </c>
      <c r="I18" s="209">
        <f t="shared" si="2"/>
        <v>21831000</v>
      </c>
      <c r="J18" s="92"/>
      <c r="K18" s="92"/>
      <c r="L18" s="92">
        <v>6365000</v>
      </c>
      <c r="M18" s="120">
        <f t="shared" si="0"/>
        <v>6365000</v>
      </c>
      <c r="N18" s="92"/>
      <c r="O18" s="92"/>
      <c r="P18" s="92">
        <v>77863290</v>
      </c>
      <c r="Q18" s="120">
        <f t="shared" si="3"/>
        <v>77863290</v>
      </c>
      <c r="R18" s="92"/>
      <c r="S18" s="92"/>
      <c r="T18" s="92">
        <v>77863290</v>
      </c>
      <c r="U18" s="120">
        <f t="shared" si="1"/>
        <v>77863290</v>
      </c>
    </row>
    <row r="19" spans="1:21" ht="15" customHeight="1" x14ac:dyDescent="0.35">
      <c r="A19" s="288" t="s">
        <v>88</v>
      </c>
      <c r="B19" s="289"/>
      <c r="C19" s="251" t="s">
        <v>237</v>
      </c>
      <c r="D19" s="251"/>
      <c r="E19" s="252"/>
      <c r="F19" s="120"/>
      <c r="G19" s="120"/>
      <c r="H19" s="93"/>
      <c r="I19" s="209">
        <f t="shared" si="2"/>
        <v>0</v>
      </c>
      <c r="J19" s="92"/>
      <c r="K19" s="92"/>
      <c r="L19" s="92"/>
      <c r="M19" s="120">
        <f t="shared" si="0"/>
        <v>0</v>
      </c>
      <c r="N19" s="92"/>
      <c r="O19" s="92"/>
      <c r="P19" s="92"/>
      <c r="Q19" s="120">
        <f t="shared" si="3"/>
        <v>0</v>
      </c>
      <c r="R19" s="92"/>
      <c r="S19" s="92"/>
      <c r="T19" s="92"/>
      <c r="U19" s="120">
        <f t="shared" si="1"/>
        <v>0</v>
      </c>
    </row>
    <row r="20" spans="1:21" ht="15" customHeight="1" x14ac:dyDescent="0.35">
      <c r="A20" s="241" t="s">
        <v>238</v>
      </c>
      <c r="B20" s="242"/>
      <c r="C20" s="242"/>
      <c r="D20" s="242"/>
      <c r="E20" s="166" t="s">
        <v>239</v>
      </c>
      <c r="F20" s="120"/>
      <c r="G20" s="120"/>
      <c r="H20" s="93">
        <v>60000</v>
      </c>
      <c r="I20" s="209">
        <f t="shared" si="2"/>
        <v>60000</v>
      </c>
      <c r="J20" s="92"/>
      <c r="K20" s="92"/>
      <c r="L20" s="92"/>
      <c r="M20" s="120">
        <f t="shared" si="0"/>
        <v>0</v>
      </c>
      <c r="N20" s="92"/>
      <c r="O20" s="92"/>
      <c r="P20" s="92">
        <v>60000</v>
      </c>
      <c r="Q20" s="120">
        <f t="shared" si="3"/>
        <v>60000</v>
      </c>
      <c r="R20" s="92"/>
      <c r="S20" s="92"/>
      <c r="T20" s="92">
        <v>60000</v>
      </c>
      <c r="U20" s="120">
        <f t="shared" si="1"/>
        <v>60000</v>
      </c>
    </row>
    <row r="21" spans="1:21" ht="15" customHeight="1" x14ac:dyDescent="0.35">
      <c r="A21" s="241" t="s">
        <v>240</v>
      </c>
      <c r="B21" s="242"/>
      <c r="C21" s="242"/>
      <c r="D21" s="242"/>
      <c r="E21" s="166" t="s">
        <v>307</v>
      </c>
      <c r="F21" s="120"/>
      <c r="G21" s="120"/>
      <c r="H21" s="93">
        <v>900000</v>
      </c>
      <c r="I21" s="209">
        <f t="shared" si="2"/>
        <v>900000</v>
      </c>
      <c r="J21" s="92"/>
      <c r="K21" s="92"/>
      <c r="L21" s="92">
        <v>1800000</v>
      </c>
      <c r="M21" s="120">
        <f t="shared" si="0"/>
        <v>1800000</v>
      </c>
      <c r="N21" s="92"/>
      <c r="O21" s="92"/>
      <c r="P21" s="92"/>
      <c r="Q21" s="120">
        <f t="shared" si="3"/>
        <v>0</v>
      </c>
      <c r="R21" s="92"/>
      <c r="S21" s="92"/>
      <c r="T21" s="92"/>
      <c r="U21" s="120">
        <f t="shared" si="1"/>
        <v>0</v>
      </c>
    </row>
    <row r="22" spans="1:21" ht="15" customHeight="1" x14ac:dyDescent="0.35">
      <c r="A22" s="241" t="s">
        <v>240</v>
      </c>
      <c r="B22" s="242"/>
      <c r="C22" s="242"/>
      <c r="D22" s="242"/>
      <c r="E22" s="166" t="s">
        <v>241</v>
      </c>
      <c r="F22" s="120"/>
      <c r="G22" s="120"/>
      <c r="H22" s="93">
        <v>385000</v>
      </c>
      <c r="I22" s="209">
        <f t="shared" si="2"/>
        <v>385000</v>
      </c>
      <c r="J22" s="92"/>
      <c r="K22" s="92"/>
      <c r="L22" s="92">
        <v>410000</v>
      </c>
      <c r="M22" s="120">
        <f t="shared" si="0"/>
        <v>410000</v>
      </c>
      <c r="N22" s="92"/>
      <c r="O22" s="92"/>
      <c r="P22" s="92">
        <v>410000</v>
      </c>
      <c r="Q22" s="120">
        <f t="shared" si="3"/>
        <v>410000</v>
      </c>
      <c r="R22" s="92"/>
      <c r="S22" s="92"/>
      <c r="T22" s="92">
        <v>410000</v>
      </c>
      <c r="U22" s="120">
        <f t="shared" si="1"/>
        <v>410000</v>
      </c>
    </row>
    <row r="23" spans="1:21" ht="15" customHeight="1" x14ac:dyDescent="0.35">
      <c r="A23" s="241" t="s">
        <v>305</v>
      </c>
      <c r="B23" s="242"/>
      <c r="C23" s="242"/>
      <c r="D23" s="242"/>
      <c r="E23" s="166" t="s">
        <v>317</v>
      </c>
      <c r="F23" s="120"/>
      <c r="G23" s="120"/>
      <c r="H23" s="93">
        <v>585000</v>
      </c>
      <c r="I23" s="209">
        <f t="shared" si="2"/>
        <v>585000</v>
      </c>
      <c r="J23" s="92"/>
      <c r="K23" s="92"/>
      <c r="L23" s="92"/>
      <c r="M23" s="120">
        <f t="shared" si="0"/>
        <v>0</v>
      </c>
      <c r="N23" s="92"/>
      <c r="O23" s="92"/>
      <c r="P23" s="92">
        <v>1530000</v>
      </c>
      <c r="Q23" s="120">
        <f t="shared" si="3"/>
        <v>1530000</v>
      </c>
      <c r="R23" s="92"/>
      <c r="S23" s="92"/>
      <c r="T23" s="92">
        <v>1530000</v>
      </c>
      <c r="U23" s="120">
        <f t="shared" si="1"/>
        <v>1530000</v>
      </c>
    </row>
    <row r="24" spans="1:21" ht="15" customHeight="1" x14ac:dyDescent="0.35">
      <c r="A24" s="241" t="s">
        <v>318</v>
      </c>
      <c r="B24" s="242"/>
      <c r="C24" s="242"/>
      <c r="D24" s="242"/>
      <c r="E24" s="166" t="s">
        <v>306</v>
      </c>
      <c r="F24" s="120"/>
      <c r="G24" s="120"/>
      <c r="H24" s="93">
        <v>4193000</v>
      </c>
      <c r="I24" s="209">
        <f t="shared" si="2"/>
        <v>4193000</v>
      </c>
      <c r="J24" s="92"/>
      <c r="K24" s="92"/>
      <c r="L24" s="92">
        <v>4152000</v>
      </c>
      <c r="M24" s="120">
        <f t="shared" si="0"/>
        <v>4152000</v>
      </c>
      <c r="N24" s="92"/>
      <c r="O24" s="92"/>
      <c r="P24" s="92">
        <v>1200000</v>
      </c>
      <c r="Q24" s="120">
        <f t="shared" si="3"/>
        <v>1200000</v>
      </c>
      <c r="R24" s="92"/>
      <c r="S24" s="92"/>
      <c r="T24" s="92">
        <v>1200000</v>
      </c>
      <c r="U24" s="120">
        <f t="shared" si="1"/>
        <v>1200000</v>
      </c>
    </row>
    <row r="25" spans="1:21" ht="15" customHeight="1" x14ac:dyDescent="0.35">
      <c r="A25" s="241" t="s">
        <v>319</v>
      </c>
      <c r="B25" s="242"/>
      <c r="C25" s="242"/>
      <c r="D25" s="242"/>
      <c r="E25" s="166" t="s">
        <v>320</v>
      </c>
      <c r="F25" s="120"/>
      <c r="G25" s="120"/>
      <c r="H25" s="93">
        <v>850000</v>
      </c>
      <c r="I25" s="209">
        <f t="shared" si="2"/>
        <v>850000</v>
      </c>
      <c r="J25" s="92"/>
      <c r="K25" s="92"/>
      <c r="L25" s="92">
        <v>900000</v>
      </c>
      <c r="M25" s="120">
        <f t="shared" si="0"/>
        <v>900000</v>
      </c>
      <c r="N25" s="92"/>
      <c r="O25" s="92"/>
      <c r="P25" s="92">
        <v>1000000</v>
      </c>
      <c r="Q25" s="120">
        <f t="shared" si="3"/>
        <v>1000000</v>
      </c>
      <c r="R25" s="92"/>
      <c r="S25" s="92"/>
      <c r="T25" s="92">
        <v>1000000</v>
      </c>
      <c r="U25" s="120">
        <f t="shared" si="1"/>
        <v>1000000</v>
      </c>
    </row>
    <row r="26" spans="1:21" ht="15" customHeight="1" x14ac:dyDescent="0.35">
      <c r="A26" s="292" t="s">
        <v>90</v>
      </c>
      <c r="B26" s="293"/>
      <c r="C26" s="294" t="s">
        <v>91</v>
      </c>
      <c r="D26" s="295"/>
      <c r="E26" s="295"/>
      <c r="F26" s="120"/>
      <c r="G26" s="120"/>
      <c r="H26" s="93">
        <v>1328000</v>
      </c>
      <c r="I26" s="209">
        <f t="shared" si="2"/>
        <v>1328000</v>
      </c>
      <c r="J26" s="92"/>
      <c r="K26" s="92"/>
      <c r="L26" s="92">
        <v>28908114</v>
      </c>
      <c r="M26" s="120">
        <f t="shared" si="0"/>
        <v>28908114</v>
      </c>
      <c r="N26" s="92"/>
      <c r="O26" s="92"/>
      <c r="P26" s="92">
        <v>149702894</v>
      </c>
      <c r="Q26" s="120">
        <f t="shared" si="3"/>
        <v>149702894</v>
      </c>
      <c r="R26" s="92"/>
      <c r="S26" s="92"/>
      <c r="T26" s="92">
        <v>145054219</v>
      </c>
      <c r="U26" s="120">
        <f t="shared" si="1"/>
        <v>145054219</v>
      </c>
    </row>
    <row r="27" spans="1:21" ht="15" customHeight="1" thickBot="1" x14ac:dyDescent="0.4">
      <c r="A27" s="311" t="s">
        <v>315</v>
      </c>
      <c r="B27" s="312"/>
      <c r="C27" s="286" t="s">
        <v>316</v>
      </c>
      <c r="D27" s="286"/>
      <c r="E27" s="287"/>
      <c r="F27" s="121"/>
      <c r="G27" s="121"/>
      <c r="H27" s="206">
        <v>5821000</v>
      </c>
      <c r="I27" s="209">
        <f t="shared" si="2"/>
        <v>5821000</v>
      </c>
      <c r="J27" s="92"/>
      <c r="K27" s="92"/>
      <c r="L27" s="92">
        <v>6632000</v>
      </c>
      <c r="M27" s="120">
        <f t="shared" si="0"/>
        <v>6632000</v>
      </c>
      <c r="N27" s="92"/>
      <c r="O27" s="92"/>
      <c r="P27" s="92">
        <v>6298141</v>
      </c>
      <c r="Q27" s="120">
        <f t="shared" si="3"/>
        <v>6298141</v>
      </c>
      <c r="R27" s="92"/>
      <c r="S27" s="92"/>
      <c r="T27" s="92">
        <v>6298141</v>
      </c>
      <c r="U27" s="120">
        <f t="shared" si="1"/>
        <v>6298141</v>
      </c>
    </row>
    <row r="28" spans="1:21" ht="15" customHeight="1" thickBot="1" x14ac:dyDescent="0.4">
      <c r="A28" s="103" t="s">
        <v>69</v>
      </c>
      <c r="B28" s="282" t="s">
        <v>92</v>
      </c>
      <c r="C28" s="283"/>
      <c r="D28" s="283"/>
      <c r="E28" s="283"/>
      <c r="F28" s="104">
        <f>SUM(F9:F26)</f>
        <v>51582000</v>
      </c>
      <c r="G28" s="104">
        <f>SUM(G9:G26)</f>
        <v>66223000</v>
      </c>
      <c r="H28" s="104">
        <f t="shared" ref="H28:M28" si="4">SUM(H9:H27)</f>
        <v>157885000</v>
      </c>
      <c r="I28" s="210">
        <f t="shared" si="4"/>
        <v>275690000</v>
      </c>
      <c r="J28" s="210">
        <f t="shared" si="4"/>
        <v>94976000</v>
      </c>
      <c r="K28" s="210">
        <f t="shared" si="4"/>
        <v>69342626</v>
      </c>
      <c r="L28" s="210">
        <f t="shared" si="4"/>
        <v>165699114</v>
      </c>
      <c r="M28" s="210">
        <f t="shared" si="4"/>
        <v>330017740</v>
      </c>
      <c r="N28" s="210">
        <f t="shared" ref="N28:U28" si="5">SUM(N9:N27)</f>
        <v>104262840</v>
      </c>
      <c r="O28" s="210">
        <f t="shared" si="5"/>
        <v>69069361</v>
      </c>
      <c r="P28" s="210">
        <f t="shared" si="5"/>
        <v>348585325</v>
      </c>
      <c r="Q28" s="210">
        <f t="shared" si="5"/>
        <v>521917526</v>
      </c>
      <c r="R28" s="210">
        <f t="shared" si="5"/>
        <v>104262840</v>
      </c>
      <c r="S28" s="210">
        <f t="shared" si="5"/>
        <v>71496887</v>
      </c>
      <c r="T28" s="210">
        <f t="shared" si="5"/>
        <v>348109025</v>
      </c>
      <c r="U28" s="210">
        <f t="shared" si="5"/>
        <v>523868752</v>
      </c>
    </row>
    <row r="29" spans="1:21" ht="15" customHeight="1" x14ac:dyDescent="0.35">
      <c r="A29" s="102" t="s">
        <v>93</v>
      </c>
      <c r="B29" s="290" t="s">
        <v>94</v>
      </c>
      <c r="C29" s="291"/>
      <c r="D29" s="291"/>
      <c r="E29" s="291"/>
      <c r="F29" s="122"/>
      <c r="G29" s="122"/>
      <c r="H29" s="122"/>
      <c r="I29" s="209">
        <f t="shared" si="2"/>
        <v>0</v>
      </c>
      <c r="J29" s="92"/>
      <c r="K29" s="92"/>
      <c r="L29" s="92"/>
      <c r="M29" s="120">
        <f t="shared" ref="M29:M55" si="6">SUM(J29:L29)</f>
        <v>0</v>
      </c>
      <c r="N29" s="92"/>
      <c r="O29" s="92"/>
      <c r="P29" s="92"/>
      <c r="Q29" s="120">
        <f t="shared" si="3"/>
        <v>0</v>
      </c>
      <c r="R29" s="92"/>
      <c r="S29" s="92"/>
      <c r="T29" s="92"/>
      <c r="U29" s="120">
        <f t="shared" ref="U29:U55" si="7">SUM(R29:T29)</f>
        <v>0</v>
      </c>
    </row>
    <row r="30" spans="1:21" ht="15" customHeight="1" x14ac:dyDescent="0.35">
      <c r="A30" s="259" t="s">
        <v>71</v>
      </c>
      <c r="B30" s="260"/>
      <c r="C30" s="294" t="s">
        <v>95</v>
      </c>
      <c r="D30" s="295"/>
      <c r="E30" s="295"/>
      <c r="F30" s="120"/>
      <c r="G30" s="120"/>
      <c r="H30" s="120"/>
      <c r="I30" s="209">
        <f t="shared" si="2"/>
        <v>0</v>
      </c>
      <c r="J30" s="92"/>
      <c r="K30" s="92"/>
      <c r="L30" s="92"/>
      <c r="M30" s="120">
        <f t="shared" si="6"/>
        <v>0</v>
      </c>
      <c r="N30" s="92"/>
      <c r="O30" s="92"/>
      <c r="P30" s="92"/>
      <c r="Q30" s="120">
        <f t="shared" si="3"/>
        <v>0</v>
      </c>
      <c r="R30" s="92"/>
      <c r="S30" s="92"/>
      <c r="T30" s="92"/>
      <c r="U30" s="120">
        <f t="shared" si="7"/>
        <v>0</v>
      </c>
    </row>
    <row r="31" spans="1:21" ht="15" customHeight="1" x14ac:dyDescent="0.35">
      <c r="A31" s="243" t="s">
        <v>73</v>
      </c>
      <c r="B31" s="244"/>
      <c r="C31" s="244"/>
      <c r="D31" s="239" t="s">
        <v>95</v>
      </c>
      <c r="E31" s="240"/>
      <c r="F31" s="92">
        <v>1747000</v>
      </c>
      <c r="G31" s="92">
        <v>120000</v>
      </c>
      <c r="H31" s="92">
        <v>14674000</v>
      </c>
      <c r="I31" s="209">
        <f t="shared" si="2"/>
        <v>16541000</v>
      </c>
      <c r="J31" s="92">
        <v>14334000</v>
      </c>
      <c r="K31" s="92">
        <v>162000</v>
      </c>
      <c r="L31" s="92">
        <v>2256000</v>
      </c>
      <c r="M31" s="120">
        <f t="shared" si="6"/>
        <v>16752000</v>
      </c>
      <c r="N31" s="92">
        <v>15604000</v>
      </c>
      <c r="O31" s="92">
        <v>93000</v>
      </c>
      <c r="P31" s="92">
        <v>2139000</v>
      </c>
      <c r="Q31" s="120">
        <f t="shared" si="3"/>
        <v>17836000</v>
      </c>
      <c r="R31" s="92">
        <v>15604259</v>
      </c>
      <c r="S31" s="92">
        <v>95224</v>
      </c>
      <c r="T31" s="92">
        <v>2139000</v>
      </c>
      <c r="U31" s="120">
        <f t="shared" si="7"/>
        <v>17838483</v>
      </c>
    </row>
    <row r="32" spans="1:21" ht="15" customHeight="1" x14ac:dyDescent="0.35">
      <c r="A32" s="243" t="s">
        <v>74</v>
      </c>
      <c r="B32" s="244"/>
      <c r="C32" s="244"/>
      <c r="D32" s="239" t="s">
        <v>242</v>
      </c>
      <c r="E32" s="240"/>
      <c r="F32" s="111"/>
      <c r="G32" s="111"/>
      <c r="H32" s="92"/>
      <c r="I32" s="209">
        <f t="shared" si="2"/>
        <v>0</v>
      </c>
      <c r="J32" s="92"/>
      <c r="K32" s="92"/>
      <c r="L32" s="92"/>
      <c r="M32" s="120">
        <f t="shared" si="6"/>
        <v>0</v>
      </c>
      <c r="N32" s="92"/>
      <c r="O32" s="92"/>
      <c r="P32" s="92"/>
      <c r="Q32" s="120">
        <f t="shared" si="3"/>
        <v>0</v>
      </c>
      <c r="R32" s="92"/>
      <c r="S32" s="92"/>
      <c r="T32" s="92"/>
      <c r="U32" s="120">
        <f t="shared" si="7"/>
        <v>0</v>
      </c>
    </row>
    <row r="33" spans="1:21" x14ac:dyDescent="0.35">
      <c r="A33" s="243" t="s">
        <v>96</v>
      </c>
      <c r="B33" s="244"/>
      <c r="C33" s="244"/>
      <c r="D33" s="244"/>
      <c r="E33" s="96" t="s">
        <v>99</v>
      </c>
      <c r="F33" s="111"/>
      <c r="G33" s="111"/>
      <c r="H33" s="92">
        <v>43080000</v>
      </c>
      <c r="I33" s="209">
        <f t="shared" si="2"/>
        <v>43080000</v>
      </c>
      <c r="J33" s="92"/>
      <c r="K33" s="92"/>
      <c r="L33" s="92">
        <v>35800000</v>
      </c>
      <c r="M33" s="120">
        <f t="shared" si="6"/>
        <v>35800000</v>
      </c>
      <c r="N33" s="92"/>
      <c r="O33" s="92"/>
      <c r="P33" s="92">
        <v>35765000</v>
      </c>
      <c r="Q33" s="120">
        <f t="shared" si="3"/>
        <v>35765000</v>
      </c>
      <c r="R33" s="92"/>
      <c r="S33" s="92"/>
      <c r="T33" s="92">
        <v>37857689</v>
      </c>
      <c r="U33" s="120">
        <f t="shared" si="7"/>
        <v>37857689</v>
      </c>
    </row>
    <row r="34" spans="1:21" x14ac:dyDescent="0.35">
      <c r="A34" s="243" t="s">
        <v>97</v>
      </c>
      <c r="B34" s="244"/>
      <c r="C34" s="244"/>
      <c r="D34" s="244"/>
      <c r="E34" s="97" t="s">
        <v>15</v>
      </c>
      <c r="F34" s="111"/>
      <c r="G34" s="111"/>
      <c r="H34" s="92"/>
      <c r="I34" s="209">
        <f t="shared" si="2"/>
        <v>0</v>
      </c>
      <c r="J34" s="92"/>
      <c r="K34" s="92"/>
      <c r="L34" s="92">
        <v>6650000</v>
      </c>
      <c r="M34" s="120">
        <f t="shared" si="6"/>
        <v>6650000</v>
      </c>
      <c r="N34" s="92"/>
      <c r="O34" s="92"/>
      <c r="P34" s="92">
        <v>6800000</v>
      </c>
      <c r="Q34" s="120">
        <f t="shared" si="3"/>
        <v>6800000</v>
      </c>
      <c r="R34" s="92"/>
      <c r="S34" s="92"/>
      <c r="T34" s="92">
        <v>6800000</v>
      </c>
      <c r="U34" s="120">
        <f t="shared" si="7"/>
        <v>6800000</v>
      </c>
    </row>
    <row r="35" spans="1:21" x14ac:dyDescent="0.35">
      <c r="A35" s="243" t="s">
        <v>98</v>
      </c>
      <c r="B35" s="244"/>
      <c r="C35" s="244"/>
      <c r="D35" s="244"/>
      <c r="E35" s="97" t="s">
        <v>64</v>
      </c>
      <c r="F35" s="123"/>
      <c r="G35" s="123"/>
      <c r="H35" s="94"/>
      <c r="I35" s="209">
        <f t="shared" si="2"/>
        <v>0</v>
      </c>
      <c r="J35" s="92"/>
      <c r="K35" s="92"/>
      <c r="L35" s="92">
        <v>200000</v>
      </c>
      <c r="M35" s="120">
        <f t="shared" si="6"/>
        <v>200000</v>
      </c>
      <c r="N35" s="92"/>
      <c r="O35" s="92"/>
      <c r="P35" s="92">
        <v>50000</v>
      </c>
      <c r="Q35" s="120">
        <f t="shared" si="3"/>
        <v>50000</v>
      </c>
      <c r="R35" s="92"/>
      <c r="S35" s="92"/>
      <c r="T35" s="92">
        <v>50000</v>
      </c>
      <c r="U35" s="120">
        <f t="shared" si="7"/>
        <v>50000</v>
      </c>
    </row>
    <row r="36" spans="1:21" x14ac:dyDescent="0.35">
      <c r="A36" s="243" t="s">
        <v>75</v>
      </c>
      <c r="B36" s="244"/>
      <c r="C36" s="244"/>
      <c r="D36" s="239" t="s">
        <v>100</v>
      </c>
      <c r="E36" s="240"/>
      <c r="F36" s="111"/>
      <c r="G36" s="111"/>
      <c r="H36" s="92"/>
      <c r="I36" s="209">
        <f t="shared" si="2"/>
        <v>0</v>
      </c>
      <c r="J36" s="92"/>
      <c r="K36" s="92"/>
      <c r="L36" s="92"/>
      <c r="M36" s="120">
        <f t="shared" si="6"/>
        <v>0</v>
      </c>
      <c r="N36" s="92"/>
      <c r="O36" s="92"/>
      <c r="P36" s="92"/>
      <c r="Q36" s="120">
        <f t="shared" si="3"/>
        <v>0</v>
      </c>
      <c r="R36" s="92"/>
      <c r="S36" s="92"/>
      <c r="T36" s="92"/>
      <c r="U36" s="120">
        <f t="shared" si="7"/>
        <v>0</v>
      </c>
    </row>
    <row r="37" spans="1:21" x14ac:dyDescent="0.35">
      <c r="A37" s="245" t="s">
        <v>85</v>
      </c>
      <c r="B37" s="303"/>
      <c r="C37" s="303"/>
      <c r="D37" s="303"/>
      <c r="E37" s="97" t="s">
        <v>243</v>
      </c>
      <c r="F37" s="111"/>
      <c r="G37" s="111"/>
      <c r="H37" s="92">
        <v>159049000</v>
      </c>
      <c r="I37" s="209">
        <f t="shared" si="2"/>
        <v>159049000</v>
      </c>
      <c r="J37" s="92"/>
      <c r="K37" s="92"/>
      <c r="L37" s="92">
        <v>178886704</v>
      </c>
      <c r="M37" s="120">
        <f t="shared" si="6"/>
        <v>178886704</v>
      </c>
      <c r="N37" s="92"/>
      <c r="O37" s="92"/>
      <c r="P37" s="92">
        <v>171132171</v>
      </c>
      <c r="Q37" s="120">
        <f t="shared" si="3"/>
        <v>171132171</v>
      </c>
      <c r="R37" s="92"/>
      <c r="S37" s="92"/>
      <c r="T37" s="92">
        <v>172708463</v>
      </c>
      <c r="U37" s="120">
        <f t="shared" si="7"/>
        <v>172708463</v>
      </c>
    </row>
    <row r="38" spans="1:21" x14ac:dyDescent="0.35">
      <c r="A38" s="243" t="s">
        <v>76</v>
      </c>
      <c r="B38" s="244"/>
      <c r="C38" s="244"/>
      <c r="D38" s="239" t="s">
        <v>101</v>
      </c>
      <c r="E38" s="240"/>
      <c r="F38" s="94"/>
      <c r="G38" s="94"/>
      <c r="H38" s="94"/>
      <c r="I38" s="209">
        <f t="shared" si="2"/>
        <v>0</v>
      </c>
      <c r="J38" s="92"/>
      <c r="K38" s="92"/>
      <c r="L38" s="92"/>
      <c r="M38" s="120">
        <f t="shared" si="6"/>
        <v>0</v>
      </c>
      <c r="N38" s="92"/>
      <c r="O38" s="92"/>
      <c r="P38" s="92"/>
      <c r="Q38" s="120">
        <f t="shared" si="3"/>
        <v>0</v>
      </c>
      <c r="R38" s="92"/>
      <c r="S38" s="92"/>
      <c r="T38" s="92"/>
      <c r="U38" s="120">
        <f t="shared" si="7"/>
        <v>0</v>
      </c>
    </row>
    <row r="39" spans="1:21" x14ac:dyDescent="0.35">
      <c r="A39" s="243" t="s">
        <v>77</v>
      </c>
      <c r="B39" s="244"/>
      <c r="C39" s="244"/>
      <c r="D39" s="244"/>
      <c r="E39" s="97" t="s">
        <v>102</v>
      </c>
      <c r="F39" s="94"/>
      <c r="G39" s="92">
        <v>8920000</v>
      </c>
      <c r="H39" s="92">
        <v>14494000</v>
      </c>
      <c r="I39" s="209">
        <f t="shared" si="2"/>
        <v>23414000</v>
      </c>
      <c r="J39" s="92"/>
      <c r="K39" s="92">
        <v>11233542</v>
      </c>
      <c r="L39" s="92">
        <v>12112000</v>
      </c>
      <c r="M39" s="120">
        <f t="shared" si="6"/>
        <v>23345542</v>
      </c>
      <c r="N39" s="92"/>
      <c r="O39" s="92">
        <v>9942675</v>
      </c>
      <c r="P39" s="92">
        <v>9750000</v>
      </c>
      <c r="Q39" s="120">
        <f t="shared" si="3"/>
        <v>19692675</v>
      </c>
      <c r="R39" s="92"/>
      <c r="S39" s="92">
        <v>9009012</v>
      </c>
      <c r="T39" s="92">
        <v>9750000</v>
      </c>
      <c r="U39" s="120">
        <f t="shared" si="7"/>
        <v>18759012</v>
      </c>
    </row>
    <row r="40" spans="1:21" x14ac:dyDescent="0.35">
      <c r="A40" s="243" t="s">
        <v>78</v>
      </c>
      <c r="B40" s="244"/>
      <c r="C40" s="244"/>
      <c r="D40" s="244"/>
      <c r="E40" s="97" t="s">
        <v>103</v>
      </c>
      <c r="F40" s="94"/>
      <c r="G40" s="94"/>
      <c r="H40" s="94">
        <v>300000</v>
      </c>
      <c r="I40" s="209">
        <f t="shared" si="2"/>
        <v>300000</v>
      </c>
      <c r="J40" s="92"/>
      <c r="K40" s="92"/>
      <c r="L40" s="92"/>
      <c r="M40" s="120">
        <f t="shared" si="6"/>
        <v>0</v>
      </c>
      <c r="N40" s="92"/>
      <c r="O40" s="92"/>
      <c r="P40" s="92"/>
      <c r="Q40" s="120">
        <f t="shared" si="3"/>
        <v>0</v>
      </c>
      <c r="R40" s="92"/>
      <c r="S40" s="92"/>
      <c r="T40" s="92"/>
      <c r="U40" s="120">
        <f t="shared" si="7"/>
        <v>0</v>
      </c>
    </row>
    <row r="41" spans="1:21" x14ac:dyDescent="0.35">
      <c r="A41" s="243" t="s">
        <v>79</v>
      </c>
      <c r="B41" s="244"/>
      <c r="C41" s="244"/>
      <c r="D41" s="244"/>
      <c r="E41" s="97" t="s">
        <v>285</v>
      </c>
      <c r="F41" s="94"/>
      <c r="G41" s="94"/>
      <c r="H41" s="94"/>
      <c r="I41" s="209">
        <f t="shared" si="2"/>
        <v>0</v>
      </c>
      <c r="J41" s="92"/>
      <c r="K41" s="92"/>
      <c r="L41" s="92"/>
      <c r="M41" s="120">
        <f t="shared" si="6"/>
        <v>0</v>
      </c>
      <c r="N41" s="92"/>
      <c r="O41" s="92"/>
      <c r="P41" s="92"/>
      <c r="Q41" s="120">
        <f t="shared" si="3"/>
        <v>0</v>
      </c>
      <c r="R41" s="92"/>
      <c r="S41" s="92"/>
      <c r="T41" s="92"/>
      <c r="U41" s="120">
        <f t="shared" si="7"/>
        <v>0</v>
      </c>
    </row>
    <row r="42" spans="1:21" x14ac:dyDescent="0.35">
      <c r="A42" s="243" t="s">
        <v>80</v>
      </c>
      <c r="B42" s="244"/>
      <c r="C42" s="244"/>
      <c r="D42" s="244"/>
      <c r="E42" s="97" t="s">
        <v>104</v>
      </c>
      <c r="F42" s="94"/>
      <c r="G42" s="94"/>
      <c r="H42" s="94"/>
      <c r="I42" s="209">
        <f t="shared" si="2"/>
        <v>0</v>
      </c>
      <c r="J42" s="92"/>
      <c r="K42" s="92"/>
      <c r="L42" s="92"/>
      <c r="M42" s="120">
        <f t="shared" si="6"/>
        <v>0</v>
      </c>
      <c r="N42" s="92"/>
      <c r="O42" s="92"/>
      <c r="P42" s="92"/>
      <c r="Q42" s="120">
        <f t="shared" si="3"/>
        <v>0</v>
      </c>
      <c r="R42" s="92"/>
      <c r="S42" s="92"/>
      <c r="T42" s="92"/>
      <c r="U42" s="120">
        <f t="shared" si="7"/>
        <v>0</v>
      </c>
    </row>
    <row r="43" spans="1:21" x14ac:dyDescent="0.35">
      <c r="A43" s="259" t="s">
        <v>82</v>
      </c>
      <c r="B43" s="260"/>
      <c r="C43" s="269" t="s">
        <v>105</v>
      </c>
      <c r="D43" s="270"/>
      <c r="E43" s="270"/>
      <c r="F43" s="120"/>
      <c r="G43" s="120"/>
      <c r="H43" s="120"/>
      <c r="I43" s="209">
        <f t="shared" si="2"/>
        <v>0</v>
      </c>
      <c r="J43" s="92"/>
      <c r="K43" s="92"/>
      <c r="L43" s="92"/>
      <c r="M43" s="120">
        <f t="shared" si="6"/>
        <v>0</v>
      </c>
      <c r="N43" s="92"/>
      <c r="O43" s="92"/>
      <c r="P43" s="92"/>
      <c r="Q43" s="120">
        <f t="shared" si="3"/>
        <v>0</v>
      </c>
      <c r="R43" s="92"/>
      <c r="S43" s="92"/>
      <c r="T43" s="92"/>
      <c r="U43" s="120">
        <f t="shared" si="7"/>
        <v>0</v>
      </c>
    </row>
    <row r="44" spans="1:21" x14ac:dyDescent="0.35">
      <c r="A44" s="243" t="s">
        <v>73</v>
      </c>
      <c r="B44" s="244"/>
      <c r="C44" s="244"/>
      <c r="D44" s="239" t="s">
        <v>108</v>
      </c>
      <c r="E44" s="240"/>
      <c r="F44" s="92"/>
      <c r="G44" s="92"/>
      <c r="H44" s="92"/>
      <c r="I44" s="209">
        <f t="shared" si="2"/>
        <v>0</v>
      </c>
      <c r="J44" s="92"/>
      <c r="K44" s="92"/>
      <c r="L44" s="92"/>
      <c r="M44" s="120">
        <f t="shared" si="6"/>
        <v>0</v>
      </c>
      <c r="N44" s="92"/>
      <c r="O44" s="92"/>
      <c r="P44" s="92"/>
      <c r="Q44" s="120">
        <f t="shared" si="3"/>
        <v>0</v>
      </c>
      <c r="R44" s="92"/>
      <c r="S44" s="92"/>
      <c r="T44" s="92"/>
      <c r="U44" s="120">
        <f t="shared" si="7"/>
        <v>0</v>
      </c>
    </row>
    <row r="45" spans="1:21" x14ac:dyDescent="0.35">
      <c r="A45" s="243" t="s">
        <v>106</v>
      </c>
      <c r="B45" s="244"/>
      <c r="C45" s="244"/>
      <c r="D45" s="244"/>
      <c r="E45" s="97" t="s">
        <v>139</v>
      </c>
      <c r="F45" s="92"/>
      <c r="G45" s="92"/>
      <c r="H45" s="92">
        <v>2500000</v>
      </c>
      <c r="I45" s="209">
        <f t="shared" si="2"/>
        <v>2500000</v>
      </c>
      <c r="J45" s="92"/>
      <c r="K45" s="92"/>
      <c r="L45" s="92">
        <v>8571000</v>
      </c>
      <c r="M45" s="120">
        <f t="shared" si="6"/>
        <v>8571000</v>
      </c>
      <c r="N45" s="92"/>
      <c r="O45" s="92"/>
      <c r="P45" s="92">
        <v>522000</v>
      </c>
      <c r="Q45" s="120">
        <f t="shared" si="3"/>
        <v>522000</v>
      </c>
      <c r="R45" s="92"/>
      <c r="S45" s="92"/>
      <c r="T45" s="92">
        <v>522000</v>
      </c>
      <c r="U45" s="120">
        <f t="shared" si="7"/>
        <v>522000</v>
      </c>
    </row>
    <row r="46" spans="1:21" x14ac:dyDescent="0.35">
      <c r="A46" s="243" t="s">
        <v>107</v>
      </c>
      <c r="B46" s="244"/>
      <c r="C46" s="244"/>
      <c r="D46" s="244"/>
      <c r="E46" s="97" t="s">
        <v>63</v>
      </c>
      <c r="F46" s="92"/>
      <c r="G46" s="92"/>
      <c r="H46" s="92"/>
      <c r="I46" s="209">
        <f t="shared" si="2"/>
        <v>0</v>
      </c>
      <c r="J46" s="92"/>
      <c r="K46" s="92"/>
      <c r="L46" s="92"/>
      <c r="M46" s="120">
        <f t="shared" si="6"/>
        <v>0</v>
      </c>
      <c r="N46" s="92"/>
      <c r="O46" s="92"/>
      <c r="P46" s="92"/>
      <c r="Q46" s="120">
        <f t="shared" si="3"/>
        <v>0</v>
      </c>
      <c r="R46" s="92"/>
      <c r="S46" s="92"/>
      <c r="T46" s="92"/>
      <c r="U46" s="120">
        <f t="shared" si="7"/>
        <v>0</v>
      </c>
    </row>
    <row r="47" spans="1:21" x14ac:dyDescent="0.35">
      <c r="A47" s="243" t="s">
        <v>74</v>
      </c>
      <c r="B47" s="244"/>
      <c r="C47" s="244"/>
      <c r="D47" s="239" t="s">
        <v>109</v>
      </c>
      <c r="E47" s="240"/>
      <c r="F47" s="92"/>
      <c r="G47" s="92"/>
      <c r="H47" s="92"/>
      <c r="I47" s="209">
        <f t="shared" si="2"/>
        <v>0</v>
      </c>
      <c r="J47" s="92"/>
      <c r="K47" s="92"/>
      <c r="L47" s="92"/>
      <c r="M47" s="120">
        <f t="shared" si="6"/>
        <v>0</v>
      </c>
      <c r="N47" s="92"/>
      <c r="O47" s="92"/>
      <c r="P47" s="92"/>
      <c r="Q47" s="120">
        <f t="shared" si="3"/>
        <v>0</v>
      </c>
      <c r="R47" s="92"/>
      <c r="S47" s="92"/>
      <c r="T47" s="92"/>
      <c r="U47" s="120">
        <f t="shared" si="7"/>
        <v>0</v>
      </c>
    </row>
    <row r="48" spans="1:21" x14ac:dyDescent="0.35">
      <c r="A48" s="243" t="s">
        <v>96</v>
      </c>
      <c r="B48" s="244"/>
      <c r="C48" s="244"/>
      <c r="D48" s="244"/>
      <c r="E48" s="97" t="s">
        <v>110</v>
      </c>
      <c r="F48" s="92"/>
      <c r="G48" s="92"/>
      <c r="H48" s="92"/>
      <c r="I48" s="209">
        <f t="shared" si="2"/>
        <v>0</v>
      </c>
      <c r="J48" s="92"/>
      <c r="K48" s="92"/>
      <c r="L48" s="92"/>
      <c r="M48" s="120">
        <f t="shared" si="6"/>
        <v>0</v>
      </c>
      <c r="N48" s="92"/>
      <c r="O48" s="92"/>
      <c r="P48" s="92">
        <v>186780296</v>
      </c>
      <c r="Q48" s="120">
        <f t="shared" si="3"/>
        <v>186780296</v>
      </c>
      <c r="R48" s="92"/>
      <c r="S48" s="92"/>
      <c r="T48" s="92">
        <v>186780296</v>
      </c>
      <c r="U48" s="120">
        <f t="shared" si="7"/>
        <v>186780296</v>
      </c>
    </row>
    <row r="49" spans="1:21" x14ac:dyDescent="0.35">
      <c r="A49" s="243" t="s">
        <v>97</v>
      </c>
      <c r="B49" s="244"/>
      <c r="C49" s="244"/>
      <c r="D49" s="244"/>
      <c r="E49" s="97" t="s">
        <v>111</v>
      </c>
      <c r="F49" s="92"/>
      <c r="G49" s="92"/>
      <c r="H49" s="92"/>
      <c r="I49" s="209">
        <f t="shared" si="2"/>
        <v>0</v>
      </c>
      <c r="J49" s="92"/>
      <c r="K49" s="92"/>
      <c r="L49" s="92"/>
      <c r="M49" s="120">
        <f t="shared" si="6"/>
        <v>0</v>
      </c>
      <c r="N49" s="92"/>
      <c r="O49" s="92"/>
      <c r="P49" s="92"/>
      <c r="Q49" s="120">
        <f t="shared" si="3"/>
        <v>0</v>
      </c>
      <c r="R49" s="92"/>
      <c r="S49" s="92"/>
      <c r="T49" s="92"/>
      <c r="U49" s="120">
        <f t="shared" si="7"/>
        <v>0</v>
      </c>
    </row>
    <row r="50" spans="1:21" x14ac:dyDescent="0.35">
      <c r="A50" s="243" t="s">
        <v>75</v>
      </c>
      <c r="B50" s="244"/>
      <c r="C50" s="244"/>
      <c r="D50" s="239" t="s">
        <v>112</v>
      </c>
      <c r="E50" s="240"/>
      <c r="F50" s="92"/>
      <c r="G50" s="92"/>
      <c r="H50" s="92"/>
      <c r="I50" s="209">
        <f t="shared" si="2"/>
        <v>0</v>
      </c>
      <c r="J50" s="92"/>
      <c r="K50" s="92"/>
      <c r="L50" s="92"/>
      <c r="M50" s="120">
        <f t="shared" si="6"/>
        <v>0</v>
      </c>
      <c r="N50" s="92"/>
      <c r="O50" s="92"/>
      <c r="P50" s="92"/>
      <c r="Q50" s="120">
        <f t="shared" si="3"/>
        <v>0</v>
      </c>
      <c r="R50" s="92"/>
      <c r="S50" s="92"/>
      <c r="T50" s="92"/>
      <c r="U50" s="120">
        <f t="shared" si="7"/>
        <v>0</v>
      </c>
    </row>
    <row r="51" spans="1:21" x14ac:dyDescent="0.35">
      <c r="A51" s="243" t="s">
        <v>85</v>
      </c>
      <c r="B51" s="244"/>
      <c r="C51" s="244"/>
      <c r="D51" s="244"/>
      <c r="E51" s="97" t="s">
        <v>113</v>
      </c>
      <c r="F51" s="92"/>
      <c r="G51" s="92"/>
      <c r="H51" s="92"/>
      <c r="I51" s="209">
        <f t="shared" si="2"/>
        <v>0</v>
      </c>
      <c r="J51" s="92"/>
      <c r="K51" s="92"/>
      <c r="L51" s="92"/>
      <c r="M51" s="120">
        <f t="shared" si="6"/>
        <v>0</v>
      </c>
      <c r="N51" s="92"/>
      <c r="O51" s="92"/>
      <c r="P51" s="92"/>
      <c r="Q51" s="120">
        <f t="shared" si="3"/>
        <v>0</v>
      </c>
      <c r="R51" s="92"/>
      <c r="S51" s="92"/>
      <c r="T51" s="92"/>
      <c r="U51" s="120">
        <f t="shared" si="7"/>
        <v>0</v>
      </c>
    </row>
    <row r="52" spans="1:21" x14ac:dyDescent="0.35">
      <c r="A52" s="245" t="s">
        <v>86</v>
      </c>
      <c r="B52" s="244"/>
      <c r="C52" s="244"/>
      <c r="D52" s="244"/>
      <c r="E52" s="97" t="s">
        <v>114</v>
      </c>
      <c r="F52" s="92"/>
      <c r="G52" s="92"/>
      <c r="H52" s="92"/>
      <c r="I52" s="209">
        <f t="shared" si="2"/>
        <v>0</v>
      </c>
      <c r="J52" s="92"/>
      <c r="K52" s="92"/>
      <c r="L52" s="92"/>
      <c r="M52" s="120">
        <f t="shared" si="6"/>
        <v>0</v>
      </c>
      <c r="N52" s="92"/>
      <c r="O52" s="92"/>
      <c r="P52" s="92"/>
      <c r="Q52" s="120">
        <f t="shared" si="3"/>
        <v>0</v>
      </c>
      <c r="R52" s="92"/>
      <c r="S52" s="92"/>
      <c r="T52" s="92"/>
      <c r="U52" s="120">
        <f t="shared" si="7"/>
        <v>0</v>
      </c>
    </row>
    <row r="53" spans="1:21" x14ac:dyDescent="0.35">
      <c r="A53" s="243" t="s">
        <v>87</v>
      </c>
      <c r="B53" s="244"/>
      <c r="C53" s="244"/>
      <c r="D53" s="244"/>
      <c r="E53" s="97" t="s">
        <v>143</v>
      </c>
      <c r="F53" s="92"/>
      <c r="G53" s="92"/>
      <c r="H53" s="92"/>
      <c r="I53" s="209">
        <f t="shared" si="2"/>
        <v>0</v>
      </c>
      <c r="J53" s="92"/>
      <c r="K53" s="92"/>
      <c r="L53" s="92"/>
      <c r="M53" s="120">
        <f t="shared" si="6"/>
        <v>0</v>
      </c>
      <c r="N53" s="92"/>
      <c r="O53" s="92"/>
      <c r="P53" s="92"/>
      <c r="Q53" s="120">
        <f t="shared" si="3"/>
        <v>0</v>
      </c>
      <c r="R53" s="92"/>
      <c r="S53" s="92"/>
      <c r="T53" s="92"/>
      <c r="U53" s="120">
        <f t="shared" si="7"/>
        <v>0</v>
      </c>
    </row>
    <row r="54" spans="1:21" x14ac:dyDescent="0.35">
      <c r="A54" s="259" t="s">
        <v>88</v>
      </c>
      <c r="B54" s="260"/>
      <c r="C54" s="269" t="s">
        <v>115</v>
      </c>
      <c r="D54" s="270"/>
      <c r="E54" s="270"/>
      <c r="F54" s="120"/>
      <c r="G54" s="120"/>
      <c r="H54" s="120"/>
      <c r="I54" s="209">
        <f t="shared" si="2"/>
        <v>0</v>
      </c>
      <c r="J54" s="92"/>
      <c r="K54" s="92"/>
      <c r="L54" s="92"/>
      <c r="M54" s="120">
        <f t="shared" si="6"/>
        <v>0</v>
      </c>
      <c r="N54" s="92"/>
      <c r="O54" s="92"/>
      <c r="P54" s="92"/>
      <c r="Q54" s="120">
        <f t="shared" si="3"/>
        <v>0</v>
      </c>
      <c r="R54" s="92"/>
      <c r="S54" s="92"/>
      <c r="T54" s="92"/>
      <c r="U54" s="120">
        <f t="shared" si="7"/>
        <v>0</v>
      </c>
    </row>
    <row r="55" spans="1:21" ht="14.6" thickBot="1" x14ac:dyDescent="0.4">
      <c r="A55" s="261" t="s">
        <v>90</v>
      </c>
      <c r="B55" s="262"/>
      <c r="C55" s="280" t="s">
        <v>116</v>
      </c>
      <c r="D55" s="281"/>
      <c r="E55" s="281"/>
      <c r="F55" s="124"/>
      <c r="G55" s="124"/>
      <c r="H55" s="107"/>
      <c r="I55" s="209">
        <f t="shared" si="2"/>
        <v>0</v>
      </c>
      <c r="J55" s="92"/>
      <c r="K55" s="92"/>
      <c r="L55" s="92"/>
      <c r="M55" s="120">
        <f t="shared" si="6"/>
        <v>0</v>
      </c>
      <c r="N55" s="92"/>
      <c r="O55" s="92"/>
      <c r="P55" s="92"/>
      <c r="Q55" s="120">
        <f t="shared" si="3"/>
        <v>0</v>
      </c>
      <c r="R55" s="92"/>
      <c r="S55" s="92"/>
      <c r="T55" s="92"/>
      <c r="U55" s="120">
        <f t="shared" si="7"/>
        <v>0</v>
      </c>
    </row>
    <row r="56" spans="1:21" ht="14.6" thickBot="1" x14ac:dyDescent="0.4">
      <c r="A56" s="103" t="s">
        <v>93</v>
      </c>
      <c r="B56" s="282" t="s">
        <v>117</v>
      </c>
      <c r="C56" s="283"/>
      <c r="D56" s="283"/>
      <c r="E56" s="283"/>
      <c r="F56" s="104">
        <f>SUM(F29:F55)</f>
        <v>1747000</v>
      </c>
      <c r="G56" s="104">
        <f>SUM(G29:G55)</f>
        <v>9040000</v>
      </c>
      <c r="H56" s="104">
        <f>SUM(H29:H55)</f>
        <v>234097000</v>
      </c>
      <c r="I56" s="209">
        <f t="shared" si="2"/>
        <v>244884000</v>
      </c>
      <c r="J56" s="105">
        <f>SUM(J30:J55)</f>
        <v>14334000</v>
      </c>
      <c r="K56" s="105">
        <f>SUM(K30:K55)</f>
        <v>11395542</v>
      </c>
      <c r="L56" s="105">
        <f>SUM(L30:L55)</f>
        <v>244475704</v>
      </c>
      <c r="M56" s="105">
        <f>SUM(J56:L56)</f>
        <v>270205246</v>
      </c>
      <c r="N56" s="105">
        <f>SUM(N30:N55)</f>
        <v>15604000</v>
      </c>
      <c r="O56" s="105">
        <f>SUM(O30:O55)</f>
        <v>10035675</v>
      </c>
      <c r="P56" s="105">
        <f>SUM(P30:P55)</f>
        <v>412938467</v>
      </c>
      <c r="Q56" s="105">
        <f>SUM(N56:P56)</f>
        <v>438578142</v>
      </c>
      <c r="R56" s="105">
        <f>SUM(R30:R55)</f>
        <v>15604259</v>
      </c>
      <c r="S56" s="105">
        <f>SUM(S30:S55)</f>
        <v>9104236</v>
      </c>
      <c r="T56" s="105">
        <f>SUM(T30:T55)</f>
        <v>416607448</v>
      </c>
      <c r="U56" s="105">
        <f>SUM(R56:T56)</f>
        <v>441315943</v>
      </c>
    </row>
    <row r="57" spans="1:21" ht="14.6" thickBot="1" x14ac:dyDescent="0.4">
      <c r="A57" s="278" t="s">
        <v>68</v>
      </c>
      <c r="B57" s="279"/>
      <c r="C57" s="279"/>
      <c r="D57" s="279"/>
      <c r="E57" s="279"/>
      <c r="F57" s="105">
        <f>SUM(F56-F28)</f>
        <v>-49835000</v>
      </c>
      <c r="G57" s="105">
        <f>SUM(G56-G28)</f>
        <v>-57183000</v>
      </c>
      <c r="H57" s="105">
        <f>SUM(H56-H28)</f>
        <v>76212000</v>
      </c>
      <c r="I57" s="105">
        <f t="shared" ref="I57:P57" si="8">SUM(I56-I28)</f>
        <v>-30806000</v>
      </c>
      <c r="J57" s="105">
        <f>SUM(J56-J28)</f>
        <v>-80642000</v>
      </c>
      <c r="K57" s="105">
        <f>SUM(K56-K28)</f>
        <v>-57947084</v>
      </c>
      <c r="L57" s="105">
        <f>SUM(L56-L28)</f>
        <v>78776590</v>
      </c>
      <c r="M57" s="105">
        <f>SUM(J57:L57)</f>
        <v>-59812494</v>
      </c>
      <c r="N57" s="105">
        <f t="shared" si="8"/>
        <v>-88658840</v>
      </c>
      <c r="O57" s="105">
        <f t="shared" si="8"/>
        <v>-59033686</v>
      </c>
      <c r="P57" s="105">
        <f t="shared" si="8"/>
        <v>64353142</v>
      </c>
      <c r="Q57" s="105">
        <f>SUM(N57:P57)</f>
        <v>-83339384</v>
      </c>
      <c r="R57" s="105">
        <f>SUM(R56-R28)</f>
        <v>-88658581</v>
      </c>
      <c r="S57" s="105">
        <f>SUM(S56-S28)</f>
        <v>-62392651</v>
      </c>
      <c r="T57" s="105">
        <f>SUM(T56-T28)</f>
        <v>68498423</v>
      </c>
      <c r="U57" s="105">
        <f>SUM(R57:T57)</f>
        <v>-82552809</v>
      </c>
    </row>
    <row r="58" spans="1:21" ht="14.6" thickBot="1" x14ac:dyDescent="0.4">
      <c r="A58" s="106" t="s">
        <v>118</v>
      </c>
      <c r="B58" s="249" t="s">
        <v>119</v>
      </c>
      <c r="C58" s="249"/>
      <c r="D58" s="249"/>
      <c r="E58" s="250"/>
      <c r="F58" s="104">
        <v>0</v>
      </c>
      <c r="G58" s="104">
        <v>0</v>
      </c>
      <c r="H58" s="210">
        <v>0</v>
      </c>
      <c r="I58" s="218">
        <v>0</v>
      </c>
      <c r="J58" s="219"/>
      <c r="K58" s="219"/>
      <c r="L58" s="219"/>
      <c r="M58" s="220">
        <f t="shared" ref="M58:M72" si="9">SUM(J58:L58)</f>
        <v>0</v>
      </c>
      <c r="N58" s="219"/>
      <c r="O58" s="219"/>
      <c r="P58" s="219"/>
      <c r="Q58" s="220">
        <f t="shared" si="3"/>
        <v>0</v>
      </c>
      <c r="R58" s="219"/>
      <c r="S58" s="219"/>
      <c r="T58" s="219"/>
      <c r="U58" s="220">
        <f t="shared" ref="U58:U66" si="10">SUM(R58:T58)</f>
        <v>0</v>
      </c>
    </row>
    <row r="59" spans="1:21" x14ac:dyDescent="0.35">
      <c r="A59" s="263" t="s">
        <v>120</v>
      </c>
      <c r="B59" s="264"/>
      <c r="C59" s="265" t="s">
        <v>144</v>
      </c>
      <c r="D59" s="266"/>
      <c r="E59" s="266"/>
      <c r="F59" s="125"/>
      <c r="G59" s="125"/>
      <c r="H59" s="125"/>
      <c r="I59" s="217">
        <f t="shared" si="2"/>
        <v>0</v>
      </c>
      <c r="J59" s="122"/>
      <c r="K59" s="122"/>
      <c r="L59" s="122"/>
      <c r="M59" s="125">
        <f t="shared" si="9"/>
        <v>0</v>
      </c>
      <c r="N59" s="122"/>
      <c r="O59" s="122"/>
      <c r="P59" s="122"/>
      <c r="Q59" s="125">
        <f t="shared" si="3"/>
        <v>0</v>
      </c>
      <c r="R59" s="122"/>
      <c r="S59" s="122"/>
      <c r="T59" s="122"/>
      <c r="U59" s="125">
        <f t="shared" si="10"/>
        <v>0</v>
      </c>
    </row>
    <row r="60" spans="1:21" x14ac:dyDescent="0.35">
      <c r="A60" s="243" t="s">
        <v>73</v>
      </c>
      <c r="B60" s="244"/>
      <c r="C60" s="244"/>
      <c r="D60" s="239" t="s">
        <v>121</v>
      </c>
      <c r="E60" s="240"/>
      <c r="F60" s="92"/>
      <c r="G60" s="92"/>
      <c r="H60" s="92">
        <v>10060000</v>
      </c>
      <c r="I60" s="209">
        <f t="shared" si="2"/>
        <v>10060000</v>
      </c>
      <c r="J60" s="92"/>
      <c r="K60" s="92"/>
      <c r="L60" s="92">
        <v>59812494</v>
      </c>
      <c r="M60" s="120">
        <f t="shared" si="9"/>
        <v>59812494</v>
      </c>
      <c r="N60" s="92">
        <v>57840</v>
      </c>
      <c r="O60" s="92">
        <v>1835364</v>
      </c>
      <c r="P60" s="92">
        <v>81446180</v>
      </c>
      <c r="Q60" s="120">
        <f t="shared" si="3"/>
        <v>83339384</v>
      </c>
      <c r="R60" s="92">
        <v>57581</v>
      </c>
      <c r="S60" s="92">
        <v>1833140</v>
      </c>
      <c r="T60" s="92">
        <v>80662088</v>
      </c>
      <c r="U60" s="120">
        <f t="shared" si="10"/>
        <v>82552809</v>
      </c>
    </row>
    <row r="61" spans="1:21" x14ac:dyDescent="0.35">
      <c r="A61" s="243" t="s">
        <v>74</v>
      </c>
      <c r="B61" s="244"/>
      <c r="C61" s="244"/>
      <c r="D61" s="239" t="s">
        <v>122</v>
      </c>
      <c r="E61" s="240"/>
      <c r="F61" s="92"/>
      <c r="G61" s="92"/>
      <c r="H61" s="92">
        <v>20746000</v>
      </c>
      <c r="I61" s="209">
        <f t="shared" si="2"/>
        <v>20746000</v>
      </c>
      <c r="J61" s="92"/>
      <c r="K61" s="92"/>
      <c r="L61" s="92"/>
      <c r="M61" s="120">
        <f t="shared" si="9"/>
        <v>0</v>
      </c>
      <c r="N61" s="92"/>
      <c r="O61" s="92"/>
      <c r="P61" s="92"/>
      <c r="Q61" s="120">
        <f t="shared" si="3"/>
        <v>0</v>
      </c>
      <c r="R61" s="92"/>
      <c r="S61" s="92"/>
      <c r="T61" s="92"/>
      <c r="U61" s="120">
        <f t="shared" si="10"/>
        <v>0</v>
      </c>
    </row>
    <row r="62" spans="1:21" x14ac:dyDescent="0.35">
      <c r="A62" s="98" t="s">
        <v>123</v>
      </c>
      <c r="B62" s="276" t="s">
        <v>124</v>
      </c>
      <c r="C62" s="277"/>
      <c r="D62" s="277"/>
      <c r="E62" s="277"/>
      <c r="F62" s="92"/>
      <c r="G62" s="92"/>
      <c r="H62" s="92"/>
      <c r="I62" s="209">
        <f t="shared" si="2"/>
        <v>0</v>
      </c>
      <c r="J62" s="92"/>
      <c r="K62" s="92"/>
      <c r="L62" s="92"/>
      <c r="M62" s="120">
        <f t="shared" si="9"/>
        <v>0</v>
      </c>
      <c r="N62" s="92"/>
      <c r="O62" s="92"/>
      <c r="P62" s="92"/>
      <c r="Q62" s="120">
        <f t="shared" si="3"/>
        <v>0</v>
      </c>
      <c r="R62" s="92"/>
      <c r="S62" s="92"/>
      <c r="T62" s="92"/>
      <c r="U62" s="120">
        <f t="shared" si="10"/>
        <v>0</v>
      </c>
    </row>
    <row r="63" spans="1:21" x14ac:dyDescent="0.35">
      <c r="A63" s="259" t="s">
        <v>125</v>
      </c>
      <c r="B63" s="260"/>
      <c r="C63" s="269" t="s">
        <v>126</v>
      </c>
      <c r="D63" s="270"/>
      <c r="E63" s="270"/>
      <c r="F63" s="120"/>
      <c r="G63" s="120"/>
      <c r="H63" s="120"/>
      <c r="I63" s="209">
        <f t="shared" si="2"/>
        <v>0</v>
      </c>
      <c r="J63" s="92"/>
      <c r="K63" s="92"/>
      <c r="L63" s="92"/>
      <c r="M63" s="120">
        <f t="shared" si="9"/>
        <v>0</v>
      </c>
      <c r="N63" s="92"/>
      <c r="O63" s="92"/>
      <c r="P63" s="92"/>
      <c r="Q63" s="120">
        <f t="shared" si="3"/>
        <v>0</v>
      </c>
      <c r="R63" s="92"/>
      <c r="S63" s="92"/>
      <c r="T63" s="92"/>
      <c r="U63" s="120">
        <f t="shared" si="10"/>
        <v>0</v>
      </c>
    </row>
    <row r="64" spans="1:21" x14ac:dyDescent="0.35">
      <c r="A64" s="259" t="s">
        <v>128</v>
      </c>
      <c r="B64" s="260"/>
      <c r="C64" s="269" t="s">
        <v>127</v>
      </c>
      <c r="D64" s="270"/>
      <c r="E64" s="270"/>
      <c r="F64" s="120"/>
      <c r="G64" s="120"/>
      <c r="H64" s="120"/>
      <c r="I64" s="209">
        <f t="shared" si="2"/>
        <v>0</v>
      </c>
      <c r="J64" s="92"/>
      <c r="K64" s="92"/>
      <c r="L64" s="92"/>
      <c r="M64" s="120">
        <f t="shared" si="9"/>
        <v>0</v>
      </c>
      <c r="N64" s="92"/>
      <c r="O64" s="92"/>
      <c r="P64" s="92"/>
      <c r="Q64" s="120">
        <f t="shared" si="3"/>
        <v>0</v>
      </c>
      <c r="R64" s="92"/>
      <c r="S64" s="92"/>
      <c r="T64" s="92"/>
      <c r="U64" s="120">
        <f t="shared" si="10"/>
        <v>0</v>
      </c>
    </row>
    <row r="65" spans="1:21" x14ac:dyDescent="0.35">
      <c r="A65" s="243" t="s">
        <v>73</v>
      </c>
      <c r="B65" s="244"/>
      <c r="C65" s="244"/>
      <c r="D65" s="239" t="s">
        <v>129</v>
      </c>
      <c r="E65" s="240"/>
      <c r="F65" s="92"/>
      <c r="G65" s="92"/>
      <c r="H65" s="92"/>
      <c r="I65" s="209">
        <f t="shared" si="2"/>
        <v>0</v>
      </c>
      <c r="J65" s="92"/>
      <c r="K65" s="92"/>
      <c r="L65" s="92"/>
      <c r="M65" s="120">
        <f t="shared" si="9"/>
        <v>0</v>
      </c>
      <c r="N65" s="92"/>
      <c r="O65" s="92"/>
      <c r="P65" s="92"/>
      <c r="Q65" s="120">
        <f t="shared" si="3"/>
        <v>0</v>
      </c>
      <c r="R65" s="92"/>
      <c r="S65" s="92"/>
      <c r="T65" s="92"/>
      <c r="U65" s="120">
        <f t="shared" si="10"/>
        <v>0</v>
      </c>
    </row>
    <row r="66" spans="1:21" ht="15" customHeight="1" thickBot="1" x14ac:dyDescent="0.4">
      <c r="A66" s="267" t="s">
        <v>74</v>
      </c>
      <c r="B66" s="268"/>
      <c r="C66" s="268"/>
      <c r="D66" s="299" t="s">
        <v>130</v>
      </c>
      <c r="E66" s="300"/>
      <c r="F66" s="107"/>
      <c r="G66" s="107"/>
      <c r="H66" s="107"/>
      <c r="I66" s="209">
        <f t="shared" si="2"/>
        <v>0</v>
      </c>
      <c r="J66" s="92"/>
      <c r="K66" s="92"/>
      <c r="L66" s="92"/>
      <c r="M66" s="120">
        <f t="shared" si="9"/>
        <v>0</v>
      </c>
      <c r="N66" s="92"/>
      <c r="O66" s="92"/>
      <c r="P66" s="92"/>
      <c r="Q66" s="120">
        <f t="shared" si="3"/>
        <v>0</v>
      </c>
      <c r="R66" s="92"/>
      <c r="S66" s="92"/>
      <c r="T66" s="92"/>
      <c r="U66" s="120">
        <f t="shared" si="10"/>
        <v>0</v>
      </c>
    </row>
    <row r="67" spans="1:21" ht="14.6" thickBot="1" x14ac:dyDescent="0.4">
      <c r="A67" s="106" t="s">
        <v>123</v>
      </c>
      <c r="B67" s="282" t="s">
        <v>131</v>
      </c>
      <c r="C67" s="283"/>
      <c r="D67" s="283"/>
      <c r="E67" s="283"/>
      <c r="F67" s="104"/>
      <c r="G67" s="104">
        <f>SUM(G60:G66)</f>
        <v>0</v>
      </c>
      <c r="H67" s="104">
        <f>SUM(H60:H66)</f>
        <v>30806000</v>
      </c>
      <c r="I67" s="104">
        <f t="shared" ref="I67:Q67" si="11">SUM(I60:I66)</f>
        <v>30806000</v>
      </c>
      <c r="J67" s="104">
        <f t="shared" si="11"/>
        <v>0</v>
      </c>
      <c r="K67" s="104">
        <f t="shared" si="11"/>
        <v>0</v>
      </c>
      <c r="L67" s="104">
        <f t="shared" si="11"/>
        <v>59812494</v>
      </c>
      <c r="M67" s="104">
        <f t="shared" si="11"/>
        <v>59812494</v>
      </c>
      <c r="N67" s="104">
        <f t="shared" si="11"/>
        <v>57840</v>
      </c>
      <c r="O67" s="104">
        <f t="shared" si="11"/>
        <v>1835364</v>
      </c>
      <c r="P67" s="104">
        <f t="shared" si="11"/>
        <v>81446180</v>
      </c>
      <c r="Q67" s="104">
        <f t="shared" si="11"/>
        <v>83339384</v>
      </c>
      <c r="R67" s="104">
        <f>SUM(R60:R66)</f>
        <v>57581</v>
      </c>
      <c r="S67" s="104">
        <f>SUM(S60:S66)</f>
        <v>1833140</v>
      </c>
      <c r="T67" s="104">
        <f>SUM(T60:T66)</f>
        <v>80662088</v>
      </c>
      <c r="U67" s="104">
        <f>SUM(U60:U66)</f>
        <v>82552809</v>
      </c>
    </row>
    <row r="68" spans="1:21" ht="29.25" customHeight="1" x14ac:dyDescent="0.35">
      <c r="A68" s="102" t="s">
        <v>132</v>
      </c>
      <c r="B68" s="265" t="s">
        <v>133</v>
      </c>
      <c r="C68" s="266"/>
      <c r="D68" s="266"/>
      <c r="E68" s="266"/>
      <c r="F68" s="122"/>
      <c r="G68" s="122"/>
      <c r="H68" s="122"/>
      <c r="I68" s="209">
        <f t="shared" ref="I68:I73" si="12">SUM(F68:H68)</f>
        <v>0</v>
      </c>
      <c r="J68" s="92"/>
      <c r="K68" s="92"/>
      <c r="L68" s="92"/>
      <c r="M68" s="120">
        <f t="shared" si="9"/>
        <v>0</v>
      </c>
      <c r="N68" s="92"/>
      <c r="O68" s="92"/>
      <c r="P68" s="92"/>
      <c r="Q68" s="120">
        <f t="shared" ref="Q68:Q74" si="13">SUM(N68:P68)</f>
        <v>0</v>
      </c>
      <c r="R68" s="92"/>
      <c r="S68" s="92"/>
      <c r="T68" s="92"/>
      <c r="U68" s="120">
        <f t="shared" ref="U68:U74" si="14">SUM(R68:T68)</f>
        <v>0</v>
      </c>
    </row>
    <row r="69" spans="1:21" x14ac:dyDescent="0.35">
      <c r="A69" s="259" t="s">
        <v>125</v>
      </c>
      <c r="B69" s="260"/>
      <c r="C69" s="269" t="s">
        <v>134</v>
      </c>
      <c r="D69" s="270"/>
      <c r="E69" s="270"/>
      <c r="F69" s="120"/>
      <c r="G69" s="120"/>
      <c r="H69" s="120"/>
      <c r="I69" s="209">
        <f t="shared" si="12"/>
        <v>0</v>
      </c>
      <c r="J69" s="92"/>
      <c r="K69" s="92"/>
      <c r="L69" s="92"/>
      <c r="M69" s="120">
        <f t="shared" si="9"/>
        <v>0</v>
      </c>
      <c r="N69" s="92"/>
      <c r="O69" s="92"/>
      <c r="P69" s="92"/>
      <c r="Q69" s="120">
        <f t="shared" si="13"/>
        <v>0</v>
      </c>
      <c r="R69" s="92"/>
      <c r="S69" s="92"/>
      <c r="T69" s="92"/>
      <c r="U69" s="120">
        <f t="shared" si="14"/>
        <v>0</v>
      </c>
    </row>
    <row r="70" spans="1:21" x14ac:dyDescent="0.35">
      <c r="A70" s="259" t="s">
        <v>128</v>
      </c>
      <c r="B70" s="260"/>
      <c r="C70" s="269" t="s">
        <v>135</v>
      </c>
      <c r="D70" s="270"/>
      <c r="E70" s="270"/>
      <c r="F70" s="120"/>
      <c r="G70" s="120"/>
      <c r="H70" s="120"/>
      <c r="I70" s="209">
        <f t="shared" si="12"/>
        <v>0</v>
      </c>
      <c r="J70" s="92"/>
      <c r="K70" s="92"/>
      <c r="L70" s="92"/>
      <c r="M70" s="120">
        <f t="shared" si="9"/>
        <v>0</v>
      </c>
      <c r="N70" s="92"/>
      <c r="O70" s="92"/>
      <c r="P70" s="92"/>
      <c r="Q70" s="120">
        <f t="shared" si="13"/>
        <v>0</v>
      </c>
      <c r="R70" s="92"/>
      <c r="S70" s="92"/>
      <c r="T70" s="92"/>
      <c r="U70" s="120">
        <f t="shared" si="14"/>
        <v>0</v>
      </c>
    </row>
    <row r="71" spans="1:21" x14ac:dyDescent="0.35">
      <c r="A71" s="243" t="s">
        <v>73</v>
      </c>
      <c r="B71" s="244"/>
      <c r="C71" s="244"/>
      <c r="D71" s="239" t="s">
        <v>136</v>
      </c>
      <c r="E71" s="240"/>
      <c r="F71" s="92"/>
      <c r="G71" s="92"/>
      <c r="H71" s="92"/>
      <c r="I71" s="209">
        <f t="shared" si="12"/>
        <v>0</v>
      </c>
      <c r="J71" s="92"/>
      <c r="K71" s="92"/>
      <c r="L71" s="92"/>
      <c r="M71" s="120">
        <f t="shared" si="9"/>
        <v>0</v>
      </c>
      <c r="N71" s="92"/>
      <c r="O71" s="92"/>
      <c r="P71" s="92"/>
      <c r="Q71" s="120">
        <f t="shared" si="13"/>
        <v>0</v>
      </c>
      <c r="R71" s="92"/>
      <c r="S71" s="92"/>
      <c r="T71" s="92"/>
      <c r="U71" s="120">
        <f t="shared" si="14"/>
        <v>0</v>
      </c>
    </row>
    <row r="72" spans="1:21" ht="14.6" thickBot="1" x14ac:dyDescent="0.4">
      <c r="A72" s="267" t="s">
        <v>74</v>
      </c>
      <c r="B72" s="268"/>
      <c r="C72" s="268"/>
      <c r="D72" s="297" t="s">
        <v>137</v>
      </c>
      <c r="E72" s="298"/>
      <c r="F72" s="107"/>
      <c r="G72" s="107"/>
      <c r="H72" s="107"/>
      <c r="I72" s="209">
        <f t="shared" si="12"/>
        <v>0</v>
      </c>
      <c r="J72" s="92"/>
      <c r="K72" s="92"/>
      <c r="L72" s="92"/>
      <c r="M72" s="120">
        <f t="shared" si="9"/>
        <v>0</v>
      </c>
      <c r="N72" s="92"/>
      <c r="O72" s="92"/>
      <c r="P72" s="92"/>
      <c r="Q72" s="120">
        <f t="shared" si="13"/>
        <v>0</v>
      </c>
      <c r="R72" s="92"/>
      <c r="S72" s="92"/>
      <c r="T72" s="92"/>
      <c r="U72" s="120">
        <f t="shared" si="14"/>
        <v>0</v>
      </c>
    </row>
    <row r="73" spans="1:21" ht="14.6" thickBot="1" x14ac:dyDescent="0.4">
      <c r="A73" s="103" t="s">
        <v>132</v>
      </c>
      <c r="B73" s="282" t="s">
        <v>138</v>
      </c>
      <c r="C73" s="283"/>
      <c r="D73" s="283"/>
      <c r="E73" s="283"/>
      <c r="F73" s="104"/>
      <c r="G73" s="104"/>
      <c r="H73" s="104">
        <f>SUM(H71:H72)</f>
        <v>0</v>
      </c>
      <c r="I73" s="213">
        <f t="shared" si="12"/>
        <v>0</v>
      </c>
      <c r="J73" s="214"/>
      <c r="K73" s="214"/>
      <c r="L73" s="214"/>
      <c r="M73" s="214">
        <f>SUM(J73:L73)</f>
        <v>0</v>
      </c>
      <c r="N73" s="214"/>
      <c r="O73" s="214"/>
      <c r="P73" s="214"/>
      <c r="Q73" s="214">
        <f t="shared" si="13"/>
        <v>0</v>
      </c>
      <c r="R73" s="214"/>
      <c r="S73" s="214"/>
      <c r="T73" s="214"/>
      <c r="U73" s="214">
        <f t="shared" si="14"/>
        <v>0</v>
      </c>
    </row>
    <row r="74" spans="1:21" x14ac:dyDescent="0.35">
      <c r="A74" s="273" t="s">
        <v>140</v>
      </c>
      <c r="B74" s="274"/>
      <c r="C74" s="274"/>
      <c r="D74" s="274"/>
      <c r="E74" s="275"/>
      <c r="F74" s="99">
        <f>SUM(F28+F73)</f>
        <v>51582000</v>
      </c>
      <c r="G74" s="99">
        <f t="shared" ref="G74:P74" si="15">SUM(G28+G73)</f>
        <v>66223000</v>
      </c>
      <c r="H74" s="99">
        <f t="shared" si="15"/>
        <v>157885000</v>
      </c>
      <c r="I74" s="99">
        <f t="shared" si="15"/>
        <v>275690000</v>
      </c>
      <c r="J74" s="99">
        <f>SUM(J28+J73)</f>
        <v>94976000</v>
      </c>
      <c r="K74" s="99">
        <f>SUM(K28+K73)</f>
        <v>69342626</v>
      </c>
      <c r="L74" s="99">
        <f>SUM(L28+L73)</f>
        <v>165699114</v>
      </c>
      <c r="M74" s="99">
        <f>SUM(J74:L74)</f>
        <v>330017740</v>
      </c>
      <c r="N74" s="99">
        <f t="shared" si="15"/>
        <v>104262840</v>
      </c>
      <c r="O74" s="99">
        <f t="shared" si="15"/>
        <v>69069361</v>
      </c>
      <c r="P74" s="99">
        <f t="shared" si="15"/>
        <v>348585325</v>
      </c>
      <c r="Q74" s="99">
        <f t="shared" si="13"/>
        <v>521917526</v>
      </c>
      <c r="R74" s="99">
        <f>SUM(R28+R73)</f>
        <v>104262840</v>
      </c>
      <c r="S74" s="99">
        <f>SUM(S28+S73)</f>
        <v>71496887</v>
      </c>
      <c r="T74" s="99">
        <f>SUM(T28+T73)</f>
        <v>348109025</v>
      </c>
      <c r="U74" s="99">
        <f t="shared" si="14"/>
        <v>523868752</v>
      </c>
    </row>
    <row r="75" spans="1:21" ht="14.6" thickBot="1" x14ac:dyDescent="0.4">
      <c r="A75" s="271" t="s">
        <v>141</v>
      </c>
      <c r="B75" s="272"/>
      <c r="C75" s="272"/>
      <c r="D75" s="272"/>
      <c r="E75" s="272"/>
      <c r="F75" s="95">
        <f>SUM(F56+F67)</f>
        <v>1747000</v>
      </c>
      <c r="G75" s="95">
        <f t="shared" ref="G75:Q75" si="16">SUM(G56+G67)</f>
        <v>9040000</v>
      </c>
      <c r="H75" s="95">
        <f t="shared" si="16"/>
        <v>264903000</v>
      </c>
      <c r="I75" s="95">
        <f t="shared" si="16"/>
        <v>275690000</v>
      </c>
      <c r="J75" s="95">
        <f t="shared" si="16"/>
        <v>14334000</v>
      </c>
      <c r="K75" s="95">
        <f t="shared" si="16"/>
        <v>11395542</v>
      </c>
      <c r="L75" s="95">
        <f t="shared" si="16"/>
        <v>304288198</v>
      </c>
      <c r="M75" s="95">
        <f t="shared" si="16"/>
        <v>330017740</v>
      </c>
      <c r="N75" s="95">
        <f t="shared" si="16"/>
        <v>15661840</v>
      </c>
      <c r="O75" s="95">
        <f t="shared" si="16"/>
        <v>11871039</v>
      </c>
      <c r="P75" s="95">
        <f t="shared" si="16"/>
        <v>494384647</v>
      </c>
      <c r="Q75" s="95">
        <f t="shared" si="16"/>
        <v>521917526</v>
      </c>
      <c r="R75" s="95">
        <f>SUM(R56+R67)</f>
        <v>15661840</v>
      </c>
      <c r="S75" s="95">
        <f>SUM(S56+S67)</f>
        <v>10937376</v>
      </c>
      <c r="T75" s="95">
        <f>SUM(T56+T67)</f>
        <v>497269536</v>
      </c>
      <c r="U75" s="95">
        <f>SUM(U56+U67)</f>
        <v>523868752</v>
      </c>
    </row>
    <row r="76" spans="1:21" x14ac:dyDescent="0.35">
      <c r="E76" s="91"/>
      <c r="F76" s="126"/>
      <c r="G76" s="126"/>
      <c r="H76" s="126"/>
      <c r="I76" s="126"/>
    </row>
    <row r="77" spans="1:21" x14ac:dyDescent="0.35">
      <c r="E77" s="91"/>
      <c r="F77" s="126"/>
      <c r="G77" s="126"/>
      <c r="H77" s="126"/>
      <c r="I77" s="126"/>
    </row>
    <row r="78" spans="1:21" ht="33" customHeight="1" x14ac:dyDescent="0.35">
      <c r="E78" s="91"/>
      <c r="F78" s="126"/>
      <c r="G78" s="126"/>
      <c r="H78" s="126"/>
      <c r="I78" s="126"/>
    </row>
    <row r="79" spans="1:21" x14ac:dyDescent="0.35">
      <c r="E79" s="91"/>
      <c r="F79" s="126"/>
      <c r="G79" s="126"/>
      <c r="H79" s="126"/>
      <c r="I79" s="126"/>
    </row>
    <row r="80" spans="1:21" x14ac:dyDescent="0.35">
      <c r="E80" s="91"/>
      <c r="F80" s="126"/>
      <c r="G80" s="126"/>
      <c r="H80" s="126"/>
      <c r="I80" s="126"/>
    </row>
    <row r="81" spans="5:9" x14ac:dyDescent="0.35">
      <c r="E81" s="91"/>
      <c r="F81" s="126"/>
      <c r="G81" s="126"/>
      <c r="H81" s="126"/>
      <c r="I81" s="126"/>
    </row>
    <row r="82" spans="5:9" x14ac:dyDescent="0.35">
      <c r="E82" s="91"/>
      <c r="F82" s="126"/>
      <c r="G82" s="126"/>
      <c r="H82" s="126"/>
      <c r="I82" s="126"/>
    </row>
    <row r="83" spans="5:9" x14ac:dyDescent="0.35">
      <c r="E83" s="91"/>
      <c r="F83" s="126"/>
      <c r="G83" s="126"/>
      <c r="H83" s="126"/>
      <c r="I83" s="126"/>
    </row>
    <row r="84" spans="5:9" x14ac:dyDescent="0.35">
      <c r="E84" s="91"/>
      <c r="F84" s="126"/>
      <c r="G84" s="126"/>
      <c r="H84" s="126"/>
      <c r="I84" s="126"/>
    </row>
    <row r="85" spans="5:9" ht="29.25" customHeight="1" x14ac:dyDescent="0.35">
      <c r="E85" s="91"/>
      <c r="F85" s="126"/>
      <c r="G85" s="126"/>
      <c r="H85" s="126"/>
      <c r="I85" s="126"/>
    </row>
    <row r="86" spans="5:9" x14ac:dyDescent="0.35">
      <c r="E86" s="91"/>
      <c r="F86" s="126"/>
      <c r="G86" s="126"/>
      <c r="H86" s="126"/>
      <c r="I86" s="126"/>
    </row>
    <row r="87" spans="5:9" x14ac:dyDescent="0.35">
      <c r="E87" s="91"/>
      <c r="F87" s="126"/>
      <c r="G87" s="126"/>
      <c r="H87" s="126"/>
      <c r="I87" s="126"/>
    </row>
    <row r="88" spans="5:9" x14ac:dyDescent="0.35">
      <c r="E88" s="91"/>
      <c r="F88" s="126"/>
      <c r="G88" s="126"/>
      <c r="H88" s="126"/>
      <c r="I88" s="126"/>
    </row>
    <row r="89" spans="5:9" x14ac:dyDescent="0.35">
      <c r="E89" s="91"/>
      <c r="F89" s="126"/>
      <c r="G89" s="126"/>
      <c r="H89" s="126"/>
      <c r="I89" s="126"/>
    </row>
    <row r="90" spans="5:9" x14ac:dyDescent="0.35">
      <c r="E90" s="91"/>
      <c r="F90" s="126"/>
      <c r="G90" s="126"/>
      <c r="H90" s="126"/>
      <c r="I90" s="126"/>
    </row>
    <row r="91" spans="5:9" x14ac:dyDescent="0.35">
      <c r="E91" s="91"/>
      <c r="F91" s="126"/>
      <c r="G91" s="126"/>
      <c r="H91" s="126"/>
      <c r="I91" s="126"/>
    </row>
    <row r="92" spans="5:9" x14ac:dyDescent="0.35">
      <c r="E92" s="91"/>
      <c r="F92" s="126"/>
      <c r="G92" s="126"/>
      <c r="H92" s="126"/>
      <c r="I92" s="126"/>
    </row>
    <row r="93" spans="5:9" x14ac:dyDescent="0.35">
      <c r="E93" s="91"/>
      <c r="F93" s="126"/>
      <c r="G93" s="126"/>
      <c r="H93" s="126"/>
      <c r="I93" s="126"/>
    </row>
    <row r="94" spans="5:9" x14ac:dyDescent="0.35">
      <c r="E94" s="91"/>
      <c r="F94" s="126"/>
      <c r="G94" s="126"/>
      <c r="H94" s="126"/>
      <c r="I94" s="126"/>
    </row>
    <row r="95" spans="5:9" x14ac:dyDescent="0.35">
      <c r="E95" s="91"/>
      <c r="F95" s="126"/>
      <c r="G95" s="126"/>
      <c r="H95" s="126"/>
      <c r="I95" s="126"/>
    </row>
    <row r="96" spans="5:9" x14ac:dyDescent="0.35">
      <c r="E96" s="91"/>
      <c r="F96" s="126"/>
      <c r="G96" s="126"/>
      <c r="H96" s="126"/>
      <c r="I96" s="126"/>
    </row>
    <row r="97" spans="5:9" x14ac:dyDescent="0.35">
      <c r="E97" s="91"/>
      <c r="F97" s="126"/>
      <c r="G97" s="126"/>
      <c r="H97" s="126"/>
      <c r="I97" s="126"/>
    </row>
    <row r="98" spans="5:9" x14ac:dyDescent="0.35">
      <c r="E98" s="91"/>
      <c r="F98" s="126"/>
      <c r="G98" s="126"/>
      <c r="H98" s="126"/>
      <c r="I98" s="126"/>
    </row>
    <row r="99" spans="5:9" x14ac:dyDescent="0.35">
      <c r="E99" s="91"/>
      <c r="F99" s="126"/>
      <c r="G99" s="126"/>
      <c r="H99" s="126"/>
      <c r="I99" s="126"/>
    </row>
    <row r="100" spans="5:9" x14ac:dyDescent="0.35">
      <c r="E100" s="91"/>
      <c r="F100" s="126"/>
      <c r="G100" s="126"/>
      <c r="H100" s="126"/>
      <c r="I100" s="126"/>
    </row>
    <row r="101" spans="5:9" x14ac:dyDescent="0.35">
      <c r="E101" s="91"/>
      <c r="F101" s="126"/>
      <c r="G101" s="126"/>
      <c r="H101" s="126"/>
      <c r="I101" s="126"/>
    </row>
    <row r="102" spans="5:9" x14ac:dyDescent="0.35">
      <c r="E102" s="91"/>
      <c r="F102" s="126"/>
      <c r="G102" s="126"/>
      <c r="H102" s="126"/>
      <c r="I102" s="126"/>
    </row>
    <row r="103" spans="5:9" x14ac:dyDescent="0.35">
      <c r="E103" s="91"/>
      <c r="F103" s="126"/>
      <c r="G103" s="126"/>
      <c r="H103" s="126"/>
      <c r="I103" s="126"/>
    </row>
    <row r="104" spans="5:9" x14ac:dyDescent="0.35">
      <c r="E104" s="91"/>
      <c r="F104" s="126"/>
      <c r="G104" s="126"/>
      <c r="H104" s="126"/>
      <c r="I104" s="126"/>
    </row>
    <row r="105" spans="5:9" x14ac:dyDescent="0.35">
      <c r="E105" s="91"/>
      <c r="F105" s="126"/>
      <c r="G105" s="126"/>
      <c r="H105" s="126"/>
      <c r="I105" s="126"/>
    </row>
    <row r="106" spans="5:9" x14ac:dyDescent="0.35">
      <c r="E106" s="91"/>
      <c r="F106" s="126"/>
      <c r="G106" s="126"/>
      <c r="H106" s="126"/>
      <c r="I106" s="126"/>
    </row>
    <row r="107" spans="5:9" x14ac:dyDescent="0.35">
      <c r="E107" s="91"/>
      <c r="F107" s="126"/>
      <c r="G107" s="126"/>
      <c r="H107" s="126"/>
      <c r="I107" s="126"/>
    </row>
    <row r="108" spans="5:9" x14ac:dyDescent="0.35">
      <c r="E108" s="91"/>
      <c r="F108" s="126"/>
      <c r="G108" s="126"/>
      <c r="H108" s="126"/>
      <c r="I108" s="126"/>
    </row>
    <row r="109" spans="5:9" x14ac:dyDescent="0.35">
      <c r="E109" s="91"/>
      <c r="F109" s="126"/>
      <c r="G109" s="126"/>
      <c r="H109" s="126"/>
      <c r="I109" s="126"/>
    </row>
    <row r="110" spans="5:9" x14ac:dyDescent="0.35">
      <c r="E110" s="91"/>
      <c r="F110" s="126"/>
      <c r="G110" s="126"/>
      <c r="H110" s="126"/>
      <c r="I110" s="126"/>
    </row>
    <row r="111" spans="5:9" x14ac:dyDescent="0.35">
      <c r="E111" s="91"/>
      <c r="F111" s="126"/>
      <c r="G111" s="126"/>
      <c r="H111" s="126"/>
      <c r="I111" s="126"/>
    </row>
    <row r="112" spans="5:9" x14ac:dyDescent="0.35">
      <c r="E112" s="91"/>
      <c r="F112" s="126"/>
      <c r="G112" s="126"/>
      <c r="H112" s="126"/>
      <c r="I112" s="126"/>
    </row>
    <row r="113" spans="5:9" x14ac:dyDescent="0.35">
      <c r="E113" s="91"/>
      <c r="F113" s="126"/>
      <c r="G113" s="126"/>
      <c r="H113" s="126"/>
      <c r="I113" s="126"/>
    </row>
    <row r="114" spans="5:9" x14ac:dyDescent="0.35">
      <c r="E114" s="91"/>
      <c r="F114" s="126"/>
      <c r="G114" s="126"/>
      <c r="H114" s="126"/>
      <c r="I114" s="126"/>
    </row>
    <row r="115" spans="5:9" x14ac:dyDescent="0.35">
      <c r="E115" s="91"/>
      <c r="F115" s="126"/>
      <c r="G115" s="126"/>
      <c r="H115" s="126"/>
      <c r="I115" s="126"/>
    </row>
    <row r="116" spans="5:9" x14ac:dyDescent="0.35">
      <c r="E116" s="91"/>
      <c r="F116" s="126"/>
      <c r="G116" s="126"/>
      <c r="H116" s="126"/>
      <c r="I116" s="126"/>
    </row>
    <row r="117" spans="5:9" x14ac:dyDescent="0.35">
      <c r="E117" s="91"/>
      <c r="F117" s="126"/>
      <c r="G117" s="126"/>
      <c r="H117" s="126"/>
      <c r="I117" s="126"/>
    </row>
    <row r="118" spans="5:9" x14ac:dyDescent="0.35">
      <c r="E118" s="91"/>
      <c r="F118" s="126"/>
      <c r="G118" s="126"/>
      <c r="H118" s="126"/>
      <c r="I118" s="126"/>
    </row>
    <row r="119" spans="5:9" x14ac:dyDescent="0.35">
      <c r="E119" s="91"/>
      <c r="F119" s="126"/>
      <c r="G119" s="126"/>
      <c r="H119" s="126"/>
      <c r="I119" s="126"/>
    </row>
    <row r="120" spans="5:9" x14ac:dyDescent="0.35">
      <c r="E120" s="91"/>
      <c r="F120" s="126"/>
      <c r="G120" s="126"/>
      <c r="H120" s="126"/>
      <c r="I120" s="126"/>
    </row>
    <row r="121" spans="5:9" x14ac:dyDescent="0.35">
      <c r="E121" s="91"/>
      <c r="F121" s="126"/>
      <c r="G121" s="126"/>
      <c r="H121" s="126"/>
      <c r="I121" s="126"/>
    </row>
    <row r="122" spans="5:9" x14ac:dyDescent="0.35">
      <c r="E122" s="91"/>
      <c r="F122" s="126"/>
      <c r="G122" s="126"/>
      <c r="H122" s="126"/>
      <c r="I122" s="126"/>
    </row>
    <row r="123" spans="5:9" x14ac:dyDescent="0.35">
      <c r="E123" s="91"/>
      <c r="F123" s="126"/>
      <c r="G123" s="126"/>
      <c r="H123" s="126"/>
      <c r="I123" s="126"/>
    </row>
    <row r="124" spans="5:9" x14ac:dyDescent="0.35">
      <c r="E124" s="91"/>
      <c r="F124" s="126"/>
      <c r="G124" s="126"/>
      <c r="H124" s="126"/>
      <c r="I124" s="126"/>
    </row>
    <row r="125" spans="5:9" x14ac:dyDescent="0.35">
      <c r="E125" s="91"/>
      <c r="F125" s="126"/>
      <c r="G125" s="126"/>
      <c r="H125" s="126"/>
      <c r="I125" s="126"/>
    </row>
    <row r="126" spans="5:9" x14ac:dyDescent="0.35">
      <c r="E126" s="91"/>
      <c r="F126" s="126"/>
      <c r="G126" s="126"/>
      <c r="H126" s="126"/>
      <c r="I126" s="126"/>
    </row>
    <row r="127" spans="5:9" x14ac:dyDescent="0.35">
      <c r="E127" s="91"/>
      <c r="F127" s="126"/>
      <c r="G127" s="126"/>
      <c r="H127" s="126"/>
      <c r="I127" s="126"/>
    </row>
    <row r="128" spans="5:9" x14ac:dyDescent="0.35">
      <c r="E128" s="91"/>
      <c r="F128" s="126"/>
      <c r="G128" s="126"/>
      <c r="H128" s="126"/>
      <c r="I128" s="126"/>
    </row>
    <row r="129" spans="5:9" x14ac:dyDescent="0.35">
      <c r="E129" s="91"/>
      <c r="F129" s="126"/>
      <c r="G129" s="126"/>
      <c r="H129" s="126"/>
      <c r="I129" s="126"/>
    </row>
    <row r="130" spans="5:9" x14ac:dyDescent="0.35">
      <c r="E130" s="91"/>
      <c r="F130" s="126"/>
      <c r="G130" s="126"/>
      <c r="H130" s="126"/>
      <c r="I130" s="126"/>
    </row>
    <row r="131" spans="5:9" x14ac:dyDescent="0.35">
      <c r="E131" s="91"/>
      <c r="F131" s="126"/>
      <c r="G131" s="126"/>
      <c r="H131" s="126"/>
      <c r="I131" s="126"/>
    </row>
    <row r="132" spans="5:9" x14ac:dyDescent="0.35">
      <c r="E132" s="91"/>
      <c r="F132" s="126"/>
      <c r="G132" s="126"/>
      <c r="H132" s="126"/>
      <c r="I132" s="126"/>
    </row>
    <row r="133" spans="5:9" x14ac:dyDescent="0.35">
      <c r="E133" s="91"/>
      <c r="F133" s="126"/>
      <c r="G133" s="126"/>
      <c r="H133" s="126"/>
      <c r="I133" s="126"/>
    </row>
    <row r="134" spans="5:9" x14ac:dyDescent="0.35">
      <c r="E134" s="91"/>
      <c r="F134" s="126"/>
      <c r="G134" s="126"/>
      <c r="H134" s="126"/>
      <c r="I134" s="126"/>
    </row>
    <row r="135" spans="5:9" x14ac:dyDescent="0.35">
      <c r="E135" s="91"/>
      <c r="F135" s="126"/>
      <c r="G135" s="126"/>
      <c r="H135" s="126"/>
      <c r="I135" s="126"/>
    </row>
    <row r="136" spans="5:9" x14ac:dyDescent="0.35">
      <c r="E136" s="91"/>
      <c r="F136" s="126"/>
      <c r="G136" s="126"/>
      <c r="H136" s="126"/>
      <c r="I136" s="126"/>
    </row>
    <row r="137" spans="5:9" x14ac:dyDescent="0.35">
      <c r="E137" s="91"/>
      <c r="F137" s="126"/>
      <c r="G137" s="126"/>
      <c r="H137" s="126"/>
      <c r="I137" s="126"/>
    </row>
    <row r="138" spans="5:9" x14ac:dyDescent="0.35">
      <c r="E138" s="91"/>
      <c r="F138" s="126"/>
      <c r="G138" s="126"/>
      <c r="H138" s="126"/>
      <c r="I138" s="126"/>
    </row>
    <row r="139" spans="5:9" x14ac:dyDescent="0.35">
      <c r="E139" s="91"/>
      <c r="F139" s="126"/>
      <c r="G139" s="126"/>
      <c r="H139" s="126"/>
      <c r="I139" s="126"/>
    </row>
    <row r="140" spans="5:9" x14ac:dyDescent="0.35">
      <c r="E140" s="91"/>
      <c r="F140" s="126"/>
      <c r="G140" s="126"/>
      <c r="H140" s="126"/>
      <c r="I140" s="126"/>
    </row>
    <row r="141" spans="5:9" x14ac:dyDescent="0.35">
      <c r="E141" s="91"/>
      <c r="F141" s="126"/>
      <c r="G141" s="126"/>
      <c r="H141" s="126"/>
      <c r="I141" s="126"/>
    </row>
    <row r="142" spans="5:9" x14ac:dyDescent="0.35">
      <c r="E142" s="91"/>
      <c r="F142" s="126"/>
      <c r="G142" s="126"/>
      <c r="H142" s="126"/>
      <c r="I142" s="126"/>
    </row>
    <row r="143" spans="5:9" x14ac:dyDescent="0.35">
      <c r="E143" s="91"/>
      <c r="F143" s="126"/>
      <c r="G143" s="126"/>
      <c r="H143" s="126"/>
      <c r="I143" s="126"/>
    </row>
    <row r="144" spans="5:9" x14ac:dyDescent="0.35">
      <c r="E144" s="91"/>
      <c r="F144" s="126"/>
      <c r="G144" s="126"/>
      <c r="H144" s="126"/>
      <c r="I144" s="126"/>
    </row>
    <row r="145" spans="5:9" x14ac:dyDescent="0.35">
      <c r="E145" s="91"/>
      <c r="F145" s="126"/>
      <c r="G145" s="126"/>
      <c r="H145" s="126"/>
      <c r="I145" s="126"/>
    </row>
    <row r="146" spans="5:9" x14ac:dyDescent="0.35">
      <c r="E146" s="91"/>
      <c r="F146" s="126"/>
      <c r="G146" s="126"/>
      <c r="H146" s="126"/>
      <c r="I146" s="126"/>
    </row>
    <row r="147" spans="5:9" x14ac:dyDescent="0.35">
      <c r="E147" s="91"/>
      <c r="F147" s="126"/>
      <c r="G147" s="126"/>
      <c r="H147" s="126"/>
      <c r="I147" s="126"/>
    </row>
    <row r="148" spans="5:9" x14ac:dyDescent="0.35">
      <c r="E148" s="91"/>
      <c r="F148" s="126"/>
      <c r="G148" s="126"/>
      <c r="H148" s="126"/>
      <c r="I148" s="126"/>
    </row>
    <row r="149" spans="5:9" x14ac:dyDescent="0.35">
      <c r="E149" s="91"/>
      <c r="F149" s="126"/>
      <c r="G149" s="126"/>
      <c r="H149" s="126"/>
      <c r="I149" s="126"/>
    </row>
    <row r="150" spans="5:9" x14ac:dyDescent="0.35">
      <c r="E150" s="91"/>
      <c r="F150" s="126"/>
      <c r="G150" s="126"/>
      <c r="H150" s="126"/>
      <c r="I150" s="126"/>
    </row>
    <row r="151" spans="5:9" x14ac:dyDescent="0.35">
      <c r="E151" s="91"/>
      <c r="F151" s="126"/>
      <c r="G151" s="126"/>
      <c r="H151" s="126"/>
      <c r="I151" s="126"/>
    </row>
    <row r="152" spans="5:9" x14ac:dyDescent="0.35">
      <c r="E152" s="91"/>
      <c r="F152" s="126"/>
      <c r="G152" s="126"/>
      <c r="H152" s="126"/>
      <c r="I152" s="126"/>
    </row>
    <row r="153" spans="5:9" x14ac:dyDescent="0.35">
      <c r="E153" s="91"/>
      <c r="F153" s="126"/>
      <c r="G153" s="126"/>
      <c r="H153" s="126"/>
      <c r="I153" s="126"/>
    </row>
    <row r="154" spans="5:9" x14ac:dyDescent="0.35">
      <c r="E154" s="91"/>
      <c r="F154" s="126"/>
      <c r="G154" s="126"/>
      <c r="H154" s="126"/>
      <c r="I154" s="126"/>
    </row>
    <row r="155" spans="5:9" x14ac:dyDescent="0.35">
      <c r="E155" s="91"/>
      <c r="F155" s="126"/>
      <c r="G155" s="126"/>
      <c r="H155" s="126"/>
      <c r="I155" s="126"/>
    </row>
    <row r="156" spans="5:9" x14ac:dyDescent="0.35">
      <c r="E156" s="91"/>
      <c r="F156" s="126"/>
      <c r="G156" s="126"/>
      <c r="H156" s="126"/>
      <c r="I156" s="126"/>
    </row>
    <row r="157" spans="5:9" x14ac:dyDescent="0.35">
      <c r="E157" s="91"/>
      <c r="F157" s="126"/>
      <c r="G157" s="126"/>
      <c r="H157" s="126"/>
      <c r="I157" s="126"/>
    </row>
    <row r="158" spans="5:9" x14ac:dyDescent="0.35">
      <c r="E158" s="91"/>
      <c r="F158" s="126"/>
      <c r="G158" s="126"/>
      <c r="H158" s="126"/>
      <c r="I158" s="126"/>
    </row>
    <row r="159" spans="5:9" x14ac:dyDescent="0.35">
      <c r="E159" s="91"/>
      <c r="F159" s="126"/>
      <c r="G159" s="126"/>
      <c r="H159" s="126"/>
      <c r="I159" s="126"/>
    </row>
    <row r="160" spans="5:9" x14ac:dyDescent="0.35">
      <c r="E160" s="91"/>
      <c r="F160" s="126"/>
      <c r="G160" s="126"/>
      <c r="H160" s="126"/>
      <c r="I160" s="126"/>
    </row>
    <row r="161" spans="5:9" x14ac:dyDescent="0.35">
      <c r="E161" s="91"/>
      <c r="F161" s="126"/>
      <c r="G161" s="126"/>
      <c r="H161" s="126"/>
      <c r="I161" s="126"/>
    </row>
    <row r="162" spans="5:9" x14ac:dyDescent="0.35">
      <c r="E162" s="91"/>
      <c r="F162" s="126"/>
      <c r="G162" s="126"/>
      <c r="H162" s="126"/>
      <c r="I162" s="126"/>
    </row>
    <row r="163" spans="5:9" x14ac:dyDescent="0.35">
      <c r="E163" s="91"/>
      <c r="F163" s="126"/>
      <c r="G163" s="126"/>
      <c r="H163" s="126"/>
      <c r="I163" s="126"/>
    </row>
    <row r="164" spans="5:9" x14ac:dyDescent="0.35">
      <c r="E164" s="91"/>
      <c r="F164" s="126"/>
      <c r="G164" s="126"/>
      <c r="H164" s="126"/>
      <c r="I164" s="126"/>
    </row>
    <row r="165" spans="5:9" x14ac:dyDescent="0.35">
      <c r="E165" s="91"/>
      <c r="F165" s="126"/>
      <c r="G165" s="126"/>
      <c r="H165" s="126"/>
      <c r="I165" s="126"/>
    </row>
    <row r="166" spans="5:9" x14ac:dyDescent="0.35">
      <c r="E166" s="91"/>
      <c r="F166" s="126"/>
      <c r="G166" s="126"/>
      <c r="H166" s="126"/>
      <c r="I166" s="126"/>
    </row>
    <row r="167" spans="5:9" x14ac:dyDescent="0.35">
      <c r="E167" s="91"/>
      <c r="F167" s="126"/>
      <c r="G167" s="126"/>
      <c r="H167" s="126"/>
      <c r="I167" s="126"/>
    </row>
    <row r="168" spans="5:9" x14ac:dyDescent="0.35">
      <c r="E168" s="91"/>
      <c r="F168" s="126"/>
      <c r="G168" s="126"/>
      <c r="H168" s="126"/>
      <c r="I168" s="126"/>
    </row>
    <row r="169" spans="5:9" x14ac:dyDescent="0.35">
      <c r="E169" s="91"/>
      <c r="F169" s="126"/>
      <c r="G169" s="126"/>
      <c r="H169" s="126"/>
      <c r="I169" s="126"/>
    </row>
    <row r="170" spans="5:9" x14ac:dyDescent="0.35">
      <c r="E170" s="91"/>
      <c r="F170" s="126"/>
      <c r="G170" s="126"/>
      <c r="H170" s="126"/>
      <c r="I170" s="126"/>
    </row>
    <row r="171" spans="5:9" x14ac:dyDescent="0.35">
      <c r="E171" s="91"/>
      <c r="F171" s="126"/>
      <c r="G171" s="126"/>
      <c r="H171" s="126"/>
      <c r="I171" s="126"/>
    </row>
    <row r="172" spans="5:9" x14ac:dyDescent="0.35">
      <c r="E172" s="91"/>
      <c r="F172" s="126"/>
      <c r="G172" s="126"/>
      <c r="H172" s="126"/>
      <c r="I172" s="126"/>
    </row>
    <row r="173" spans="5:9" x14ac:dyDescent="0.35">
      <c r="E173" s="91"/>
      <c r="F173" s="126"/>
      <c r="G173" s="126"/>
      <c r="H173" s="126"/>
      <c r="I173" s="126"/>
    </row>
    <row r="174" spans="5:9" x14ac:dyDescent="0.35">
      <c r="E174" s="91"/>
      <c r="F174" s="126"/>
      <c r="G174" s="126"/>
      <c r="H174" s="126"/>
      <c r="I174" s="126"/>
    </row>
    <row r="175" spans="5:9" x14ac:dyDescent="0.35">
      <c r="E175" s="91"/>
      <c r="F175" s="126"/>
      <c r="G175" s="126"/>
      <c r="H175" s="126"/>
      <c r="I175" s="126"/>
    </row>
    <row r="176" spans="5:9" x14ac:dyDescent="0.35">
      <c r="E176" s="91"/>
      <c r="F176" s="126"/>
      <c r="G176" s="126"/>
      <c r="H176" s="126"/>
      <c r="I176" s="126"/>
    </row>
    <row r="177" spans="5:9" x14ac:dyDescent="0.35">
      <c r="E177" s="91"/>
      <c r="F177" s="126"/>
      <c r="G177" s="126"/>
      <c r="H177" s="126"/>
      <c r="I177" s="126"/>
    </row>
    <row r="178" spans="5:9" x14ac:dyDescent="0.35">
      <c r="E178" s="91"/>
      <c r="F178" s="126"/>
      <c r="G178" s="126"/>
      <c r="H178" s="126"/>
      <c r="I178" s="126"/>
    </row>
    <row r="179" spans="5:9" x14ac:dyDescent="0.35">
      <c r="E179" s="91"/>
      <c r="F179" s="126"/>
      <c r="G179" s="126"/>
      <c r="H179" s="126"/>
      <c r="I179" s="126"/>
    </row>
    <row r="180" spans="5:9" x14ac:dyDescent="0.35">
      <c r="E180" s="91"/>
      <c r="F180" s="126"/>
      <c r="G180" s="126"/>
      <c r="H180" s="126"/>
      <c r="I180" s="126"/>
    </row>
    <row r="181" spans="5:9" x14ac:dyDescent="0.35">
      <c r="E181" s="91"/>
      <c r="F181" s="126"/>
      <c r="G181" s="126"/>
      <c r="H181" s="126"/>
      <c r="I181" s="126"/>
    </row>
    <row r="182" spans="5:9" x14ac:dyDescent="0.35">
      <c r="E182" s="91"/>
      <c r="F182" s="126"/>
      <c r="G182" s="126"/>
      <c r="H182" s="126"/>
      <c r="I182" s="126"/>
    </row>
    <row r="183" spans="5:9" x14ac:dyDescent="0.35">
      <c r="E183" s="91"/>
      <c r="F183" s="126"/>
      <c r="G183" s="126"/>
      <c r="H183" s="126"/>
      <c r="I183" s="126"/>
    </row>
    <row r="184" spans="5:9" x14ac:dyDescent="0.35">
      <c r="E184" s="91"/>
      <c r="F184" s="126"/>
      <c r="G184" s="126"/>
      <c r="H184" s="126"/>
      <c r="I184" s="126"/>
    </row>
  </sheetData>
  <mergeCells count="111">
    <mergeCell ref="A72:C72"/>
    <mergeCell ref="D72:E72"/>
    <mergeCell ref="B73:E73"/>
    <mergeCell ref="A74:E74"/>
    <mergeCell ref="A75:E75"/>
    <mergeCell ref="A69:B69"/>
    <mergeCell ref="C69:E69"/>
    <mergeCell ref="A70:B70"/>
    <mergeCell ref="C70:E70"/>
    <mergeCell ref="A71:C71"/>
    <mergeCell ref="D71:E71"/>
    <mergeCell ref="A65:C65"/>
    <mergeCell ref="D65:E65"/>
    <mergeCell ref="A66:C66"/>
    <mergeCell ref="D66:E66"/>
    <mergeCell ref="B67:E67"/>
    <mergeCell ref="B68:E68"/>
    <mergeCell ref="A61:C61"/>
    <mergeCell ref="D61:E61"/>
    <mergeCell ref="B62:E62"/>
    <mergeCell ref="A63:B63"/>
    <mergeCell ref="C63:E63"/>
    <mergeCell ref="A64:B64"/>
    <mergeCell ref="C64:E64"/>
    <mergeCell ref="B56:E56"/>
    <mergeCell ref="A57:E57"/>
    <mergeCell ref="B58:E58"/>
    <mergeCell ref="A59:B59"/>
    <mergeCell ref="C59:E59"/>
    <mergeCell ref="A60:C60"/>
    <mergeCell ref="D60:E60"/>
    <mergeCell ref="A51:D51"/>
    <mergeCell ref="A52:D52"/>
    <mergeCell ref="A53:D53"/>
    <mergeCell ref="A54:B54"/>
    <mergeCell ref="C54:E54"/>
    <mergeCell ref="A55:B55"/>
    <mergeCell ref="C55:E55"/>
    <mergeCell ref="A46:D46"/>
    <mergeCell ref="A47:C47"/>
    <mergeCell ref="D47:E47"/>
    <mergeCell ref="A48:D48"/>
    <mergeCell ref="A49:D49"/>
    <mergeCell ref="A50:C50"/>
    <mergeCell ref="D50:E50"/>
    <mergeCell ref="A42:D42"/>
    <mergeCell ref="A43:B43"/>
    <mergeCell ref="C43:E43"/>
    <mergeCell ref="A44:C44"/>
    <mergeCell ref="D44:E44"/>
    <mergeCell ref="A45:D45"/>
    <mergeCell ref="A37:D37"/>
    <mergeCell ref="A38:C38"/>
    <mergeCell ref="D38:E38"/>
    <mergeCell ref="A39:D39"/>
    <mergeCell ref="A40:D40"/>
    <mergeCell ref="A41:D41"/>
    <mergeCell ref="A32:C32"/>
    <mergeCell ref="D32:E32"/>
    <mergeCell ref="A33:D33"/>
    <mergeCell ref="A34:D34"/>
    <mergeCell ref="A35:D35"/>
    <mergeCell ref="A36:C36"/>
    <mergeCell ref="D36:E36"/>
    <mergeCell ref="B28:E28"/>
    <mergeCell ref="B29:E29"/>
    <mergeCell ref="A30:B30"/>
    <mergeCell ref="C30:E30"/>
    <mergeCell ref="A31:C31"/>
    <mergeCell ref="D31:E31"/>
    <mergeCell ref="A24:D24"/>
    <mergeCell ref="A25:D25"/>
    <mergeCell ref="A26:B26"/>
    <mergeCell ref="C26:E26"/>
    <mergeCell ref="A27:B27"/>
    <mergeCell ref="C27:E27"/>
    <mergeCell ref="A19:B19"/>
    <mergeCell ref="C19:E19"/>
    <mergeCell ref="A20:D20"/>
    <mergeCell ref="A21:D21"/>
    <mergeCell ref="A22:D22"/>
    <mergeCell ref="A23:D23"/>
    <mergeCell ref="A16:B16"/>
    <mergeCell ref="C16:E16"/>
    <mergeCell ref="A17:C17"/>
    <mergeCell ref="D17:E17"/>
    <mergeCell ref="A18:C18"/>
    <mergeCell ref="D18:E18"/>
    <mergeCell ref="A13:C13"/>
    <mergeCell ref="D13:E13"/>
    <mergeCell ref="A14:C14"/>
    <mergeCell ref="D14:E14"/>
    <mergeCell ref="A15:C15"/>
    <mergeCell ref="D15:E15"/>
    <mergeCell ref="B9:E9"/>
    <mergeCell ref="A10:B10"/>
    <mergeCell ref="C10:E10"/>
    <mergeCell ref="A11:C11"/>
    <mergeCell ref="D11:E11"/>
    <mergeCell ref="A12:C12"/>
    <mergeCell ref="D12:E12"/>
    <mergeCell ref="A1:U1"/>
    <mergeCell ref="A2:U2"/>
    <mergeCell ref="A3:Q3"/>
    <mergeCell ref="A4:Q4"/>
    <mergeCell ref="E6:Q6"/>
    <mergeCell ref="A7:E8"/>
    <mergeCell ref="F7:I7"/>
    <mergeCell ref="J7:M7"/>
    <mergeCell ref="N7:Q7"/>
    <mergeCell ref="R7:U7"/>
  </mergeCells>
  <pageMargins left="0.31496062992125984" right="0.39370078740157483" top="0.39370078740157483" bottom="0.47244094488188981" header="0.27559055118110237" footer="0.15748031496062992"/>
  <pageSetup paperSize="9" scale="4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BB162-6710-4A87-9A60-5BE044352819}">
  <dimension ref="A1:G34"/>
  <sheetViews>
    <sheetView view="pageBreakPreview" zoomScaleNormal="100" zoomScaleSheetLayoutView="100" workbookViewId="0">
      <selection sqref="A1:U2"/>
    </sheetView>
  </sheetViews>
  <sheetFormatPr defaultRowHeight="12.45" x14ac:dyDescent="0.3"/>
  <cols>
    <col min="1" max="1" width="5.4609375" customWidth="1"/>
    <col min="2" max="2" width="38.84375" customWidth="1"/>
    <col min="3" max="3" width="15.53515625" customWidth="1"/>
    <col min="4" max="5" width="12.69140625" customWidth="1"/>
    <col min="6" max="6" width="13.4609375" customWidth="1"/>
    <col min="257" max="257" width="5.4609375" customWidth="1"/>
    <col min="258" max="258" width="38.84375" customWidth="1"/>
    <col min="259" max="259" width="15.53515625" customWidth="1"/>
    <col min="260" max="261" width="12.69140625" customWidth="1"/>
    <col min="262" max="262" width="13.4609375" customWidth="1"/>
    <col min="513" max="513" width="5.4609375" customWidth="1"/>
    <col min="514" max="514" width="38.84375" customWidth="1"/>
    <col min="515" max="515" width="15.53515625" customWidth="1"/>
    <col min="516" max="517" width="12.69140625" customWidth="1"/>
    <col min="518" max="518" width="13.4609375" customWidth="1"/>
    <col min="769" max="769" width="5.4609375" customWidth="1"/>
    <col min="770" max="770" width="38.84375" customWidth="1"/>
    <col min="771" max="771" width="15.53515625" customWidth="1"/>
    <col min="772" max="773" width="12.69140625" customWidth="1"/>
    <col min="774" max="774" width="13.4609375" customWidth="1"/>
    <col min="1025" max="1025" width="5.4609375" customWidth="1"/>
    <col min="1026" max="1026" width="38.84375" customWidth="1"/>
    <col min="1027" max="1027" width="15.53515625" customWidth="1"/>
    <col min="1028" max="1029" width="12.69140625" customWidth="1"/>
    <col min="1030" max="1030" width="13.4609375" customWidth="1"/>
    <col min="1281" max="1281" width="5.4609375" customWidth="1"/>
    <col min="1282" max="1282" width="38.84375" customWidth="1"/>
    <col min="1283" max="1283" width="15.53515625" customWidth="1"/>
    <col min="1284" max="1285" width="12.69140625" customWidth="1"/>
    <col min="1286" max="1286" width="13.4609375" customWidth="1"/>
    <col min="1537" max="1537" width="5.4609375" customWidth="1"/>
    <col min="1538" max="1538" width="38.84375" customWidth="1"/>
    <col min="1539" max="1539" width="15.53515625" customWidth="1"/>
    <col min="1540" max="1541" width="12.69140625" customWidth="1"/>
    <col min="1542" max="1542" width="13.4609375" customWidth="1"/>
    <col min="1793" max="1793" width="5.4609375" customWidth="1"/>
    <col min="1794" max="1794" width="38.84375" customWidth="1"/>
    <col min="1795" max="1795" width="15.53515625" customWidth="1"/>
    <col min="1796" max="1797" width="12.69140625" customWidth="1"/>
    <col min="1798" max="1798" width="13.4609375" customWidth="1"/>
    <col min="2049" max="2049" width="5.4609375" customWidth="1"/>
    <col min="2050" max="2050" width="38.84375" customWidth="1"/>
    <col min="2051" max="2051" width="15.53515625" customWidth="1"/>
    <col min="2052" max="2053" width="12.69140625" customWidth="1"/>
    <col min="2054" max="2054" width="13.4609375" customWidth="1"/>
    <col min="2305" max="2305" width="5.4609375" customWidth="1"/>
    <col min="2306" max="2306" width="38.84375" customWidth="1"/>
    <col min="2307" max="2307" width="15.53515625" customWidth="1"/>
    <col min="2308" max="2309" width="12.69140625" customWidth="1"/>
    <col min="2310" max="2310" width="13.4609375" customWidth="1"/>
    <col min="2561" max="2561" width="5.4609375" customWidth="1"/>
    <col min="2562" max="2562" width="38.84375" customWidth="1"/>
    <col min="2563" max="2563" width="15.53515625" customWidth="1"/>
    <col min="2564" max="2565" width="12.69140625" customWidth="1"/>
    <col min="2566" max="2566" width="13.4609375" customWidth="1"/>
    <col min="2817" max="2817" width="5.4609375" customWidth="1"/>
    <col min="2818" max="2818" width="38.84375" customWidth="1"/>
    <col min="2819" max="2819" width="15.53515625" customWidth="1"/>
    <col min="2820" max="2821" width="12.69140625" customWidth="1"/>
    <col min="2822" max="2822" width="13.4609375" customWidth="1"/>
    <col min="3073" max="3073" width="5.4609375" customWidth="1"/>
    <col min="3074" max="3074" width="38.84375" customWidth="1"/>
    <col min="3075" max="3075" width="15.53515625" customWidth="1"/>
    <col min="3076" max="3077" width="12.69140625" customWidth="1"/>
    <col min="3078" max="3078" width="13.4609375" customWidth="1"/>
    <col min="3329" max="3329" width="5.4609375" customWidth="1"/>
    <col min="3330" max="3330" width="38.84375" customWidth="1"/>
    <col min="3331" max="3331" width="15.53515625" customWidth="1"/>
    <col min="3332" max="3333" width="12.69140625" customWidth="1"/>
    <col min="3334" max="3334" width="13.4609375" customWidth="1"/>
    <col min="3585" max="3585" width="5.4609375" customWidth="1"/>
    <col min="3586" max="3586" width="38.84375" customWidth="1"/>
    <col min="3587" max="3587" width="15.53515625" customWidth="1"/>
    <col min="3588" max="3589" width="12.69140625" customWidth="1"/>
    <col min="3590" max="3590" width="13.4609375" customWidth="1"/>
    <col min="3841" max="3841" width="5.4609375" customWidth="1"/>
    <col min="3842" max="3842" width="38.84375" customWidth="1"/>
    <col min="3843" max="3843" width="15.53515625" customWidth="1"/>
    <col min="3844" max="3845" width="12.69140625" customWidth="1"/>
    <col min="3846" max="3846" width="13.4609375" customWidth="1"/>
    <col min="4097" max="4097" width="5.4609375" customWidth="1"/>
    <col min="4098" max="4098" width="38.84375" customWidth="1"/>
    <col min="4099" max="4099" width="15.53515625" customWidth="1"/>
    <col min="4100" max="4101" width="12.69140625" customWidth="1"/>
    <col min="4102" max="4102" width="13.4609375" customWidth="1"/>
    <col min="4353" max="4353" width="5.4609375" customWidth="1"/>
    <col min="4354" max="4354" width="38.84375" customWidth="1"/>
    <col min="4355" max="4355" width="15.53515625" customWidth="1"/>
    <col min="4356" max="4357" width="12.69140625" customWidth="1"/>
    <col min="4358" max="4358" width="13.4609375" customWidth="1"/>
    <col min="4609" max="4609" width="5.4609375" customWidth="1"/>
    <col min="4610" max="4610" width="38.84375" customWidth="1"/>
    <col min="4611" max="4611" width="15.53515625" customWidth="1"/>
    <col min="4612" max="4613" width="12.69140625" customWidth="1"/>
    <col min="4614" max="4614" width="13.4609375" customWidth="1"/>
    <col min="4865" max="4865" width="5.4609375" customWidth="1"/>
    <col min="4866" max="4866" width="38.84375" customWidth="1"/>
    <col min="4867" max="4867" width="15.53515625" customWidth="1"/>
    <col min="4868" max="4869" width="12.69140625" customWidth="1"/>
    <col min="4870" max="4870" width="13.4609375" customWidth="1"/>
    <col min="5121" max="5121" width="5.4609375" customWidth="1"/>
    <col min="5122" max="5122" width="38.84375" customWidth="1"/>
    <col min="5123" max="5123" width="15.53515625" customWidth="1"/>
    <col min="5124" max="5125" width="12.69140625" customWidth="1"/>
    <col min="5126" max="5126" width="13.4609375" customWidth="1"/>
    <col min="5377" max="5377" width="5.4609375" customWidth="1"/>
    <col min="5378" max="5378" width="38.84375" customWidth="1"/>
    <col min="5379" max="5379" width="15.53515625" customWidth="1"/>
    <col min="5380" max="5381" width="12.69140625" customWidth="1"/>
    <col min="5382" max="5382" width="13.4609375" customWidth="1"/>
    <col min="5633" max="5633" width="5.4609375" customWidth="1"/>
    <col min="5634" max="5634" width="38.84375" customWidth="1"/>
    <col min="5635" max="5635" width="15.53515625" customWidth="1"/>
    <col min="5636" max="5637" width="12.69140625" customWidth="1"/>
    <col min="5638" max="5638" width="13.4609375" customWidth="1"/>
    <col min="5889" max="5889" width="5.4609375" customWidth="1"/>
    <col min="5890" max="5890" width="38.84375" customWidth="1"/>
    <col min="5891" max="5891" width="15.53515625" customWidth="1"/>
    <col min="5892" max="5893" width="12.69140625" customWidth="1"/>
    <col min="5894" max="5894" width="13.4609375" customWidth="1"/>
    <col min="6145" max="6145" width="5.4609375" customWidth="1"/>
    <col min="6146" max="6146" width="38.84375" customWidth="1"/>
    <col min="6147" max="6147" width="15.53515625" customWidth="1"/>
    <col min="6148" max="6149" width="12.69140625" customWidth="1"/>
    <col min="6150" max="6150" width="13.4609375" customWidth="1"/>
    <col min="6401" max="6401" width="5.4609375" customWidth="1"/>
    <col min="6402" max="6402" width="38.84375" customWidth="1"/>
    <col min="6403" max="6403" width="15.53515625" customWidth="1"/>
    <col min="6404" max="6405" width="12.69140625" customWidth="1"/>
    <col min="6406" max="6406" width="13.4609375" customWidth="1"/>
    <col min="6657" max="6657" width="5.4609375" customWidth="1"/>
    <col min="6658" max="6658" width="38.84375" customWidth="1"/>
    <col min="6659" max="6659" width="15.53515625" customWidth="1"/>
    <col min="6660" max="6661" width="12.69140625" customWidth="1"/>
    <col min="6662" max="6662" width="13.4609375" customWidth="1"/>
    <col min="6913" max="6913" width="5.4609375" customWidth="1"/>
    <col min="6914" max="6914" width="38.84375" customWidth="1"/>
    <col min="6915" max="6915" width="15.53515625" customWidth="1"/>
    <col min="6916" max="6917" width="12.69140625" customWidth="1"/>
    <col min="6918" max="6918" width="13.4609375" customWidth="1"/>
    <col min="7169" max="7169" width="5.4609375" customWidth="1"/>
    <col min="7170" max="7170" width="38.84375" customWidth="1"/>
    <col min="7171" max="7171" width="15.53515625" customWidth="1"/>
    <col min="7172" max="7173" width="12.69140625" customWidth="1"/>
    <col min="7174" max="7174" width="13.4609375" customWidth="1"/>
    <col min="7425" max="7425" width="5.4609375" customWidth="1"/>
    <col min="7426" max="7426" width="38.84375" customWidth="1"/>
    <col min="7427" max="7427" width="15.53515625" customWidth="1"/>
    <col min="7428" max="7429" width="12.69140625" customWidth="1"/>
    <col min="7430" max="7430" width="13.4609375" customWidth="1"/>
    <col min="7681" max="7681" width="5.4609375" customWidth="1"/>
    <col min="7682" max="7682" width="38.84375" customWidth="1"/>
    <col min="7683" max="7683" width="15.53515625" customWidth="1"/>
    <col min="7684" max="7685" width="12.69140625" customWidth="1"/>
    <col min="7686" max="7686" width="13.4609375" customWidth="1"/>
    <col min="7937" max="7937" width="5.4609375" customWidth="1"/>
    <col min="7938" max="7938" width="38.84375" customWidth="1"/>
    <col min="7939" max="7939" width="15.53515625" customWidth="1"/>
    <col min="7940" max="7941" width="12.69140625" customWidth="1"/>
    <col min="7942" max="7942" width="13.4609375" customWidth="1"/>
    <col min="8193" max="8193" width="5.4609375" customWidth="1"/>
    <col min="8194" max="8194" width="38.84375" customWidth="1"/>
    <col min="8195" max="8195" width="15.53515625" customWidth="1"/>
    <col min="8196" max="8197" width="12.69140625" customWidth="1"/>
    <col min="8198" max="8198" width="13.4609375" customWidth="1"/>
    <col min="8449" max="8449" width="5.4609375" customWidth="1"/>
    <col min="8450" max="8450" width="38.84375" customWidth="1"/>
    <col min="8451" max="8451" width="15.53515625" customWidth="1"/>
    <col min="8452" max="8453" width="12.69140625" customWidth="1"/>
    <col min="8454" max="8454" width="13.4609375" customWidth="1"/>
    <col min="8705" max="8705" width="5.4609375" customWidth="1"/>
    <col min="8706" max="8706" width="38.84375" customWidth="1"/>
    <col min="8707" max="8707" width="15.53515625" customWidth="1"/>
    <col min="8708" max="8709" width="12.69140625" customWidth="1"/>
    <col min="8710" max="8710" width="13.4609375" customWidth="1"/>
    <col min="8961" max="8961" width="5.4609375" customWidth="1"/>
    <col min="8962" max="8962" width="38.84375" customWidth="1"/>
    <col min="8963" max="8963" width="15.53515625" customWidth="1"/>
    <col min="8964" max="8965" width="12.69140625" customWidth="1"/>
    <col min="8966" max="8966" width="13.4609375" customWidth="1"/>
    <col min="9217" max="9217" width="5.4609375" customWidth="1"/>
    <col min="9218" max="9218" width="38.84375" customWidth="1"/>
    <col min="9219" max="9219" width="15.53515625" customWidth="1"/>
    <col min="9220" max="9221" width="12.69140625" customWidth="1"/>
    <col min="9222" max="9222" width="13.4609375" customWidth="1"/>
    <col min="9473" max="9473" width="5.4609375" customWidth="1"/>
    <col min="9474" max="9474" width="38.84375" customWidth="1"/>
    <col min="9475" max="9475" width="15.53515625" customWidth="1"/>
    <col min="9476" max="9477" width="12.69140625" customWidth="1"/>
    <col min="9478" max="9478" width="13.4609375" customWidth="1"/>
    <col min="9729" max="9729" width="5.4609375" customWidth="1"/>
    <col min="9730" max="9730" width="38.84375" customWidth="1"/>
    <col min="9731" max="9731" width="15.53515625" customWidth="1"/>
    <col min="9732" max="9733" width="12.69140625" customWidth="1"/>
    <col min="9734" max="9734" width="13.4609375" customWidth="1"/>
    <col min="9985" max="9985" width="5.4609375" customWidth="1"/>
    <col min="9986" max="9986" width="38.84375" customWidth="1"/>
    <col min="9987" max="9987" width="15.53515625" customWidth="1"/>
    <col min="9988" max="9989" width="12.69140625" customWidth="1"/>
    <col min="9990" max="9990" width="13.4609375" customWidth="1"/>
    <col min="10241" max="10241" width="5.4609375" customWidth="1"/>
    <col min="10242" max="10242" width="38.84375" customWidth="1"/>
    <col min="10243" max="10243" width="15.53515625" customWidth="1"/>
    <col min="10244" max="10245" width="12.69140625" customWidth="1"/>
    <col min="10246" max="10246" width="13.4609375" customWidth="1"/>
    <col min="10497" max="10497" width="5.4609375" customWidth="1"/>
    <col min="10498" max="10498" width="38.84375" customWidth="1"/>
    <col min="10499" max="10499" width="15.53515625" customWidth="1"/>
    <col min="10500" max="10501" width="12.69140625" customWidth="1"/>
    <col min="10502" max="10502" width="13.4609375" customWidth="1"/>
    <col min="10753" max="10753" width="5.4609375" customWidth="1"/>
    <col min="10754" max="10754" width="38.84375" customWidth="1"/>
    <col min="10755" max="10755" width="15.53515625" customWidth="1"/>
    <col min="10756" max="10757" width="12.69140625" customWidth="1"/>
    <col min="10758" max="10758" width="13.4609375" customWidth="1"/>
    <col min="11009" max="11009" width="5.4609375" customWidth="1"/>
    <col min="11010" max="11010" width="38.84375" customWidth="1"/>
    <col min="11011" max="11011" width="15.53515625" customWidth="1"/>
    <col min="11012" max="11013" width="12.69140625" customWidth="1"/>
    <col min="11014" max="11014" width="13.4609375" customWidth="1"/>
    <col min="11265" max="11265" width="5.4609375" customWidth="1"/>
    <col min="11266" max="11266" width="38.84375" customWidth="1"/>
    <col min="11267" max="11267" width="15.53515625" customWidth="1"/>
    <col min="11268" max="11269" width="12.69140625" customWidth="1"/>
    <col min="11270" max="11270" width="13.4609375" customWidth="1"/>
    <col min="11521" max="11521" width="5.4609375" customWidth="1"/>
    <col min="11522" max="11522" width="38.84375" customWidth="1"/>
    <col min="11523" max="11523" width="15.53515625" customWidth="1"/>
    <col min="11524" max="11525" width="12.69140625" customWidth="1"/>
    <col min="11526" max="11526" width="13.4609375" customWidth="1"/>
    <col min="11777" max="11777" width="5.4609375" customWidth="1"/>
    <col min="11778" max="11778" width="38.84375" customWidth="1"/>
    <col min="11779" max="11779" width="15.53515625" customWidth="1"/>
    <col min="11780" max="11781" width="12.69140625" customWidth="1"/>
    <col min="11782" max="11782" width="13.4609375" customWidth="1"/>
    <col min="12033" max="12033" width="5.4609375" customWidth="1"/>
    <col min="12034" max="12034" width="38.84375" customWidth="1"/>
    <col min="12035" max="12035" width="15.53515625" customWidth="1"/>
    <col min="12036" max="12037" width="12.69140625" customWidth="1"/>
    <col min="12038" max="12038" width="13.4609375" customWidth="1"/>
    <col min="12289" max="12289" width="5.4609375" customWidth="1"/>
    <col min="12290" max="12290" width="38.84375" customWidth="1"/>
    <col min="12291" max="12291" width="15.53515625" customWidth="1"/>
    <col min="12292" max="12293" width="12.69140625" customWidth="1"/>
    <col min="12294" max="12294" width="13.4609375" customWidth="1"/>
    <col min="12545" max="12545" width="5.4609375" customWidth="1"/>
    <col min="12546" max="12546" width="38.84375" customWidth="1"/>
    <col min="12547" max="12547" width="15.53515625" customWidth="1"/>
    <col min="12548" max="12549" width="12.69140625" customWidth="1"/>
    <col min="12550" max="12550" width="13.4609375" customWidth="1"/>
    <col min="12801" max="12801" width="5.4609375" customWidth="1"/>
    <col min="12802" max="12802" width="38.84375" customWidth="1"/>
    <col min="12803" max="12803" width="15.53515625" customWidth="1"/>
    <col min="12804" max="12805" width="12.69140625" customWidth="1"/>
    <col min="12806" max="12806" width="13.4609375" customWidth="1"/>
    <col min="13057" max="13057" width="5.4609375" customWidth="1"/>
    <col min="13058" max="13058" width="38.84375" customWidth="1"/>
    <col min="13059" max="13059" width="15.53515625" customWidth="1"/>
    <col min="13060" max="13061" width="12.69140625" customWidth="1"/>
    <col min="13062" max="13062" width="13.4609375" customWidth="1"/>
    <col min="13313" max="13313" width="5.4609375" customWidth="1"/>
    <col min="13314" max="13314" width="38.84375" customWidth="1"/>
    <col min="13315" max="13315" width="15.53515625" customWidth="1"/>
    <col min="13316" max="13317" width="12.69140625" customWidth="1"/>
    <col min="13318" max="13318" width="13.4609375" customWidth="1"/>
    <col min="13569" max="13569" width="5.4609375" customWidth="1"/>
    <col min="13570" max="13570" width="38.84375" customWidth="1"/>
    <col min="13571" max="13571" width="15.53515625" customWidth="1"/>
    <col min="13572" max="13573" width="12.69140625" customWidth="1"/>
    <col min="13574" max="13574" width="13.4609375" customWidth="1"/>
    <col min="13825" max="13825" width="5.4609375" customWidth="1"/>
    <col min="13826" max="13826" width="38.84375" customWidth="1"/>
    <col min="13827" max="13827" width="15.53515625" customWidth="1"/>
    <col min="13828" max="13829" width="12.69140625" customWidth="1"/>
    <col min="13830" max="13830" width="13.4609375" customWidth="1"/>
    <col min="14081" max="14081" width="5.4609375" customWidth="1"/>
    <col min="14082" max="14082" width="38.84375" customWidth="1"/>
    <col min="14083" max="14083" width="15.53515625" customWidth="1"/>
    <col min="14084" max="14085" width="12.69140625" customWidth="1"/>
    <col min="14086" max="14086" width="13.4609375" customWidth="1"/>
    <col min="14337" max="14337" width="5.4609375" customWidth="1"/>
    <col min="14338" max="14338" width="38.84375" customWidth="1"/>
    <col min="14339" max="14339" width="15.53515625" customWidth="1"/>
    <col min="14340" max="14341" width="12.69140625" customWidth="1"/>
    <col min="14342" max="14342" width="13.4609375" customWidth="1"/>
    <col min="14593" max="14593" width="5.4609375" customWidth="1"/>
    <col min="14594" max="14594" width="38.84375" customWidth="1"/>
    <col min="14595" max="14595" width="15.53515625" customWidth="1"/>
    <col min="14596" max="14597" width="12.69140625" customWidth="1"/>
    <col min="14598" max="14598" width="13.4609375" customWidth="1"/>
    <col min="14849" max="14849" width="5.4609375" customWidth="1"/>
    <col min="14850" max="14850" width="38.84375" customWidth="1"/>
    <col min="14851" max="14851" width="15.53515625" customWidth="1"/>
    <col min="14852" max="14853" width="12.69140625" customWidth="1"/>
    <col min="14854" max="14854" width="13.4609375" customWidth="1"/>
    <col min="15105" max="15105" width="5.4609375" customWidth="1"/>
    <col min="15106" max="15106" width="38.84375" customWidth="1"/>
    <col min="15107" max="15107" width="15.53515625" customWidth="1"/>
    <col min="15108" max="15109" width="12.69140625" customWidth="1"/>
    <col min="15110" max="15110" width="13.4609375" customWidth="1"/>
    <col min="15361" max="15361" width="5.4609375" customWidth="1"/>
    <col min="15362" max="15362" width="38.84375" customWidth="1"/>
    <col min="15363" max="15363" width="15.53515625" customWidth="1"/>
    <col min="15364" max="15365" width="12.69140625" customWidth="1"/>
    <col min="15366" max="15366" width="13.4609375" customWidth="1"/>
    <col min="15617" max="15617" width="5.4609375" customWidth="1"/>
    <col min="15618" max="15618" width="38.84375" customWidth="1"/>
    <col min="15619" max="15619" width="15.53515625" customWidth="1"/>
    <col min="15620" max="15621" width="12.69140625" customWidth="1"/>
    <col min="15622" max="15622" width="13.4609375" customWidth="1"/>
    <col min="15873" max="15873" width="5.4609375" customWidth="1"/>
    <col min="15874" max="15874" width="38.84375" customWidth="1"/>
    <col min="15875" max="15875" width="15.53515625" customWidth="1"/>
    <col min="15876" max="15877" width="12.69140625" customWidth="1"/>
    <col min="15878" max="15878" width="13.4609375" customWidth="1"/>
    <col min="16129" max="16129" width="5.4609375" customWidth="1"/>
    <col min="16130" max="16130" width="38.84375" customWidth="1"/>
    <col min="16131" max="16131" width="15.53515625" customWidth="1"/>
    <col min="16132" max="16133" width="12.69140625" customWidth="1"/>
    <col min="16134" max="16134" width="13.4609375" customWidth="1"/>
  </cols>
  <sheetData>
    <row r="1" spans="1:7" x14ac:dyDescent="0.3">
      <c r="A1" s="337"/>
      <c r="B1" s="337"/>
      <c r="C1" s="337"/>
      <c r="D1" s="337"/>
      <c r="E1" s="337"/>
      <c r="F1" s="337"/>
    </row>
    <row r="2" spans="1:7" x14ac:dyDescent="0.3">
      <c r="A2" s="337"/>
      <c r="B2" s="337"/>
      <c r="C2" s="337"/>
      <c r="D2" s="337"/>
      <c r="E2" s="337"/>
      <c r="F2" s="337"/>
    </row>
    <row r="3" spans="1:7" x14ac:dyDescent="0.3">
      <c r="A3" s="317" t="s">
        <v>431</v>
      </c>
      <c r="B3" s="318"/>
      <c r="C3" s="318"/>
      <c r="D3" s="318"/>
      <c r="E3" s="318"/>
      <c r="F3" s="318"/>
    </row>
    <row r="4" spans="1:7" x14ac:dyDescent="0.3">
      <c r="A4" s="407" t="s">
        <v>432</v>
      </c>
      <c r="B4" s="407"/>
      <c r="C4" s="407"/>
      <c r="D4" s="407"/>
      <c r="E4" s="407"/>
      <c r="F4" s="407"/>
      <c r="G4" s="235"/>
    </row>
    <row r="5" spans="1:7" x14ac:dyDescent="0.3">
      <c r="A5" s="338" t="s">
        <v>342</v>
      </c>
      <c r="B5" s="338"/>
      <c r="C5" s="338"/>
      <c r="D5" s="338"/>
      <c r="E5" s="338"/>
      <c r="F5" s="338"/>
      <c r="G5" s="236"/>
    </row>
    <row r="6" spans="1:7" ht="15.45" x14ac:dyDescent="0.4">
      <c r="A6" s="328" t="s">
        <v>331</v>
      </c>
      <c r="B6" s="329"/>
      <c r="C6" s="329"/>
      <c r="D6" s="329"/>
      <c r="E6" s="329"/>
      <c r="F6" s="330"/>
      <c r="G6" s="170"/>
    </row>
    <row r="7" spans="1:7" ht="15.45" x14ac:dyDescent="0.4">
      <c r="A7" s="331"/>
      <c r="B7" s="332"/>
      <c r="C7" s="332"/>
      <c r="D7" s="332"/>
      <c r="E7" s="332"/>
      <c r="F7" s="333"/>
      <c r="G7" s="170"/>
    </row>
    <row r="8" spans="1:7" ht="15.45" x14ac:dyDescent="0.4">
      <c r="A8" s="334"/>
      <c r="B8" s="335"/>
      <c r="C8" s="335"/>
      <c r="D8" s="335"/>
      <c r="E8" s="335"/>
      <c r="F8" s="336"/>
      <c r="G8" s="170"/>
    </row>
    <row r="9" spans="1:7" x14ac:dyDescent="0.3">
      <c r="A9" s="171"/>
      <c r="B9" s="171"/>
      <c r="C9" s="238" t="s">
        <v>330</v>
      </c>
      <c r="D9" s="238" t="s">
        <v>363</v>
      </c>
      <c r="E9" s="238" t="s">
        <v>386</v>
      </c>
      <c r="F9" s="238" t="s">
        <v>387</v>
      </c>
    </row>
    <row r="10" spans="1:7" x14ac:dyDescent="0.3">
      <c r="A10" s="146"/>
      <c r="B10" s="171" t="s">
        <v>28</v>
      </c>
      <c r="C10" s="146"/>
      <c r="D10" s="146"/>
      <c r="E10" s="146"/>
      <c r="F10" s="146"/>
    </row>
    <row r="11" spans="1:7" x14ac:dyDescent="0.3">
      <c r="A11" s="146">
        <v>1</v>
      </c>
      <c r="B11" s="146" t="s">
        <v>220</v>
      </c>
      <c r="C11" s="167">
        <v>42615000</v>
      </c>
      <c r="D11" s="167">
        <f>SUM(C11*1.01)</f>
        <v>43041150</v>
      </c>
      <c r="E11" s="167">
        <f>SUM(C11*1.01)</f>
        <v>43041150</v>
      </c>
      <c r="F11" s="167">
        <f>SUM(D11*1.01)</f>
        <v>43471561.5</v>
      </c>
    </row>
    <row r="12" spans="1:7" x14ac:dyDescent="0.3">
      <c r="A12" s="146">
        <v>2</v>
      </c>
      <c r="B12" s="146" t="s">
        <v>95</v>
      </c>
      <c r="C12" s="167">
        <v>17836000</v>
      </c>
      <c r="D12" s="167">
        <f t="shared" ref="D12:E34" si="0">SUM(C12*1.01)</f>
        <v>18014360</v>
      </c>
      <c r="E12" s="167">
        <f t="shared" ref="E12:E33" si="1">SUM(C12*1.01)</f>
        <v>18014360</v>
      </c>
      <c r="F12" s="167">
        <f t="shared" ref="F12:F33" si="2">SUM(D12*1.01)</f>
        <v>18194503.600000001</v>
      </c>
    </row>
    <row r="13" spans="1:7" x14ac:dyDescent="0.3">
      <c r="A13" s="146">
        <v>3</v>
      </c>
      <c r="B13" s="146" t="s">
        <v>281</v>
      </c>
      <c r="C13" s="167">
        <v>172708463</v>
      </c>
      <c r="D13" s="167">
        <f t="shared" si="0"/>
        <v>174435547.63</v>
      </c>
      <c r="E13" s="167">
        <f t="shared" si="1"/>
        <v>174435547.63</v>
      </c>
      <c r="F13" s="167">
        <f t="shared" si="2"/>
        <v>176179903.1063</v>
      </c>
    </row>
    <row r="14" spans="1:7" x14ac:dyDescent="0.3">
      <c r="A14" s="146">
        <v>4</v>
      </c>
      <c r="B14" s="146" t="s">
        <v>274</v>
      </c>
      <c r="C14" s="167">
        <v>20851701</v>
      </c>
      <c r="D14" s="167">
        <f t="shared" si="0"/>
        <v>21060218.010000002</v>
      </c>
      <c r="E14" s="167">
        <f t="shared" si="1"/>
        <v>21060218.010000002</v>
      </c>
      <c r="F14" s="167">
        <f t="shared" si="2"/>
        <v>21270820.190100003</v>
      </c>
    </row>
    <row r="15" spans="1:7" x14ac:dyDescent="0.3">
      <c r="A15" s="146">
        <v>5</v>
      </c>
      <c r="B15" s="146" t="s">
        <v>105</v>
      </c>
      <c r="C15" s="167">
        <v>522000</v>
      </c>
      <c r="D15" s="167">
        <f t="shared" si="0"/>
        <v>527220</v>
      </c>
      <c r="E15" s="167">
        <f t="shared" si="1"/>
        <v>527220</v>
      </c>
      <c r="F15" s="167">
        <f t="shared" si="2"/>
        <v>532492.19999999995</v>
      </c>
    </row>
    <row r="16" spans="1:7" x14ac:dyDescent="0.3">
      <c r="A16" s="146">
        <v>6</v>
      </c>
      <c r="B16" s="146" t="s">
        <v>282</v>
      </c>
      <c r="C16" s="167">
        <v>186780296</v>
      </c>
      <c r="D16" s="167">
        <f t="shared" si="0"/>
        <v>188648098.96000001</v>
      </c>
      <c r="E16" s="167">
        <f t="shared" si="1"/>
        <v>188648098.96000001</v>
      </c>
      <c r="F16" s="167">
        <f t="shared" si="2"/>
        <v>190534579.94960001</v>
      </c>
    </row>
    <row r="17" spans="1:6" x14ac:dyDescent="0.3">
      <c r="A17" s="146">
        <v>7</v>
      </c>
      <c r="B17" s="146" t="s">
        <v>283</v>
      </c>
      <c r="C17" s="167">
        <v>0</v>
      </c>
      <c r="D17" s="167">
        <f t="shared" si="0"/>
        <v>0</v>
      </c>
      <c r="E17" s="167">
        <f t="shared" si="1"/>
        <v>0</v>
      </c>
      <c r="F17" s="167">
        <f t="shared" si="2"/>
        <v>0</v>
      </c>
    </row>
    <row r="18" spans="1:6" x14ac:dyDescent="0.3">
      <c r="A18" s="146">
        <v>8</v>
      </c>
      <c r="B18" s="146" t="s">
        <v>278</v>
      </c>
      <c r="C18" s="167">
        <f>SUM(C11:C17)</f>
        <v>441313460</v>
      </c>
      <c r="D18" s="167">
        <f t="shared" si="0"/>
        <v>445726594.60000002</v>
      </c>
      <c r="E18" s="167">
        <f t="shared" si="1"/>
        <v>445726594.60000002</v>
      </c>
      <c r="F18" s="167">
        <f t="shared" si="2"/>
        <v>450183860.546</v>
      </c>
    </row>
    <row r="19" spans="1:6" x14ac:dyDescent="0.3">
      <c r="A19" s="146">
        <v>9</v>
      </c>
      <c r="B19" s="146" t="s">
        <v>116</v>
      </c>
      <c r="C19" s="167">
        <v>82555292</v>
      </c>
      <c r="D19" s="167">
        <f t="shared" si="0"/>
        <v>83380844.920000002</v>
      </c>
      <c r="E19" s="167">
        <f t="shared" si="1"/>
        <v>83380844.920000002</v>
      </c>
      <c r="F19" s="167">
        <f t="shared" si="2"/>
        <v>84214653.369200006</v>
      </c>
    </row>
    <row r="20" spans="1:6" x14ac:dyDescent="0.3">
      <c r="A20" s="146">
        <v>10</v>
      </c>
      <c r="B20" s="171" t="s">
        <v>277</v>
      </c>
      <c r="C20" s="172">
        <f>SUM(C18:C19)</f>
        <v>523868752</v>
      </c>
      <c r="D20" s="167">
        <f t="shared" si="0"/>
        <v>529107439.51999998</v>
      </c>
      <c r="E20" s="167">
        <f t="shared" si="1"/>
        <v>529107439.51999998</v>
      </c>
      <c r="F20" s="167">
        <f t="shared" si="2"/>
        <v>534398513.9152</v>
      </c>
    </row>
    <row r="21" spans="1:6" x14ac:dyDescent="0.3">
      <c r="A21" s="146"/>
      <c r="B21" s="146"/>
      <c r="C21" s="146"/>
      <c r="D21" s="167">
        <f t="shared" si="0"/>
        <v>0</v>
      </c>
      <c r="E21" s="167">
        <f t="shared" si="1"/>
        <v>0</v>
      </c>
      <c r="F21" s="167">
        <f t="shared" si="2"/>
        <v>0</v>
      </c>
    </row>
    <row r="22" spans="1:6" x14ac:dyDescent="0.3">
      <c r="A22" s="146"/>
      <c r="B22" s="171" t="s">
        <v>13</v>
      </c>
      <c r="C22" s="146"/>
      <c r="D22" s="167">
        <f t="shared" si="0"/>
        <v>0</v>
      </c>
      <c r="E22" s="167">
        <f t="shared" si="1"/>
        <v>0</v>
      </c>
      <c r="F22" s="167">
        <f t="shared" si="2"/>
        <v>0</v>
      </c>
    </row>
    <row r="23" spans="1:6" x14ac:dyDescent="0.3">
      <c r="A23" s="146">
        <v>1</v>
      </c>
      <c r="B23" s="146" t="s">
        <v>273</v>
      </c>
      <c r="C23" s="167">
        <v>157621375</v>
      </c>
      <c r="D23" s="167">
        <f t="shared" si="0"/>
        <v>159197588.75</v>
      </c>
      <c r="E23" s="167">
        <f t="shared" si="1"/>
        <v>159197588.75</v>
      </c>
      <c r="F23" s="167">
        <f t="shared" si="2"/>
        <v>160789564.63749999</v>
      </c>
    </row>
    <row r="24" spans="1:6" x14ac:dyDescent="0.3">
      <c r="A24" s="146">
        <v>2</v>
      </c>
      <c r="B24" s="146" t="s">
        <v>10</v>
      </c>
      <c r="C24" s="167">
        <v>31367605</v>
      </c>
      <c r="D24" s="167">
        <f t="shared" si="0"/>
        <v>31681281.050000001</v>
      </c>
      <c r="E24" s="167">
        <f t="shared" si="1"/>
        <v>31681281.050000001</v>
      </c>
      <c r="F24" s="167">
        <f t="shared" si="2"/>
        <v>31998093.8605</v>
      </c>
    </row>
    <row r="25" spans="1:6" x14ac:dyDescent="0.3">
      <c r="A25" s="146">
        <v>3</v>
      </c>
      <c r="B25" s="146" t="s">
        <v>30</v>
      </c>
      <c r="C25" s="167">
        <v>90708999</v>
      </c>
      <c r="D25" s="167">
        <f t="shared" si="0"/>
        <v>91616088.989999995</v>
      </c>
      <c r="E25" s="167">
        <f t="shared" si="1"/>
        <v>91616088.989999995</v>
      </c>
      <c r="F25" s="167">
        <f t="shared" si="2"/>
        <v>92532249.879899994</v>
      </c>
    </row>
    <row r="26" spans="1:6" x14ac:dyDescent="0.3">
      <c r="A26" s="146">
        <v>4</v>
      </c>
      <c r="B26" s="146" t="s">
        <v>275</v>
      </c>
      <c r="C26" s="167">
        <v>6000000</v>
      </c>
      <c r="D26" s="167">
        <f t="shared" si="0"/>
        <v>6060000</v>
      </c>
      <c r="E26" s="167">
        <f t="shared" si="1"/>
        <v>6060000</v>
      </c>
      <c r="F26" s="167">
        <f t="shared" si="2"/>
        <v>6120600</v>
      </c>
    </row>
    <row r="27" spans="1:6" x14ac:dyDescent="0.3">
      <c r="A27" s="146">
        <v>5</v>
      </c>
      <c r="B27" s="146" t="s">
        <v>226</v>
      </c>
      <c r="C27" s="167">
        <v>8835123</v>
      </c>
      <c r="D27" s="167">
        <f t="shared" si="0"/>
        <v>8923474.2300000004</v>
      </c>
      <c r="E27" s="167">
        <f t="shared" si="1"/>
        <v>8923474.2300000004</v>
      </c>
      <c r="F27" s="167">
        <f t="shared" si="2"/>
        <v>9012708.9723000005</v>
      </c>
    </row>
    <row r="28" spans="1:6" x14ac:dyDescent="0.3">
      <c r="A28" s="146">
        <v>6</v>
      </c>
      <c r="B28" s="146" t="s">
        <v>33</v>
      </c>
      <c r="C28" s="167">
        <v>2413000</v>
      </c>
      <c r="D28" s="167">
        <f t="shared" si="0"/>
        <v>2437130</v>
      </c>
      <c r="E28" s="167">
        <f t="shared" si="1"/>
        <v>2437130</v>
      </c>
      <c r="F28" s="167">
        <f t="shared" si="2"/>
        <v>2461501.2999999998</v>
      </c>
    </row>
    <row r="29" spans="1:6" x14ac:dyDescent="0.3">
      <c r="A29" s="146">
        <v>7</v>
      </c>
      <c r="B29" s="146" t="s">
        <v>276</v>
      </c>
      <c r="C29" s="167">
        <v>77863290</v>
      </c>
      <c r="D29" s="167">
        <f t="shared" si="0"/>
        <v>78641922.900000006</v>
      </c>
      <c r="E29" s="167">
        <f t="shared" si="1"/>
        <v>78641922.900000006</v>
      </c>
      <c r="F29" s="167">
        <f t="shared" si="2"/>
        <v>79428342.129000008</v>
      </c>
    </row>
    <row r="30" spans="1:6" x14ac:dyDescent="0.3">
      <c r="A30" s="146">
        <v>8</v>
      </c>
      <c r="B30" s="146" t="s">
        <v>286</v>
      </c>
      <c r="C30" s="167">
        <v>0</v>
      </c>
      <c r="D30" s="167">
        <f t="shared" si="0"/>
        <v>0</v>
      </c>
      <c r="E30" s="167">
        <f t="shared" si="1"/>
        <v>0</v>
      </c>
      <c r="F30" s="167">
        <f t="shared" si="2"/>
        <v>0</v>
      </c>
    </row>
    <row r="31" spans="1:6" x14ac:dyDescent="0.3">
      <c r="A31" s="146">
        <v>9</v>
      </c>
      <c r="B31" s="146" t="s">
        <v>210</v>
      </c>
      <c r="C31" s="167">
        <v>142761219</v>
      </c>
      <c r="D31" s="167">
        <f t="shared" si="0"/>
        <v>144188831.19</v>
      </c>
      <c r="E31" s="167">
        <f t="shared" si="1"/>
        <v>144188831.19</v>
      </c>
      <c r="F31" s="167">
        <f t="shared" si="2"/>
        <v>145630719.50189999</v>
      </c>
    </row>
    <row r="32" spans="1:6" x14ac:dyDescent="0.3">
      <c r="A32" s="146">
        <v>10</v>
      </c>
      <c r="B32" s="146" t="s">
        <v>279</v>
      </c>
      <c r="C32" s="167">
        <f>SUM(C23:C31)</f>
        <v>517570611</v>
      </c>
      <c r="D32" s="167">
        <f t="shared" si="0"/>
        <v>522746317.11000001</v>
      </c>
      <c r="E32" s="167">
        <f t="shared" si="1"/>
        <v>522746317.11000001</v>
      </c>
      <c r="F32" s="167">
        <f t="shared" si="2"/>
        <v>527973780.28110003</v>
      </c>
    </row>
    <row r="33" spans="1:6" x14ac:dyDescent="0.3">
      <c r="A33" s="146">
        <v>11</v>
      </c>
      <c r="B33" s="146" t="s">
        <v>316</v>
      </c>
      <c r="C33" s="167">
        <v>6298141</v>
      </c>
      <c r="D33" s="167">
        <f t="shared" si="0"/>
        <v>6361122.4100000001</v>
      </c>
      <c r="E33" s="167">
        <f t="shared" si="1"/>
        <v>6361122.4100000001</v>
      </c>
      <c r="F33" s="167">
        <f t="shared" si="2"/>
        <v>6424733.6341000004</v>
      </c>
    </row>
    <row r="34" spans="1:6" x14ac:dyDescent="0.3">
      <c r="A34" s="146">
        <v>12</v>
      </c>
      <c r="B34" s="171" t="s">
        <v>280</v>
      </c>
      <c r="C34" s="172">
        <f>SUM(C32:C33)</f>
        <v>523868752</v>
      </c>
      <c r="D34" s="167">
        <f t="shared" si="0"/>
        <v>529107439.51999998</v>
      </c>
      <c r="E34" s="167">
        <f t="shared" si="0"/>
        <v>534398513.9152</v>
      </c>
      <c r="F34" s="167">
        <f>SUM(E34*1.01)</f>
        <v>539742499.05435205</v>
      </c>
    </row>
  </sheetData>
  <mergeCells count="5">
    <mergeCell ref="A1:F2"/>
    <mergeCell ref="A3:F3"/>
    <mergeCell ref="A4:F4"/>
    <mergeCell ref="A5:F5"/>
    <mergeCell ref="A6:F8"/>
  </mergeCells>
  <pageMargins left="0.75" right="0.75" top="1" bottom="1" header="0.5" footer="0.5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023FA-DE95-43F4-8076-59814A6638A1}">
  <dimension ref="A1:I42"/>
  <sheetViews>
    <sheetView view="pageBreakPreview" zoomScaleNormal="100" zoomScaleSheetLayoutView="100" workbookViewId="0">
      <selection sqref="A1:U1"/>
    </sheetView>
  </sheetViews>
  <sheetFormatPr defaultColWidth="9.07421875" defaultRowHeight="12.45" x14ac:dyDescent="0.3"/>
  <cols>
    <col min="1" max="1" width="42.07421875" style="7" customWidth="1"/>
    <col min="2" max="2" width="16.4609375" style="8" customWidth="1"/>
    <col min="3" max="3" width="17.3046875" style="7" customWidth="1"/>
    <col min="4" max="4" width="12.53515625" style="7" hidden="1" customWidth="1"/>
    <col min="5" max="5" width="14.69140625" style="7" hidden="1" customWidth="1"/>
    <col min="6" max="6" width="13.69140625" style="7" hidden="1" customWidth="1"/>
    <col min="7" max="7" width="16.3046875" style="7" customWidth="1"/>
    <col min="8" max="8" width="9.07421875" style="7"/>
    <col min="9" max="9" width="13.69140625" style="7" bestFit="1" customWidth="1"/>
    <col min="10" max="256" width="9.07421875" style="7"/>
    <col min="257" max="257" width="42.07421875" style="7" customWidth="1"/>
    <col min="258" max="258" width="16.4609375" style="7" customWidth="1"/>
    <col min="259" max="259" width="17.3046875" style="7" customWidth="1"/>
    <col min="260" max="262" width="0" style="7" hidden="1" customWidth="1"/>
    <col min="263" max="263" width="16.3046875" style="7" customWidth="1"/>
    <col min="264" max="264" width="9.07421875" style="7"/>
    <col min="265" max="265" width="13.69140625" style="7" bestFit="1" customWidth="1"/>
    <col min="266" max="512" width="9.07421875" style="7"/>
    <col min="513" max="513" width="42.07421875" style="7" customWidth="1"/>
    <col min="514" max="514" width="16.4609375" style="7" customWidth="1"/>
    <col min="515" max="515" width="17.3046875" style="7" customWidth="1"/>
    <col min="516" max="518" width="0" style="7" hidden="1" customWidth="1"/>
    <col min="519" max="519" width="16.3046875" style="7" customWidth="1"/>
    <col min="520" max="520" width="9.07421875" style="7"/>
    <col min="521" max="521" width="13.69140625" style="7" bestFit="1" customWidth="1"/>
    <col min="522" max="768" width="9.07421875" style="7"/>
    <col min="769" max="769" width="42.07421875" style="7" customWidth="1"/>
    <col min="770" max="770" width="16.4609375" style="7" customWidth="1"/>
    <col min="771" max="771" width="17.3046875" style="7" customWidth="1"/>
    <col min="772" max="774" width="0" style="7" hidden="1" customWidth="1"/>
    <col min="775" max="775" width="16.3046875" style="7" customWidth="1"/>
    <col min="776" max="776" width="9.07421875" style="7"/>
    <col min="777" max="777" width="13.69140625" style="7" bestFit="1" customWidth="1"/>
    <col min="778" max="1024" width="9.07421875" style="7"/>
    <col min="1025" max="1025" width="42.07421875" style="7" customWidth="1"/>
    <col min="1026" max="1026" width="16.4609375" style="7" customWidth="1"/>
    <col min="1027" max="1027" width="17.3046875" style="7" customWidth="1"/>
    <col min="1028" max="1030" width="0" style="7" hidden="1" customWidth="1"/>
    <col min="1031" max="1031" width="16.3046875" style="7" customWidth="1"/>
    <col min="1032" max="1032" width="9.07421875" style="7"/>
    <col min="1033" max="1033" width="13.69140625" style="7" bestFit="1" customWidth="1"/>
    <col min="1034" max="1280" width="9.07421875" style="7"/>
    <col min="1281" max="1281" width="42.07421875" style="7" customWidth="1"/>
    <col min="1282" max="1282" width="16.4609375" style="7" customWidth="1"/>
    <col min="1283" max="1283" width="17.3046875" style="7" customWidth="1"/>
    <col min="1284" max="1286" width="0" style="7" hidden="1" customWidth="1"/>
    <col min="1287" max="1287" width="16.3046875" style="7" customWidth="1"/>
    <col min="1288" max="1288" width="9.07421875" style="7"/>
    <col min="1289" max="1289" width="13.69140625" style="7" bestFit="1" customWidth="1"/>
    <col min="1290" max="1536" width="9.07421875" style="7"/>
    <col min="1537" max="1537" width="42.07421875" style="7" customWidth="1"/>
    <col min="1538" max="1538" width="16.4609375" style="7" customWidth="1"/>
    <col min="1539" max="1539" width="17.3046875" style="7" customWidth="1"/>
    <col min="1540" max="1542" width="0" style="7" hidden="1" customWidth="1"/>
    <col min="1543" max="1543" width="16.3046875" style="7" customWidth="1"/>
    <col min="1544" max="1544" width="9.07421875" style="7"/>
    <col min="1545" max="1545" width="13.69140625" style="7" bestFit="1" customWidth="1"/>
    <col min="1546" max="1792" width="9.07421875" style="7"/>
    <col min="1793" max="1793" width="42.07421875" style="7" customWidth="1"/>
    <col min="1794" max="1794" width="16.4609375" style="7" customWidth="1"/>
    <col min="1795" max="1795" width="17.3046875" style="7" customWidth="1"/>
    <col min="1796" max="1798" width="0" style="7" hidden="1" customWidth="1"/>
    <col min="1799" max="1799" width="16.3046875" style="7" customWidth="1"/>
    <col min="1800" max="1800" width="9.07421875" style="7"/>
    <col min="1801" max="1801" width="13.69140625" style="7" bestFit="1" customWidth="1"/>
    <col min="1802" max="2048" width="9.07421875" style="7"/>
    <col min="2049" max="2049" width="42.07421875" style="7" customWidth="1"/>
    <col min="2050" max="2050" width="16.4609375" style="7" customWidth="1"/>
    <col min="2051" max="2051" width="17.3046875" style="7" customWidth="1"/>
    <col min="2052" max="2054" width="0" style="7" hidden="1" customWidth="1"/>
    <col min="2055" max="2055" width="16.3046875" style="7" customWidth="1"/>
    <col min="2056" max="2056" width="9.07421875" style="7"/>
    <col min="2057" max="2057" width="13.69140625" style="7" bestFit="1" customWidth="1"/>
    <col min="2058" max="2304" width="9.07421875" style="7"/>
    <col min="2305" max="2305" width="42.07421875" style="7" customWidth="1"/>
    <col min="2306" max="2306" width="16.4609375" style="7" customWidth="1"/>
    <col min="2307" max="2307" width="17.3046875" style="7" customWidth="1"/>
    <col min="2308" max="2310" width="0" style="7" hidden="1" customWidth="1"/>
    <col min="2311" max="2311" width="16.3046875" style="7" customWidth="1"/>
    <col min="2312" max="2312" width="9.07421875" style="7"/>
    <col min="2313" max="2313" width="13.69140625" style="7" bestFit="1" customWidth="1"/>
    <col min="2314" max="2560" width="9.07421875" style="7"/>
    <col min="2561" max="2561" width="42.07421875" style="7" customWidth="1"/>
    <col min="2562" max="2562" width="16.4609375" style="7" customWidth="1"/>
    <col min="2563" max="2563" width="17.3046875" style="7" customWidth="1"/>
    <col min="2564" max="2566" width="0" style="7" hidden="1" customWidth="1"/>
    <col min="2567" max="2567" width="16.3046875" style="7" customWidth="1"/>
    <col min="2568" max="2568" width="9.07421875" style="7"/>
    <col min="2569" max="2569" width="13.69140625" style="7" bestFit="1" customWidth="1"/>
    <col min="2570" max="2816" width="9.07421875" style="7"/>
    <col min="2817" max="2817" width="42.07421875" style="7" customWidth="1"/>
    <col min="2818" max="2818" width="16.4609375" style="7" customWidth="1"/>
    <col min="2819" max="2819" width="17.3046875" style="7" customWidth="1"/>
    <col min="2820" max="2822" width="0" style="7" hidden="1" customWidth="1"/>
    <col min="2823" max="2823" width="16.3046875" style="7" customWidth="1"/>
    <col min="2824" max="2824" width="9.07421875" style="7"/>
    <col min="2825" max="2825" width="13.69140625" style="7" bestFit="1" customWidth="1"/>
    <col min="2826" max="3072" width="9.07421875" style="7"/>
    <col min="3073" max="3073" width="42.07421875" style="7" customWidth="1"/>
    <col min="3074" max="3074" width="16.4609375" style="7" customWidth="1"/>
    <col min="3075" max="3075" width="17.3046875" style="7" customWidth="1"/>
    <col min="3076" max="3078" width="0" style="7" hidden="1" customWidth="1"/>
    <col min="3079" max="3079" width="16.3046875" style="7" customWidth="1"/>
    <col min="3080" max="3080" width="9.07421875" style="7"/>
    <col min="3081" max="3081" width="13.69140625" style="7" bestFit="1" customWidth="1"/>
    <col min="3082" max="3328" width="9.07421875" style="7"/>
    <col min="3329" max="3329" width="42.07421875" style="7" customWidth="1"/>
    <col min="3330" max="3330" width="16.4609375" style="7" customWidth="1"/>
    <col min="3331" max="3331" width="17.3046875" style="7" customWidth="1"/>
    <col min="3332" max="3334" width="0" style="7" hidden="1" customWidth="1"/>
    <col min="3335" max="3335" width="16.3046875" style="7" customWidth="1"/>
    <col min="3336" max="3336" width="9.07421875" style="7"/>
    <col min="3337" max="3337" width="13.69140625" style="7" bestFit="1" customWidth="1"/>
    <col min="3338" max="3584" width="9.07421875" style="7"/>
    <col min="3585" max="3585" width="42.07421875" style="7" customWidth="1"/>
    <col min="3586" max="3586" width="16.4609375" style="7" customWidth="1"/>
    <col min="3587" max="3587" width="17.3046875" style="7" customWidth="1"/>
    <col min="3588" max="3590" width="0" style="7" hidden="1" customWidth="1"/>
    <col min="3591" max="3591" width="16.3046875" style="7" customWidth="1"/>
    <col min="3592" max="3592" width="9.07421875" style="7"/>
    <col min="3593" max="3593" width="13.69140625" style="7" bestFit="1" customWidth="1"/>
    <col min="3594" max="3840" width="9.07421875" style="7"/>
    <col min="3841" max="3841" width="42.07421875" style="7" customWidth="1"/>
    <col min="3842" max="3842" width="16.4609375" style="7" customWidth="1"/>
    <col min="3843" max="3843" width="17.3046875" style="7" customWidth="1"/>
    <col min="3844" max="3846" width="0" style="7" hidden="1" customWidth="1"/>
    <col min="3847" max="3847" width="16.3046875" style="7" customWidth="1"/>
    <col min="3848" max="3848" width="9.07421875" style="7"/>
    <col min="3849" max="3849" width="13.69140625" style="7" bestFit="1" customWidth="1"/>
    <col min="3850" max="4096" width="9.07421875" style="7"/>
    <col min="4097" max="4097" width="42.07421875" style="7" customWidth="1"/>
    <col min="4098" max="4098" width="16.4609375" style="7" customWidth="1"/>
    <col min="4099" max="4099" width="17.3046875" style="7" customWidth="1"/>
    <col min="4100" max="4102" width="0" style="7" hidden="1" customWidth="1"/>
    <col min="4103" max="4103" width="16.3046875" style="7" customWidth="1"/>
    <col min="4104" max="4104" width="9.07421875" style="7"/>
    <col min="4105" max="4105" width="13.69140625" style="7" bestFit="1" customWidth="1"/>
    <col min="4106" max="4352" width="9.07421875" style="7"/>
    <col min="4353" max="4353" width="42.07421875" style="7" customWidth="1"/>
    <col min="4354" max="4354" width="16.4609375" style="7" customWidth="1"/>
    <col min="4355" max="4355" width="17.3046875" style="7" customWidth="1"/>
    <col min="4356" max="4358" width="0" style="7" hidden="1" customWidth="1"/>
    <col min="4359" max="4359" width="16.3046875" style="7" customWidth="1"/>
    <col min="4360" max="4360" width="9.07421875" style="7"/>
    <col min="4361" max="4361" width="13.69140625" style="7" bestFit="1" customWidth="1"/>
    <col min="4362" max="4608" width="9.07421875" style="7"/>
    <col min="4609" max="4609" width="42.07421875" style="7" customWidth="1"/>
    <col min="4610" max="4610" width="16.4609375" style="7" customWidth="1"/>
    <col min="4611" max="4611" width="17.3046875" style="7" customWidth="1"/>
    <col min="4612" max="4614" width="0" style="7" hidden="1" customWidth="1"/>
    <col min="4615" max="4615" width="16.3046875" style="7" customWidth="1"/>
    <col min="4616" max="4616" width="9.07421875" style="7"/>
    <col min="4617" max="4617" width="13.69140625" style="7" bestFit="1" customWidth="1"/>
    <col min="4618" max="4864" width="9.07421875" style="7"/>
    <col min="4865" max="4865" width="42.07421875" style="7" customWidth="1"/>
    <col min="4866" max="4866" width="16.4609375" style="7" customWidth="1"/>
    <col min="4867" max="4867" width="17.3046875" style="7" customWidth="1"/>
    <col min="4868" max="4870" width="0" style="7" hidden="1" customWidth="1"/>
    <col min="4871" max="4871" width="16.3046875" style="7" customWidth="1"/>
    <col min="4872" max="4872" width="9.07421875" style="7"/>
    <col min="4873" max="4873" width="13.69140625" style="7" bestFit="1" customWidth="1"/>
    <col min="4874" max="5120" width="9.07421875" style="7"/>
    <col min="5121" max="5121" width="42.07421875" style="7" customWidth="1"/>
    <col min="5122" max="5122" width="16.4609375" style="7" customWidth="1"/>
    <col min="5123" max="5123" width="17.3046875" style="7" customWidth="1"/>
    <col min="5124" max="5126" width="0" style="7" hidden="1" customWidth="1"/>
    <col min="5127" max="5127" width="16.3046875" style="7" customWidth="1"/>
    <col min="5128" max="5128" width="9.07421875" style="7"/>
    <col min="5129" max="5129" width="13.69140625" style="7" bestFit="1" customWidth="1"/>
    <col min="5130" max="5376" width="9.07421875" style="7"/>
    <col min="5377" max="5377" width="42.07421875" style="7" customWidth="1"/>
    <col min="5378" max="5378" width="16.4609375" style="7" customWidth="1"/>
    <col min="5379" max="5379" width="17.3046875" style="7" customWidth="1"/>
    <col min="5380" max="5382" width="0" style="7" hidden="1" customWidth="1"/>
    <col min="5383" max="5383" width="16.3046875" style="7" customWidth="1"/>
    <col min="5384" max="5384" width="9.07421875" style="7"/>
    <col min="5385" max="5385" width="13.69140625" style="7" bestFit="1" customWidth="1"/>
    <col min="5386" max="5632" width="9.07421875" style="7"/>
    <col min="5633" max="5633" width="42.07421875" style="7" customWidth="1"/>
    <col min="5634" max="5634" width="16.4609375" style="7" customWidth="1"/>
    <col min="5635" max="5635" width="17.3046875" style="7" customWidth="1"/>
    <col min="5636" max="5638" width="0" style="7" hidden="1" customWidth="1"/>
    <col min="5639" max="5639" width="16.3046875" style="7" customWidth="1"/>
    <col min="5640" max="5640" width="9.07421875" style="7"/>
    <col min="5641" max="5641" width="13.69140625" style="7" bestFit="1" customWidth="1"/>
    <col min="5642" max="5888" width="9.07421875" style="7"/>
    <col min="5889" max="5889" width="42.07421875" style="7" customWidth="1"/>
    <col min="5890" max="5890" width="16.4609375" style="7" customWidth="1"/>
    <col min="5891" max="5891" width="17.3046875" style="7" customWidth="1"/>
    <col min="5892" max="5894" width="0" style="7" hidden="1" customWidth="1"/>
    <col min="5895" max="5895" width="16.3046875" style="7" customWidth="1"/>
    <col min="5896" max="5896" width="9.07421875" style="7"/>
    <col min="5897" max="5897" width="13.69140625" style="7" bestFit="1" customWidth="1"/>
    <col min="5898" max="6144" width="9.07421875" style="7"/>
    <col min="6145" max="6145" width="42.07421875" style="7" customWidth="1"/>
    <col min="6146" max="6146" width="16.4609375" style="7" customWidth="1"/>
    <col min="6147" max="6147" width="17.3046875" style="7" customWidth="1"/>
    <col min="6148" max="6150" width="0" style="7" hidden="1" customWidth="1"/>
    <col min="6151" max="6151" width="16.3046875" style="7" customWidth="1"/>
    <col min="6152" max="6152" width="9.07421875" style="7"/>
    <col min="6153" max="6153" width="13.69140625" style="7" bestFit="1" customWidth="1"/>
    <col min="6154" max="6400" width="9.07421875" style="7"/>
    <col min="6401" max="6401" width="42.07421875" style="7" customWidth="1"/>
    <col min="6402" max="6402" width="16.4609375" style="7" customWidth="1"/>
    <col min="6403" max="6403" width="17.3046875" style="7" customWidth="1"/>
    <col min="6404" max="6406" width="0" style="7" hidden="1" customWidth="1"/>
    <col min="6407" max="6407" width="16.3046875" style="7" customWidth="1"/>
    <col min="6408" max="6408" width="9.07421875" style="7"/>
    <col min="6409" max="6409" width="13.69140625" style="7" bestFit="1" customWidth="1"/>
    <col min="6410" max="6656" width="9.07421875" style="7"/>
    <col min="6657" max="6657" width="42.07421875" style="7" customWidth="1"/>
    <col min="6658" max="6658" width="16.4609375" style="7" customWidth="1"/>
    <col min="6659" max="6659" width="17.3046875" style="7" customWidth="1"/>
    <col min="6660" max="6662" width="0" style="7" hidden="1" customWidth="1"/>
    <col min="6663" max="6663" width="16.3046875" style="7" customWidth="1"/>
    <col min="6664" max="6664" width="9.07421875" style="7"/>
    <col min="6665" max="6665" width="13.69140625" style="7" bestFit="1" customWidth="1"/>
    <col min="6666" max="6912" width="9.07421875" style="7"/>
    <col min="6913" max="6913" width="42.07421875" style="7" customWidth="1"/>
    <col min="6914" max="6914" width="16.4609375" style="7" customWidth="1"/>
    <col min="6915" max="6915" width="17.3046875" style="7" customWidth="1"/>
    <col min="6916" max="6918" width="0" style="7" hidden="1" customWidth="1"/>
    <col min="6919" max="6919" width="16.3046875" style="7" customWidth="1"/>
    <col min="6920" max="6920" width="9.07421875" style="7"/>
    <col min="6921" max="6921" width="13.69140625" style="7" bestFit="1" customWidth="1"/>
    <col min="6922" max="7168" width="9.07421875" style="7"/>
    <col min="7169" max="7169" width="42.07421875" style="7" customWidth="1"/>
    <col min="7170" max="7170" width="16.4609375" style="7" customWidth="1"/>
    <col min="7171" max="7171" width="17.3046875" style="7" customWidth="1"/>
    <col min="7172" max="7174" width="0" style="7" hidden="1" customWidth="1"/>
    <col min="7175" max="7175" width="16.3046875" style="7" customWidth="1"/>
    <col min="7176" max="7176" width="9.07421875" style="7"/>
    <col min="7177" max="7177" width="13.69140625" style="7" bestFit="1" customWidth="1"/>
    <col min="7178" max="7424" width="9.07421875" style="7"/>
    <col min="7425" max="7425" width="42.07421875" style="7" customWidth="1"/>
    <col min="7426" max="7426" width="16.4609375" style="7" customWidth="1"/>
    <col min="7427" max="7427" width="17.3046875" style="7" customWidth="1"/>
    <col min="7428" max="7430" width="0" style="7" hidden="1" customWidth="1"/>
    <col min="7431" max="7431" width="16.3046875" style="7" customWidth="1"/>
    <col min="7432" max="7432" width="9.07421875" style="7"/>
    <col min="7433" max="7433" width="13.69140625" style="7" bestFit="1" customWidth="1"/>
    <col min="7434" max="7680" width="9.07421875" style="7"/>
    <col min="7681" max="7681" width="42.07421875" style="7" customWidth="1"/>
    <col min="7682" max="7682" width="16.4609375" style="7" customWidth="1"/>
    <col min="7683" max="7683" width="17.3046875" style="7" customWidth="1"/>
    <col min="7684" max="7686" width="0" style="7" hidden="1" customWidth="1"/>
    <col min="7687" max="7687" width="16.3046875" style="7" customWidth="1"/>
    <col min="7688" max="7688" width="9.07421875" style="7"/>
    <col min="7689" max="7689" width="13.69140625" style="7" bestFit="1" customWidth="1"/>
    <col min="7690" max="7936" width="9.07421875" style="7"/>
    <col min="7937" max="7937" width="42.07421875" style="7" customWidth="1"/>
    <col min="7938" max="7938" width="16.4609375" style="7" customWidth="1"/>
    <col min="7939" max="7939" width="17.3046875" style="7" customWidth="1"/>
    <col min="7940" max="7942" width="0" style="7" hidden="1" customWidth="1"/>
    <col min="7943" max="7943" width="16.3046875" style="7" customWidth="1"/>
    <col min="7944" max="7944" width="9.07421875" style="7"/>
    <col min="7945" max="7945" width="13.69140625" style="7" bestFit="1" customWidth="1"/>
    <col min="7946" max="8192" width="9.07421875" style="7"/>
    <col min="8193" max="8193" width="42.07421875" style="7" customWidth="1"/>
    <col min="8194" max="8194" width="16.4609375" style="7" customWidth="1"/>
    <col min="8195" max="8195" width="17.3046875" style="7" customWidth="1"/>
    <col min="8196" max="8198" width="0" style="7" hidden="1" customWidth="1"/>
    <col min="8199" max="8199" width="16.3046875" style="7" customWidth="1"/>
    <col min="8200" max="8200" width="9.07421875" style="7"/>
    <col min="8201" max="8201" width="13.69140625" style="7" bestFit="1" customWidth="1"/>
    <col min="8202" max="8448" width="9.07421875" style="7"/>
    <col min="8449" max="8449" width="42.07421875" style="7" customWidth="1"/>
    <col min="8450" max="8450" width="16.4609375" style="7" customWidth="1"/>
    <col min="8451" max="8451" width="17.3046875" style="7" customWidth="1"/>
    <col min="8452" max="8454" width="0" style="7" hidden="1" customWidth="1"/>
    <col min="8455" max="8455" width="16.3046875" style="7" customWidth="1"/>
    <col min="8456" max="8456" width="9.07421875" style="7"/>
    <col min="8457" max="8457" width="13.69140625" style="7" bestFit="1" customWidth="1"/>
    <col min="8458" max="8704" width="9.07421875" style="7"/>
    <col min="8705" max="8705" width="42.07421875" style="7" customWidth="1"/>
    <col min="8706" max="8706" width="16.4609375" style="7" customWidth="1"/>
    <col min="8707" max="8707" width="17.3046875" style="7" customWidth="1"/>
    <col min="8708" max="8710" width="0" style="7" hidden="1" customWidth="1"/>
    <col min="8711" max="8711" width="16.3046875" style="7" customWidth="1"/>
    <col min="8712" max="8712" width="9.07421875" style="7"/>
    <col min="8713" max="8713" width="13.69140625" style="7" bestFit="1" customWidth="1"/>
    <col min="8714" max="8960" width="9.07421875" style="7"/>
    <col min="8961" max="8961" width="42.07421875" style="7" customWidth="1"/>
    <col min="8962" max="8962" width="16.4609375" style="7" customWidth="1"/>
    <col min="8963" max="8963" width="17.3046875" style="7" customWidth="1"/>
    <col min="8964" max="8966" width="0" style="7" hidden="1" customWidth="1"/>
    <col min="8967" max="8967" width="16.3046875" style="7" customWidth="1"/>
    <col min="8968" max="8968" width="9.07421875" style="7"/>
    <col min="8969" max="8969" width="13.69140625" style="7" bestFit="1" customWidth="1"/>
    <col min="8970" max="9216" width="9.07421875" style="7"/>
    <col min="9217" max="9217" width="42.07421875" style="7" customWidth="1"/>
    <col min="9218" max="9218" width="16.4609375" style="7" customWidth="1"/>
    <col min="9219" max="9219" width="17.3046875" style="7" customWidth="1"/>
    <col min="9220" max="9222" width="0" style="7" hidden="1" customWidth="1"/>
    <col min="9223" max="9223" width="16.3046875" style="7" customWidth="1"/>
    <col min="9224" max="9224" width="9.07421875" style="7"/>
    <col min="9225" max="9225" width="13.69140625" style="7" bestFit="1" customWidth="1"/>
    <col min="9226" max="9472" width="9.07421875" style="7"/>
    <col min="9473" max="9473" width="42.07421875" style="7" customWidth="1"/>
    <col min="9474" max="9474" width="16.4609375" style="7" customWidth="1"/>
    <col min="9475" max="9475" width="17.3046875" style="7" customWidth="1"/>
    <col min="9476" max="9478" width="0" style="7" hidden="1" customWidth="1"/>
    <col min="9479" max="9479" width="16.3046875" style="7" customWidth="1"/>
    <col min="9480" max="9480" width="9.07421875" style="7"/>
    <col min="9481" max="9481" width="13.69140625" style="7" bestFit="1" customWidth="1"/>
    <col min="9482" max="9728" width="9.07421875" style="7"/>
    <col min="9729" max="9729" width="42.07421875" style="7" customWidth="1"/>
    <col min="9730" max="9730" width="16.4609375" style="7" customWidth="1"/>
    <col min="9731" max="9731" width="17.3046875" style="7" customWidth="1"/>
    <col min="9732" max="9734" width="0" style="7" hidden="1" customWidth="1"/>
    <col min="9735" max="9735" width="16.3046875" style="7" customWidth="1"/>
    <col min="9736" max="9736" width="9.07421875" style="7"/>
    <col min="9737" max="9737" width="13.69140625" style="7" bestFit="1" customWidth="1"/>
    <col min="9738" max="9984" width="9.07421875" style="7"/>
    <col min="9985" max="9985" width="42.07421875" style="7" customWidth="1"/>
    <col min="9986" max="9986" width="16.4609375" style="7" customWidth="1"/>
    <col min="9987" max="9987" width="17.3046875" style="7" customWidth="1"/>
    <col min="9988" max="9990" width="0" style="7" hidden="1" customWidth="1"/>
    <col min="9991" max="9991" width="16.3046875" style="7" customWidth="1"/>
    <col min="9992" max="9992" width="9.07421875" style="7"/>
    <col min="9993" max="9993" width="13.69140625" style="7" bestFit="1" customWidth="1"/>
    <col min="9994" max="10240" width="9.07421875" style="7"/>
    <col min="10241" max="10241" width="42.07421875" style="7" customWidth="1"/>
    <col min="10242" max="10242" width="16.4609375" style="7" customWidth="1"/>
    <col min="10243" max="10243" width="17.3046875" style="7" customWidth="1"/>
    <col min="10244" max="10246" width="0" style="7" hidden="1" customWidth="1"/>
    <col min="10247" max="10247" width="16.3046875" style="7" customWidth="1"/>
    <col min="10248" max="10248" width="9.07421875" style="7"/>
    <col min="10249" max="10249" width="13.69140625" style="7" bestFit="1" customWidth="1"/>
    <col min="10250" max="10496" width="9.07421875" style="7"/>
    <col min="10497" max="10497" width="42.07421875" style="7" customWidth="1"/>
    <col min="10498" max="10498" width="16.4609375" style="7" customWidth="1"/>
    <col min="10499" max="10499" width="17.3046875" style="7" customWidth="1"/>
    <col min="10500" max="10502" width="0" style="7" hidden="1" customWidth="1"/>
    <col min="10503" max="10503" width="16.3046875" style="7" customWidth="1"/>
    <col min="10504" max="10504" width="9.07421875" style="7"/>
    <col min="10505" max="10505" width="13.69140625" style="7" bestFit="1" customWidth="1"/>
    <col min="10506" max="10752" width="9.07421875" style="7"/>
    <col min="10753" max="10753" width="42.07421875" style="7" customWidth="1"/>
    <col min="10754" max="10754" width="16.4609375" style="7" customWidth="1"/>
    <col min="10755" max="10755" width="17.3046875" style="7" customWidth="1"/>
    <col min="10756" max="10758" width="0" style="7" hidden="1" customWidth="1"/>
    <col min="10759" max="10759" width="16.3046875" style="7" customWidth="1"/>
    <col min="10760" max="10760" width="9.07421875" style="7"/>
    <col min="10761" max="10761" width="13.69140625" style="7" bestFit="1" customWidth="1"/>
    <col min="10762" max="11008" width="9.07421875" style="7"/>
    <col min="11009" max="11009" width="42.07421875" style="7" customWidth="1"/>
    <col min="11010" max="11010" width="16.4609375" style="7" customWidth="1"/>
    <col min="11011" max="11011" width="17.3046875" style="7" customWidth="1"/>
    <col min="11012" max="11014" width="0" style="7" hidden="1" customWidth="1"/>
    <col min="11015" max="11015" width="16.3046875" style="7" customWidth="1"/>
    <col min="11016" max="11016" width="9.07421875" style="7"/>
    <col min="11017" max="11017" width="13.69140625" style="7" bestFit="1" customWidth="1"/>
    <col min="11018" max="11264" width="9.07421875" style="7"/>
    <col min="11265" max="11265" width="42.07421875" style="7" customWidth="1"/>
    <col min="11266" max="11266" width="16.4609375" style="7" customWidth="1"/>
    <col min="11267" max="11267" width="17.3046875" style="7" customWidth="1"/>
    <col min="11268" max="11270" width="0" style="7" hidden="1" customWidth="1"/>
    <col min="11271" max="11271" width="16.3046875" style="7" customWidth="1"/>
    <col min="11272" max="11272" width="9.07421875" style="7"/>
    <col min="11273" max="11273" width="13.69140625" style="7" bestFit="1" customWidth="1"/>
    <col min="11274" max="11520" width="9.07421875" style="7"/>
    <col min="11521" max="11521" width="42.07421875" style="7" customWidth="1"/>
    <col min="11522" max="11522" width="16.4609375" style="7" customWidth="1"/>
    <col min="11523" max="11523" width="17.3046875" style="7" customWidth="1"/>
    <col min="11524" max="11526" width="0" style="7" hidden="1" customWidth="1"/>
    <col min="11527" max="11527" width="16.3046875" style="7" customWidth="1"/>
    <col min="11528" max="11528" width="9.07421875" style="7"/>
    <col min="11529" max="11529" width="13.69140625" style="7" bestFit="1" customWidth="1"/>
    <col min="11530" max="11776" width="9.07421875" style="7"/>
    <col min="11777" max="11777" width="42.07421875" style="7" customWidth="1"/>
    <col min="11778" max="11778" width="16.4609375" style="7" customWidth="1"/>
    <col min="11779" max="11779" width="17.3046875" style="7" customWidth="1"/>
    <col min="11780" max="11782" width="0" style="7" hidden="1" customWidth="1"/>
    <col min="11783" max="11783" width="16.3046875" style="7" customWidth="1"/>
    <col min="11784" max="11784" width="9.07421875" style="7"/>
    <col min="11785" max="11785" width="13.69140625" style="7" bestFit="1" customWidth="1"/>
    <col min="11786" max="12032" width="9.07421875" style="7"/>
    <col min="12033" max="12033" width="42.07421875" style="7" customWidth="1"/>
    <col min="12034" max="12034" width="16.4609375" style="7" customWidth="1"/>
    <col min="12035" max="12035" width="17.3046875" style="7" customWidth="1"/>
    <col min="12036" max="12038" width="0" style="7" hidden="1" customWidth="1"/>
    <col min="12039" max="12039" width="16.3046875" style="7" customWidth="1"/>
    <col min="12040" max="12040" width="9.07421875" style="7"/>
    <col min="12041" max="12041" width="13.69140625" style="7" bestFit="1" customWidth="1"/>
    <col min="12042" max="12288" width="9.07421875" style="7"/>
    <col min="12289" max="12289" width="42.07421875" style="7" customWidth="1"/>
    <col min="12290" max="12290" width="16.4609375" style="7" customWidth="1"/>
    <col min="12291" max="12291" width="17.3046875" style="7" customWidth="1"/>
    <col min="12292" max="12294" width="0" style="7" hidden="1" customWidth="1"/>
    <col min="12295" max="12295" width="16.3046875" style="7" customWidth="1"/>
    <col min="12296" max="12296" width="9.07421875" style="7"/>
    <col min="12297" max="12297" width="13.69140625" style="7" bestFit="1" customWidth="1"/>
    <col min="12298" max="12544" width="9.07421875" style="7"/>
    <col min="12545" max="12545" width="42.07421875" style="7" customWidth="1"/>
    <col min="12546" max="12546" width="16.4609375" style="7" customWidth="1"/>
    <col min="12547" max="12547" width="17.3046875" style="7" customWidth="1"/>
    <col min="12548" max="12550" width="0" style="7" hidden="1" customWidth="1"/>
    <col min="12551" max="12551" width="16.3046875" style="7" customWidth="1"/>
    <col min="12552" max="12552" width="9.07421875" style="7"/>
    <col min="12553" max="12553" width="13.69140625" style="7" bestFit="1" customWidth="1"/>
    <col min="12554" max="12800" width="9.07421875" style="7"/>
    <col min="12801" max="12801" width="42.07421875" style="7" customWidth="1"/>
    <col min="12802" max="12802" width="16.4609375" style="7" customWidth="1"/>
    <col min="12803" max="12803" width="17.3046875" style="7" customWidth="1"/>
    <col min="12804" max="12806" width="0" style="7" hidden="1" customWidth="1"/>
    <col min="12807" max="12807" width="16.3046875" style="7" customWidth="1"/>
    <col min="12808" max="12808" width="9.07421875" style="7"/>
    <col min="12809" max="12809" width="13.69140625" style="7" bestFit="1" customWidth="1"/>
    <col min="12810" max="13056" width="9.07421875" style="7"/>
    <col min="13057" max="13057" width="42.07421875" style="7" customWidth="1"/>
    <col min="13058" max="13058" width="16.4609375" style="7" customWidth="1"/>
    <col min="13059" max="13059" width="17.3046875" style="7" customWidth="1"/>
    <col min="13060" max="13062" width="0" style="7" hidden="1" customWidth="1"/>
    <col min="13063" max="13063" width="16.3046875" style="7" customWidth="1"/>
    <col min="13064" max="13064" width="9.07421875" style="7"/>
    <col min="13065" max="13065" width="13.69140625" style="7" bestFit="1" customWidth="1"/>
    <col min="13066" max="13312" width="9.07421875" style="7"/>
    <col min="13313" max="13313" width="42.07421875" style="7" customWidth="1"/>
    <col min="13314" max="13314" width="16.4609375" style="7" customWidth="1"/>
    <col min="13315" max="13315" width="17.3046875" style="7" customWidth="1"/>
    <col min="13316" max="13318" width="0" style="7" hidden="1" customWidth="1"/>
    <col min="13319" max="13319" width="16.3046875" style="7" customWidth="1"/>
    <col min="13320" max="13320" width="9.07421875" style="7"/>
    <col min="13321" max="13321" width="13.69140625" style="7" bestFit="1" customWidth="1"/>
    <col min="13322" max="13568" width="9.07421875" style="7"/>
    <col min="13569" max="13569" width="42.07421875" style="7" customWidth="1"/>
    <col min="13570" max="13570" width="16.4609375" style="7" customWidth="1"/>
    <col min="13571" max="13571" width="17.3046875" style="7" customWidth="1"/>
    <col min="13572" max="13574" width="0" style="7" hidden="1" customWidth="1"/>
    <col min="13575" max="13575" width="16.3046875" style="7" customWidth="1"/>
    <col min="13576" max="13576" width="9.07421875" style="7"/>
    <col min="13577" max="13577" width="13.69140625" style="7" bestFit="1" customWidth="1"/>
    <col min="13578" max="13824" width="9.07421875" style="7"/>
    <col min="13825" max="13825" width="42.07421875" style="7" customWidth="1"/>
    <col min="13826" max="13826" width="16.4609375" style="7" customWidth="1"/>
    <col min="13827" max="13827" width="17.3046875" style="7" customWidth="1"/>
    <col min="13828" max="13830" width="0" style="7" hidden="1" customWidth="1"/>
    <col min="13831" max="13831" width="16.3046875" style="7" customWidth="1"/>
    <col min="13832" max="13832" width="9.07421875" style="7"/>
    <col min="13833" max="13833" width="13.69140625" style="7" bestFit="1" customWidth="1"/>
    <col min="13834" max="14080" width="9.07421875" style="7"/>
    <col min="14081" max="14081" width="42.07421875" style="7" customWidth="1"/>
    <col min="14082" max="14082" width="16.4609375" style="7" customWidth="1"/>
    <col min="14083" max="14083" width="17.3046875" style="7" customWidth="1"/>
    <col min="14084" max="14086" width="0" style="7" hidden="1" customWidth="1"/>
    <col min="14087" max="14087" width="16.3046875" style="7" customWidth="1"/>
    <col min="14088" max="14088" width="9.07421875" style="7"/>
    <col min="14089" max="14089" width="13.69140625" style="7" bestFit="1" customWidth="1"/>
    <col min="14090" max="14336" width="9.07421875" style="7"/>
    <col min="14337" max="14337" width="42.07421875" style="7" customWidth="1"/>
    <col min="14338" max="14338" width="16.4609375" style="7" customWidth="1"/>
    <col min="14339" max="14339" width="17.3046875" style="7" customWidth="1"/>
    <col min="14340" max="14342" width="0" style="7" hidden="1" customWidth="1"/>
    <col min="14343" max="14343" width="16.3046875" style="7" customWidth="1"/>
    <col min="14344" max="14344" width="9.07421875" style="7"/>
    <col min="14345" max="14345" width="13.69140625" style="7" bestFit="1" customWidth="1"/>
    <col min="14346" max="14592" width="9.07421875" style="7"/>
    <col min="14593" max="14593" width="42.07421875" style="7" customWidth="1"/>
    <col min="14594" max="14594" width="16.4609375" style="7" customWidth="1"/>
    <col min="14595" max="14595" width="17.3046875" style="7" customWidth="1"/>
    <col min="14596" max="14598" width="0" style="7" hidden="1" customWidth="1"/>
    <col min="14599" max="14599" width="16.3046875" style="7" customWidth="1"/>
    <col min="14600" max="14600" width="9.07421875" style="7"/>
    <col min="14601" max="14601" width="13.69140625" style="7" bestFit="1" customWidth="1"/>
    <col min="14602" max="14848" width="9.07421875" style="7"/>
    <col min="14849" max="14849" width="42.07421875" style="7" customWidth="1"/>
    <col min="14850" max="14850" width="16.4609375" style="7" customWidth="1"/>
    <col min="14851" max="14851" width="17.3046875" style="7" customWidth="1"/>
    <col min="14852" max="14854" width="0" style="7" hidden="1" customWidth="1"/>
    <col min="14855" max="14855" width="16.3046875" style="7" customWidth="1"/>
    <col min="14856" max="14856" width="9.07421875" style="7"/>
    <col min="14857" max="14857" width="13.69140625" style="7" bestFit="1" customWidth="1"/>
    <col min="14858" max="15104" width="9.07421875" style="7"/>
    <col min="15105" max="15105" width="42.07421875" style="7" customWidth="1"/>
    <col min="15106" max="15106" width="16.4609375" style="7" customWidth="1"/>
    <col min="15107" max="15107" width="17.3046875" style="7" customWidth="1"/>
    <col min="15108" max="15110" width="0" style="7" hidden="1" customWidth="1"/>
    <col min="15111" max="15111" width="16.3046875" style="7" customWidth="1"/>
    <col min="15112" max="15112" width="9.07421875" style="7"/>
    <col min="15113" max="15113" width="13.69140625" style="7" bestFit="1" customWidth="1"/>
    <col min="15114" max="15360" width="9.07421875" style="7"/>
    <col min="15361" max="15361" width="42.07421875" style="7" customWidth="1"/>
    <col min="15362" max="15362" width="16.4609375" style="7" customWidth="1"/>
    <col min="15363" max="15363" width="17.3046875" style="7" customWidth="1"/>
    <col min="15364" max="15366" width="0" style="7" hidden="1" customWidth="1"/>
    <col min="15367" max="15367" width="16.3046875" style="7" customWidth="1"/>
    <col min="15368" max="15368" width="9.07421875" style="7"/>
    <col min="15369" max="15369" width="13.69140625" style="7" bestFit="1" customWidth="1"/>
    <col min="15370" max="15616" width="9.07421875" style="7"/>
    <col min="15617" max="15617" width="42.07421875" style="7" customWidth="1"/>
    <col min="15618" max="15618" width="16.4609375" style="7" customWidth="1"/>
    <col min="15619" max="15619" width="17.3046875" style="7" customWidth="1"/>
    <col min="15620" max="15622" width="0" style="7" hidden="1" customWidth="1"/>
    <col min="15623" max="15623" width="16.3046875" style="7" customWidth="1"/>
    <col min="15624" max="15624" width="9.07421875" style="7"/>
    <col min="15625" max="15625" width="13.69140625" style="7" bestFit="1" customWidth="1"/>
    <col min="15626" max="15872" width="9.07421875" style="7"/>
    <col min="15873" max="15873" width="42.07421875" style="7" customWidth="1"/>
    <col min="15874" max="15874" width="16.4609375" style="7" customWidth="1"/>
    <col min="15875" max="15875" width="17.3046875" style="7" customWidth="1"/>
    <col min="15876" max="15878" width="0" style="7" hidden="1" customWidth="1"/>
    <col min="15879" max="15879" width="16.3046875" style="7" customWidth="1"/>
    <col min="15880" max="15880" width="9.07421875" style="7"/>
    <col min="15881" max="15881" width="13.69140625" style="7" bestFit="1" customWidth="1"/>
    <col min="15882" max="16128" width="9.07421875" style="7"/>
    <col min="16129" max="16129" width="42.07421875" style="7" customWidth="1"/>
    <col min="16130" max="16130" width="16.4609375" style="7" customWidth="1"/>
    <col min="16131" max="16131" width="17.3046875" style="7" customWidth="1"/>
    <col min="16132" max="16134" width="0" style="7" hidden="1" customWidth="1"/>
    <col min="16135" max="16135" width="16.3046875" style="7" customWidth="1"/>
    <col min="16136" max="16136" width="9.07421875" style="7"/>
    <col min="16137" max="16137" width="13.69140625" style="7" bestFit="1" customWidth="1"/>
    <col min="16138" max="16384" width="9.07421875" style="7"/>
  </cols>
  <sheetData>
    <row r="1" spans="1:9" x14ac:dyDescent="0.3">
      <c r="A1" s="412" t="s">
        <v>433</v>
      </c>
      <c r="B1" s="339"/>
      <c r="C1" s="339"/>
      <c r="D1" s="339"/>
      <c r="E1" s="339"/>
      <c r="F1" s="339"/>
      <c r="G1" s="339"/>
    </row>
    <row r="2" spans="1:9" ht="15.65" customHeight="1" x14ac:dyDescent="0.3">
      <c r="A2" s="410" t="s">
        <v>434</v>
      </c>
      <c r="B2" s="410"/>
      <c r="C2" s="410"/>
      <c r="D2" s="410"/>
      <c r="E2" s="410"/>
      <c r="F2" s="410"/>
      <c r="G2" s="410"/>
    </row>
    <row r="3" spans="1:9" ht="51.75" customHeight="1" thickBot="1" x14ac:dyDescent="0.45">
      <c r="A3" s="340" t="s">
        <v>370</v>
      </c>
      <c r="B3" s="340"/>
      <c r="C3" s="340"/>
      <c r="D3" s="340"/>
      <c r="E3" s="340"/>
      <c r="F3" s="340"/>
      <c r="G3" s="340"/>
      <c r="H3" s="24"/>
      <c r="I3" s="25"/>
    </row>
    <row r="4" spans="1:9" ht="15" x14ac:dyDescent="0.35">
      <c r="A4" s="180" t="s">
        <v>0</v>
      </c>
      <c r="B4" s="181" t="s">
        <v>313</v>
      </c>
      <c r="C4" s="181" t="s">
        <v>364</v>
      </c>
      <c r="E4" s="77" t="s">
        <v>43</v>
      </c>
      <c r="F4" s="181" t="s">
        <v>364</v>
      </c>
      <c r="G4" s="181" t="s">
        <v>371</v>
      </c>
    </row>
    <row r="5" spans="1:9" ht="15.45" x14ac:dyDescent="0.4">
      <c r="A5" s="182" t="s">
        <v>42</v>
      </c>
      <c r="B5" s="183">
        <v>7650</v>
      </c>
      <c r="C5" s="183">
        <v>7650</v>
      </c>
      <c r="D5" s="112" t="s">
        <v>145</v>
      </c>
      <c r="F5" s="183">
        <v>7650</v>
      </c>
      <c r="G5" s="183">
        <v>7650</v>
      </c>
    </row>
    <row r="6" spans="1:9" ht="15.45" x14ac:dyDescent="0.4">
      <c r="A6" s="182" t="s">
        <v>334</v>
      </c>
      <c r="B6" s="183">
        <v>88350</v>
      </c>
      <c r="C6" s="183"/>
      <c r="D6" s="76" t="e">
        <f>C6-A6</f>
        <v>#VALUE!</v>
      </c>
      <c r="E6" s="76">
        <f>B6</f>
        <v>88350</v>
      </c>
      <c r="F6" s="183"/>
      <c r="G6" s="183">
        <v>389100</v>
      </c>
    </row>
    <row r="7" spans="1:9" ht="15.45" x14ac:dyDescent="0.4">
      <c r="A7" s="182" t="s">
        <v>333</v>
      </c>
      <c r="B7" s="184">
        <v>48502200</v>
      </c>
      <c r="C7" s="184">
        <v>48639600</v>
      </c>
      <c r="D7" s="76"/>
      <c r="F7" s="184">
        <v>48639600</v>
      </c>
      <c r="G7" s="184">
        <v>48227400</v>
      </c>
    </row>
    <row r="8" spans="1:9" ht="15.45" x14ac:dyDescent="0.4">
      <c r="A8" s="182" t="s">
        <v>179</v>
      </c>
      <c r="B8" s="183">
        <v>3641590</v>
      </c>
      <c r="C8" s="183">
        <v>3648280</v>
      </c>
      <c r="D8" s="76" t="e">
        <f>#REF!-#REF!</f>
        <v>#REF!</v>
      </c>
      <c r="F8" s="183">
        <v>3648280</v>
      </c>
      <c r="G8" s="183">
        <v>3648280</v>
      </c>
    </row>
    <row r="9" spans="1:9" ht="15.45" x14ac:dyDescent="0.4">
      <c r="A9" s="185" t="s">
        <v>9</v>
      </c>
      <c r="B9" s="186">
        <v>6304000</v>
      </c>
      <c r="C9" s="186">
        <v>6272000</v>
      </c>
      <c r="D9" s="76" t="e">
        <f>C8-A8</f>
        <v>#VALUE!</v>
      </c>
      <c r="F9" s="186">
        <v>6272000</v>
      </c>
      <c r="G9" s="186">
        <v>6272000</v>
      </c>
    </row>
    <row r="10" spans="1:9" ht="15.45" x14ac:dyDescent="0.4">
      <c r="A10" s="185" t="s">
        <v>180</v>
      </c>
      <c r="B10" s="186">
        <v>3245760</v>
      </c>
      <c r="C10" s="186">
        <v>3245760</v>
      </c>
      <c r="D10" s="76"/>
      <c r="F10" s="186">
        <v>3245760</v>
      </c>
      <c r="G10" s="186">
        <v>3245760</v>
      </c>
    </row>
    <row r="11" spans="1:9" ht="15.45" x14ac:dyDescent="0.4">
      <c r="A11" s="185" t="s">
        <v>181</v>
      </c>
      <c r="B11" s="186">
        <v>3686480</v>
      </c>
      <c r="C11" s="186">
        <v>3745500</v>
      </c>
      <c r="D11" s="76"/>
      <c r="F11" s="186">
        <v>3745500</v>
      </c>
      <c r="G11" s="186">
        <v>3745500</v>
      </c>
    </row>
    <row r="12" spans="1:9" ht="15.45" x14ac:dyDescent="0.4">
      <c r="A12" s="187" t="s">
        <v>309</v>
      </c>
      <c r="B12" s="188">
        <v>10776395</v>
      </c>
      <c r="C12" s="188">
        <v>25895084</v>
      </c>
      <c r="D12" s="76"/>
      <c r="F12" s="188">
        <v>25895084</v>
      </c>
      <c r="G12" s="188">
        <v>14367498</v>
      </c>
      <c r="I12" s="76">
        <f>SUM(C12-G12)</f>
        <v>11527586</v>
      </c>
    </row>
    <row r="13" spans="1:9" ht="15.45" x14ac:dyDescent="0.4">
      <c r="A13" s="185" t="s">
        <v>182</v>
      </c>
      <c r="B13" s="189">
        <v>6366600</v>
      </c>
      <c r="C13" s="189">
        <v>6372000</v>
      </c>
      <c r="D13" s="76"/>
      <c r="F13" s="189">
        <v>6372000</v>
      </c>
      <c r="G13" s="189">
        <v>6301800</v>
      </c>
    </row>
    <row r="14" spans="1:9" ht="15.9" thickBot="1" x14ac:dyDescent="0.45">
      <c r="A14" s="190" t="s">
        <v>372</v>
      </c>
      <c r="B14" s="191"/>
      <c r="C14" s="191"/>
      <c r="D14" s="76"/>
      <c r="E14" s="76">
        <v>0</v>
      </c>
      <c r="F14" s="191"/>
      <c r="G14" s="191">
        <v>1041000</v>
      </c>
    </row>
    <row r="15" spans="1:9" ht="15.45" thickBot="1" x14ac:dyDescent="0.4">
      <c r="A15" s="192" t="s">
        <v>34</v>
      </c>
      <c r="B15" s="193">
        <f>SUM(B5:B14)</f>
        <v>82619025</v>
      </c>
      <c r="C15" s="193">
        <f>SUM(C5:C14)</f>
        <v>97825874</v>
      </c>
      <c r="D15" s="76" t="e">
        <f>C13-A13</f>
        <v>#VALUE!</v>
      </c>
      <c r="F15" s="193">
        <f>SUM(F5:F14)</f>
        <v>97825874</v>
      </c>
      <c r="G15" s="193">
        <f>SUM(G5:G14)</f>
        <v>87245988</v>
      </c>
    </row>
    <row r="16" spans="1:9" ht="15.45" x14ac:dyDescent="0.4">
      <c r="A16" s="185" t="s">
        <v>339</v>
      </c>
      <c r="B16" s="186">
        <v>4933334</v>
      </c>
      <c r="C16" s="186">
        <v>4874766</v>
      </c>
      <c r="D16" s="76" t="e">
        <f>#REF!-#REF!</f>
        <v>#REF!</v>
      </c>
      <c r="E16" s="76" t="e">
        <f>#REF!</f>
        <v>#REF!</v>
      </c>
      <c r="F16" s="186">
        <v>4874766</v>
      </c>
      <c r="G16" s="186">
        <v>4411800</v>
      </c>
    </row>
    <row r="17" spans="1:9" ht="15.45" x14ac:dyDescent="0.4">
      <c r="A17" s="182" t="s">
        <v>337</v>
      </c>
      <c r="B17" s="184">
        <v>26133800</v>
      </c>
      <c r="C17" s="184">
        <v>26131700</v>
      </c>
      <c r="D17" s="76" t="e">
        <f>C16-A16</f>
        <v>#VALUE!</v>
      </c>
      <c r="E17" s="76"/>
      <c r="F17" s="184">
        <v>26131700</v>
      </c>
      <c r="G17" s="184">
        <v>25580000</v>
      </c>
    </row>
    <row r="18" spans="1:9" ht="15.45" x14ac:dyDescent="0.4">
      <c r="A18" s="182" t="s">
        <v>338</v>
      </c>
      <c r="B18" s="184">
        <v>9743000</v>
      </c>
      <c r="C18" s="184">
        <v>9908100</v>
      </c>
      <c r="D18" s="76"/>
      <c r="E18" s="76" t="e">
        <f>#REF!</f>
        <v>#REF!</v>
      </c>
      <c r="F18" s="184">
        <v>9908100</v>
      </c>
      <c r="G18" s="184">
        <v>8820000</v>
      </c>
    </row>
    <row r="19" spans="1:9" ht="15" x14ac:dyDescent="0.35">
      <c r="A19" s="195" t="s">
        <v>1</v>
      </c>
      <c r="B19" s="196">
        <f t="shared" ref="B19:G19" si="0">SUM(B16:B18)</f>
        <v>40810134</v>
      </c>
      <c r="C19" s="196">
        <f t="shared" si="0"/>
        <v>40914566</v>
      </c>
      <c r="D19" s="196" t="e">
        <f t="shared" si="0"/>
        <v>#REF!</v>
      </c>
      <c r="E19" s="196" t="e">
        <f t="shared" si="0"/>
        <v>#REF!</v>
      </c>
      <c r="F19" s="196">
        <f t="shared" si="0"/>
        <v>40914566</v>
      </c>
      <c r="G19" s="196">
        <f t="shared" si="0"/>
        <v>38811800</v>
      </c>
      <c r="H19" s="1"/>
      <c r="I19" s="1"/>
    </row>
    <row r="20" spans="1:9" ht="15.9" thickBot="1" x14ac:dyDescent="0.45">
      <c r="A20" s="182" t="s">
        <v>395</v>
      </c>
      <c r="B20" s="184">
        <v>1072800</v>
      </c>
      <c r="C20" s="184">
        <v>1384000</v>
      </c>
      <c r="D20" s="76" t="e">
        <f>#REF!-#REF!</f>
        <v>#REF!</v>
      </c>
      <c r="E20" s="78"/>
      <c r="F20" s="184">
        <v>1384000</v>
      </c>
      <c r="G20" s="184">
        <v>1440000</v>
      </c>
      <c r="H20" s="1"/>
      <c r="I20" s="1"/>
    </row>
    <row r="21" spans="1:9" ht="15.45" thickBot="1" x14ac:dyDescent="0.4">
      <c r="A21" s="192" t="s">
        <v>183</v>
      </c>
      <c r="B21" s="193">
        <f>SUM(B19:B20)</f>
        <v>41882934</v>
      </c>
      <c r="C21" s="193">
        <f>SUM(C19:C20)</f>
        <v>42298566</v>
      </c>
      <c r="D21" s="76"/>
      <c r="E21" s="78"/>
      <c r="F21" s="193">
        <f>SUM(F19:F20)</f>
        <v>42298566</v>
      </c>
      <c r="G21" s="193">
        <f>SUM(G19:G20)</f>
        <v>40251800</v>
      </c>
      <c r="H21" s="1"/>
      <c r="I21" s="1"/>
    </row>
    <row r="22" spans="1:9" ht="15.45" x14ac:dyDescent="0.4">
      <c r="A22" s="190" t="s">
        <v>336</v>
      </c>
      <c r="B22" s="197">
        <v>8355840</v>
      </c>
      <c r="C22" s="197">
        <v>8682240</v>
      </c>
      <c r="D22" s="76"/>
      <c r="E22" s="76">
        <f>B19</f>
        <v>40810134</v>
      </c>
      <c r="F22" s="197">
        <v>8682240</v>
      </c>
      <c r="G22" s="197">
        <v>9937000</v>
      </c>
    </row>
    <row r="23" spans="1:9" ht="15.45" x14ac:dyDescent="0.4">
      <c r="A23" s="198" t="s">
        <v>335</v>
      </c>
      <c r="B23" s="194">
        <v>6056682</v>
      </c>
      <c r="C23" s="194">
        <v>10064674</v>
      </c>
      <c r="D23" s="76" t="e">
        <f>C20-A20</f>
        <v>#VALUE!</v>
      </c>
      <c r="F23" s="194">
        <v>10064674</v>
      </c>
      <c r="G23" s="194">
        <v>9513313</v>
      </c>
    </row>
    <row r="24" spans="1:9" ht="15.45" x14ac:dyDescent="0.4">
      <c r="A24" s="198" t="s">
        <v>314</v>
      </c>
      <c r="B24" s="194">
        <v>225150</v>
      </c>
      <c r="C24" s="194">
        <v>179550</v>
      </c>
      <c r="D24" s="76"/>
      <c r="E24" s="76">
        <f>B22</f>
        <v>8355840</v>
      </c>
      <c r="F24" s="194">
        <v>179550</v>
      </c>
      <c r="G24" s="194">
        <v>50730</v>
      </c>
    </row>
    <row r="25" spans="1:9" ht="15.9" thickBot="1" x14ac:dyDescent="0.45">
      <c r="A25" s="182" t="s">
        <v>5</v>
      </c>
      <c r="B25" s="184">
        <v>2214400</v>
      </c>
      <c r="C25" s="184">
        <v>2214400</v>
      </c>
      <c r="D25" s="76" t="e">
        <f>C21-A21</f>
        <v>#VALUE!</v>
      </c>
      <c r="E25" s="76"/>
      <c r="F25" s="184">
        <v>2214400</v>
      </c>
      <c r="G25" s="184">
        <v>2491200</v>
      </c>
    </row>
    <row r="26" spans="1:9" ht="15.45" thickBot="1" x14ac:dyDescent="0.4">
      <c r="A26" s="192" t="s">
        <v>184</v>
      </c>
      <c r="B26" s="193">
        <f>SUM(B22:B25)</f>
        <v>16852072</v>
      </c>
      <c r="C26" s="193">
        <f>SUM(C22:C25)</f>
        <v>21140864</v>
      </c>
      <c r="D26" s="76" t="e">
        <f>C23-A23</f>
        <v>#VALUE!</v>
      </c>
      <c r="E26" s="76"/>
      <c r="F26" s="193">
        <f>SUM(F22:F25)</f>
        <v>21140864</v>
      </c>
      <c r="G26" s="193">
        <f>SUM(G22:G25)</f>
        <v>21992243</v>
      </c>
    </row>
    <row r="27" spans="1:9" ht="15.45" thickBot="1" x14ac:dyDescent="0.4">
      <c r="A27" s="199" t="s">
        <v>310</v>
      </c>
      <c r="B27" s="200">
        <v>14774715</v>
      </c>
      <c r="C27" s="200">
        <v>14931000</v>
      </c>
      <c r="D27" s="76"/>
      <c r="E27" s="76" t="e">
        <f>#REF!</f>
        <v>#REF!</v>
      </c>
      <c r="F27" s="200">
        <v>14931000</v>
      </c>
      <c r="G27" s="200">
        <v>14833000</v>
      </c>
    </row>
    <row r="28" spans="1:9" ht="15.45" thickBot="1" x14ac:dyDescent="0.4">
      <c r="A28" s="199" t="s">
        <v>373</v>
      </c>
      <c r="B28" s="200"/>
      <c r="C28" s="200"/>
      <c r="D28" s="76"/>
      <c r="E28" s="76"/>
      <c r="F28" s="200"/>
      <c r="G28" s="200">
        <v>3985000</v>
      </c>
    </row>
    <row r="29" spans="1:9" ht="15.45" thickBot="1" x14ac:dyDescent="0.4">
      <c r="A29" s="199" t="s">
        <v>245</v>
      </c>
      <c r="B29" s="200">
        <v>2688120</v>
      </c>
      <c r="C29" s="200">
        <v>2690400</v>
      </c>
      <c r="D29" s="76"/>
      <c r="E29" s="76" t="e">
        <f>#REF!</f>
        <v>#REF!</v>
      </c>
      <c r="F29" s="200">
        <v>2690400</v>
      </c>
      <c r="G29" s="200">
        <v>2824140</v>
      </c>
    </row>
    <row r="30" spans="1:9" ht="15.45" thickBot="1" x14ac:dyDescent="0.4">
      <c r="A30" s="199" t="s">
        <v>435</v>
      </c>
      <c r="B30" s="200"/>
      <c r="C30" s="200"/>
      <c r="D30" s="76"/>
      <c r="E30" s="76"/>
      <c r="F30" s="200"/>
      <c r="G30" s="200">
        <v>1576292</v>
      </c>
    </row>
    <row r="31" spans="1:9" ht="15.45" thickBot="1" x14ac:dyDescent="0.4">
      <c r="A31" s="201" t="s">
        <v>38</v>
      </c>
      <c r="B31" s="200">
        <f>SUM(B21+B15+B26+B29+B27)</f>
        <v>158816866</v>
      </c>
      <c r="C31" s="200">
        <f>SUM(C21+C15+C26+C29+C27)</f>
        <v>178886704</v>
      </c>
      <c r="D31" s="76" t="e">
        <f>#REF!-#REF!</f>
        <v>#REF!</v>
      </c>
      <c r="E31" s="76" t="e">
        <f>#REF!</f>
        <v>#REF!</v>
      </c>
      <c r="F31" s="200">
        <f>SUM(F21+F15+F26+F29+F27)</f>
        <v>178886704</v>
      </c>
      <c r="G31" s="200">
        <f>SUM(G26+G21+G15+G27+G28+G29+G30)</f>
        <v>172708463</v>
      </c>
    </row>
    <row r="32" spans="1:9" x14ac:dyDescent="0.3">
      <c r="D32" s="76"/>
      <c r="F32" s="76"/>
    </row>
    <row r="33" spans="2:9" x14ac:dyDescent="0.3">
      <c r="D33" s="76" t="e">
        <f>#REF!-#REF!</f>
        <v>#REF!</v>
      </c>
      <c r="F33" s="76" t="e">
        <f>#REF!</f>
        <v>#REF!</v>
      </c>
      <c r="H33" s="1"/>
      <c r="I33" s="1"/>
    </row>
    <row r="34" spans="2:9" x14ac:dyDescent="0.3">
      <c r="D34" s="76" t="e">
        <f>#REF!-#REF!</f>
        <v>#REF!</v>
      </c>
      <c r="E34" s="1"/>
      <c r="F34" s="78">
        <v>0</v>
      </c>
      <c r="G34" s="1"/>
    </row>
    <row r="35" spans="2:9" x14ac:dyDescent="0.3">
      <c r="B35" s="74"/>
      <c r="D35" s="76" t="e">
        <f>#REF!-#REF!</f>
        <v>#REF!</v>
      </c>
      <c r="E35" s="76"/>
      <c r="F35" s="76" t="e">
        <f>D35</f>
        <v>#REF!</v>
      </c>
    </row>
    <row r="36" spans="2:9" x14ac:dyDescent="0.3">
      <c r="B36" s="74"/>
      <c r="D36" s="76" t="e">
        <f>#REF!-#REF!</f>
        <v>#REF!</v>
      </c>
    </row>
    <row r="37" spans="2:9" x14ac:dyDescent="0.3">
      <c r="B37" s="74"/>
      <c r="D37" s="76">
        <f>C27-B27</f>
        <v>156285</v>
      </c>
      <c r="E37" s="76" t="e">
        <f>SUM(E5:E36)</f>
        <v>#REF!</v>
      </c>
      <c r="F37" s="7" t="e">
        <f>SUM(F5:F36)</f>
        <v>#REF!</v>
      </c>
    </row>
    <row r="38" spans="2:9" x14ac:dyDescent="0.3">
      <c r="B38" s="74"/>
    </row>
    <row r="39" spans="2:9" x14ac:dyDescent="0.3">
      <c r="B39" s="75"/>
      <c r="E39" s="76" t="e">
        <f>E37+F37</f>
        <v>#REF!</v>
      </c>
    </row>
    <row r="40" spans="2:9" x14ac:dyDescent="0.3">
      <c r="E40" s="76" t="e">
        <f>E39+C8+#REF!</f>
        <v>#REF!</v>
      </c>
    </row>
    <row r="41" spans="2:9" x14ac:dyDescent="0.3">
      <c r="E41" s="76" t="e">
        <f>C27-E40</f>
        <v>#REF!</v>
      </c>
    </row>
    <row r="42" spans="2:9" x14ac:dyDescent="0.3">
      <c r="E42" s="76" t="e">
        <f>SUM(E40:E41)</f>
        <v>#REF!</v>
      </c>
    </row>
  </sheetData>
  <mergeCells count="3">
    <mergeCell ref="A1:G1"/>
    <mergeCell ref="A2:G2"/>
    <mergeCell ref="A3:G3"/>
  </mergeCells>
  <printOptions horizontalCentered="1"/>
  <pageMargins left="0.5" right="0.59055118110236227" top="0.69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view="pageBreakPreview" zoomScaleNormal="100" workbookViewId="0"/>
  </sheetViews>
  <sheetFormatPr defaultRowHeight="12.45" x14ac:dyDescent="0.3"/>
  <cols>
    <col min="1" max="1" width="29.3046875" customWidth="1"/>
    <col min="2" max="2" width="16" customWidth="1"/>
    <col min="3" max="3" width="16.84375" customWidth="1"/>
    <col min="4" max="4" width="12.69140625" customWidth="1"/>
    <col min="5" max="5" width="12.07421875" customWidth="1"/>
    <col min="6" max="7" width="13.53515625" customWidth="1"/>
  </cols>
  <sheetData>
    <row r="1" spans="1:7" x14ac:dyDescent="0.3">
      <c r="C1" s="318" t="s">
        <v>413</v>
      </c>
      <c r="D1" s="318"/>
      <c r="E1" s="318"/>
      <c r="F1" s="318"/>
      <c r="G1" s="318"/>
    </row>
    <row r="2" spans="1:7" ht="33" customHeight="1" x14ac:dyDescent="0.35">
      <c r="A2" s="327" t="s">
        <v>414</v>
      </c>
      <c r="B2" s="327"/>
      <c r="C2" s="327"/>
      <c r="D2" s="327"/>
      <c r="E2" s="327"/>
      <c r="F2" s="327"/>
      <c r="G2" s="327"/>
    </row>
    <row r="3" spans="1:7" ht="17.600000000000001" x14ac:dyDescent="0.4">
      <c r="A3" s="18"/>
      <c r="B3" s="18"/>
      <c r="C3" s="18"/>
      <c r="D3" s="18"/>
      <c r="E3" s="18"/>
      <c r="F3" s="18"/>
      <c r="G3" s="18"/>
    </row>
    <row r="4" spans="1:7" x14ac:dyDescent="0.3">
      <c r="A4" s="349" t="s">
        <v>56</v>
      </c>
      <c r="B4" s="116">
        <v>2016</v>
      </c>
      <c r="C4" s="116">
        <v>2017</v>
      </c>
      <c r="D4" s="352" t="s">
        <v>244</v>
      </c>
      <c r="E4" s="353"/>
      <c r="F4" s="353"/>
      <c r="G4" s="354"/>
    </row>
    <row r="5" spans="1:7" ht="12.75" customHeight="1" x14ac:dyDescent="0.3">
      <c r="A5" s="349"/>
      <c r="B5" s="349" t="s">
        <v>14</v>
      </c>
      <c r="C5" s="349" t="s">
        <v>14</v>
      </c>
      <c r="D5" s="350" t="s">
        <v>164</v>
      </c>
      <c r="E5" s="350" t="s">
        <v>234</v>
      </c>
      <c r="F5" s="349" t="s">
        <v>178</v>
      </c>
      <c r="G5" s="349" t="s">
        <v>14</v>
      </c>
    </row>
    <row r="6" spans="1:7" x14ac:dyDescent="0.3">
      <c r="A6" s="349"/>
      <c r="B6" s="349"/>
      <c r="C6" s="349"/>
      <c r="D6" s="350"/>
      <c r="E6" s="350"/>
      <c r="F6" s="349"/>
      <c r="G6" s="349"/>
    </row>
    <row r="7" spans="1:7" ht="25.75" x14ac:dyDescent="0.4">
      <c r="A7" s="131" t="s">
        <v>57</v>
      </c>
      <c r="B7" s="69">
        <v>39</v>
      </c>
      <c r="C7" s="69">
        <v>41</v>
      </c>
      <c r="D7" s="69">
        <v>12.5</v>
      </c>
      <c r="E7" s="69">
        <v>13</v>
      </c>
      <c r="F7" s="69">
        <v>18.75</v>
      </c>
      <c r="G7" s="69">
        <f>SUM(D7:F7)</f>
        <v>44.25</v>
      </c>
    </row>
    <row r="8" spans="1:7" ht="25.75" x14ac:dyDescent="0.4">
      <c r="A8" s="131" t="s">
        <v>66</v>
      </c>
      <c r="B8" s="69">
        <v>6</v>
      </c>
      <c r="C8" s="69">
        <v>6</v>
      </c>
      <c r="D8" s="69"/>
      <c r="E8" s="69"/>
      <c r="F8" s="69">
        <v>6</v>
      </c>
      <c r="G8" s="69">
        <f t="shared" ref="G8:G13" si="0">SUM(D8:F8)</f>
        <v>6</v>
      </c>
    </row>
    <row r="9" spans="1:7" ht="38.15" x14ac:dyDescent="0.4">
      <c r="A9" s="131" t="s">
        <v>58</v>
      </c>
      <c r="B9" s="69">
        <v>0.75</v>
      </c>
      <c r="C9" s="69">
        <v>3</v>
      </c>
      <c r="D9" s="69">
        <v>0.75</v>
      </c>
      <c r="E9" s="69"/>
      <c r="F9" s="69">
        <v>0</v>
      </c>
      <c r="G9" s="69">
        <f t="shared" si="0"/>
        <v>0.75</v>
      </c>
    </row>
    <row r="10" spans="1:7" ht="50.6" x14ac:dyDescent="0.4">
      <c r="A10" s="131" t="s">
        <v>62</v>
      </c>
      <c r="B10" s="69">
        <v>0.75</v>
      </c>
      <c r="C10" s="69">
        <v>1</v>
      </c>
      <c r="D10" s="69">
        <v>0.75</v>
      </c>
      <c r="E10" s="69">
        <v>0</v>
      </c>
      <c r="F10" s="69">
        <v>0</v>
      </c>
      <c r="G10" s="69">
        <f t="shared" si="0"/>
        <v>0.75</v>
      </c>
    </row>
    <row r="11" spans="1:7" ht="25.75" x14ac:dyDescent="0.4">
      <c r="A11" s="131" t="s">
        <v>59</v>
      </c>
      <c r="B11" s="69">
        <v>39</v>
      </c>
      <c r="C11" s="69">
        <v>41</v>
      </c>
      <c r="D11" s="69">
        <v>12.5</v>
      </c>
      <c r="E11" s="69">
        <v>13</v>
      </c>
      <c r="F11" s="69">
        <v>18.75</v>
      </c>
      <c r="G11" s="69">
        <f t="shared" si="0"/>
        <v>44.25</v>
      </c>
    </row>
    <row r="12" spans="1:7" ht="25.75" x14ac:dyDescent="0.4">
      <c r="A12" s="131" t="s">
        <v>60</v>
      </c>
      <c r="B12" s="69">
        <v>39</v>
      </c>
      <c r="C12" s="69">
        <v>41</v>
      </c>
      <c r="D12" s="69">
        <v>12.5</v>
      </c>
      <c r="E12" s="69">
        <v>13</v>
      </c>
      <c r="F12" s="69">
        <v>18.75</v>
      </c>
      <c r="G12" s="69">
        <f t="shared" si="0"/>
        <v>44.25</v>
      </c>
    </row>
    <row r="13" spans="1:7" ht="38.15" x14ac:dyDescent="0.4">
      <c r="A13" s="131" t="s">
        <v>61</v>
      </c>
      <c r="B13" s="69">
        <v>10</v>
      </c>
      <c r="C13" s="69">
        <v>6</v>
      </c>
      <c r="D13" s="69">
        <v>4</v>
      </c>
      <c r="E13" s="69">
        <v>0</v>
      </c>
      <c r="F13" s="69">
        <v>0</v>
      </c>
      <c r="G13" s="69">
        <f t="shared" si="0"/>
        <v>4</v>
      </c>
    </row>
    <row r="14" spans="1:7" ht="15" x14ac:dyDescent="0.35">
      <c r="A14" s="81"/>
      <c r="B14" s="81"/>
      <c r="C14" s="80"/>
      <c r="D14" s="80"/>
      <c r="E14" s="80"/>
      <c r="F14" s="80"/>
      <c r="G14" s="80"/>
    </row>
    <row r="15" spans="1:7" ht="15" x14ac:dyDescent="0.35">
      <c r="A15" s="81"/>
      <c r="B15" s="81"/>
      <c r="C15" s="317" t="s">
        <v>436</v>
      </c>
      <c r="D15" s="317"/>
      <c r="E15" s="317"/>
      <c r="F15" s="317"/>
      <c r="G15" s="317"/>
    </row>
    <row r="16" spans="1:7" ht="15" x14ac:dyDescent="0.35">
      <c r="A16" s="81"/>
      <c r="B16" s="81"/>
      <c r="C16" s="407" t="s">
        <v>437</v>
      </c>
      <c r="D16" s="407"/>
      <c r="E16" s="407"/>
      <c r="F16" s="407"/>
      <c r="G16" s="407"/>
    </row>
    <row r="17" spans="1:7" ht="15" x14ac:dyDescent="0.35">
      <c r="A17" s="358" t="s">
        <v>388</v>
      </c>
      <c r="B17" s="358"/>
      <c r="C17" s="358"/>
      <c r="D17" s="358"/>
      <c r="E17" s="358"/>
      <c r="F17" s="358"/>
      <c r="G17" s="358"/>
    </row>
    <row r="18" spans="1:7" ht="15" x14ac:dyDescent="0.35">
      <c r="A18" s="81"/>
      <c r="B18" s="81"/>
      <c r="C18" s="351"/>
      <c r="D18" s="351"/>
      <c r="E18" s="351"/>
      <c r="F18" s="351"/>
      <c r="G18" s="237"/>
    </row>
    <row r="19" spans="1:7" ht="15" x14ac:dyDescent="0.35">
      <c r="A19" s="227" t="s">
        <v>2</v>
      </c>
      <c r="B19" s="342" t="s">
        <v>389</v>
      </c>
      <c r="C19" s="343"/>
      <c r="D19" s="344"/>
      <c r="E19" s="341" t="s">
        <v>390</v>
      </c>
      <c r="F19" s="341"/>
      <c r="G19" s="237"/>
    </row>
    <row r="20" spans="1:7" ht="15" x14ac:dyDescent="0.35">
      <c r="A20" s="226"/>
      <c r="B20" s="342" t="s">
        <v>365</v>
      </c>
      <c r="C20" s="343"/>
      <c r="D20" s="344"/>
      <c r="E20" s="341" t="s">
        <v>167</v>
      </c>
      <c r="F20" s="341"/>
      <c r="G20" s="237"/>
    </row>
    <row r="21" spans="1:7" ht="15" x14ac:dyDescent="0.35">
      <c r="A21" s="226" t="s">
        <v>210</v>
      </c>
      <c r="B21" s="342">
        <v>25000000</v>
      </c>
      <c r="C21" s="343"/>
      <c r="D21" s="344"/>
      <c r="E21" s="341">
        <v>17309884</v>
      </c>
      <c r="F21" s="341"/>
      <c r="G21" s="237"/>
    </row>
    <row r="22" spans="1:7" ht="15" x14ac:dyDescent="0.35">
      <c r="A22" s="226" t="s">
        <v>235</v>
      </c>
      <c r="B22" s="342">
        <v>3908114</v>
      </c>
      <c r="C22" s="343"/>
      <c r="D22" s="344"/>
      <c r="E22" s="342">
        <v>125451335</v>
      </c>
      <c r="F22" s="344"/>
      <c r="G22" s="237"/>
    </row>
    <row r="23" spans="1:7" ht="15" x14ac:dyDescent="0.35">
      <c r="A23" s="226" t="s">
        <v>211</v>
      </c>
      <c r="B23" s="342">
        <f>SUM(B21:D22)</f>
        <v>28908114</v>
      </c>
      <c r="C23" s="343"/>
      <c r="D23" s="344"/>
      <c r="E23" s="341">
        <f>SUM(E21:F22)</f>
        <v>142761219</v>
      </c>
      <c r="F23" s="341"/>
      <c r="G23" s="237"/>
    </row>
    <row r="24" spans="1:7" ht="15" x14ac:dyDescent="0.35">
      <c r="A24" s="81"/>
      <c r="B24" s="81"/>
      <c r="C24" s="80"/>
      <c r="D24" s="80"/>
      <c r="E24" s="359"/>
      <c r="F24" s="359"/>
      <c r="G24" s="359"/>
    </row>
    <row r="25" spans="1:7" ht="12.9" x14ac:dyDescent="0.35">
      <c r="A25" s="108"/>
      <c r="B25" s="108"/>
      <c r="C25" s="113"/>
      <c r="D25" s="113"/>
      <c r="E25" s="114"/>
      <c r="F25" s="114"/>
      <c r="G25" s="114"/>
    </row>
    <row r="26" spans="1:7" x14ac:dyDescent="0.3">
      <c r="C26" s="318" t="s">
        <v>415</v>
      </c>
      <c r="D26" s="318"/>
      <c r="E26" s="318"/>
      <c r="F26" s="318"/>
      <c r="G26" s="318"/>
    </row>
    <row r="27" spans="1:7" ht="35.15" customHeight="1" x14ac:dyDescent="0.35">
      <c r="A27" s="327" t="s">
        <v>416</v>
      </c>
      <c r="B27" s="327"/>
      <c r="C27" s="327"/>
      <c r="D27" s="327"/>
      <c r="E27" s="327"/>
      <c r="F27" s="327"/>
      <c r="G27" s="327"/>
    </row>
    <row r="29" spans="1:7" ht="15.45" x14ac:dyDescent="0.4">
      <c r="A29" s="351" t="s">
        <v>148</v>
      </c>
      <c r="B29" s="351"/>
      <c r="C29" s="351"/>
      <c r="D29" s="351"/>
      <c r="E29" s="351"/>
      <c r="F29" s="351"/>
      <c r="G29" s="26"/>
    </row>
    <row r="30" spans="1:7" ht="15.45" x14ac:dyDescent="0.4">
      <c r="A30" s="345" t="s">
        <v>146</v>
      </c>
      <c r="B30" s="346"/>
      <c r="C30" s="346"/>
      <c r="D30" s="346"/>
      <c r="E30" s="347"/>
      <c r="F30" s="348" t="s">
        <v>147</v>
      </c>
      <c r="G30" s="348"/>
    </row>
    <row r="31" spans="1:7" ht="15.45" x14ac:dyDescent="0.4">
      <c r="A31" s="345" t="s">
        <v>150</v>
      </c>
      <c r="B31" s="346"/>
      <c r="C31" s="346"/>
      <c r="D31" s="346"/>
      <c r="E31" s="347"/>
      <c r="F31" s="348">
        <v>140000</v>
      </c>
      <c r="G31" s="348"/>
    </row>
    <row r="32" spans="1:7" ht="15.45" x14ac:dyDescent="0.4">
      <c r="A32" s="26"/>
      <c r="B32" s="26"/>
      <c r="C32" s="26"/>
      <c r="D32" s="26"/>
      <c r="E32" s="26"/>
      <c r="F32" s="26"/>
      <c r="G32" s="26"/>
    </row>
    <row r="33" spans="1:7" ht="15.45" x14ac:dyDescent="0.4">
      <c r="A33" s="351" t="s">
        <v>149</v>
      </c>
      <c r="B33" s="351"/>
      <c r="C33" s="351"/>
      <c r="D33" s="351"/>
      <c r="E33" s="351"/>
      <c r="F33" s="351"/>
      <c r="G33" s="26"/>
    </row>
    <row r="34" spans="1:7" ht="15" x14ac:dyDescent="0.35">
      <c r="A34" s="360" t="s">
        <v>146</v>
      </c>
      <c r="B34" s="361"/>
      <c r="C34" s="361"/>
      <c r="D34" s="361"/>
      <c r="E34" s="362"/>
      <c r="F34" s="341" t="s">
        <v>147</v>
      </c>
      <c r="G34" s="341"/>
    </row>
    <row r="35" spans="1:7" ht="15.45" x14ac:dyDescent="0.4">
      <c r="A35" s="355" t="s">
        <v>327</v>
      </c>
      <c r="B35" s="356"/>
      <c r="C35" s="356"/>
      <c r="D35" s="356"/>
      <c r="E35" s="357"/>
      <c r="F35" s="348">
        <v>190000</v>
      </c>
      <c r="G35" s="348"/>
    </row>
    <row r="36" spans="1:7" ht="15.75" customHeight="1" x14ac:dyDescent="0.4">
      <c r="A36" s="355" t="s">
        <v>367</v>
      </c>
      <c r="B36" s="356"/>
      <c r="C36" s="356"/>
      <c r="D36" s="356"/>
      <c r="E36" s="357"/>
      <c r="F36" s="348">
        <v>14415000</v>
      </c>
      <c r="G36" s="348"/>
    </row>
    <row r="37" spans="1:7" ht="15.75" customHeight="1" x14ac:dyDescent="0.35">
      <c r="A37" s="341" t="s">
        <v>366</v>
      </c>
      <c r="B37" s="341"/>
      <c r="C37" s="341"/>
      <c r="D37" s="341"/>
      <c r="E37" s="341"/>
      <c r="F37" s="341">
        <f>SUM(F35:G36)</f>
        <v>14605000</v>
      </c>
      <c r="G37" s="341"/>
    </row>
    <row r="38" spans="1:7" ht="15.75" customHeight="1" x14ac:dyDescent="0.4">
      <c r="A38" s="228"/>
      <c r="B38" s="228"/>
      <c r="C38" s="228"/>
      <c r="D38" s="228"/>
      <c r="E38" s="228"/>
      <c r="F38" s="228"/>
      <c r="G38" s="228"/>
    </row>
    <row r="39" spans="1:7" ht="15.75" customHeight="1" x14ac:dyDescent="0.4">
      <c r="A39" s="151"/>
      <c r="B39" s="151"/>
      <c r="C39" s="151"/>
      <c r="D39" s="151"/>
      <c r="E39" s="151"/>
      <c r="F39" s="151"/>
      <c r="G39" s="151"/>
    </row>
    <row r="40" spans="1:7" ht="15.75" customHeight="1" x14ac:dyDescent="0.4">
      <c r="A40" s="150"/>
      <c r="B40" s="150"/>
      <c r="C40" s="150"/>
      <c r="D40" s="150"/>
      <c r="E40" s="150"/>
      <c r="F40" s="150"/>
      <c r="G40" s="150"/>
    </row>
  </sheetData>
  <mergeCells count="41">
    <mergeCell ref="G5:G6"/>
    <mergeCell ref="A36:E36"/>
    <mergeCell ref="F36:G36"/>
    <mergeCell ref="A27:G27"/>
    <mergeCell ref="A29:F29"/>
    <mergeCell ref="E24:G24"/>
    <mergeCell ref="E23:F23"/>
    <mergeCell ref="A34:E34"/>
    <mergeCell ref="C15:G15"/>
    <mergeCell ref="C1:G1"/>
    <mergeCell ref="C26:G26"/>
    <mergeCell ref="C16:G16"/>
    <mergeCell ref="C5:C6"/>
    <mergeCell ref="E5:E6"/>
    <mergeCell ref="F5:F6"/>
    <mergeCell ref="A2:G2"/>
    <mergeCell ref="D5:D6"/>
    <mergeCell ref="A4:A6"/>
    <mergeCell ref="C18:F18"/>
    <mergeCell ref="D4:G4"/>
    <mergeCell ref="E19:F19"/>
    <mergeCell ref="A17:G17"/>
    <mergeCell ref="B5:B6"/>
    <mergeCell ref="B19:D19"/>
    <mergeCell ref="E22:F22"/>
    <mergeCell ref="A37:E37"/>
    <mergeCell ref="F37:G37"/>
    <mergeCell ref="B20:D20"/>
    <mergeCell ref="B21:D21"/>
    <mergeCell ref="B22:D22"/>
    <mergeCell ref="B23:D23"/>
    <mergeCell ref="A30:E30"/>
    <mergeCell ref="A31:E31"/>
    <mergeCell ref="F30:G30"/>
    <mergeCell ref="F31:G31"/>
    <mergeCell ref="A35:E35"/>
    <mergeCell ref="F35:G35"/>
    <mergeCell ref="A33:F33"/>
    <mergeCell ref="F34:G34"/>
    <mergeCell ref="E20:F20"/>
    <mergeCell ref="E21:F21"/>
  </mergeCells>
  <phoneticPr fontId="0" type="noConversion"/>
  <printOptions horizontalCentered="1"/>
  <pageMargins left="0.31" right="0.32" top="0.47" bottom="0.53" header="0.34" footer="0.35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9"/>
  </sheetPr>
  <dimension ref="A1:J38"/>
  <sheetViews>
    <sheetView view="pageBreakPreview" topLeftCell="A22" zoomScaleNormal="100" zoomScaleSheetLayoutView="100" workbookViewId="0">
      <selection activeCell="B27" sqref="B27"/>
    </sheetView>
  </sheetViews>
  <sheetFormatPr defaultRowHeight="12.45" x14ac:dyDescent="0.3"/>
  <cols>
    <col min="1" max="1" width="19.84375" customWidth="1"/>
    <col min="2" max="2" width="18.84375" customWidth="1"/>
    <col min="3" max="3" width="11.69140625" customWidth="1"/>
    <col min="4" max="4" width="6" customWidth="1"/>
    <col min="6" max="6" width="4.4609375" customWidth="1"/>
    <col min="8" max="8" width="3.84375" customWidth="1"/>
  </cols>
  <sheetData>
    <row r="1" spans="1:8" x14ac:dyDescent="0.3">
      <c r="B1" s="318" t="s">
        <v>417</v>
      </c>
      <c r="C1" s="318"/>
      <c r="D1" s="318"/>
      <c r="E1" s="318"/>
      <c r="F1" s="318"/>
      <c r="G1" s="318"/>
      <c r="H1" s="318"/>
    </row>
    <row r="2" spans="1:8" x14ac:dyDescent="0.3">
      <c r="C2" s="144"/>
      <c r="D2" s="144"/>
    </row>
    <row r="3" spans="1:8" x14ac:dyDescent="0.3">
      <c r="A3" s="321" t="s">
        <v>186</v>
      </c>
      <c r="B3" s="321"/>
      <c r="C3" s="321"/>
      <c r="D3" s="321"/>
      <c r="E3" s="321"/>
      <c r="F3" s="321"/>
      <c r="G3" s="321"/>
      <c r="H3" s="321"/>
    </row>
    <row r="4" spans="1:8" x14ac:dyDescent="0.3">
      <c r="A4" s="321"/>
      <c r="B4" s="321"/>
      <c r="C4" s="321"/>
      <c r="D4" s="321"/>
      <c r="E4" s="321"/>
      <c r="F4" s="321"/>
      <c r="G4" s="321"/>
      <c r="H4" s="321"/>
    </row>
    <row r="5" spans="1:8" x14ac:dyDescent="0.3">
      <c r="B5" s="385"/>
      <c r="C5" s="385"/>
      <c r="D5" s="385"/>
    </row>
    <row r="6" spans="1:8" x14ac:dyDescent="0.3">
      <c r="A6" s="368" t="s">
        <v>418</v>
      </c>
      <c r="B6" s="368"/>
      <c r="C6" s="368"/>
      <c r="D6" s="368"/>
    </row>
    <row r="7" spans="1:8" x14ac:dyDescent="0.3">
      <c r="A7" s="368" t="s">
        <v>292</v>
      </c>
      <c r="B7" s="368"/>
      <c r="C7" s="368"/>
      <c r="D7" s="368"/>
    </row>
    <row r="8" spans="1:8" x14ac:dyDescent="0.3">
      <c r="A8" s="179"/>
      <c r="B8" s="174"/>
      <c r="C8" s="174"/>
      <c r="D8" s="174"/>
    </row>
    <row r="9" spans="1:8" x14ac:dyDescent="0.3">
      <c r="A9" s="178" t="s">
        <v>288</v>
      </c>
      <c r="B9" s="175"/>
      <c r="C9" s="176"/>
      <c r="D9" s="177"/>
    </row>
    <row r="10" spans="1:8" x14ac:dyDescent="0.3">
      <c r="A10" s="171" t="s">
        <v>293</v>
      </c>
      <c r="B10" s="149"/>
      <c r="C10" s="149"/>
      <c r="D10" s="149"/>
    </row>
    <row r="11" spans="1:8" x14ac:dyDescent="0.3">
      <c r="A11" s="369" t="s">
        <v>312</v>
      </c>
      <c r="B11" s="370"/>
      <c r="C11" s="370"/>
      <c r="D11" s="370"/>
    </row>
    <row r="12" spans="1:8" x14ac:dyDescent="0.3">
      <c r="A12" s="383" t="s">
        <v>289</v>
      </c>
      <c r="B12" s="384"/>
      <c r="C12" s="384"/>
      <c r="D12" s="384"/>
    </row>
    <row r="13" spans="1:8" x14ac:dyDescent="0.3">
      <c r="A13" s="364" t="s">
        <v>298</v>
      </c>
      <c r="B13" s="364"/>
      <c r="C13" s="173">
        <v>34700000</v>
      </c>
      <c r="D13" s="147" t="s">
        <v>369</v>
      </c>
    </row>
    <row r="14" spans="1:8" x14ac:dyDescent="0.3">
      <c r="A14" s="364" t="s">
        <v>290</v>
      </c>
      <c r="B14" s="364"/>
      <c r="C14" s="147">
        <v>0</v>
      </c>
      <c r="D14" s="147" t="s">
        <v>369</v>
      </c>
    </row>
    <row r="15" spans="1:8" x14ac:dyDescent="0.3">
      <c r="A15" s="364" t="s">
        <v>291</v>
      </c>
      <c r="B15" s="364"/>
      <c r="C15" s="173">
        <v>50000</v>
      </c>
      <c r="D15" s="147" t="s">
        <v>369</v>
      </c>
    </row>
    <row r="16" spans="1:8" x14ac:dyDescent="0.3">
      <c r="A16" s="364" t="s">
        <v>294</v>
      </c>
      <c r="B16" s="364"/>
      <c r="C16" s="147">
        <v>0</v>
      </c>
      <c r="D16" s="147" t="s">
        <v>369</v>
      </c>
    </row>
    <row r="17" spans="1:10" x14ac:dyDescent="0.3">
      <c r="A17" s="364" t="s">
        <v>295</v>
      </c>
      <c r="B17" s="364"/>
      <c r="C17" s="147">
        <v>0</v>
      </c>
      <c r="D17" s="147" t="s">
        <v>369</v>
      </c>
    </row>
    <row r="18" spans="1:10" x14ac:dyDescent="0.3">
      <c r="A18" s="364" t="s">
        <v>296</v>
      </c>
      <c r="B18" s="364"/>
      <c r="C18" s="147">
        <v>0</v>
      </c>
      <c r="D18" s="147" t="s">
        <v>369</v>
      </c>
    </row>
    <row r="19" spans="1:10" x14ac:dyDescent="0.3">
      <c r="A19" s="364" t="s">
        <v>297</v>
      </c>
      <c r="B19" s="364"/>
      <c r="C19" s="147">
        <v>0</v>
      </c>
      <c r="D19" s="147" t="s">
        <v>369</v>
      </c>
    </row>
    <row r="20" spans="1:10" x14ac:dyDescent="0.3">
      <c r="A20" s="388" t="s">
        <v>299</v>
      </c>
      <c r="B20" s="388"/>
      <c r="C20" s="173">
        <f>SUM(C13:C19)</f>
        <v>34750000</v>
      </c>
      <c r="D20" s="147" t="s">
        <v>369</v>
      </c>
    </row>
    <row r="21" spans="1:10" x14ac:dyDescent="0.3">
      <c r="A21" s="337"/>
      <c r="B21" s="337"/>
      <c r="C21" s="318"/>
      <c r="D21" s="318"/>
    </row>
    <row r="22" spans="1:10" x14ac:dyDescent="0.3">
      <c r="A22" s="371" t="s">
        <v>391</v>
      </c>
      <c r="B22" s="323"/>
      <c r="C22" s="323"/>
      <c r="D22" s="323"/>
    </row>
    <row r="23" spans="1:10" x14ac:dyDescent="0.3">
      <c r="A23" s="232"/>
      <c r="B23" s="231"/>
      <c r="C23" s="231"/>
      <c r="D23" s="231"/>
    </row>
    <row r="24" spans="1:10" x14ac:dyDescent="0.3">
      <c r="A24" s="232"/>
      <c r="B24" s="231"/>
      <c r="C24" s="231"/>
      <c r="D24" s="231"/>
    </row>
    <row r="25" spans="1:10" ht="12.75" customHeight="1" x14ac:dyDescent="0.3">
      <c r="A25" s="365"/>
      <c r="B25" s="365"/>
      <c r="C25" s="365"/>
      <c r="D25" s="365"/>
    </row>
    <row r="26" spans="1:10" x14ac:dyDescent="0.3">
      <c r="B26" s="318" t="s">
        <v>419</v>
      </c>
      <c r="C26" s="318"/>
      <c r="D26" s="318"/>
      <c r="E26" s="318"/>
      <c r="F26" s="318"/>
      <c r="G26" s="318"/>
      <c r="H26" s="318"/>
    </row>
    <row r="27" spans="1:10" x14ac:dyDescent="0.3">
      <c r="C27" s="144"/>
      <c r="D27" s="144"/>
      <c r="E27" s="144"/>
      <c r="F27" s="144"/>
      <c r="G27" s="144"/>
      <c r="H27" s="144"/>
    </row>
    <row r="28" spans="1:10" x14ac:dyDescent="0.3">
      <c r="A28" s="381" t="s">
        <v>187</v>
      </c>
      <c r="B28" s="381"/>
      <c r="C28" s="381"/>
      <c r="D28" s="381"/>
      <c r="E28" s="381"/>
      <c r="F28" s="381"/>
      <c r="G28" s="381"/>
      <c r="H28" s="381"/>
      <c r="I28" s="230"/>
    </row>
    <row r="29" spans="1:10" x14ac:dyDescent="0.3">
      <c r="A29" s="148"/>
      <c r="B29" s="148"/>
      <c r="C29" s="148"/>
      <c r="D29" s="148"/>
      <c r="E29" s="148"/>
      <c r="F29" s="148"/>
      <c r="G29" s="382" t="s">
        <v>392</v>
      </c>
      <c r="H29" s="382"/>
    </row>
    <row r="30" spans="1:10" x14ac:dyDescent="0.3">
      <c r="A30" s="146"/>
      <c r="B30" s="363" t="s">
        <v>165</v>
      </c>
      <c r="C30" s="363"/>
      <c r="D30" s="363"/>
      <c r="E30" s="363" t="s">
        <v>166</v>
      </c>
      <c r="F30" s="363"/>
      <c r="G30" s="363" t="s">
        <v>185</v>
      </c>
      <c r="H30" s="363"/>
    </row>
    <row r="31" spans="1:10" x14ac:dyDescent="0.3">
      <c r="A31" s="363" t="s">
        <v>300</v>
      </c>
      <c r="B31" s="372" t="s">
        <v>2</v>
      </c>
      <c r="C31" s="373"/>
      <c r="D31" s="374"/>
      <c r="E31" s="372" t="s">
        <v>188</v>
      </c>
      <c r="F31" s="373"/>
      <c r="G31" s="387" t="s">
        <v>189</v>
      </c>
      <c r="H31" s="387"/>
    </row>
    <row r="32" spans="1:10" x14ac:dyDescent="0.3">
      <c r="A32" s="363"/>
      <c r="B32" s="375"/>
      <c r="C32" s="376"/>
      <c r="D32" s="377"/>
      <c r="E32" s="375"/>
      <c r="F32" s="376"/>
      <c r="G32" s="387"/>
      <c r="H32" s="387"/>
      <c r="J32" s="229"/>
    </row>
    <row r="33" spans="1:10" x14ac:dyDescent="0.3">
      <c r="A33" s="363"/>
      <c r="B33" s="378"/>
      <c r="C33" s="379"/>
      <c r="D33" s="380"/>
      <c r="E33" s="378"/>
      <c r="F33" s="379"/>
      <c r="G33" s="387"/>
      <c r="H33" s="387"/>
    </row>
    <row r="34" spans="1:10" x14ac:dyDescent="0.3">
      <c r="A34" s="147">
        <v>1</v>
      </c>
      <c r="B34" s="363" t="s">
        <v>368</v>
      </c>
      <c r="C34" s="363"/>
      <c r="D34" s="363"/>
      <c r="E34" s="363">
        <v>0</v>
      </c>
      <c r="F34" s="363"/>
      <c r="G34" s="386">
        <v>1711000</v>
      </c>
      <c r="H34" s="386"/>
    </row>
    <row r="35" spans="1:10" x14ac:dyDescent="0.3">
      <c r="A35" s="147">
        <v>2</v>
      </c>
      <c r="B35" s="363" t="s">
        <v>396</v>
      </c>
      <c r="C35" s="363"/>
      <c r="D35" s="363"/>
      <c r="E35" s="363" t="s">
        <v>397</v>
      </c>
      <c r="F35" s="363"/>
      <c r="G35" s="363" t="s">
        <v>398</v>
      </c>
      <c r="H35" s="363"/>
      <c r="J35" s="229"/>
    </row>
    <row r="36" spans="1:10" x14ac:dyDescent="0.3">
      <c r="A36" s="147">
        <v>3</v>
      </c>
      <c r="B36" s="363" t="s">
        <v>399</v>
      </c>
      <c r="C36" s="363"/>
      <c r="D36" s="363"/>
      <c r="E36" s="366"/>
      <c r="F36" s="367"/>
      <c r="G36" s="366" t="s">
        <v>402</v>
      </c>
      <c r="H36" s="367"/>
      <c r="J36" s="229"/>
    </row>
    <row r="37" spans="1:10" x14ac:dyDescent="0.3">
      <c r="A37" s="147">
        <v>4</v>
      </c>
      <c r="B37" s="363" t="s">
        <v>400</v>
      </c>
      <c r="C37" s="363"/>
      <c r="D37" s="363"/>
      <c r="E37" s="363" t="s">
        <v>401</v>
      </c>
      <c r="F37" s="363"/>
      <c r="G37" s="363" t="s">
        <v>401</v>
      </c>
      <c r="H37" s="363"/>
    </row>
    <row r="38" spans="1:10" x14ac:dyDescent="0.3">
      <c r="A38" s="147" t="s">
        <v>14</v>
      </c>
      <c r="B38" s="363"/>
      <c r="C38" s="363"/>
      <c r="D38" s="363"/>
      <c r="E38" s="363" t="s">
        <v>403</v>
      </c>
      <c r="F38" s="363"/>
      <c r="G38" s="386" t="s">
        <v>404</v>
      </c>
      <c r="H38" s="386"/>
    </row>
  </sheetData>
  <mergeCells count="44">
    <mergeCell ref="B1:H1"/>
    <mergeCell ref="B37:D37"/>
    <mergeCell ref="E37:F37"/>
    <mergeCell ref="G37:H37"/>
    <mergeCell ref="A28:H28"/>
    <mergeCell ref="G29:H29"/>
    <mergeCell ref="A6:D6"/>
    <mergeCell ref="E31:F33"/>
    <mergeCell ref="A3:H4"/>
    <mergeCell ref="A12:D12"/>
    <mergeCell ref="B5:D5"/>
    <mergeCell ref="B34:D34"/>
    <mergeCell ref="E34:F34"/>
    <mergeCell ref="G34:H34"/>
    <mergeCell ref="A15:B15"/>
    <mergeCell ref="G31:H33"/>
    <mergeCell ref="A7:D7"/>
    <mergeCell ref="B35:D35"/>
    <mergeCell ref="E35:F35"/>
    <mergeCell ref="G35:H35"/>
    <mergeCell ref="A11:D11"/>
    <mergeCell ref="A17:B17"/>
    <mergeCell ref="A22:D22"/>
    <mergeCell ref="B31:D33"/>
    <mergeCell ref="A13:B13"/>
    <mergeCell ref="A31:A33"/>
    <mergeCell ref="B26:H26"/>
    <mergeCell ref="A20:B20"/>
    <mergeCell ref="A21:B21"/>
    <mergeCell ref="A14:B14"/>
    <mergeCell ref="B30:D30"/>
    <mergeCell ref="A19:B19"/>
    <mergeCell ref="E38:F38"/>
    <mergeCell ref="A16:B16"/>
    <mergeCell ref="A25:D25"/>
    <mergeCell ref="E30:F30"/>
    <mergeCell ref="G30:H30"/>
    <mergeCell ref="B38:D38"/>
    <mergeCell ref="G36:H36"/>
    <mergeCell ref="G38:H38"/>
    <mergeCell ref="A18:B18"/>
    <mergeCell ref="B36:D36"/>
    <mergeCell ref="E36:F36"/>
    <mergeCell ref="C21:D21"/>
  </mergeCells>
  <phoneticPr fontId="22" type="noConversion"/>
  <pageMargins left="0.75" right="0.75" top="1" bottom="1" header="0.5" footer="0.5"/>
  <pageSetup paperSize="9" scale="9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7"/>
  <sheetViews>
    <sheetView view="pageBreakPreview" zoomScaleNormal="100" zoomScaleSheetLayoutView="100" workbookViewId="0">
      <selection activeCell="A17" sqref="A17:H17"/>
    </sheetView>
  </sheetViews>
  <sheetFormatPr defaultRowHeight="12.45" x14ac:dyDescent="0.3"/>
  <cols>
    <col min="8" max="8" width="5.07421875" customWidth="1"/>
    <col min="10" max="10" width="5.07421875" customWidth="1"/>
  </cols>
  <sheetData>
    <row r="1" spans="1:10" x14ac:dyDescent="0.3">
      <c r="D1" s="337" t="s">
        <v>420</v>
      </c>
      <c r="E1" s="337"/>
      <c r="F1" s="337"/>
      <c r="G1" s="337"/>
      <c r="H1" s="337"/>
      <c r="I1" s="337"/>
      <c r="J1" s="337"/>
    </row>
    <row r="2" spans="1:10" x14ac:dyDescent="0.3">
      <c r="D2" s="145"/>
      <c r="E2" s="145"/>
      <c r="F2" s="145"/>
      <c r="G2" s="145"/>
      <c r="H2" s="145"/>
      <c r="I2" s="145"/>
      <c r="J2" s="145"/>
    </row>
    <row r="3" spans="1:10" x14ac:dyDescent="0.3">
      <c r="A3" s="321" t="s">
        <v>394</v>
      </c>
      <c r="B3" s="321"/>
      <c r="C3" s="321"/>
      <c r="D3" s="321"/>
      <c r="E3" s="321"/>
      <c r="F3" s="321"/>
      <c r="G3" s="321"/>
      <c r="H3" s="321"/>
      <c r="I3" s="321"/>
      <c r="J3" s="321"/>
    </row>
    <row r="5" spans="1:10" x14ac:dyDescent="0.3">
      <c r="H5" s="338" t="s">
        <v>342</v>
      </c>
      <c r="I5" s="338"/>
      <c r="J5" s="338"/>
    </row>
    <row r="6" spans="1:10" x14ac:dyDescent="0.3">
      <c r="A6" s="388" t="s">
        <v>2</v>
      </c>
      <c r="B6" s="388"/>
      <c r="C6" s="388"/>
      <c r="D6" s="388"/>
      <c r="E6" s="388"/>
      <c r="F6" s="388"/>
      <c r="G6" s="388"/>
      <c r="H6" s="388"/>
      <c r="I6" s="387" t="s">
        <v>393</v>
      </c>
      <c r="J6" s="387"/>
    </row>
    <row r="7" spans="1:10" x14ac:dyDescent="0.3">
      <c r="A7" s="388"/>
      <c r="B7" s="388"/>
      <c r="C7" s="388"/>
      <c r="D7" s="388"/>
      <c r="E7" s="388"/>
      <c r="F7" s="388"/>
      <c r="G7" s="388"/>
      <c r="H7" s="388"/>
      <c r="I7" s="387"/>
      <c r="J7" s="387"/>
    </row>
    <row r="8" spans="1:10" x14ac:dyDescent="0.3">
      <c r="A8" s="388" t="s">
        <v>190</v>
      </c>
      <c r="B8" s="388"/>
      <c r="C8" s="388"/>
      <c r="D8" s="388"/>
      <c r="E8" s="388"/>
      <c r="F8" s="388"/>
      <c r="G8" s="388"/>
      <c r="H8" s="388"/>
      <c r="I8" s="390"/>
      <c r="J8" s="390"/>
    </row>
    <row r="9" spans="1:10" x14ac:dyDescent="0.3">
      <c r="A9" s="389" t="s">
        <v>191</v>
      </c>
      <c r="B9" s="389"/>
      <c r="C9" s="389"/>
      <c r="D9" s="389"/>
      <c r="E9" s="389"/>
      <c r="F9" s="389"/>
      <c r="G9" s="389"/>
      <c r="H9" s="389"/>
      <c r="I9" s="390"/>
      <c r="J9" s="390"/>
    </row>
    <row r="10" spans="1:10" x14ac:dyDescent="0.3">
      <c r="A10" s="388" t="s">
        <v>192</v>
      </c>
      <c r="B10" s="388"/>
      <c r="C10" s="388"/>
      <c r="D10" s="388"/>
      <c r="E10" s="388"/>
      <c r="F10" s="388"/>
      <c r="G10" s="388"/>
      <c r="H10" s="388"/>
      <c r="I10" s="390"/>
      <c r="J10" s="390"/>
    </row>
    <row r="11" spans="1:10" x14ac:dyDescent="0.3">
      <c r="A11" s="389" t="s">
        <v>193</v>
      </c>
      <c r="B11" s="389"/>
      <c r="C11" s="389"/>
      <c r="D11" s="389"/>
      <c r="E11" s="389"/>
      <c r="F11" s="389"/>
      <c r="G11" s="389"/>
      <c r="H11" s="389"/>
      <c r="I11" s="390"/>
      <c r="J11" s="390"/>
    </row>
    <row r="12" spans="1:10" x14ac:dyDescent="0.3">
      <c r="A12" s="389" t="s">
        <v>194</v>
      </c>
      <c r="B12" s="389"/>
      <c r="C12" s="389"/>
      <c r="D12" s="389"/>
      <c r="E12" s="389"/>
      <c r="F12" s="389"/>
      <c r="G12" s="389"/>
      <c r="H12" s="389"/>
      <c r="I12" s="390"/>
      <c r="J12" s="390"/>
    </row>
    <row r="13" spans="1:10" x14ac:dyDescent="0.3">
      <c r="A13" s="389" t="s">
        <v>195</v>
      </c>
      <c r="B13" s="389"/>
      <c r="C13" s="389"/>
      <c r="D13" s="389"/>
      <c r="E13" s="389"/>
      <c r="F13" s="389"/>
      <c r="G13" s="389"/>
      <c r="H13" s="389"/>
      <c r="I13" s="390"/>
      <c r="J13" s="390"/>
    </row>
    <row r="14" spans="1:10" x14ac:dyDescent="0.3">
      <c r="A14" s="388" t="s">
        <v>196</v>
      </c>
      <c r="B14" s="388"/>
      <c r="C14" s="388"/>
      <c r="D14" s="388"/>
      <c r="E14" s="388"/>
      <c r="F14" s="388"/>
      <c r="G14" s="388"/>
      <c r="H14" s="388"/>
      <c r="I14" s="390"/>
      <c r="J14" s="390"/>
    </row>
    <row r="15" spans="1:10" x14ac:dyDescent="0.3">
      <c r="A15" s="394" t="s">
        <v>197</v>
      </c>
      <c r="B15" s="394"/>
      <c r="C15" s="394"/>
      <c r="D15" s="394"/>
      <c r="E15" s="394"/>
      <c r="F15" s="394"/>
      <c r="G15" s="394"/>
      <c r="H15" s="394"/>
      <c r="I15" s="390"/>
      <c r="J15" s="390"/>
    </row>
    <row r="16" spans="1:10" ht="12.9" x14ac:dyDescent="0.35">
      <c r="A16" s="389" t="s">
        <v>208</v>
      </c>
      <c r="B16" s="389"/>
      <c r="C16" s="389"/>
      <c r="D16" s="389"/>
      <c r="E16" s="389"/>
      <c r="F16" s="389"/>
      <c r="G16" s="389"/>
      <c r="H16" s="389"/>
      <c r="I16" s="392">
        <v>1020000</v>
      </c>
      <c r="J16" s="393"/>
    </row>
    <row r="17" spans="1:10" ht="12.9" x14ac:dyDescent="0.35">
      <c r="A17" s="395" t="s">
        <v>209</v>
      </c>
      <c r="B17" s="396"/>
      <c r="C17" s="396"/>
      <c r="D17" s="396"/>
      <c r="E17" s="396"/>
      <c r="F17" s="396"/>
      <c r="G17" s="396"/>
      <c r="H17" s="397"/>
      <c r="I17" s="392"/>
      <c r="J17" s="393"/>
    </row>
    <row r="18" spans="1:10" x14ac:dyDescent="0.3">
      <c r="A18" s="388" t="s">
        <v>198</v>
      </c>
      <c r="B18" s="388"/>
      <c r="C18" s="388"/>
      <c r="D18" s="388"/>
      <c r="E18" s="388"/>
      <c r="F18" s="388"/>
      <c r="G18" s="388"/>
      <c r="H18" s="388"/>
      <c r="I18" s="390"/>
      <c r="J18" s="390"/>
    </row>
    <row r="19" spans="1:10" x14ac:dyDescent="0.3">
      <c r="A19" s="389" t="s">
        <v>201</v>
      </c>
      <c r="B19" s="389"/>
      <c r="C19" s="389"/>
      <c r="D19" s="389"/>
      <c r="E19" s="389"/>
      <c r="F19" s="389"/>
      <c r="G19" s="389"/>
      <c r="H19" s="389"/>
      <c r="I19" s="398"/>
      <c r="J19" s="399"/>
    </row>
    <row r="20" spans="1:10" x14ac:dyDescent="0.3">
      <c r="A20" s="388" t="s">
        <v>199</v>
      </c>
      <c r="B20" s="388"/>
      <c r="C20" s="388"/>
      <c r="D20" s="388"/>
      <c r="E20" s="388"/>
      <c r="F20" s="388"/>
      <c r="G20" s="388"/>
      <c r="H20" s="388"/>
      <c r="I20" s="390"/>
      <c r="J20" s="390"/>
    </row>
    <row r="21" spans="1:10" x14ac:dyDescent="0.3">
      <c r="A21" s="149" t="s">
        <v>200</v>
      </c>
      <c r="B21" s="149"/>
      <c r="C21" s="149"/>
      <c r="D21" s="149"/>
      <c r="E21" s="149"/>
      <c r="F21" s="149"/>
      <c r="G21" s="154"/>
      <c r="H21" s="154"/>
      <c r="I21" s="390"/>
      <c r="J21" s="390"/>
    </row>
    <row r="22" spans="1:10" x14ac:dyDescent="0.3">
      <c r="A22" s="389" t="s">
        <v>202</v>
      </c>
      <c r="B22" s="389"/>
      <c r="C22" s="389"/>
      <c r="D22" s="389"/>
      <c r="E22" s="389"/>
      <c r="F22" s="389"/>
      <c r="G22" s="389"/>
      <c r="H22" s="389"/>
      <c r="I22" s="390"/>
      <c r="J22" s="390"/>
    </row>
    <row r="23" spans="1:10" x14ac:dyDescent="0.3">
      <c r="A23" s="388" t="s">
        <v>203</v>
      </c>
      <c r="B23" s="388"/>
      <c r="C23" s="388"/>
      <c r="D23" s="388"/>
      <c r="E23" s="388"/>
      <c r="F23" s="388"/>
      <c r="G23" s="388"/>
      <c r="H23" s="388"/>
      <c r="I23" s="390"/>
      <c r="J23" s="390"/>
    </row>
    <row r="24" spans="1:10" x14ac:dyDescent="0.3">
      <c r="A24" s="388" t="s">
        <v>204</v>
      </c>
      <c r="B24" s="388"/>
      <c r="C24" s="388"/>
      <c r="D24" s="388"/>
      <c r="E24" s="388"/>
      <c r="F24" s="388"/>
      <c r="G24" s="388"/>
      <c r="H24" s="388"/>
      <c r="I24" s="369">
        <f>SUM(I16:J23)</f>
        <v>1020000</v>
      </c>
      <c r="J24" s="391"/>
    </row>
    <row r="26" spans="1:10" x14ac:dyDescent="0.3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10" x14ac:dyDescent="0.3">
      <c r="A27" s="20"/>
      <c r="B27" s="20"/>
      <c r="C27" s="20"/>
      <c r="D27" s="20"/>
      <c r="E27" s="20"/>
      <c r="F27" s="20"/>
      <c r="G27" s="20"/>
      <c r="H27" s="20"/>
      <c r="I27" s="20"/>
      <c r="J27" s="20"/>
    </row>
  </sheetData>
  <mergeCells count="38">
    <mergeCell ref="A20:H20"/>
    <mergeCell ref="A19:H19"/>
    <mergeCell ref="I20:J20"/>
    <mergeCell ref="I12:J12"/>
    <mergeCell ref="I13:J13"/>
    <mergeCell ref="I14:J14"/>
    <mergeCell ref="I15:J15"/>
    <mergeCell ref="I8:J8"/>
    <mergeCell ref="I9:J9"/>
    <mergeCell ref="I10:J10"/>
    <mergeCell ref="I11:J11"/>
    <mergeCell ref="A14:H14"/>
    <mergeCell ref="A24:H24"/>
    <mergeCell ref="I22:J22"/>
    <mergeCell ref="I23:J23"/>
    <mergeCell ref="I24:J24"/>
    <mergeCell ref="A22:H22"/>
    <mergeCell ref="A23:H23"/>
    <mergeCell ref="I16:J16"/>
    <mergeCell ref="I18:J18"/>
    <mergeCell ref="A16:H16"/>
    <mergeCell ref="A15:H15"/>
    <mergeCell ref="A18:H18"/>
    <mergeCell ref="A17:H17"/>
    <mergeCell ref="I21:J21"/>
    <mergeCell ref="I19:J19"/>
    <mergeCell ref="I17:J17"/>
    <mergeCell ref="A13:H13"/>
    <mergeCell ref="A9:H9"/>
    <mergeCell ref="A11:H11"/>
    <mergeCell ref="A12:H12"/>
    <mergeCell ref="A8:H8"/>
    <mergeCell ref="A10:H10"/>
    <mergeCell ref="H5:J5"/>
    <mergeCell ref="D1:J1"/>
    <mergeCell ref="A3:J3"/>
    <mergeCell ref="I6:J7"/>
    <mergeCell ref="A6:H7"/>
  </mergeCells>
  <phoneticPr fontId="2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B7730-7763-4C02-AE0F-5786901508DC}">
  <sheetPr>
    <pageSetUpPr fitToPage="1"/>
  </sheetPr>
  <dimension ref="A1:I32"/>
  <sheetViews>
    <sheetView tabSelected="1" view="pageBreakPreview" zoomScale="60" zoomScaleNormal="100" workbookViewId="0">
      <selection activeCell="J36" sqref="J36"/>
    </sheetView>
  </sheetViews>
  <sheetFormatPr defaultRowHeight="12.45" x14ac:dyDescent="0.3"/>
  <cols>
    <col min="1" max="1" width="43.3046875" customWidth="1"/>
    <col min="2" max="3" width="11.4609375" customWidth="1"/>
    <col min="4" max="4" width="11.84375" customWidth="1"/>
    <col min="5" max="5" width="12.23046875" customWidth="1"/>
    <col min="6" max="6" width="11.84375" customWidth="1"/>
    <col min="7" max="7" width="11.07421875" customWidth="1"/>
    <col min="257" max="257" width="43.3046875" customWidth="1"/>
    <col min="258" max="259" width="11.4609375" customWidth="1"/>
    <col min="260" max="260" width="11.84375" customWidth="1"/>
    <col min="261" max="261" width="12.23046875" customWidth="1"/>
    <col min="262" max="262" width="11.84375" customWidth="1"/>
    <col min="263" max="263" width="11.07421875" customWidth="1"/>
    <col min="513" max="513" width="43.3046875" customWidth="1"/>
    <col min="514" max="515" width="11.4609375" customWidth="1"/>
    <col min="516" max="516" width="11.84375" customWidth="1"/>
    <col min="517" max="517" width="12.23046875" customWidth="1"/>
    <col min="518" max="518" width="11.84375" customWidth="1"/>
    <col min="519" max="519" width="11.07421875" customWidth="1"/>
    <col min="769" max="769" width="43.3046875" customWidth="1"/>
    <col min="770" max="771" width="11.4609375" customWidth="1"/>
    <col min="772" max="772" width="11.84375" customWidth="1"/>
    <col min="773" max="773" width="12.23046875" customWidth="1"/>
    <col min="774" max="774" width="11.84375" customWidth="1"/>
    <col min="775" max="775" width="11.07421875" customWidth="1"/>
    <col min="1025" max="1025" width="43.3046875" customWidth="1"/>
    <col min="1026" max="1027" width="11.4609375" customWidth="1"/>
    <col min="1028" max="1028" width="11.84375" customWidth="1"/>
    <col min="1029" max="1029" width="12.23046875" customWidth="1"/>
    <col min="1030" max="1030" width="11.84375" customWidth="1"/>
    <col min="1031" max="1031" width="11.07421875" customWidth="1"/>
    <col min="1281" max="1281" width="43.3046875" customWidth="1"/>
    <col min="1282" max="1283" width="11.4609375" customWidth="1"/>
    <col min="1284" max="1284" width="11.84375" customWidth="1"/>
    <col min="1285" max="1285" width="12.23046875" customWidth="1"/>
    <col min="1286" max="1286" width="11.84375" customWidth="1"/>
    <col min="1287" max="1287" width="11.07421875" customWidth="1"/>
    <col min="1537" max="1537" width="43.3046875" customWidth="1"/>
    <col min="1538" max="1539" width="11.4609375" customWidth="1"/>
    <col min="1540" max="1540" width="11.84375" customWidth="1"/>
    <col min="1541" max="1541" width="12.23046875" customWidth="1"/>
    <col min="1542" max="1542" width="11.84375" customWidth="1"/>
    <col min="1543" max="1543" width="11.07421875" customWidth="1"/>
    <col min="1793" max="1793" width="43.3046875" customWidth="1"/>
    <col min="1794" max="1795" width="11.4609375" customWidth="1"/>
    <col min="1796" max="1796" width="11.84375" customWidth="1"/>
    <col min="1797" max="1797" width="12.23046875" customWidth="1"/>
    <col min="1798" max="1798" width="11.84375" customWidth="1"/>
    <col min="1799" max="1799" width="11.07421875" customWidth="1"/>
    <col min="2049" max="2049" width="43.3046875" customWidth="1"/>
    <col min="2050" max="2051" width="11.4609375" customWidth="1"/>
    <col min="2052" max="2052" width="11.84375" customWidth="1"/>
    <col min="2053" max="2053" width="12.23046875" customWidth="1"/>
    <col min="2054" max="2054" width="11.84375" customWidth="1"/>
    <col min="2055" max="2055" width="11.07421875" customWidth="1"/>
    <col min="2305" max="2305" width="43.3046875" customWidth="1"/>
    <col min="2306" max="2307" width="11.4609375" customWidth="1"/>
    <col min="2308" max="2308" width="11.84375" customWidth="1"/>
    <col min="2309" max="2309" width="12.23046875" customWidth="1"/>
    <col min="2310" max="2310" width="11.84375" customWidth="1"/>
    <col min="2311" max="2311" width="11.07421875" customWidth="1"/>
    <col min="2561" max="2561" width="43.3046875" customWidth="1"/>
    <col min="2562" max="2563" width="11.4609375" customWidth="1"/>
    <col min="2564" max="2564" width="11.84375" customWidth="1"/>
    <col min="2565" max="2565" width="12.23046875" customWidth="1"/>
    <col min="2566" max="2566" width="11.84375" customWidth="1"/>
    <col min="2567" max="2567" width="11.07421875" customWidth="1"/>
    <col min="2817" max="2817" width="43.3046875" customWidth="1"/>
    <col min="2818" max="2819" width="11.4609375" customWidth="1"/>
    <col min="2820" max="2820" width="11.84375" customWidth="1"/>
    <col min="2821" max="2821" width="12.23046875" customWidth="1"/>
    <col min="2822" max="2822" width="11.84375" customWidth="1"/>
    <col min="2823" max="2823" width="11.07421875" customWidth="1"/>
    <col min="3073" max="3073" width="43.3046875" customWidth="1"/>
    <col min="3074" max="3075" width="11.4609375" customWidth="1"/>
    <col min="3076" max="3076" width="11.84375" customWidth="1"/>
    <col min="3077" max="3077" width="12.23046875" customWidth="1"/>
    <col min="3078" max="3078" width="11.84375" customWidth="1"/>
    <col min="3079" max="3079" width="11.07421875" customWidth="1"/>
    <col min="3329" max="3329" width="43.3046875" customWidth="1"/>
    <col min="3330" max="3331" width="11.4609375" customWidth="1"/>
    <col min="3332" max="3332" width="11.84375" customWidth="1"/>
    <col min="3333" max="3333" width="12.23046875" customWidth="1"/>
    <col min="3334" max="3334" width="11.84375" customWidth="1"/>
    <col min="3335" max="3335" width="11.07421875" customWidth="1"/>
    <col min="3585" max="3585" width="43.3046875" customWidth="1"/>
    <col min="3586" max="3587" width="11.4609375" customWidth="1"/>
    <col min="3588" max="3588" width="11.84375" customWidth="1"/>
    <col min="3589" max="3589" width="12.23046875" customWidth="1"/>
    <col min="3590" max="3590" width="11.84375" customWidth="1"/>
    <col min="3591" max="3591" width="11.07421875" customWidth="1"/>
    <col min="3841" max="3841" width="43.3046875" customWidth="1"/>
    <col min="3842" max="3843" width="11.4609375" customWidth="1"/>
    <col min="3844" max="3844" width="11.84375" customWidth="1"/>
    <col min="3845" max="3845" width="12.23046875" customWidth="1"/>
    <col min="3846" max="3846" width="11.84375" customWidth="1"/>
    <col min="3847" max="3847" width="11.07421875" customWidth="1"/>
    <col min="4097" max="4097" width="43.3046875" customWidth="1"/>
    <col min="4098" max="4099" width="11.4609375" customWidth="1"/>
    <col min="4100" max="4100" width="11.84375" customWidth="1"/>
    <col min="4101" max="4101" width="12.23046875" customWidth="1"/>
    <col min="4102" max="4102" width="11.84375" customWidth="1"/>
    <col min="4103" max="4103" width="11.07421875" customWidth="1"/>
    <col min="4353" max="4353" width="43.3046875" customWidth="1"/>
    <col min="4354" max="4355" width="11.4609375" customWidth="1"/>
    <col min="4356" max="4356" width="11.84375" customWidth="1"/>
    <col min="4357" max="4357" width="12.23046875" customWidth="1"/>
    <col min="4358" max="4358" width="11.84375" customWidth="1"/>
    <col min="4359" max="4359" width="11.07421875" customWidth="1"/>
    <col min="4609" max="4609" width="43.3046875" customWidth="1"/>
    <col min="4610" max="4611" width="11.4609375" customWidth="1"/>
    <col min="4612" max="4612" width="11.84375" customWidth="1"/>
    <col min="4613" max="4613" width="12.23046875" customWidth="1"/>
    <col min="4614" max="4614" width="11.84375" customWidth="1"/>
    <col min="4615" max="4615" width="11.07421875" customWidth="1"/>
    <col min="4865" max="4865" width="43.3046875" customWidth="1"/>
    <col min="4866" max="4867" width="11.4609375" customWidth="1"/>
    <col min="4868" max="4868" width="11.84375" customWidth="1"/>
    <col min="4869" max="4869" width="12.23046875" customWidth="1"/>
    <col min="4870" max="4870" width="11.84375" customWidth="1"/>
    <col min="4871" max="4871" width="11.07421875" customWidth="1"/>
    <col min="5121" max="5121" width="43.3046875" customWidth="1"/>
    <col min="5122" max="5123" width="11.4609375" customWidth="1"/>
    <col min="5124" max="5124" width="11.84375" customWidth="1"/>
    <col min="5125" max="5125" width="12.23046875" customWidth="1"/>
    <col min="5126" max="5126" width="11.84375" customWidth="1"/>
    <col min="5127" max="5127" width="11.07421875" customWidth="1"/>
    <col min="5377" max="5377" width="43.3046875" customWidth="1"/>
    <col min="5378" max="5379" width="11.4609375" customWidth="1"/>
    <col min="5380" max="5380" width="11.84375" customWidth="1"/>
    <col min="5381" max="5381" width="12.23046875" customWidth="1"/>
    <col min="5382" max="5382" width="11.84375" customWidth="1"/>
    <col min="5383" max="5383" width="11.07421875" customWidth="1"/>
    <col min="5633" max="5633" width="43.3046875" customWidth="1"/>
    <col min="5634" max="5635" width="11.4609375" customWidth="1"/>
    <col min="5636" max="5636" width="11.84375" customWidth="1"/>
    <col min="5637" max="5637" width="12.23046875" customWidth="1"/>
    <col min="5638" max="5638" width="11.84375" customWidth="1"/>
    <col min="5639" max="5639" width="11.07421875" customWidth="1"/>
    <col min="5889" max="5889" width="43.3046875" customWidth="1"/>
    <col min="5890" max="5891" width="11.4609375" customWidth="1"/>
    <col min="5892" max="5892" width="11.84375" customWidth="1"/>
    <col min="5893" max="5893" width="12.23046875" customWidth="1"/>
    <col min="5894" max="5894" width="11.84375" customWidth="1"/>
    <col min="5895" max="5895" width="11.07421875" customWidth="1"/>
    <col min="6145" max="6145" width="43.3046875" customWidth="1"/>
    <col min="6146" max="6147" width="11.4609375" customWidth="1"/>
    <col min="6148" max="6148" width="11.84375" customWidth="1"/>
    <col min="6149" max="6149" width="12.23046875" customWidth="1"/>
    <col min="6150" max="6150" width="11.84375" customWidth="1"/>
    <col min="6151" max="6151" width="11.07421875" customWidth="1"/>
    <col min="6401" max="6401" width="43.3046875" customWidth="1"/>
    <col min="6402" max="6403" width="11.4609375" customWidth="1"/>
    <col min="6404" max="6404" width="11.84375" customWidth="1"/>
    <col min="6405" max="6405" width="12.23046875" customWidth="1"/>
    <col min="6406" max="6406" width="11.84375" customWidth="1"/>
    <col min="6407" max="6407" width="11.07421875" customWidth="1"/>
    <col min="6657" max="6657" width="43.3046875" customWidth="1"/>
    <col min="6658" max="6659" width="11.4609375" customWidth="1"/>
    <col min="6660" max="6660" width="11.84375" customWidth="1"/>
    <col min="6661" max="6661" width="12.23046875" customWidth="1"/>
    <col min="6662" max="6662" width="11.84375" customWidth="1"/>
    <col min="6663" max="6663" width="11.07421875" customWidth="1"/>
    <col min="6913" max="6913" width="43.3046875" customWidth="1"/>
    <col min="6914" max="6915" width="11.4609375" customWidth="1"/>
    <col min="6916" max="6916" width="11.84375" customWidth="1"/>
    <col min="6917" max="6917" width="12.23046875" customWidth="1"/>
    <col min="6918" max="6918" width="11.84375" customWidth="1"/>
    <col min="6919" max="6919" width="11.07421875" customWidth="1"/>
    <col min="7169" max="7169" width="43.3046875" customWidth="1"/>
    <col min="7170" max="7171" width="11.4609375" customWidth="1"/>
    <col min="7172" max="7172" width="11.84375" customWidth="1"/>
    <col min="7173" max="7173" width="12.23046875" customWidth="1"/>
    <col min="7174" max="7174" width="11.84375" customWidth="1"/>
    <col min="7175" max="7175" width="11.07421875" customWidth="1"/>
    <col min="7425" max="7425" width="43.3046875" customWidth="1"/>
    <col min="7426" max="7427" width="11.4609375" customWidth="1"/>
    <col min="7428" max="7428" width="11.84375" customWidth="1"/>
    <col min="7429" max="7429" width="12.23046875" customWidth="1"/>
    <col min="7430" max="7430" width="11.84375" customWidth="1"/>
    <col min="7431" max="7431" width="11.07421875" customWidth="1"/>
    <col min="7681" max="7681" width="43.3046875" customWidth="1"/>
    <col min="7682" max="7683" width="11.4609375" customWidth="1"/>
    <col min="7684" max="7684" width="11.84375" customWidth="1"/>
    <col min="7685" max="7685" width="12.23046875" customWidth="1"/>
    <col min="7686" max="7686" width="11.84375" customWidth="1"/>
    <col min="7687" max="7687" width="11.07421875" customWidth="1"/>
    <col min="7937" max="7937" width="43.3046875" customWidth="1"/>
    <col min="7938" max="7939" width="11.4609375" customWidth="1"/>
    <col min="7940" max="7940" width="11.84375" customWidth="1"/>
    <col min="7941" max="7941" width="12.23046875" customWidth="1"/>
    <col min="7942" max="7942" width="11.84375" customWidth="1"/>
    <col min="7943" max="7943" width="11.07421875" customWidth="1"/>
    <col min="8193" max="8193" width="43.3046875" customWidth="1"/>
    <col min="8194" max="8195" width="11.4609375" customWidth="1"/>
    <col min="8196" max="8196" width="11.84375" customWidth="1"/>
    <col min="8197" max="8197" width="12.23046875" customWidth="1"/>
    <col min="8198" max="8198" width="11.84375" customWidth="1"/>
    <col min="8199" max="8199" width="11.07421875" customWidth="1"/>
    <col min="8449" max="8449" width="43.3046875" customWidth="1"/>
    <col min="8450" max="8451" width="11.4609375" customWidth="1"/>
    <col min="8452" max="8452" width="11.84375" customWidth="1"/>
    <col min="8453" max="8453" width="12.23046875" customWidth="1"/>
    <col min="8454" max="8454" width="11.84375" customWidth="1"/>
    <col min="8455" max="8455" width="11.07421875" customWidth="1"/>
    <col min="8705" max="8705" width="43.3046875" customWidth="1"/>
    <col min="8706" max="8707" width="11.4609375" customWidth="1"/>
    <col min="8708" max="8708" width="11.84375" customWidth="1"/>
    <col min="8709" max="8709" width="12.23046875" customWidth="1"/>
    <col min="8710" max="8710" width="11.84375" customWidth="1"/>
    <col min="8711" max="8711" width="11.07421875" customWidth="1"/>
    <col min="8961" max="8961" width="43.3046875" customWidth="1"/>
    <col min="8962" max="8963" width="11.4609375" customWidth="1"/>
    <col min="8964" max="8964" width="11.84375" customWidth="1"/>
    <col min="8965" max="8965" width="12.23046875" customWidth="1"/>
    <col min="8966" max="8966" width="11.84375" customWidth="1"/>
    <col min="8967" max="8967" width="11.07421875" customWidth="1"/>
    <col min="9217" max="9217" width="43.3046875" customWidth="1"/>
    <col min="9218" max="9219" width="11.4609375" customWidth="1"/>
    <col min="9220" max="9220" width="11.84375" customWidth="1"/>
    <col min="9221" max="9221" width="12.23046875" customWidth="1"/>
    <col min="9222" max="9222" width="11.84375" customWidth="1"/>
    <col min="9223" max="9223" width="11.07421875" customWidth="1"/>
    <col min="9473" max="9473" width="43.3046875" customWidth="1"/>
    <col min="9474" max="9475" width="11.4609375" customWidth="1"/>
    <col min="9476" max="9476" width="11.84375" customWidth="1"/>
    <col min="9477" max="9477" width="12.23046875" customWidth="1"/>
    <col min="9478" max="9478" width="11.84375" customWidth="1"/>
    <col min="9479" max="9479" width="11.07421875" customWidth="1"/>
    <col min="9729" max="9729" width="43.3046875" customWidth="1"/>
    <col min="9730" max="9731" width="11.4609375" customWidth="1"/>
    <col min="9732" max="9732" width="11.84375" customWidth="1"/>
    <col min="9733" max="9733" width="12.23046875" customWidth="1"/>
    <col min="9734" max="9734" width="11.84375" customWidth="1"/>
    <col min="9735" max="9735" width="11.07421875" customWidth="1"/>
    <col min="9985" max="9985" width="43.3046875" customWidth="1"/>
    <col min="9986" max="9987" width="11.4609375" customWidth="1"/>
    <col min="9988" max="9988" width="11.84375" customWidth="1"/>
    <col min="9989" max="9989" width="12.23046875" customWidth="1"/>
    <col min="9990" max="9990" width="11.84375" customWidth="1"/>
    <col min="9991" max="9991" width="11.07421875" customWidth="1"/>
    <col min="10241" max="10241" width="43.3046875" customWidth="1"/>
    <col min="10242" max="10243" width="11.4609375" customWidth="1"/>
    <col min="10244" max="10244" width="11.84375" customWidth="1"/>
    <col min="10245" max="10245" width="12.23046875" customWidth="1"/>
    <col min="10246" max="10246" width="11.84375" customWidth="1"/>
    <col min="10247" max="10247" width="11.07421875" customWidth="1"/>
    <col min="10497" max="10497" width="43.3046875" customWidth="1"/>
    <col min="10498" max="10499" width="11.4609375" customWidth="1"/>
    <col min="10500" max="10500" width="11.84375" customWidth="1"/>
    <col min="10501" max="10501" width="12.23046875" customWidth="1"/>
    <col min="10502" max="10502" width="11.84375" customWidth="1"/>
    <col min="10503" max="10503" width="11.07421875" customWidth="1"/>
    <col min="10753" max="10753" width="43.3046875" customWidth="1"/>
    <col min="10754" max="10755" width="11.4609375" customWidth="1"/>
    <col min="10756" max="10756" width="11.84375" customWidth="1"/>
    <col min="10757" max="10757" width="12.23046875" customWidth="1"/>
    <col min="10758" max="10758" width="11.84375" customWidth="1"/>
    <col min="10759" max="10759" width="11.07421875" customWidth="1"/>
    <col min="11009" max="11009" width="43.3046875" customWidth="1"/>
    <col min="11010" max="11011" width="11.4609375" customWidth="1"/>
    <col min="11012" max="11012" width="11.84375" customWidth="1"/>
    <col min="11013" max="11013" width="12.23046875" customWidth="1"/>
    <col min="11014" max="11014" width="11.84375" customWidth="1"/>
    <col min="11015" max="11015" width="11.07421875" customWidth="1"/>
    <col min="11265" max="11265" width="43.3046875" customWidth="1"/>
    <col min="11266" max="11267" width="11.4609375" customWidth="1"/>
    <col min="11268" max="11268" width="11.84375" customWidth="1"/>
    <col min="11269" max="11269" width="12.23046875" customWidth="1"/>
    <col min="11270" max="11270" width="11.84375" customWidth="1"/>
    <col min="11271" max="11271" width="11.07421875" customWidth="1"/>
    <col min="11521" max="11521" width="43.3046875" customWidth="1"/>
    <col min="11522" max="11523" width="11.4609375" customWidth="1"/>
    <col min="11524" max="11524" width="11.84375" customWidth="1"/>
    <col min="11525" max="11525" width="12.23046875" customWidth="1"/>
    <col min="11526" max="11526" width="11.84375" customWidth="1"/>
    <col min="11527" max="11527" width="11.07421875" customWidth="1"/>
    <col min="11777" max="11777" width="43.3046875" customWidth="1"/>
    <col min="11778" max="11779" width="11.4609375" customWidth="1"/>
    <col min="11780" max="11780" width="11.84375" customWidth="1"/>
    <col min="11781" max="11781" width="12.23046875" customWidth="1"/>
    <col min="11782" max="11782" width="11.84375" customWidth="1"/>
    <col min="11783" max="11783" width="11.07421875" customWidth="1"/>
    <col min="12033" max="12033" width="43.3046875" customWidth="1"/>
    <col min="12034" max="12035" width="11.4609375" customWidth="1"/>
    <col min="12036" max="12036" width="11.84375" customWidth="1"/>
    <col min="12037" max="12037" width="12.23046875" customWidth="1"/>
    <col min="12038" max="12038" width="11.84375" customWidth="1"/>
    <col min="12039" max="12039" width="11.07421875" customWidth="1"/>
    <col min="12289" max="12289" width="43.3046875" customWidth="1"/>
    <col min="12290" max="12291" width="11.4609375" customWidth="1"/>
    <col min="12292" max="12292" width="11.84375" customWidth="1"/>
    <col min="12293" max="12293" width="12.23046875" customWidth="1"/>
    <col min="12294" max="12294" width="11.84375" customWidth="1"/>
    <col min="12295" max="12295" width="11.07421875" customWidth="1"/>
    <col min="12545" max="12545" width="43.3046875" customWidth="1"/>
    <col min="12546" max="12547" width="11.4609375" customWidth="1"/>
    <col min="12548" max="12548" width="11.84375" customWidth="1"/>
    <col min="12549" max="12549" width="12.23046875" customWidth="1"/>
    <col min="12550" max="12550" width="11.84375" customWidth="1"/>
    <col min="12551" max="12551" width="11.07421875" customWidth="1"/>
    <col min="12801" max="12801" width="43.3046875" customWidth="1"/>
    <col min="12802" max="12803" width="11.4609375" customWidth="1"/>
    <col min="12804" max="12804" width="11.84375" customWidth="1"/>
    <col min="12805" max="12805" width="12.23046875" customWidth="1"/>
    <col min="12806" max="12806" width="11.84375" customWidth="1"/>
    <col min="12807" max="12807" width="11.07421875" customWidth="1"/>
    <col min="13057" max="13057" width="43.3046875" customWidth="1"/>
    <col min="13058" max="13059" width="11.4609375" customWidth="1"/>
    <col min="13060" max="13060" width="11.84375" customWidth="1"/>
    <col min="13061" max="13061" width="12.23046875" customWidth="1"/>
    <col min="13062" max="13062" width="11.84375" customWidth="1"/>
    <col min="13063" max="13063" width="11.07421875" customWidth="1"/>
    <col min="13313" max="13313" width="43.3046875" customWidth="1"/>
    <col min="13314" max="13315" width="11.4609375" customWidth="1"/>
    <col min="13316" max="13316" width="11.84375" customWidth="1"/>
    <col min="13317" max="13317" width="12.23046875" customWidth="1"/>
    <col min="13318" max="13318" width="11.84375" customWidth="1"/>
    <col min="13319" max="13319" width="11.07421875" customWidth="1"/>
    <col min="13569" max="13569" width="43.3046875" customWidth="1"/>
    <col min="13570" max="13571" width="11.4609375" customWidth="1"/>
    <col min="13572" max="13572" width="11.84375" customWidth="1"/>
    <col min="13573" max="13573" width="12.23046875" customWidth="1"/>
    <col min="13574" max="13574" width="11.84375" customWidth="1"/>
    <col min="13575" max="13575" width="11.07421875" customWidth="1"/>
    <col min="13825" max="13825" width="43.3046875" customWidth="1"/>
    <col min="13826" max="13827" width="11.4609375" customWidth="1"/>
    <col min="13828" max="13828" width="11.84375" customWidth="1"/>
    <col min="13829" max="13829" width="12.23046875" customWidth="1"/>
    <col min="13830" max="13830" width="11.84375" customWidth="1"/>
    <col min="13831" max="13831" width="11.07421875" customWidth="1"/>
    <col min="14081" max="14081" width="43.3046875" customWidth="1"/>
    <col min="14082" max="14083" width="11.4609375" customWidth="1"/>
    <col min="14084" max="14084" width="11.84375" customWidth="1"/>
    <col min="14085" max="14085" width="12.23046875" customWidth="1"/>
    <col min="14086" max="14086" width="11.84375" customWidth="1"/>
    <col min="14087" max="14087" width="11.07421875" customWidth="1"/>
    <col min="14337" max="14337" width="43.3046875" customWidth="1"/>
    <col min="14338" max="14339" width="11.4609375" customWidth="1"/>
    <col min="14340" max="14340" width="11.84375" customWidth="1"/>
    <col min="14341" max="14341" width="12.23046875" customWidth="1"/>
    <col min="14342" max="14342" width="11.84375" customWidth="1"/>
    <col min="14343" max="14343" width="11.07421875" customWidth="1"/>
    <col min="14593" max="14593" width="43.3046875" customWidth="1"/>
    <col min="14594" max="14595" width="11.4609375" customWidth="1"/>
    <col min="14596" max="14596" width="11.84375" customWidth="1"/>
    <col min="14597" max="14597" width="12.23046875" customWidth="1"/>
    <col min="14598" max="14598" width="11.84375" customWidth="1"/>
    <col min="14599" max="14599" width="11.07421875" customWidth="1"/>
    <col min="14849" max="14849" width="43.3046875" customWidth="1"/>
    <col min="14850" max="14851" width="11.4609375" customWidth="1"/>
    <col min="14852" max="14852" width="11.84375" customWidth="1"/>
    <col min="14853" max="14853" width="12.23046875" customWidth="1"/>
    <col min="14854" max="14854" width="11.84375" customWidth="1"/>
    <col min="14855" max="14855" width="11.07421875" customWidth="1"/>
    <col min="15105" max="15105" width="43.3046875" customWidth="1"/>
    <col min="15106" max="15107" width="11.4609375" customWidth="1"/>
    <col min="15108" max="15108" width="11.84375" customWidth="1"/>
    <col min="15109" max="15109" width="12.23046875" customWidth="1"/>
    <col min="15110" max="15110" width="11.84375" customWidth="1"/>
    <col min="15111" max="15111" width="11.07421875" customWidth="1"/>
    <col min="15361" max="15361" width="43.3046875" customWidth="1"/>
    <col min="15362" max="15363" width="11.4609375" customWidth="1"/>
    <col min="15364" max="15364" width="11.84375" customWidth="1"/>
    <col min="15365" max="15365" width="12.23046875" customWidth="1"/>
    <col min="15366" max="15366" width="11.84375" customWidth="1"/>
    <col min="15367" max="15367" width="11.07421875" customWidth="1"/>
    <col min="15617" max="15617" width="43.3046875" customWidth="1"/>
    <col min="15618" max="15619" width="11.4609375" customWidth="1"/>
    <col min="15620" max="15620" width="11.84375" customWidth="1"/>
    <col min="15621" max="15621" width="12.23046875" customWidth="1"/>
    <col min="15622" max="15622" width="11.84375" customWidth="1"/>
    <col min="15623" max="15623" width="11.07421875" customWidth="1"/>
    <col min="15873" max="15873" width="43.3046875" customWidth="1"/>
    <col min="15874" max="15875" width="11.4609375" customWidth="1"/>
    <col min="15876" max="15876" width="11.84375" customWidth="1"/>
    <col min="15877" max="15877" width="12.23046875" customWidth="1"/>
    <col min="15878" max="15878" width="11.84375" customWidth="1"/>
    <col min="15879" max="15879" width="11.07421875" customWidth="1"/>
    <col min="16129" max="16129" width="43.3046875" customWidth="1"/>
    <col min="16130" max="16131" width="11.4609375" customWidth="1"/>
    <col min="16132" max="16132" width="11.84375" customWidth="1"/>
    <col min="16133" max="16133" width="12.23046875" customWidth="1"/>
    <col min="16134" max="16134" width="11.84375" customWidth="1"/>
    <col min="16135" max="16135" width="11.07421875" customWidth="1"/>
  </cols>
  <sheetData>
    <row r="1" spans="1:9" x14ac:dyDescent="0.3">
      <c r="A1" s="413" t="s">
        <v>440</v>
      </c>
      <c r="B1" s="413"/>
      <c r="C1" s="413"/>
      <c r="D1" s="413"/>
      <c r="E1" s="413"/>
      <c r="F1" s="413"/>
      <c r="G1" s="413"/>
      <c r="H1" s="14"/>
      <c r="I1" s="14"/>
    </row>
    <row r="2" spans="1:9" x14ac:dyDescent="0.3">
      <c r="A2" s="414" t="s">
        <v>441</v>
      </c>
      <c r="B2" s="414"/>
      <c r="C2" s="414"/>
      <c r="D2" s="414"/>
      <c r="E2" s="414"/>
      <c r="F2" s="414"/>
      <c r="G2" s="414"/>
      <c r="H2" s="415"/>
      <c r="I2" s="415"/>
    </row>
    <row r="3" spans="1:9" x14ac:dyDescent="0.3">
      <c r="A3" s="321" t="s">
        <v>247</v>
      </c>
      <c r="B3" s="321"/>
      <c r="C3" s="321"/>
      <c r="D3" s="321"/>
      <c r="E3" s="321"/>
      <c r="F3" s="321"/>
      <c r="G3" s="321"/>
    </row>
    <row r="4" spans="1:9" x14ac:dyDescent="0.3">
      <c r="A4" s="321"/>
      <c r="B4" s="321"/>
      <c r="C4" s="321"/>
      <c r="D4" s="321"/>
      <c r="E4" s="321"/>
      <c r="F4" s="321"/>
      <c r="G4" s="321"/>
    </row>
    <row r="5" spans="1:9" x14ac:dyDescent="0.3">
      <c r="F5" s="318" t="s">
        <v>342</v>
      </c>
      <c r="G5" s="318"/>
    </row>
    <row r="6" spans="1:9" x14ac:dyDescent="0.3">
      <c r="A6" s="416" t="s">
        <v>248</v>
      </c>
      <c r="B6" s="416"/>
      <c r="C6" s="416"/>
      <c r="D6" s="416"/>
      <c r="E6" s="416"/>
      <c r="F6" s="416"/>
      <c r="G6" s="416"/>
    </row>
    <row r="7" spans="1:9" x14ac:dyDescent="0.3">
      <c r="A7" s="364" t="s">
        <v>2</v>
      </c>
      <c r="B7" s="364"/>
      <c r="C7" s="364"/>
      <c r="D7" s="364"/>
      <c r="E7" s="364"/>
      <c r="F7" s="364"/>
      <c r="G7" s="364"/>
    </row>
    <row r="8" spans="1:9" x14ac:dyDescent="0.3">
      <c r="A8" s="171" t="s">
        <v>249</v>
      </c>
      <c r="B8" s="369" t="s">
        <v>250</v>
      </c>
      <c r="C8" s="391"/>
      <c r="D8" s="369" t="s">
        <v>251</v>
      </c>
      <c r="E8" s="391"/>
      <c r="F8" s="369" t="s">
        <v>14</v>
      </c>
      <c r="G8" s="391"/>
    </row>
    <row r="9" spans="1:9" x14ac:dyDescent="0.3">
      <c r="A9" s="171"/>
      <c r="B9" s="238" t="s">
        <v>442</v>
      </c>
      <c r="C9" s="238" t="s">
        <v>443</v>
      </c>
      <c r="D9" s="238" t="s">
        <v>442</v>
      </c>
      <c r="E9" s="238" t="s">
        <v>443</v>
      </c>
      <c r="F9" s="238" t="s">
        <v>442</v>
      </c>
      <c r="G9" s="238" t="s">
        <v>443</v>
      </c>
    </row>
    <row r="10" spans="1:9" ht="12.9" x14ac:dyDescent="0.3">
      <c r="A10" s="146" t="s">
        <v>252</v>
      </c>
      <c r="B10" s="167">
        <v>28914000</v>
      </c>
      <c r="C10" s="133">
        <v>30833009</v>
      </c>
      <c r="D10" s="83">
        <v>19544114</v>
      </c>
      <c r="E10" s="83">
        <v>19544114</v>
      </c>
      <c r="F10" s="167">
        <f>SUM(B10+D10)</f>
        <v>48458114</v>
      </c>
      <c r="G10" s="167">
        <f>SUM(C10+E10)</f>
        <v>50377123</v>
      </c>
    </row>
    <row r="11" spans="1:9" ht="12.9" x14ac:dyDescent="0.3">
      <c r="A11" s="146" t="s">
        <v>272</v>
      </c>
      <c r="B11" s="167">
        <v>5627000</v>
      </c>
      <c r="C11" s="133">
        <v>6005078</v>
      </c>
      <c r="D11" s="83">
        <v>4376527</v>
      </c>
      <c r="E11" s="83">
        <v>4376527</v>
      </c>
      <c r="F11" s="167">
        <f t="shared" ref="F11:G25" si="0">SUM(B11+D11)</f>
        <v>10003527</v>
      </c>
      <c r="G11" s="167">
        <f t="shared" si="0"/>
        <v>10381605</v>
      </c>
    </row>
    <row r="12" spans="1:9" x14ac:dyDescent="0.3">
      <c r="A12" s="146" t="s">
        <v>253</v>
      </c>
      <c r="B12" s="167">
        <v>6545000</v>
      </c>
      <c r="C12" s="167">
        <v>6675439</v>
      </c>
      <c r="D12" s="83">
        <v>4062720</v>
      </c>
      <c r="E12" s="83">
        <v>4062720</v>
      </c>
      <c r="F12" s="167">
        <f t="shared" si="0"/>
        <v>10607720</v>
      </c>
      <c r="G12" s="167">
        <f t="shared" si="0"/>
        <v>10738159</v>
      </c>
    </row>
    <row r="13" spans="1:9" x14ac:dyDescent="0.3">
      <c r="A13" s="146" t="s">
        <v>254</v>
      </c>
      <c r="B13" s="146"/>
      <c r="C13" s="146"/>
      <c r="D13" s="146"/>
      <c r="E13" s="146"/>
      <c r="F13" s="167">
        <f t="shared" si="0"/>
        <v>0</v>
      </c>
      <c r="G13" s="167">
        <f t="shared" si="0"/>
        <v>0</v>
      </c>
    </row>
    <row r="14" spans="1:9" x14ac:dyDescent="0.3">
      <c r="A14" s="146" t="s">
        <v>255</v>
      </c>
      <c r="B14" s="146"/>
      <c r="C14" s="146"/>
      <c r="D14" s="146"/>
      <c r="E14" s="146"/>
      <c r="F14" s="167">
        <f t="shared" si="0"/>
        <v>0</v>
      </c>
      <c r="G14" s="167">
        <f t="shared" si="0"/>
        <v>0</v>
      </c>
    </row>
    <row r="15" spans="1:9" x14ac:dyDescent="0.3">
      <c r="A15" s="146" t="s">
        <v>270</v>
      </c>
      <c r="B15" s="167">
        <f>SUM(B10:B14)</f>
        <v>41086000</v>
      </c>
      <c r="C15" s="167">
        <f>SUM(C10:C14)</f>
        <v>43513526</v>
      </c>
      <c r="D15" s="417">
        <f>SUM(D10:D14)</f>
        <v>27983361</v>
      </c>
      <c r="E15" s="417">
        <f>SUM(E10:E14)</f>
        <v>27983361</v>
      </c>
      <c r="F15" s="167">
        <f t="shared" si="0"/>
        <v>69069361</v>
      </c>
      <c r="G15" s="167">
        <f t="shared" si="0"/>
        <v>71496887</v>
      </c>
    </row>
    <row r="16" spans="1:9" x14ac:dyDescent="0.3">
      <c r="A16" s="146" t="s">
        <v>256</v>
      </c>
      <c r="B16" s="146"/>
      <c r="C16" s="146"/>
      <c r="D16" s="146"/>
      <c r="E16" s="146"/>
      <c r="F16" s="167">
        <f t="shared" si="0"/>
        <v>0</v>
      </c>
      <c r="G16" s="167">
        <f t="shared" si="0"/>
        <v>0</v>
      </c>
    </row>
    <row r="17" spans="1:7" x14ac:dyDescent="0.3">
      <c r="A17" s="146" t="s">
        <v>257</v>
      </c>
      <c r="B17" s="146"/>
      <c r="C17" s="146"/>
      <c r="D17" s="146"/>
      <c r="E17" s="146"/>
      <c r="F17" s="167">
        <f t="shared" si="0"/>
        <v>0</v>
      </c>
      <c r="G17" s="167">
        <f t="shared" si="0"/>
        <v>0</v>
      </c>
    </row>
    <row r="18" spans="1:7" x14ac:dyDescent="0.3">
      <c r="A18" s="146" t="s">
        <v>258</v>
      </c>
      <c r="B18" s="146"/>
      <c r="C18" s="146"/>
      <c r="D18" s="146"/>
      <c r="E18" s="146"/>
      <c r="F18" s="167">
        <f t="shared" si="0"/>
        <v>0</v>
      </c>
      <c r="G18" s="167">
        <f t="shared" si="0"/>
        <v>0</v>
      </c>
    </row>
    <row r="19" spans="1:7" x14ac:dyDescent="0.3">
      <c r="A19" s="146" t="s">
        <v>259</v>
      </c>
      <c r="B19" s="146"/>
      <c r="C19" s="146"/>
      <c r="D19" s="146"/>
      <c r="E19" s="146"/>
      <c r="F19" s="167">
        <f t="shared" si="0"/>
        <v>0</v>
      </c>
      <c r="G19" s="167">
        <f t="shared" si="0"/>
        <v>0</v>
      </c>
    </row>
    <row r="20" spans="1:7" x14ac:dyDescent="0.3">
      <c r="A20" s="146" t="s">
        <v>260</v>
      </c>
      <c r="B20" s="146"/>
      <c r="C20" s="146"/>
      <c r="D20" s="146"/>
      <c r="E20" s="146"/>
      <c r="F20" s="167">
        <f t="shared" si="0"/>
        <v>0</v>
      </c>
      <c r="G20" s="167">
        <f t="shared" si="0"/>
        <v>0</v>
      </c>
    </row>
    <row r="21" spans="1:7" x14ac:dyDescent="0.3">
      <c r="A21" s="146" t="s">
        <v>261</v>
      </c>
      <c r="B21" s="146"/>
      <c r="C21" s="146"/>
      <c r="D21" s="146"/>
      <c r="E21" s="146"/>
      <c r="F21" s="167">
        <f t="shared" si="0"/>
        <v>0</v>
      </c>
      <c r="G21" s="167">
        <f t="shared" si="0"/>
        <v>0</v>
      </c>
    </row>
    <row r="22" spans="1:7" x14ac:dyDescent="0.3">
      <c r="A22" s="146" t="s">
        <v>262</v>
      </c>
      <c r="B22" s="146"/>
      <c r="C22" s="146"/>
      <c r="D22" s="146"/>
      <c r="E22" s="146"/>
      <c r="F22" s="167">
        <f t="shared" si="0"/>
        <v>0</v>
      </c>
      <c r="G22" s="167">
        <f t="shared" si="0"/>
        <v>0</v>
      </c>
    </row>
    <row r="23" spans="1:7" x14ac:dyDescent="0.3">
      <c r="A23" s="146" t="s">
        <v>263</v>
      </c>
      <c r="B23" s="146"/>
      <c r="C23" s="146"/>
      <c r="D23" s="146"/>
      <c r="E23" s="146"/>
      <c r="F23" s="167">
        <f t="shared" si="0"/>
        <v>0</v>
      </c>
      <c r="G23" s="167">
        <f t="shared" si="0"/>
        <v>0</v>
      </c>
    </row>
    <row r="24" spans="1:7" x14ac:dyDescent="0.3">
      <c r="A24" s="146" t="s">
        <v>264</v>
      </c>
      <c r="B24" s="146"/>
      <c r="C24" s="146"/>
      <c r="D24" s="146"/>
      <c r="E24" s="146"/>
      <c r="F24" s="167">
        <f t="shared" si="0"/>
        <v>0</v>
      </c>
      <c r="G24" s="167">
        <f t="shared" si="0"/>
        <v>0</v>
      </c>
    </row>
    <row r="25" spans="1:7" x14ac:dyDescent="0.3">
      <c r="A25" s="146" t="s">
        <v>265</v>
      </c>
      <c r="B25" s="146"/>
      <c r="C25" s="146"/>
      <c r="D25" s="146"/>
      <c r="E25" s="146"/>
      <c r="F25" s="167">
        <f t="shared" si="0"/>
        <v>0</v>
      </c>
      <c r="G25" s="167">
        <f t="shared" si="0"/>
        <v>0</v>
      </c>
    </row>
    <row r="26" spans="1:7" x14ac:dyDescent="0.3">
      <c r="A26" s="418" t="s">
        <v>266</v>
      </c>
      <c r="B26" s="419">
        <f t="shared" ref="B26:G26" si="1">SUM(B15:B25)</f>
        <v>41086000</v>
      </c>
      <c r="C26" s="419">
        <f>SUM(C15:C25)</f>
        <v>43513526</v>
      </c>
      <c r="D26" s="419">
        <f t="shared" si="1"/>
        <v>27983361</v>
      </c>
      <c r="E26" s="419">
        <f>SUM(E15:E25)</f>
        <v>27983361</v>
      </c>
      <c r="F26" s="419">
        <f t="shared" si="1"/>
        <v>69069361</v>
      </c>
      <c r="G26" s="419">
        <f t="shared" si="1"/>
        <v>71496887</v>
      </c>
    </row>
    <row r="27" spans="1:7" x14ac:dyDescent="0.3">
      <c r="A27" s="420" t="s">
        <v>267</v>
      </c>
      <c r="B27" s="168"/>
      <c r="C27" s="168"/>
      <c r="D27" s="169"/>
      <c r="E27" s="169"/>
      <c r="F27" s="167">
        <f t="shared" ref="F27:G30" si="2">SUM(B27+D27)</f>
        <v>0</v>
      </c>
      <c r="G27" s="167">
        <f t="shared" si="2"/>
        <v>0</v>
      </c>
    </row>
    <row r="28" spans="1:7" x14ac:dyDescent="0.3">
      <c r="A28" s="146" t="s">
        <v>444</v>
      </c>
      <c r="B28" s="421">
        <v>57198322</v>
      </c>
      <c r="C28" s="421">
        <v>60559511</v>
      </c>
      <c r="D28" s="421">
        <v>9942675</v>
      </c>
      <c r="E28" s="421">
        <v>7849986</v>
      </c>
      <c r="F28" s="421">
        <f t="shared" si="2"/>
        <v>67140997</v>
      </c>
      <c r="G28" s="421">
        <f t="shared" si="2"/>
        <v>68409497</v>
      </c>
    </row>
    <row r="29" spans="1:7" x14ac:dyDescent="0.3">
      <c r="A29" s="146" t="s">
        <v>287</v>
      </c>
      <c r="B29" s="421">
        <v>93000</v>
      </c>
      <c r="C29" s="421">
        <v>95224</v>
      </c>
      <c r="D29" s="421"/>
      <c r="E29" s="421"/>
      <c r="F29" s="421">
        <f t="shared" si="2"/>
        <v>93000</v>
      </c>
      <c r="G29" s="421">
        <f t="shared" si="2"/>
        <v>95224</v>
      </c>
    </row>
    <row r="30" spans="1:7" x14ac:dyDescent="0.3">
      <c r="A30" s="146" t="s">
        <v>271</v>
      </c>
      <c r="B30" s="421">
        <v>1835584</v>
      </c>
      <c r="C30" s="421">
        <v>-259549</v>
      </c>
      <c r="D30" s="421"/>
      <c r="E30" s="421">
        <v>2092689</v>
      </c>
      <c r="F30" s="421">
        <f t="shared" si="2"/>
        <v>1835584</v>
      </c>
      <c r="G30" s="421">
        <f t="shared" si="2"/>
        <v>1833140</v>
      </c>
    </row>
    <row r="31" spans="1:7" x14ac:dyDescent="0.3">
      <c r="A31" s="146" t="s">
        <v>445</v>
      </c>
      <c r="B31" s="421"/>
      <c r="C31" s="421">
        <v>1159026</v>
      </c>
      <c r="D31" s="421"/>
      <c r="E31" s="421"/>
      <c r="F31" s="421"/>
      <c r="G31" s="421">
        <v>1159026</v>
      </c>
    </row>
    <row r="32" spans="1:7" x14ac:dyDescent="0.3">
      <c r="A32" s="418" t="s">
        <v>268</v>
      </c>
      <c r="B32" s="419">
        <f>SUM(B28:B31)</f>
        <v>59126906</v>
      </c>
      <c r="C32" s="419">
        <f>SUM(C28:C31)</f>
        <v>61554212</v>
      </c>
      <c r="D32" s="419">
        <f>SUM(D28:D30)</f>
        <v>9942675</v>
      </c>
      <c r="E32" s="419">
        <f>SUM(E28:E30)</f>
        <v>9942675</v>
      </c>
      <c r="F32" s="419">
        <f>SUM(B32+D32)</f>
        <v>69069581</v>
      </c>
      <c r="G32" s="419">
        <f>SUM(C32+E32)</f>
        <v>71496887</v>
      </c>
    </row>
  </sheetData>
  <mergeCells count="10">
    <mergeCell ref="A7:G7"/>
    <mergeCell ref="B8:C8"/>
    <mergeCell ref="D8:E8"/>
    <mergeCell ref="F8:G8"/>
    <mergeCell ref="A1:G1"/>
    <mergeCell ref="A2:G2"/>
    <mergeCell ref="A3:G3"/>
    <mergeCell ref="A4:G4"/>
    <mergeCell ref="F5:G5"/>
    <mergeCell ref="A6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E560B-A0E6-4583-A537-93D28C87ED32}">
  <sheetPr>
    <pageSetUpPr fitToPage="1"/>
  </sheetPr>
  <dimension ref="A1:M69"/>
  <sheetViews>
    <sheetView view="pageBreakPreview" zoomScale="80" zoomScaleNormal="100" zoomScaleSheetLayoutView="80" workbookViewId="0">
      <selection sqref="A1:U1"/>
    </sheetView>
  </sheetViews>
  <sheetFormatPr defaultRowHeight="12.45" x14ac:dyDescent="0.3"/>
  <cols>
    <col min="1" max="1" width="25.4609375" style="14" customWidth="1"/>
    <col min="2" max="3" width="12.4609375" customWidth="1"/>
    <col min="4" max="4" width="12.3046875" customWidth="1"/>
    <col min="5" max="5" width="13" customWidth="1"/>
    <col min="6" max="6" width="10.84375" customWidth="1"/>
    <col min="7" max="7" width="11.07421875" customWidth="1"/>
    <col min="8" max="8" width="12.84375" customWidth="1"/>
    <col min="9" max="9" width="12.53515625" customWidth="1"/>
    <col min="10" max="14" width="0" hidden="1" customWidth="1"/>
    <col min="257" max="257" width="25.4609375" customWidth="1"/>
    <col min="258" max="259" width="12.4609375" customWidth="1"/>
    <col min="260" max="260" width="12.3046875" customWidth="1"/>
    <col min="261" max="261" width="13" customWidth="1"/>
    <col min="262" max="262" width="10.84375" customWidth="1"/>
    <col min="263" max="263" width="11.07421875" customWidth="1"/>
    <col min="264" max="264" width="12.84375" customWidth="1"/>
    <col min="265" max="265" width="12.53515625" customWidth="1"/>
    <col min="266" max="270" width="0" hidden="1" customWidth="1"/>
    <col min="513" max="513" width="25.4609375" customWidth="1"/>
    <col min="514" max="515" width="12.4609375" customWidth="1"/>
    <col min="516" max="516" width="12.3046875" customWidth="1"/>
    <col min="517" max="517" width="13" customWidth="1"/>
    <col min="518" max="518" width="10.84375" customWidth="1"/>
    <col min="519" max="519" width="11.07421875" customWidth="1"/>
    <col min="520" max="520" width="12.84375" customWidth="1"/>
    <col min="521" max="521" width="12.53515625" customWidth="1"/>
    <col min="522" max="526" width="0" hidden="1" customWidth="1"/>
    <col min="769" max="769" width="25.4609375" customWidth="1"/>
    <col min="770" max="771" width="12.4609375" customWidth="1"/>
    <col min="772" max="772" width="12.3046875" customWidth="1"/>
    <col min="773" max="773" width="13" customWidth="1"/>
    <col min="774" max="774" width="10.84375" customWidth="1"/>
    <col min="775" max="775" width="11.07421875" customWidth="1"/>
    <col min="776" max="776" width="12.84375" customWidth="1"/>
    <col min="777" max="777" width="12.53515625" customWidth="1"/>
    <col min="778" max="782" width="0" hidden="1" customWidth="1"/>
    <col min="1025" max="1025" width="25.4609375" customWidth="1"/>
    <col min="1026" max="1027" width="12.4609375" customWidth="1"/>
    <col min="1028" max="1028" width="12.3046875" customWidth="1"/>
    <col min="1029" max="1029" width="13" customWidth="1"/>
    <col min="1030" max="1030" width="10.84375" customWidth="1"/>
    <col min="1031" max="1031" width="11.07421875" customWidth="1"/>
    <col min="1032" max="1032" width="12.84375" customWidth="1"/>
    <col min="1033" max="1033" width="12.53515625" customWidth="1"/>
    <col min="1034" max="1038" width="0" hidden="1" customWidth="1"/>
    <col min="1281" max="1281" width="25.4609375" customWidth="1"/>
    <col min="1282" max="1283" width="12.4609375" customWidth="1"/>
    <col min="1284" max="1284" width="12.3046875" customWidth="1"/>
    <col min="1285" max="1285" width="13" customWidth="1"/>
    <col min="1286" max="1286" width="10.84375" customWidth="1"/>
    <col min="1287" max="1287" width="11.07421875" customWidth="1"/>
    <col min="1288" max="1288" width="12.84375" customWidth="1"/>
    <col min="1289" max="1289" width="12.53515625" customWidth="1"/>
    <col min="1290" max="1294" width="0" hidden="1" customWidth="1"/>
    <col min="1537" max="1537" width="25.4609375" customWidth="1"/>
    <col min="1538" max="1539" width="12.4609375" customWidth="1"/>
    <col min="1540" max="1540" width="12.3046875" customWidth="1"/>
    <col min="1541" max="1541" width="13" customWidth="1"/>
    <col min="1542" max="1542" width="10.84375" customWidth="1"/>
    <col min="1543" max="1543" width="11.07421875" customWidth="1"/>
    <col min="1544" max="1544" width="12.84375" customWidth="1"/>
    <col min="1545" max="1545" width="12.53515625" customWidth="1"/>
    <col min="1546" max="1550" width="0" hidden="1" customWidth="1"/>
    <col min="1793" max="1793" width="25.4609375" customWidth="1"/>
    <col min="1794" max="1795" width="12.4609375" customWidth="1"/>
    <col min="1796" max="1796" width="12.3046875" customWidth="1"/>
    <col min="1797" max="1797" width="13" customWidth="1"/>
    <col min="1798" max="1798" width="10.84375" customWidth="1"/>
    <col min="1799" max="1799" width="11.07421875" customWidth="1"/>
    <col min="1800" max="1800" width="12.84375" customWidth="1"/>
    <col min="1801" max="1801" width="12.53515625" customWidth="1"/>
    <col min="1802" max="1806" width="0" hidden="1" customWidth="1"/>
    <col min="2049" max="2049" width="25.4609375" customWidth="1"/>
    <col min="2050" max="2051" width="12.4609375" customWidth="1"/>
    <col min="2052" max="2052" width="12.3046875" customWidth="1"/>
    <col min="2053" max="2053" width="13" customWidth="1"/>
    <col min="2054" max="2054" width="10.84375" customWidth="1"/>
    <col min="2055" max="2055" width="11.07421875" customWidth="1"/>
    <col min="2056" max="2056" width="12.84375" customWidth="1"/>
    <col min="2057" max="2057" width="12.53515625" customWidth="1"/>
    <col min="2058" max="2062" width="0" hidden="1" customWidth="1"/>
    <col min="2305" max="2305" width="25.4609375" customWidth="1"/>
    <col min="2306" max="2307" width="12.4609375" customWidth="1"/>
    <col min="2308" max="2308" width="12.3046875" customWidth="1"/>
    <col min="2309" max="2309" width="13" customWidth="1"/>
    <col min="2310" max="2310" width="10.84375" customWidth="1"/>
    <col min="2311" max="2311" width="11.07421875" customWidth="1"/>
    <col min="2312" max="2312" width="12.84375" customWidth="1"/>
    <col min="2313" max="2313" width="12.53515625" customWidth="1"/>
    <col min="2314" max="2318" width="0" hidden="1" customWidth="1"/>
    <col min="2561" max="2561" width="25.4609375" customWidth="1"/>
    <col min="2562" max="2563" width="12.4609375" customWidth="1"/>
    <col min="2564" max="2564" width="12.3046875" customWidth="1"/>
    <col min="2565" max="2565" width="13" customWidth="1"/>
    <col min="2566" max="2566" width="10.84375" customWidth="1"/>
    <col min="2567" max="2567" width="11.07421875" customWidth="1"/>
    <col min="2568" max="2568" width="12.84375" customWidth="1"/>
    <col min="2569" max="2569" width="12.53515625" customWidth="1"/>
    <col min="2570" max="2574" width="0" hidden="1" customWidth="1"/>
    <col min="2817" max="2817" width="25.4609375" customWidth="1"/>
    <col min="2818" max="2819" width="12.4609375" customWidth="1"/>
    <col min="2820" max="2820" width="12.3046875" customWidth="1"/>
    <col min="2821" max="2821" width="13" customWidth="1"/>
    <col min="2822" max="2822" width="10.84375" customWidth="1"/>
    <col min="2823" max="2823" width="11.07421875" customWidth="1"/>
    <col min="2824" max="2824" width="12.84375" customWidth="1"/>
    <col min="2825" max="2825" width="12.53515625" customWidth="1"/>
    <col min="2826" max="2830" width="0" hidden="1" customWidth="1"/>
    <col min="3073" max="3073" width="25.4609375" customWidth="1"/>
    <col min="3074" max="3075" width="12.4609375" customWidth="1"/>
    <col min="3076" max="3076" width="12.3046875" customWidth="1"/>
    <col min="3077" max="3077" width="13" customWidth="1"/>
    <col min="3078" max="3078" width="10.84375" customWidth="1"/>
    <col min="3079" max="3079" width="11.07421875" customWidth="1"/>
    <col min="3080" max="3080" width="12.84375" customWidth="1"/>
    <col min="3081" max="3081" width="12.53515625" customWidth="1"/>
    <col min="3082" max="3086" width="0" hidden="1" customWidth="1"/>
    <col min="3329" max="3329" width="25.4609375" customWidth="1"/>
    <col min="3330" max="3331" width="12.4609375" customWidth="1"/>
    <col min="3332" max="3332" width="12.3046875" customWidth="1"/>
    <col min="3333" max="3333" width="13" customWidth="1"/>
    <col min="3334" max="3334" width="10.84375" customWidth="1"/>
    <col min="3335" max="3335" width="11.07421875" customWidth="1"/>
    <col min="3336" max="3336" width="12.84375" customWidth="1"/>
    <col min="3337" max="3337" width="12.53515625" customWidth="1"/>
    <col min="3338" max="3342" width="0" hidden="1" customWidth="1"/>
    <col min="3585" max="3585" width="25.4609375" customWidth="1"/>
    <col min="3586" max="3587" width="12.4609375" customWidth="1"/>
    <col min="3588" max="3588" width="12.3046875" customWidth="1"/>
    <col min="3589" max="3589" width="13" customWidth="1"/>
    <col min="3590" max="3590" width="10.84375" customWidth="1"/>
    <col min="3591" max="3591" width="11.07421875" customWidth="1"/>
    <col min="3592" max="3592" width="12.84375" customWidth="1"/>
    <col min="3593" max="3593" width="12.53515625" customWidth="1"/>
    <col min="3594" max="3598" width="0" hidden="1" customWidth="1"/>
    <col min="3841" max="3841" width="25.4609375" customWidth="1"/>
    <col min="3842" max="3843" width="12.4609375" customWidth="1"/>
    <col min="3844" max="3844" width="12.3046875" customWidth="1"/>
    <col min="3845" max="3845" width="13" customWidth="1"/>
    <col min="3846" max="3846" width="10.84375" customWidth="1"/>
    <col min="3847" max="3847" width="11.07421875" customWidth="1"/>
    <col min="3848" max="3848" width="12.84375" customWidth="1"/>
    <col min="3849" max="3849" width="12.53515625" customWidth="1"/>
    <col min="3850" max="3854" width="0" hidden="1" customWidth="1"/>
    <col min="4097" max="4097" width="25.4609375" customWidth="1"/>
    <col min="4098" max="4099" width="12.4609375" customWidth="1"/>
    <col min="4100" max="4100" width="12.3046875" customWidth="1"/>
    <col min="4101" max="4101" width="13" customWidth="1"/>
    <col min="4102" max="4102" width="10.84375" customWidth="1"/>
    <col min="4103" max="4103" width="11.07421875" customWidth="1"/>
    <col min="4104" max="4104" width="12.84375" customWidth="1"/>
    <col min="4105" max="4105" width="12.53515625" customWidth="1"/>
    <col min="4106" max="4110" width="0" hidden="1" customWidth="1"/>
    <col min="4353" max="4353" width="25.4609375" customWidth="1"/>
    <col min="4354" max="4355" width="12.4609375" customWidth="1"/>
    <col min="4356" max="4356" width="12.3046875" customWidth="1"/>
    <col min="4357" max="4357" width="13" customWidth="1"/>
    <col min="4358" max="4358" width="10.84375" customWidth="1"/>
    <col min="4359" max="4359" width="11.07421875" customWidth="1"/>
    <col min="4360" max="4360" width="12.84375" customWidth="1"/>
    <col min="4361" max="4361" width="12.53515625" customWidth="1"/>
    <col min="4362" max="4366" width="0" hidden="1" customWidth="1"/>
    <col min="4609" max="4609" width="25.4609375" customWidth="1"/>
    <col min="4610" max="4611" width="12.4609375" customWidth="1"/>
    <col min="4612" max="4612" width="12.3046875" customWidth="1"/>
    <col min="4613" max="4613" width="13" customWidth="1"/>
    <col min="4614" max="4614" width="10.84375" customWidth="1"/>
    <col min="4615" max="4615" width="11.07421875" customWidth="1"/>
    <col min="4616" max="4616" width="12.84375" customWidth="1"/>
    <col min="4617" max="4617" width="12.53515625" customWidth="1"/>
    <col min="4618" max="4622" width="0" hidden="1" customWidth="1"/>
    <col min="4865" max="4865" width="25.4609375" customWidth="1"/>
    <col min="4866" max="4867" width="12.4609375" customWidth="1"/>
    <col min="4868" max="4868" width="12.3046875" customWidth="1"/>
    <col min="4869" max="4869" width="13" customWidth="1"/>
    <col min="4870" max="4870" width="10.84375" customWidth="1"/>
    <col min="4871" max="4871" width="11.07421875" customWidth="1"/>
    <col min="4872" max="4872" width="12.84375" customWidth="1"/>
    <col min="4873" max="4873" width="12.53515625" customWidth="1"/>
    <col min="4874" max="4878" width="0" hidden="1" customWidth="1"/>
    <col min="5121" max="5121" width="25.4609375" customWidth="1"/>
    <col min="5122" max="5123" width="12.4609375" customWidth="1"/>
    <col min="5124" max="5124" width="12.3046875" customWidth="1"/>
    <col min="5125" max="5125" width="13" customWidth="1"/>
    <col min="5126" max="5126" width="10.84375" customWidth="1"/>
    <col min="5127" max="5127" width="11.07421875" customWidth="1"/>
    <col min="5128" max="5128" width="12.84375" customWidth="1"/>
    <col min="5129" max="5129" width="12.53515625" customWidth="1"/>
    <col min="5130" max="5134" width="0" hidden="1" customWidth="1"/>
    <col min="5377" max="5377" width="25.4609375" customWidth="1"/>
    <col min="5378" max="5379" width="12.4609375" customWidth="1"/>
    <col min="5380" max="5380" width="12.3046875" customWidth="1"/>
    <col min="5381" max="5381" width="13" customWidth="1"/>
    <col min="5382" max="5382" width="10.84375" customWidth="1"/>
    <col min="5383" max="5383" width="11.07421875" customWidth="1"/>
    <col min="5384" max="5384" width="12.84375" customWidth="1"/>
    <col min="5385" max="5385" width="12.53515625" customWidth="1"/>
    <col min="5386" max="5390" width="0" hidden="1" customWidth="1"/>
    <col min="5633" max="5633" width="25.4609375" customWidth="1"/>
    <col min="5634" max="5635" width="12.4609375" customWidth="1"/>
    <col min="5636" max="5636" width="12.3046875" customWidth="1"/>
    <col min="5637" max="5637" width="13" customWidth="1"/>
    <col min="5638" max="5638" width="10.84375" customWidth="1"/>
    <col min="5639" max="5639" width="11.07421875" customWidth="1"/>
    <col min="5640" max="5640" width="12.84375" customWidth="1"/>
    <col min="5641" max="5641" width="12.53515625" customWidth="1"/>
    <col min="5642" max="5646" width="0" hidden="1" customWidth="1"/>
    <col min="5889" max="5889" width="25.4609375" customWidth="1"/>
    <col min="5890" max="5891" width="12.4609375" customWidth="1"/>
    <col min="5892" max="5892" width="12.3046875" customWidth="1"/>
    <col min="5893" max="5893" width="13" customWidth="1"/>
    <col min="5894" max="5894" width="10.84375" customWidth="1"/>
    <col min="5895" max="5895" width="11.07421875" customWidth="1"/>
    <col min="5896" max="5896" width="12.84375" customWidth="1"/>
    <col min="5897" max="5897" width="12.53515625" customWidth="1"/>
    <col min="5898" max="5902" width="0" hidden="1" customWidth="1"/>
    <col min="6145" max="6145" width="25.4609375" customWidth="1"/>
    <col min="6146" max="6147" width="12.4609375" customWidth="1"/>
    <col min="6148" max="6148" width="12.3046875" customWidth="1"/>
    <col min="6149" max="6149" width="13" customWidth="1"/>
    <col min="6150" max="6150" width="10.84375" customWidth="1"/>
    <col min="6151" max="6151" width="11.07421875" customWidth="1"/>
    <col min="6152" max="6152" width="12.84375" customWidth="1"/>
    <col min="6153" max="6153" width="12.53515625" customWidth="1"/>
    <col min="6154" max="6158" width="0" hidden="1" customWidth="1"/>
    <col min="6401" max="6401" width="25.4609375" customWidth="1"/>
    <col min="6402" max="6403" width="12.4609375" customWidth="1"/>
    <col min="6404" max="6404" width="12.3046875" customWidth="1"/>
    <col min="6405" max="6405" width="13" customWidth="1"/>
    <col min="6406" max="6406" width="10.84375" customWidth="1"/>
    <col min="6407" max="6407" width="11.07421875" customWidth="1"/>
    <col min="6408" max="6408" width="12.84375" customWidth="1"/>
    <col min="6409" max="6409" width="12.53515625" customWidth="1"/>
    <col min="6410" max="6414" width="0" hidden="1" customWidth="1"/>
    <col min="6657" max="6657" width="25.4609375" customWidth="1"/>
    <col min="6658" max="6659" width="12.4609375" customWidth="1"/>
    <col min="6660" max="6660" width="12.3046875" customWidth="1"/>
    <col min="6661" max="6661" width="13" customWidth="1"/>
    <col min="6662" max="6662" width="10.84375" customWidth="1"/>
    <col min="6663" max="6663" width="11.07421875" customWidth="1"/>
    <col min="6664" max="6664" width="12.84375" customWidth="1"/>
    <col min="6665" max="6665" width="12.53515625" customWidth="1"/>
    <col min="6666" max="6670" width="0" hidden="1" customWidth="1"/>
    <col min="6913" max="6913" width="25.4609375" customWidth="1"/>
    <col min="6914" max="6915" width="12.4609375" customWidth="1"/>
    <col min="6916" max="6916" width="12.3046875" customWidth="1"/>
    <col min="6917" max="6917" width="13" customWidth="1"/>
    <col min="6918" max="6918" width="10.84375" customWidth="1"/>
    <col min="6919" max="6919" width="11.07421875" customWidth="1"/>
    <col min="6920" max="6920" width="12.84375" customWidth="1"/>
    <col min="6921" max="6921" width="12.53515625" customWidth="1"/>
    <col min="6922" max="6926" width="0" hidden="1" customWidth="1"/>
    <col min="7169" max="7169" width="25.4609375" customWidth="1"/>
    <col min="7170" max="7171" width="12.4609375" customWidth="1"/>
    <col min="7172" max="7172" width="12.3046875" customWidth="1"/>
    <col min="7173" max="7173" width="13" customWidth="1"/>
    <col min="7174" max="7174" width="10.84375" customWidth="1"/>
    <col min="7175" max="7175" width="11.07421875" customWidth="1"/>
    <col min="7176" max="7176" width="12.84375" customWidth="1"/>
    <col min="7177" max="7177" width="12.53515625" customWidth="1"/>
    <col min="7178" max="7182" width="0" hidden="1" customWidth="1"/>
    <col min="7425" max="7425" width="25.4609375" customWidth="1"/>
    <col min="7426" max="7427" width="12.4609375" customWidth="1"/>
    <col min="7428" max="7428" width="12.3046875" customWidth="1"/>
    <col min="7429" max="7429" width="13" customWidth="1"/>
    <col min="7430" max="7430" width="10.84375" customWidth="1"/>
    <col min="7431" max="7431" width="11.07421875" customWidth="1"/>
    <col min="7432" max="7432" width="12.84375" customWidth="1"/>
    <col min="7433" max="7433" width="12.53515625" customWidth="1"/>
    <col min="7434" max="7438" width="0" hidden="1" customWidth="1"/>
    <col min="7681" max="7681" width="25.4609375" customWidth="1"/>
    <col min="7682" max="7683" width="12.4609375" customWidth="1"/>
    <col min="7684" max="7684" width="12.3046875" customWidth="1"/>
    <col min="7685" max="7685" width="13" customWidth="1"/>
    <col min="7686" max="7686" width="10.84375" customWidth="1"/>
    <col min="7687" max="7687" width="11.07421875" customWidth="1"/>
    <col min="7688" max="7688" width="12.84375" customWidth="1"/>
    <col min="7689" max="7689" width="12.53515625" customWidth="1"/>
    <col min="7690" max="7694" width="0" hidden="1" customWidth="1"/>
    <col min="7937" max="7937" width="25.4609375" customWidth="1"/>
    <col min="7938" max="7939" width="12.4609375" customWidth="1"/>
    <col min="7940" max="7940" width="12.3046875" customWidth="1"/>
    <col min="7941" max="7941" width="13" customWidth="1"/>
    <col min="7942" max="7942" width="10.84375" customWidth="1"/>
    <col min="7943" max="7943" width="11.07421875" customWidth="1"/>
    <col min="7944" max="7944" width="12.84375" customWidth="1"/>
    <col min="7945" max="7945" width="12.53515625" customWidth="1"/>
    <col min="7946" max="7950" width="0" hidden="1" customWidth="1"/>
    <col min="8193" max="8193" width="25.4609375" customWidth="1"/>
    <col min="8194" max="8195" width="12.4609375" customWidth="1"/>
    <col min="8196" max="8196" width="12.3046875" customWidth="1"/>
    <col min="8197" max="8197" width="13" customWidth="1"/>
    <col min="8198" max="8198" width="10.84375" customWidth="1"/>
    <col min="8199" max="8199" width="11.07421875" customWidth="1"/>
    <col min="8200" max="8200" width="12.84375" customWidth="1"/>
    <col min="8201" max="8201" width="12.53515625" customWidth="1"/>
    <col min="8202" max="8206" width="0" hidden="1" customWidth="1"/>
    <col min="8449" max="8449" width="25.4609375" customWidth="1"/>
    <col min="8450" max="8451" width="12.4609375" customWidth="1"/>
    <col min="8452" max="8452" width="12.3046875" customWidth="1"/>
    <col min="8453" max="8453" width="13" customWidth="1"/>
    <col min="8454" max="8454" width="10.84375" customWidth="1"/>
    <col min="8455" max="8455" width="11.07421875" customWidth="1"/>
    <col min="8456" max="8456" width="12.84375" customWidth="1"/>
    <col min="8457" max="8457" width="12.53515625" customWidth="1"/>
    <col min="8458" max="8462" width="0" hidden="1" customWidth="1"/>
    <col min="8705" max="8705" width="25.4609375" customWidth="1"/>
    <col min="8706" max="8707" width="12.4609375" customWidth="1"/>
    <col min="8708" max="8708" width="12.3046875" customWidth="1"/>
    <col min="8709" max="8709" width="13" customWidth="1"/>
    <col min="8710" max="8710" width="10.84375" customWidth="1"/>
    <col min="8711" max="8711" width="11.07421875" customWidth="1"/>
    <col min="8712" max="8712" width="12.84375" customWidth="1"/>
    <col min="8713" max="8713" width="12.53515625" customWidth="1"/>
    <col min="8714" max="8718" width="0" hidden="1" customWidth="1"/>
    <col min="8961" max="8961" width="25.4609375" customWidth="1"/>
    <col min="8962" max="8963" width="12.4609375" customWidth="1"/>
    <col min="8964" max="8964" width="12.3046875" customWidth="1"/>
    <col min="8965" max="8965" width="13" customWidth="1"/>
    <col min="8966" max="8966" width="10.84375" customWidth="1"/>
    <col min="8967" max="8967" width="11.07421875" customWidth="1"/>
    <col min="8968" max="8968" width="12.84375" customWidth="1"/>
    <col min="8969" max="8969" width="12.53515625" customWidth="1"/>
    <col min="8970" max="8974" width="0" hidden="1" customWidth="1"/>
    <col min="9217" max="9217" width="25.4609375" customWidth="1"/>
    <col min="9218" max="9219" width="12.4609375" customWidth="1"/>
    <col min="9220" max="9220" width="12.3046875" customWidth="1"/>
    <col min="9221" max="9221" width="13" customWidth="1"/>
    <col min="9222" max="9222" width="10.84375" customWidth="1"/>
    <col min="9223" max="9223" width="11.07421875" customWidth="1"/>
    <col min="9224" max="9224" width="12.84375" customWidth="1"/>
    <col min="9225" max="9225" width="12.53515625" customWidth="1"/>
    <col min="9226" max="9230" width="0" hidden="1" customWidth="1"/>
    <col min="9473" max="9473" width="25.4609375" customWidth="1"/>
    <col min="9474" max="9475" width="12.4609375" customWidth="1"/>
    <col min="9476" max="9476" width="12.3046875" customWidth="1"/>
    <col min="9477" max="9477" width="13" customWidth="1"/>
    <col min="9478" max="9478" width="10.84375" customWidth="1"/>
    <col min="9479" max="9479" width="11.07421875" customWidth="1"/>
    <col min="9480" max="9480" width="12.84375" customWidth="1"/>
    <col min="9481" max="9481" width="12.53515625" customWidth="1"/>
    <col min="9482" max="9486" width="0" hidden="1" customWidth="1"/>
    <col min="9729" max="9729" width="25.4609375" customWidth="1"/>
    <col min="9730" max="9731" width="12.4609375" customWidth="1"/>
    <col min="9732" max="9732" width="12.3046875" customWidth="1"/>
    <col min="9733" max="9733" width="13" customWidth="1"/>
    <col min="9734" max="9734" width="10.84375" customWidth="1"/>
    <col min="9735" max="9735" width="11.07421875" customWidth="1"/>
    <col min="9736" max="9736" width="12.84375" customWidth="1"/>
    <col min="9737" max="9737" width="12.53515625" customWidth="1"/>
    <col min="9738" max="9742" width="0" hidden="1" customWidth="1"/>
    <col min="9985" max="9985" width="25.4609375" customWidth="1"/>
    <col min="9986" max="9987" width="12.4609375" customWidth="1"/>
    <col min="9988" max="9988" width="12.3046875" customWidth="1"/>
    <col min="9989" max="9989" width="13" customWidth="1"/>
    <col min="9990" max="9990" width="10.84375" customWidth="1"/>
    <col min="9991" max="9991" width="11.07421875" customWidth="1"/>
    <col min="9992" max="9992" width="12.84375" customWidth="1"/>
    <col min="9993" max="9993" width="12.53515625" customWidth="1"/>
    <col min="9994" max="9998" width="0" hidden="1" customWidth="1"/>
    <col min="10241" max="10241" width="25.4609375" customWidth="1"/>
    <col min="10242" max="10243" width="12.4609375" customWidth="1"/>
    <col min="10244" max="10244" width="12.3046875" customWidth="1"/>
    <col min="10245" max="10245" width="13" customWidth="1"/>
    <col min="10246" max="10246" width="10.84375" customWidth="1"/>
    <col min="10247" max="10247" width="11.07421875" customWidth="1"/>
    <col min="10248" max="10248" width="12.84375" customWidth="1"/>
    <col min="10249" max="10249" width="12.53515625" customWidth="1"/>
    <col min="10250" max="10254" width="0" hidden="1" customWidth="1"/>
    <col min="10497" max="10497" width="25.4609375" customWidth="1"/>
    <col min="10498" max="10499" width="12.4609375" customWidth="1"/>
    <col min="10500" max="10500" width="12.3046875" customWidth="1"/>
    <col min="10501" max="10501" width="13" customWidth="1"/>
    <col min="10502" max="10502" width="10.84375" customWidth="1"/>
    <col min="10503" max="10503" width="11.07421875" customWidth="1"/>
    <col min="10504" max="10504" width="12.84375" customWidth="1"/>
    <col min="10505" max="10505" width="12.53515625" customWidth="1"/>
    <col min="10506" max="10510" width="0" hidden="1" customWidth="1"/>
    <col min="10753" max="10753" width="25.4609375" customWidth="1"/>
    <col min="10754" max="10755" width="12.4609375" customWidth="1"/>
    <col min="10756" max="10756" width="12.3046875" customWidth="1"/>
    <col min="10757" max="10757" width="13" customWidth="1"/>
    <col min="10758" max="10758" width="10.84375" customWidth="1"/>
    <col min="10759" max="10759" width="11.07421875" customWidth="1"/>
    <col min="10760" max="10760" width="12.84375" customWidth="1"/>
    <col min="10761" max="10761" width="12.53515625" customWidth="1"/>
    <col min="10762" max="10766" width="0" hidden="1" customWidth="1"/>
    <col min="11009" max="11009" width="25.4609375" customWidth="1"/>
    <col min="11010" max="11011" width="12.4609375" customWidth="1"/>
    <col min="11012" max="11012" width="12.3046875" customWidth="1"/>
    <col min="11013" max="11013" width="13" customWidth="1"/>
    <col min="11014" max="11014" width="10.84375" customWidth="1"/>
    <col min="11015" max="11015" width="11.07421875" customWidth="1"/>
    <col min="11016" max="11016" width="12.84375" customWidth="1"/>
    <col min="11017" max="11017" width="12.53515625" customWidth="1"/>
    <col min="11018" max="11022" width="0" hidden="1" customWidth="1"/>
    <col min="11265" max="11265" width="25.4609375" customWidth="1"/>
    <col min="11266" max="11267" width="12.4609375" customWidth="1"/>
    <col min="11268" max="11268" width="12.3046875" customWidth="1"/>
    <col min="11269" max="11269" width="13" customWidth="1"/>
    <col min="11270" max="11270" width="10.84375" customWidth="1"/>
    <col min="11271" max="11271" width="11.07421875" customWidth="1"/>
    <col min="11272" max="11272" width="12.84375" customWidth="1"/>
    <col min="11273" max="11273" width="12.53515625" customWidth="1"/>
    <col min="11274" max="11278" width="0" hidden="1" customWidth="1"/>
    <col min="11521" max="11521" width="25.4609375" customWidth="1"/>
    <col min="11522" max="11523" width="12.4609375" customWidth="1"/>
    <col min="11524" max="11524" width="12.3046875" customWidth="1"/>
    <col min="11525" max="11525" width="13" customWidth="1"/>
    <col min="11526" max="11526" width="10.84375" customWidth="1"/>
    <col min="11527" max="11527" width="11.07421875" customWidth="1"/>
    <col min="11528" max="11528" width="12.84375" customWidth="1"/>
    <col min="11529" max="11529" width="12.53515625" customWidth="1"/>
    <col min="11530" max="11534" width="0" hidden="1" customWidth="1"/>
    <col min="11777" max="11777" width="25.4609375" customWidth="1"/>
    <col min="11778" max="11779" width="12.4609375" customWidth="1"/>
    <col min="11780" max="11780" width="12.3046875" customWidth="1"/>
    <col min="11781" max="11781" width="13" customWidth="1"/>
    <col min="11782" max="11782" width="10.84375" customWidth="1"/>
    <col min="11783" max="11783" width="11.07421875" customWidth="1"/>
    <col min="11784" max="11784" width="12.84375" customWidth="1"/>
    <col min="11785" max="11785" width="12.53515625" customWidth="1"/>
    <col min="11786" max="11790" width="0" hidden="1" customWidth="1"/>
    <col min="12033" max="12033" width="25.4609375" customWidth="1"/>
    <col min="12034" max="12035" width="12.4609375" customWidth="1"/>
    <col min="12036" max="12036" width="12.3046875" customWidth="1"/>
    <col min="12037" max="12037" width="13" customWidth="1"/>
    <col min="12038" max="12038" width="10.84375" customWidth="1"/>
    <col min="12039" max="12039" width="11.07421875" customWidth="1"/>
    <col min="12040" max="12040" width="12.84375" customWidth="1"/>
    <col min="12041" max="12041" width="12.53515625" customWidth="1"/>
    <col min="12042" max="12046" width="0" hidden="1" customWidth="1"/>
    <col min="12289" max="12289" width="25.4609375" customWidth="1"/>
    <col min="12290" max="12291" width="12.4609375" customWidth="1"/>
    <col min="12292" max="12292" width="12.3046875" customWidth="1"/>
    <col min="12293" max="12293" width="13" customWidth="1"/>
    <col min="12294" max="12294" width="10.84375" customWidth="1"/>
    <col min="12295" max="12295" width="11.07421875" customWidth="1"/>
    <col min="12296" max="12296" width="12.84375" customWidth="1"/>
    <col min="12297" max="12297" width="12.53515625" customWidth="1"/>
    <col min="12298" max="12302" width="0" hidden="1" customWidth="1"/>
    <col min="12545" max="12545" width="25.4609375" customWidth="1"/>
    <col min="12546" max="12547" width="12.4609375" customWidth="1"/>
    <col min="12548" max="12548" width="12.3046875" customWidth="1"/>
    <col min="12549" max="12549" width="13" customWidth="1"/>
    <col min="12550" max="12550" width="10.84375" customWidth="1"/>
    <col min="12551" max="12551" width="11.07421875" customWidth="1"/>
    <col min="12552" max="12552" width="12.84375" customWidth="1"/>
    <col min="12553" max="12553" width="12.53515625" customWidth="1"/>
    <col min="12554" max="12558" width="0" hidden="1" customWidth="1"/>
    <col min="12801" max="12801" width="25.4609375" customWidth="1"/>
    <col min="12802" max="12803" width="12.4609375" customWidth="1"/>
    <col min="12804" max="12804" width="12.3046875" customWidth="1"/>
    <col min="12805" max="12805" width="13" customWidth="1"/>
    <col min="12806" max="12806" width="10.84375" customWidth="1"/>
    <col min="12807" max="12807" width="11.07421875" customWidth="1"/>
    <col min="12808" max="12808" width="12.84375" customWidth="1"/>
    <col min="12809" max="12809" width="12.53515625" customWidth="1"/>
    <col min="12810" max="12814" width="0" hidden="1" customWidth="1"/>
    <col min="13057" max="13057" width="25.4609375" customWidth="1"/>
    <col min="13058" max="13059" width="12.4609375" customWidth="1"/>
    <col min="13060" max="13060" width="12.3046875" customWidth="1"/>
    <col min="13061" max="13061" width="13" customWidth="1"/>
    <col min="13062" max="13062" width="10.84375" customWidth="1"/>
    <col min="13063" max="13063" width="11.07421875" customWidth="1"/>
    <col min="13064" max="13064" width="12.84375" customWidth="1"/>
    <col min="13065" max="13065" width="12.53515625" customWidth="1"/>
    <col min="13066" max="13070" width="0" hidden="1" customWidth="1"/>
    <col min="13313" max="13313" width="25.4609375" customWidth="1"/>
    <col min="13314" max="13315" width="12.4609375" customWidth="1"/>
    <col min="13316" max="13316" width="12.3046875" customWidth="1"/>
    <col min="13317" max="13317" width="13" customWidth="1"/>
    <col min="13318" max="13318" width="10.84375" customWidth="1"/>
    <col min="13319" max="13319" width="11.07421875" customWidth="1"/>
    <col min="13320" max="13320" width="12.84375" customWidth="1"/>
    <col min="13321" max="13321" width="12.53515625" customWidth="1"/>
    <col min="13322" max="13326" width="0" hidden="1" customWidth="1"/>
    <col min="13569" max="13569" width="25.4609375" customWidth="1"/>
    <col min="13570" max="13571" width="12.4609375" customWidth="1"/>
    <col min="13572" max="13572" width="12.3046875" customWidth="1"/>
    <col min="13573" max="13573" width="13" customWidth="1"/>
    <col min="13574" max="13574" width="10.84375" customWidth="1"/>
    <col min="13575" max="13575" width="11.07421875" customWidth="1"/>
    <col min="13576" max="13576" width="12.84375" customWidth="1"/>
    <col min="13577" max="13577" width="12.53515625" customWidth="1"/>
    <col min="13578" max="13582" width="0" hidden="1" customWidth="1"/>
    <col min="13825" max="13825" width="25.4609375" customWidth="1"/>
    <col min="13826" max="13827" width="12.4609375" customWidth="1"/>
    <col min="13828" max="13828" width="12.3046875" customWidth="1"/>
    <col min="13829" max="13829" width="13" customWidth="1"/>
    <col min="13830" max="13830" width="10.84375" customWidth="1"/>
    <col min="13831" max="13831" width="11.07421875" customWidth="1"/>
    <col min="13832" max="13832" width="12.84375" customWidth="1"/>
    <col min="13833" max="13833" width="12.53515625" customWidth="1"/>
    <col min="13834" max="13838" width="0" hidden="1" customWidth="1"/>
    <col min="14081" max="14081" width="25.4609375" customWidth="1"/>
    <col min="14082" max="14083" width="12.4609375" customWidth="1"/>
    <col min="14084" max="14084" width="12.3046875" customWidth="1"/>
    <col min="14085" max="14085" width="13" customWidth="1"/>
    <col min="14086" max="14086" width="10.84375" customWidth="1"/>
    <col min="14087" max="14087" width="11.07421875" customWidth="1"/>
    <col min="14088" max="14088" width="12.84375" customWidth="1"/>
    <col min="14089" max="14089" width="12.53515625" customWidth="1"/>
    <col min="14090" max="14094" width="0" hidden="1" customWidth="1"/>
    <col min="14337" max="14337" width="25.4609375" customWidth="1"/>
    <col min="14338" max="14339" width="12.4609375" customWidth="1"/>
    <col min="14340" max="14340" width="12.3046875" customWidth="1"/>
    <col min="14341" max="14341" width="13" customWidth="1"/>
    <col min="14342" max="14342" width="10.84375" customWidth="1"/>
    <col min="14343" max="14343" width="11.07421875" customWidth="1"/>
    <col min="14344" max="14344" width="12.84375" customWidth="1"/>
    <col min="14345" max="14345" width="12.53515625" customWidth="1"/>
    <col min="14346" max="14350" width="0" hidden="1" customWidth="1"/>
    <col min="14593" max="14593" width="25.4609375" customWidth="1"/>
    <col min="14594" max="14595" width="12.4609375" customWidth="1"/>
    <col min="14596" max="14596" width="12.3046875" customWidth="1"/>
    <col min="14597" max="14597" width="13" customWidth="1"/>
    <col min="14598" max="14598" width="10.84375" customWidth="1"/>
    <col min="14599" max="14599" width="11.07421875" customWidth="1"/>
    <col min="14600" max="14600" width="12.84375" customWidth="1"/>
    <col min="14601" max="14601" width="12.53515625" customWidth="1"/>
    <col min="14602" max="14606" width="0" hidden="1" customWidth="1"/>
    <col min="14849" max="14849" width="25.4609375" customWidth="1"/>
    <col min="14850" max="14851" width="12.4609375" customWidth="1"/>
    <col min="14852" max="14852" width="12.3046875" customWidth="1"/>
    <col min="14853" max="14853" width="13" customWidth="1"/>
    <col min="14854" max="14854" width="10.84375" customWidth="1"/>
    <col min="14855" max="14855" width="11.07421875" customWidth="1"/>
    <col min="14856" max="14856" width="12.84375" customWidth="1"/>
    <col min="14857" max="14857" width="12.53515625" customWidth="1"/>
    <col min="14858" max="14862" width="0" hidden="1" customWidth="1"/>
    <col min="15105" max="15105" width="25.4609375" customWidth="1"/>
    <col min="15106" max="15107" width="12.4609375" customWidth="1"/>
    <col min="15108" max="15108" width="12.3046875" customWidth="1"/>
    <col min="15109" max="15109" width="13" customWidth="1"/>
    <col min="15110" max="15110" width="10.84375" customWidth="1"/>
    <col min="15111" max="15111" width="11.07421875" customWidth="1"/>
    <col min="15112" max="15112" width="12.84375" customWidth="1"/>
    <col min="15113" max="15113" width="12.53515625" customWidth="1"/>
    <col min="15114" max="15118" width="0" hidden="1" customWidth="1"/>
    <col min="15361" max="15361" width="25.4609375" customWidth="1"/>
    <col min="15362" max="15363" width="12.4609375" customWidth="1"/>
    <col min="15364" max="15364" width="12.3046875" customWidth="1"/>
    <col min="15365" max="15365" width="13" customWidth="1"/>
    <col min="15366" max="15366" width="10.84375" customWidth="1"/>
    <col min="15367" max="15367" width="11.07421875" customWidth="1"/>
    <col min="15368" max="15368" width="12.84375" customWidth="1"/>
    <col min="15369" max="15369" width="12.53515625" customWidth="1"/>
    <col min="15370" max="15374" width="0" hidden="1" customWidth="1"/>
    <col min="15617" max="15617" width="25.4609375" customWidth="1"/>
    <col min="15618" max="15619" width="12.4609375" customWidth="1"/>
    <col min="15620" max="15620" width="12.3046875" customWidth="1"/>
    <col min="15621" max="15621" width="13" customWidth="1"/>
    <col min="15622" max="15622" width="10.84375" customWidth="1"/>
    <col min="15623" max="15623" width="11.07421875" customWidth="1"/>
    <col min="15624" max="15624" width="12.84375" customWidth="1"/>
    <col min="15625" max="15625" width="12.53515625" customWidth="1"/>
    <col min="15626" max="15630" width="0" hidden="1" customWidth="1"/>
    <col min="15873" max="15873" width="25.4609375" customWidth="1"/>
    <col min="15874" max="15875" width="12.4609375" customWidth="1"/>
    <col min="15876" max="15876" width="12.3046875" customWidth="1"/>
    <col min="15877" max="15877" width="13" customWidth="1"/>
    <col min="15878" max="15878" width="10.84375" customWidth="1"/>
    <col min="15879" max="15879" width="11.07421875" customWidth="1"/>
    <col min="15880" max="15880" width="12.84375" customWidth="1"/>
    <col min="15881" max="15881" width="12.53515625" customWidth="1"/>
    <col min="15882" max="15886" width="0" hidden="1" customWidth="1"/>
    <col min="16129" max="16129" width="25.4609375" customWidth="1"/>
    <col min="16130" max="16131" width="12.4609375" customWidth="1"/>
    <col min="16132" max="16132" width="12.3046875" customWidth="1"/>
    <col min="16133" max="16133" width="13" customWidth="1"/>
    <col min="16134" max="16134" width="10.84375" customWidth="1"/>
    <col min="16135" max="16135" width="11.07421875" customWidth="1"/>
    <col min="16136" max="16136" width="12.84375" customWidth="1"/>
    <col min="16137" max="16137" width="12.53515625" customWidth="1"/>
    <col min="16138" max="16142" width="0" hidden="1" customWidth="1"/>
  </cols>
  <sheetData>
    <row r="1" spans="1:10" x14ac:dyDescent="0.3">
      <c r="A1" s="408" t="s">
        <v>439</v>
      </c>
      <c r="B1" s="409"/>
      <c r="C1" s="409"/>
      <c r="D1" s="409"/>
      <c r="E1" s="409"/>
      <c r="F1" s="409"/>
      <c r="G1" s="409"/>
      <c r="H1" s="409"/>
      <c r="I1" s="409"/>
    </row>
    <row r="2" spans="1:10" x14ac:dyDescent="0.3">
      <c r="E2" s="407" t="s">
        <v>427</v>
      </c>
      <c r="F2" s="407"/>
      <c r="G2" s="407"/>
      <c r="H2" s="407"/>
      <c r="I2" s="407"/>
    </row>
    <row r="3" spans="1:10" ht="15" x14ac:dyDescent="0.35">
      <c r="A3" s="315" t="s">
        <v>379</v>
      </c>
      <c r="B3" s="315"/>
      <c r="C3" s="315"/>
      <c r="D3" s="315"/>
      <c r="E3" s="315"/>
      <c r="F3" s="315"/>
      <c r="G3" s="315"/>
      <c r="H3" s="315"/>
      <c r="I3" s="315"/>
    </row>
    <row r="4" spans="1:10" ht="12.9" thickBot="1" x14ac:dyDescent="0.35">
      <c r="A4" s="13"/>
      <c r="B4" s="2"/>
      <c r="C4" s="2"/>
      <c r="D4" s="2"/>
      <c r="E4" s="2"/>
      <c r="F4" s="2"/>
      <c r="G4" s="319" t="s">
        <v>342</v>
      </c>
      <c r="H4" s="320"/>
      <c r="I4" s="320"/>
    </row>
    <row r="5" spans="1:10" ht="45.75" customHeight="1" thickBot="1" x14ac:dyDescent="0.35">
      <c r="A5" s="45" t="s">
        <v>8</v>
      </c>
      <c r="B5" s="46" t="s">
        <v>3</v>
      </c>
      <c r="C5" s="47" t="s">
        <v>55</v>
      </c>
      <c r="D5" s="47" t="s">
        <v>30</v>
      </c>
      <c r="E5" s="47" t="s">
        <v>226</v>
      </c>
      <c r="F5" s="47" t="s">
        <v>227</v>
      </c>
      <c r="G5" s="47" t="s">
        <v>228</v>
      </c>
      <c r="H5" s="156" t="s">
        <v>233</v>
      </c>
      <c r="I5" s="48" t="s">
        <v>14</v>
      </c>
    </row>
    <row r="6" spans="1:10" ht="12.75" customHeight="1" x14ac:dyDescent="0.3">
      <c r="A6" s="42" t="s">
        <v>224</v>
      </c>
      <c r="B6" s="4"/>
      <c r="C6" s="5"/>
      <c r="D6" s="5"/>
      <c r="E6" s="5"/>
      <c r="F6" s="5"/>
      <c r="G6" s="5"/>
      <c r="H6" s="157"/>
      <c r="I6" s="37"/>
    </row>
    <row r="7" spans="1:10" ht="12.75" customHeight="1" x14ac:dyDescent="0.3">
      <c r="A7" s="39" t="s">
        <v>225</v>
      </c>
      <c r="B7" s="133">
        <v>30833009</v>
      </c>
      <c r="C7" s="133">
        <v>6005078</v>
      </c>
      <c r="D7" s="133">
        <v>6675439</v>
      </c>
      <c r="E7" s="86"/>
      <c r="F7" s="6"/>
      <c r="G7" s="86"/>
      <c r="H7" s="158"/>
      <c r="I7" s="88">
        <f>SUM(B7:G7)</f>
        <v>43513526</v>
      </c>
    </row>
    <row r="8" spans="1:10" ht="12.75" customHeight="1" x14ac:dyDescent="0.3">
      <c r="A8" s="23" t="s">
        <v>215</v>
      </c>
      <c r="B8" s="6">
        <v>19544114</v>
      </c>
      <c r="C8" s="6">
        <v>4376527</v>
      </c>
      <c r="D8" s="6">
        <v>4062720</v>
      </c>
      <c r="E8" s="87"/>
      <c r="F8" s="6"/>
      <c r="G8" s="6"/>
      <c r="H8" s="143"/>
      <c r="I8" s="88">
        <f>SUM(B8:G8)</f>
        <v>27983361</v>
      </c>
    </row>
    <row r="9" spans="1:10" ht="12.75" customHeight="1" x14ac:dyDescent="0.3">
      <c r="A9" s="22" t="s">
        <v>428</v>
      </c>
      <c r="B9" s="86">
        <f>SUM(B7:B8)</f>
        <v>50377123</v>
      </c>
      <c r="C9" s="86">
        <f t="shared" ref="C9:I9" si="0">SUM(C7:C8)</f>
        <v>10381605</v>
      </c>
      <c r="D9" s="86">
        <f t="shared" si="0"/>
        <v>10738159</v>
      </c>
      <c r="E9" s="86">
        <f t="shared" si="0"/>
        <v>0</v>
      </c>
      <c r="F9" s="86">
        <f t="shared" si="0"/>
        <v>0</v>
      </c>
      <c r="G9" s="86">
        <f t="shared" si="0"/>
        <v>0</v>
      </c>
      <c r="H9" s="86"/>
      <c r="I9" s="86">
        <f t="shared" si="0"/>
        <v>71496887</v>
      </c>
    </row>
    <row r="10" spans="1:10" ht="12.75" customHeight="1" x14ac:dyDescent="0.3">
      <c r="A10" s="22"/>
      <c r="B10" s="6"/>
      <c r="C10" s="6"/>
      <c r="D10" s="6"/>
      <c r="E10" s="6"/>
      <c r="F10" s="6"/>
      <c r="G10" s="6"/>
      <c r="H10" s="143"/>
      <c r="I10" s="143"/>
    </row>
    <row r="11" spans="1:10" ht="12.75" customHeight="1" x14ac:dyDescent="0.3">
      <c r="A11" s="22" t="s">
        <v>151</v>
      </c>
      <c r="B11" s="133"/>
      <c r="C11" s="133"/>
      <c r="D11" s="133"/>
      <c r="E11" s="133"/>
      <c r="F11" s="133"/>
      <c r="G11" s="133"/>
      <c r="H11" s="159"/>
      <c r="I11" s="88">
        <f>SUM(B11:G11)</f>
        <v>0</v>
      </c>
    </row>
    <row r="12" spans="1:10" ht="12.75" customHeight="1" x14ac:dyDescent="0.3">
      <c r="A12" s="23" t="s">
        <v>171</v>
      </c>
      <c r="B12" s="133">
        <v>13075000</v>
      </c>
      <c r="C12" s="133">
        <v>2656000</v>
      </c>
      <c r="D12" s="133">
        <v>4334000</v>
      </c>
      <c r="E12" s="133">
        <v>1530000</v>
      </c>
      <c r="F12" s="133">
        <v>1446000</v>
      </c>
      <c r="G12" s="133">
        <v>49066000</v>
      </c>
      <c r="H12" s="159">
        <v>142761219</v>
      </c>
      <c r="I12" s="88">
        <f>SUM(B12:H12)</f>
        <v>214868219</v>
      </c>
    </row>
    <row r="13" spans="1:10" ht="12.75" customHeight="1" x14ac:dyDescent="0.3">
      <c r="A13" s="23" t="s">
        <v>345</v>
      </c>
      <c r="B13" s="133">
        <v>197000</v>
      </c>
      <c r="C13" s="133"/>
      <c r="D13" s="133">
        <v>53000</v>
      </c>
      <c r="E13" s="133"/>
      <c r="F13" s="133"/>
      <c r="G13" s="133"/>
      <c r="H13" s="159"/>
      <c r="I13" s="88">
        <f t="shared" ref="I13:I30" si="1">SUM(B13:H13)</f>
        <v>250000</v>
      </c>
    </row>
    <row r="14" spans="1:10" ht="12.75" customHeight="1" x14ac:dyDescent="0.3">
      <c r="A14" s="23" t="s">
        <v>46</v>
      </c>
      <c r="B14" s="133">
        <v>1339000</v>
      </c>
      <c r="C14" s="133">
        <v>303000</v>
      </c>
      <c r="D14" s="133">
        <v>1063000</v>
      </c>
      <c r="E14" s="133"/>
      <c r="F14" s="133"/>
      <c r="G14" s="133"/>
      <c r="H14" s="159"/>
      <c r="I14" s="88">
        <f t="shared" si="1"/>
        <v>2705000</v>
      </c>
      <c r="J14" s="19"/>
    </row>
    <row r="15" spans="1:10" ht="12.75" customHeight="1" x14ac:dyDescent="0.3">
      <c r="A15" s="84" t="s">
        <v>323</v>
      </c>
      <c r="B15" s="133"/>
      <c r="C15" s="133"/>
      <c r="D15" s="133">
        <v>502000</v>
      </c>
      <c r="E15" s="133"/>
      <c r="F15" s="133"/>
      <c r="G15" s="133"/>
      <c r="H15" s="159"/>
      <c r="I15" s="88">
        <f t="shared" si="1"/>
        <v>502000</v>
      </c>
      <c r="J15" s="19"/>
    </row>
    <row r="16" spans="1:10" ht="12.75" customHeight="1" x14ac:dyDescent="0.3">
      <c r="A16" s="38" t="s">
        <v>324</v>
      </c>
      <c r="B16" s="133"/>
      <c r="C16" s="133"/>
      <c r="D16" s="133">
        <v>2000000</v>
      </c>
      <c r="E16" s="133"/>
      <c r="F16" s="133"/>
      <c r="G16" s="133"/>
      <c r="H16" s="159"/>
      <c r="I16" s="88">
        <f t="shared" si="1"/>
        <v>2000000</v>
      </c>
      <c r="J16" s="19"/>
    </row>
    <row r="17" spans="1:10" ht="12.75" customHeight="1" x14ac:dyDescent="0.3">
      <c r="A17" s="38" t="s">
        <v>325</v>
      </c>
      <c r="B17" s="133"/>
      <c r="C17" s="133"/>
      <c r="D17" s="133"/>
      <c r="E17" s="133">
        <v>8640264</v>
      </c>
      <c r="F17" s="133"/>
      <c r="G17" s="133"/>
      <c r="H17" s="159"/>
      <c r="I17" s="88">
        <f t="shared" si="1"/>
        <v>8640264</v>
      </c>
      <c r="J17" s="19"/>
    </row>
    <row r="18" spans="1:10" ht="12.75" customHeight="1" x14ac:dyDescent="0.3">
      <c r="A18" s="38" t="s">
        <v>176</v>
      </c>
      <c r="B18" s="133">
        <v>4974000</v>
      </c>
      <c r="C18" s="133">
        <v>589000</v>
      </c>
      <c r="D18" s="133">
        <v>330000</v>
      </c>
      <c r="E18" s="133"/>
      <c r="F18" s="133"/>
      <c r="G18" s="133"/>
      <c r="H18" s="159"/>
      <c r="I18" s="88">
        <f t="shared" si="1"/>
        <v>5893000</v>
      </c>
      <c r="J18" s="19"/>
    </row>
    <row r="19" spans="1:10" ht="12.75" customHeight="1" x14ac:dyDescent="0.3">
      <c r="A19" s="23" t="s">
        <v>326</v>
      </c>
      <c r="B19" s="133"/>
      <c r="C19" s="133"/>
      <c r="D19" s="133">
        <v>14415000</v>
      </c>
      <c r="E19" s="133"/>
      <c r="F19" s="133"/>
      <c r="G19" s="133">
        <v>13179290</v>
      </c>
      <c r="H19" s="159"/>
      <c r="I19" s="88">
        <f t="shared" si="1"/>
        <v>27594290</v>
      </c>
      <c r="J19" s="19"/>
    </row>
    <row r="20" spans="1:10" ht="12.75" customHeight="1" x14ac:dyDescent="0.3">
      <c r="A20" s="23" t="s">
        <v>327</v>
      </c>
      <c r="B20" s="133"/>
      <c r="C20" s="133"/>
      <c r="D20" s="133">
        <v>190000</v>
      </c>
      <c r="E20" s="133"/>
      <c r="F20" s="133"/>
      <c r="G20" s="133"/>
      <c r="H20" s="159"/>
      <c r="I20" s="88">
        <f t="shared" si="1"/>
        <v>190000</v>
      </c>
      <c r="J20" s="19"/>
    </row>
    <row r="21" spans="1:10" ht="12.75" customHeight="1" x14ac:dyDescent="0.3">
      <c r="A21" s="23" t="s">
        <v>45</v>
      </c>
      <c r="B21" s="133"/>
      <c r="C21" s="133"/>
      <c r="D21" s="133">
        <v>127000</v>
      </c>
      <c r="E21" s="133"/>
      <c r="F21" s="133"/>
      <c r="G21" s="133"/>
      <c r="H21" s="159"/>
      <c r="I21" s="88">
        <f t="shared" si="1"/>
        <v>127000</v>
      </c>
      <c r="J21" s="19"/>
    </row>
    <row r="22" spans="1:10" ht="12.75" customHeight="1" x14ac:dyDescent="0.3">
      <c r="A22" s="23" t="s">
        <v>9</v>
      </c>
      <c r="B22" s="133"/>
      <c r="C22" s="133"/>
      <c r="D22" s="133">
        <v>4946000</v>
      </c>
      <c r="E22" s="133"/>
      <c r="F22" s="133"/>
      <c r="G22" s="133"/>
      <c r="H22" s="159"/>
      <c r="I22" s="88">
        <f t="shared" si="1"/>
        <v>4946000</v>
      </c>
      <c r="J22" s="19"/>
    </row>
    <row r="23" spans="1:10" ht="12.75" customHeight="1" x14ac:dyDescent="0.3">
      <c r="A23" s="23" t="s">
        <v>172</v>
      </c>
      <c r="B23" s="133">
        <v>6738000</v>
      </c>
      <c r="C23" s="133">
        <v>1298000</v>
      </c>
      <c r="D23" s="133">
        <v>2234000</v>
      </c>
      <c r="E23" s="133"/>
      <c r="F23" s="133"/>
      <c r="G23" s="133"/>
      <c r="H23" s="159"/>
      <c r="I23" s="88">
        <f t="shared" si="1"/>
        <v>10270000</v>
      </c>
    </row>
    <row r="24" spans="1:10" ht="12.75" customHeight="1" x14ac:dyDescent="0.3">
      <c r="A24" s="23" t="s">
        <v>328</v>
      </c>
      <c r="B24" s="133">
        <v>7824252</v>
      </c>
      <c r="C24" s="133">
        <v>1113000</v>
      </c>
      <c r="D24" s="133">
        <v>6063000</v>
      </c>
      <c r="E24" s="133">
        <v>2293000</v>
      </c>
      <c r="F24" s="133"/>
      <c r="G24" s="133"/>
      <c r="H24" s="159"/>
      <c r="I24" s="88">
        <f t="shared" si="1"/>
        <v>17293252</v>
      </c>
    </row>
    <row r="25" spans="1:10" ht="12.75" customHeight="1" x14ac:dyDescent="0.3">
      <c r="A25" s="39" t="s">
        <v>53</v>
      </c>
      <c r="B25" s="133">
        <v>480000</v>
      </c>
      <c r="C25" s="133">
        <v>94000</v>
      </c>
      <c r="D25" s="133">
        <v>1052000</v>
      </c>
      <c r="E25" s="133"/>
      <c r="F25" s="133"/>
      <c r="G25" s="133"/>
      <c r="H25" s="159"/>
      <c r="I25" s="88">
        <f t="shared" si="1"/>
        <v>1626000</v>
      </c>
    </row>
    <row r="26" spans="1:10" ht="12.75" customHeight="1" x14ac:dyDescent="0.3">
      <c r="A26" s="38" t="s">
        <v>382</v>
      </c>
      <c r="B26" s="133">
        <v>5528000</v>
      </c>
      <c r="C26" s="133">
        <v>1241000</v>
      </c>
      <c r="D26" s="133">
        <v>2898000</v>
      </c>
      <c r="E26" s="133">
        <v>1000000</v>
      </c>
      <c r="F26" s="133"/>
      <c r="G26" s="133"/>
      <c r="H26" s="159"/>
      <c r="I26" s="88">
        <f t="shared" si="1"/>
        <v>10667000</v>
      </c>
    </row>
    <row r="27" spans="1:10" ht="12.75" customHeight="1" x14ac:dyDescent="0.3">
      <c r="A27" s="23" t="s">
        <v>173</v>
      </c>
      <c r="B27" s="133"/>
      <c r="C27" s="133"/>
      <c r="D27" s="133">
        <v>2799000</v>
      </c>
      <c r="E27" s="133"/>
      <c r="F27" s="133"/>
      <c r="G27" s="133"/>
      <c r="H27" s="159"/>
      <c r="I27" s="88">
        <f t="shared" si="1"/>
        <v>2799000</v>
      </c>
    </row>
    <row r="28" spans="1:10" ht="12.75" customHeight="1" x14ac:dyDescent="0.3">
      <c r="A28" s="38" t="s">
        <v>329</v>
      </c>
      <c r="B28" s="133"/>
      <c r="C28" s="133"/>
      <c r="D28" s="133"/>
      <c r="E28" s="133">
        <v>1200000</v>
      </c>
      <c r="F28" s="133"/>
      <c r="G28" s="133"/>
      <c r="H28" s="159"/>
      <c r="I28" s="88">
        <f t="shared" si="1"/>
        <v>1200000</v>
      </c>
    </row>
    <row r="29" spans="1:10" ht="12.75" customHeight="1" x14ac:dyDescent="0.3">
      <c r="A29" s="38" t="s">
        <v>346</v>
      </c>
      <c r="B29" s="133"/>
      <c r="C29" s="133"/>
      <c r="D29" s="133"/>
      <c r="E29" s="133"/>
      <c r="F29" s="133"/>
      <c r="G29" s="133"/>
      <c r="H29" s="159"/>
      <c r="I29" s="88">
        <f t="shared" si="1"/>
        <v>0</v>
      </c>
    </row>
    <row r="30" spans="1:10" ht="12.75" customHeight="1" x14ac:dyDescent="0.3">
      <c r="A30" s="23" t="s">
        <v>233</v>
      </c>
      <c r="B30" s="133"/>
      <c r="C30" s="133"/>
      <c r="D30" s="133"/>
      <c r="E30" s="133"/>
      <c r="F30" s="133"/>
      <c r="G30" s="133"/>
      <c r="H30" s="159"/>
      <c r="I30" s="88">
        <f t="shared" si="1"/>
        <v>0</v>
      </c>
    </row>
    <row r="31" spans="1:10" ht="12.75" customHeight="1" x14ac:dyDescent="0.3">
      <c r="A31" s="85" t="s">
        <v>67</v>
      </c>
      <c r="B31" s="134">
        <f>SUM(B12:B30)</f>
        <v>40155252</v>
      </c>
      <c r="C31" s="134">
        <f t="shared" ref="C31:H31" si="2">SUM(C12:C30)</f>
        <v>7294000</v>
      </c>
      <c r="D31" s="134">
        <f t="shared" si="2"/>
        <v>43006000</v>
      </c>
      <c r="E31" s="134">
        <f t="shared" si="2"/>
        <v>14663264</v>
      </c>
      <c r="F31" s="134">
        <f t="shared" si="2"/>
        <v>1446000</v>
      </c>
      <c r="G31" s="134">
        <f t="shared" si="2"/>
        <v>62245290</v>
      </c>
      <c r="H31" s="134">
        <f t="shared" si="2"/>
        <v>142761219</v>
      </c>
      <c r="I31" s="155">
        <f>SUM(B31:H31)</f>
        <v>311571025</v>
      </c>
    </row>
    <row r="32" spans="1:10" ht="12.75" customHeight="1" x14ac:dyDescent="0.3">
      <c r="A32" s="85"/>
      <c r="B32" s="134"/>
      <c r="C32" s="134"/>
      <c r="D32" s="134"/>
      <c r="E32" s="134"/>
      <c r="F32" s="134"/>
      <c r="G32" s="134"/>
      <c r="H32" s="160"/>
      <c r="I32" s="88"/>
    </row>
    <row r="33" spans="1:9" ht="12.75" customHeight="1" x14ac:dyDescent="0.3">
      <c r="A33" s="85" t="s">
        <v>160</v>
      </c>
      <c r="B33" s="134"/>
      <c r="C33" s="134"/>
      <c r="D33" s="134"/>
      <c r="E33" s="134"/>
      <c r="F33" s="134"/>
      <c r="G33" s="134"/>
      <c r="H33" s="160"/>
      <c r="I33" s="88">
        <f>SUM(B33:H33)</f>
        <v>0</v>
      </c>
    </row>
    <row r="34" spans="1:9" ht="12.75" customHeight="1" x14ac:dyDescent="0.3">
      <c r="A34" s="23" t="s">
        <v>229</v>
      </c>
      <c r="B34" s="133">
        <v>3644000</v>
      </c>
      <c r="C34" s="133">
        <v>723000</v>
      </c>
      <c r="D34" s="133">
        <v>2493000</v>
      </c>
      <c r="E34" s="133"/>
      <c r="F34" s="133"/>
      <c r="G34" s="133">
        <v>15618000</v>
      </c>
      <c r="H34" s="159"/>
      <c r="I34" s="88">
        <f>SUM(B34:H34)</f>
        <v>22478000</v>
      </c>
    </row>
    <row r="35" spans="1:9" ht="12.75" customHeight="1" x14ac:dyDescent="0.3">
      <c r="A35" s="23" t="s">
        <v>381</v>
      </c>
      <c r="B35" s="133"/>
      <c r="C35" s="133"/>
      <c r="D35" s="133"/>
      <c r="E35" s="133">
        <v>60000</v>
      </c>
      <c r="F35" s="133"/>
      <c r="G35" s="133"/>
      <c r="H35" s="159"/>
      <c r="I35" s="88">
        <f>SUM(B35:H35)</f>
        <v>60000</v>
      </c>
    </row>
    <row r="36" spans="1:9" ht="12.75" customHeight="1" x14ac:dyDescent="0.3">
      <c r="A36" s="23" t="s">
        <v>52</v>
      </c>
      <c r="B36" s="133"/>
      <c r="C36" s="133"/>
      <c r="D36" s="133"/>
      <c r="E36" s="133">
        <v>410000</v>
      </c>
      <c r="F36" s="133"/>
      <c r="G36" s="133"/>
      <c r="H36" s="159"/>
      <c r="I36" s="88">
        <f>SUM(B36:H36)</f>
        <v>410000</v>
      </c>
    </row>
    <row r="37" spans="1:9" ht="12.75" customHeight="1" x14ac:dyDescent="0.3">
      <c r="A37" s="85" t="s">
        <v>161</v>
      </c>
      <c r="B37" s="134">
        <f>SUM(B34:B36)</f>
        <v>3644000</v>
      </c>
      <c r="C37" s="134">
        <f t="shared" ref="C37:H37" si="3">SUM(C34:C36)</f>
        <v>723000</v>
      </c>
      <c r="D37" s="134">
        <f t="shared" si="3"/>
        <v>2493000</v>
      </c>
      <c r="E37" s="134">
        <f t="shared" si="3"/>
        <v>470000</v>
      </c>
      <c r="F37" s="134">
        <f t="shared" si="3"/>
        <v>0</v>
      </c>
      <c r="G37" s="134">
        <f t="shared" si="3"/>
        <v>15618000</v>
      </c>
      <c r="H37" s="134">
        <f t="shared" si="3"/>
        <v>0</v>
      </c>
      <c r="I37" s="155">
        <f>SUM(B37:H37)</f>
        <v>22948000</v>
      </c>
    </row>
    <row r="38" spans="1:9" ht="12.75" customHeight="1" x14ac:dyDescent="0.3">
      <c r="A38" s="85"/>
      <c r="B38" s="134"/>
      <c r="C38" s="134"/>
      <c r="D38" s="134"/>
      <c r="E38" s="134"/>
      <c r="F38" s="134"/>
      <c r="G38" s="134"/>
      <c r="H38" s="160"/>
      <c r="I38" s="88"/>
    </row>
    <row r="39" spans="1:9" ht="12.75" customHeight="1" x14ac:dyDescent="0.3">
      <c r="A39" s="40" t="s">
        <v>157</v>
      </c>
      <c r="B39" s="141"/>
      <c r="C39" s="141"/>
      <c r="D39" s="141"/>
      <c r="E39" s="141"/>
      <c r="F39" s="141"/>
      <c r="G39" s="141"/>
      <c r="H39" s="161"/>
      <c r="I39" s="88">
        <f>SUM(B39:H39)</f>
        <v>0</v>
      </c>
    </row>
    <row r="40" spans="1:9" ht="12.75" customHeight="1" x14ac:dyDescent="0.3">
      <c r="A40" s="84" t="s">
        <v>373</v>
      </c>
      <c r="B40" s="134">
        <v>6227000</v>
      </c>
      <c r="C40" s="134">
        <v>1231000</v>
      </c>
      <c r="D40" s="133">
        <v>132000</v>
      </c>
      <c r="E40" s="133"/>
      <c r="F40" s="134"/>
      <c r="G40" s="134"/>
      <c r="H40" s="160"/>
      <c r="I40" s="88">
        <f>SUM(B40:H40)</f>
        <v>7590000</v>
      </c>
    </row>
    <row r="41" spans="1:9" ht="12.75" customHeight="1" x14ac:dyDescent="0.3">
      <c r="A41" s="23" t="s">
        <v>347</v>
      </c>
      <c r="B41" s="133"/>
      <c r="C41" s="133"/>
      <c r="D41" s="133"/>
      <c r="E41" s="133">
        <v>6000000</v>
      </c>
      <c r="F41" s="133"/>
      <c r="G41" s="133"/>
      <c r="H41" s="159"/>
      <c r="I41" s="88">
        <f>SUM(B41:H41)</f>
        <v>6000000</v>
      </c>
    </row>
    <row r="42" spans="1:9" ht="12.75" customHeight="1" x14ac:dyDescent="0.3">
      <c r="A42" s="40" t="s">
        <v>162</v>
      </c>
      <c r="B42" s="86">
        <f>SUM(B40:B41)</f>
        <v>6227000</v>
      </c>
      <c r="C42" s="86">
        <f t="shared" ref="C42:H42" si="4">SUM(C40:C41)</f>
        <v>1231000</v>
      </c>
      <c r="D42" s="86">
        <f t="shared" si="4"/>
        <v>132000</v>
      </c>
      <c r="E42" s="86">
        <f t="shared" si="4"/>
        <v>6000000</v>
      </c>
      <c r="F42" s="86">
        <f t="shared" si="4"/>
        <v>0</v>
      </c>
      <c r="G42" s="86">
        <f t="shared" si="4"/>
        <v>0</v>
      </c>
      <c r="H42" s="86">
        <f t="shared" si="4"/>
        <v>0</v>
      </c>
      <c r="I42" s="155">
        <f>SUM(B42:G42)</f>
        <v>13590000</v>
      </c>
    </row>
    <row r="43" spans="1:9" ht="12.75" customHeight="1" x14ac:dyDescent="0.3">
      <c r="A43" s="42" t="s">
        <v>152</v>
      </c>
      <c r="B43" s="86">
        <f>SUM(B42+B37+B31)</f>
        <v>50026252</v>
      </c>
      <c r="C43" s="86">
        <f t="shared" ref="C43:I43" si="5">SUM(C42+C37+C31)</f>
        <v>9248000</v>
      </c>
      <c r="D43" s="86">
        <f t="shared" si="5"/>
        <v>45631000</v>
      </c>
      <c r="E43" s="86">
        <f t="shared" si="5"/>
        <v>21133264</v>
      </c>
      <c r="F43" s="86">
        <f t="shared" si="5"/>
        <v>1446000</v>
      </c>
      <c r="G43" s="86">
        <f t="shared" si="5"/>
        <v>77863290</v>
      </c>
      <c r="H43" s="86">
        <f t="shared" si="5"/>
        <v>142761219</v>
      </c>
      <c r="I43" s="86">
        <f t="shared" si="5"/>
        <v>348109025</v>
      </c>
    </row>
    <row r="44" spans="1:9" ht="12.75" customHeight="1" x14ac:dyDescent="0.3">
      <c r="A44" s="85"/>
      <c r="B44" s="86"/>
      <c r="C44" s="86"/>
      <c r="D44" s="86"/>
      <c r="E44" s="86"/>
      <c r="F44" s="86"/>
      <c r="G44" s="86"/>
      <c r="H44" s="158"/>
      <c r="I44" s="88"/>
    </row>
    <row r="45" spans="1:9" ht="12.75" customHeight="1" x14ac:dyDescent="0.3">
      <c r="A45" s="41" t="s">
        <v>174</v>
      </c>
      <c r="B45" s="11"/>
      <c r="C45" s="12"/>
      <c r="D45" s="12"/>
      <c r="E45" s="12"/>
      <c r="F45" s="12"/>
      <c r="G45" s="12"/>
      <c r="H45" s="163"/>
      <c r="I45" s="88">
        <f>SUM(B45:G45)</f>
        <v>0</v>
      </c>
    </row>
    <row r="46" spans="1:9" ht="12.75" customHeight="1" x14ac:dyDescent="0.3">
      <c r="A46" s="41" t="s">
        <v>153</v>
      </c>
      <c r="B46" s="6">
        <v>37074000</v>
      </c>
      <c r="C46" s="6">
        <v>7566000</v>
      </c>
      <c r="D46" s="6">
        <v>5934840</v>
      </c>
      <c r="E46" s="6"/>
      <c r="F46" s="87">
        <v>267000</v>
      </c>
      <c r="G46" s="10"/>
      <c r="H46" s="162"/>
      <c r="I46" s="88">
        <f>SUM(B46:G46)</f>
        <v>50841840</v>
      </c>
    </row>
    <row r="47" spans="1:9" ht="12.75" customHeight="1" x14ac:dyDescent="0.3">
      <c r="A47" s="40" t="s">
        <v>380</v>
      </c>
      <c r="B47" s="142">
        <v>4371000</v>
      </c>
      <c r="C47" s="142">
        <v>904000</v>
      </c>
      <c r="D47" s="142">
        <v>587000</v>
      </c>
      <c r="E47" s="142"/>
      <c r="F47" s="142"/>
      <c r="G47" s="142"/>
      <c r="H47" s="165"/>
      <c r="I47" s="88">
        <f>SUM(B47:G47)</f>
        <v>5862000</v>
      </c>
    </row>
    <row r="48" spans="1:9" ht="12.75" customHeight="1" thickBot="1" x14ac:dyDescent="0.35">
      <c r="A48" s="85" t="s">
        <v>348</v>
      </c>
      <c r="B48" s="221">
        <v>15773000</v>
      </c>
      <c r="C48" s="221">
        <v>3268000</v>
      </c>
      <c r="D48" s="221">
        <v>27818000</v>
      </c>
      <c r="E48" s="221"/>
      <c r="F48" s="221">
        <v>700000</v>
      </c>
      <c r="G48" s="221"/>
      <c r="H48" s="222"/>
      <c r="I48" s="223">
        <f>SUM(B48:H48)</f>
        <v>47559000</v>
      </c>
    </row>
    <row r="49" spans="1:13" ht="12.75" customHeight="1" thickBot="1" x14ac:dyDescent="0.35">
      <c r="A49" s="41" t="s">
        <v>170</v>
      </c>
      <c r="B49" s="44">
        <f>SUM(B46:B48)</f>
        <v>57218000</v>
      </c>
      <c r="C49" s="44">
        <f t="shared" ref="C49:H49" si="6">SUM(C46:C48)</f>
        <v>11738000</v>
      </c>
      <c r="D49" s="44">
        <f t="shared" si="6"/>
        <v>34339840</v>
      </c>
      <c r="E49" s="44">
        <f t="shared" si="6"/>
        <v>0</v>
      </c>
      <c r="F49" s="44">
        <f t="shared" si="6"/>
        <v>967000</v>
      </c>
      <c r="G49" s="44">
        <f t="shared" si="6"/>
        <v>0</v>
      </c>
      <c r="H49" s="44">
        <f t="shared" si="6"/>
        <v>0</v>
      </c>
      <c r="I49" s="44">
        <f>SUM(I46:I48)</f>
        <v>104262840</v>
      </c>
    </row>
    <row r="50" spans="1:13" ht="18" customHeight="1" thickBot="1" x14ac:dyDescent="0.35">
      <c r="A50" s="43" t="s">
        <v>11</v>
      </c>
      <c r="B50" s="44">
        <f t="shared" ref="B50:H50" si="7">SUM(B43+B9+B49)</f>
        <v>157621375</v>
      </c>
      <c r="C50" s="44">
        <f t="shared" si="7"/>
        <v>31367605</v>
      </c>
      <c r="D50" s="44">
        <f t="shared" si="7"/>
        <v>90708999</v>
      </c>
      <c r="E50" s="44">
        <f t="shared" si="7"/>
        <v>21133264</v>
      </c>
      <c r="F50" s="44">
        <f t="shared" si="7"/>
        <v>2413000</v>
      </c>
      <c r="G50" s="44">
        <f t="shared" si="7"/>
        <v>77863290</v>
      </c>
      <c r="H50" s="44">
        <f t="shared" si="7"/>
        <v>142761219</v>
      </c>
      <c r="I50" s="44">
        <f>SUM(B50:H50)</f>
        <v>523868752</v>
      </c>
    </row>
    <row r="51" spans="1:13" ht="12.75" customHeight="1" x14ac:dyDescent="0.3">
      <c r="B51" s="89"/>
      <c r="C51" s="89"/>
      <c r="D51" s="89"/>
      <c r="E51" s="89"/>
      <c r="F51" s="89"/>
      <c r="G51" s="89"/>
      <c r="H51" s="89"/>
      <c r="I51" s="89"/>
    </row>
    <row r="59" spans="1:13" x14ac:dyDescent="0.3">
      <c r="J59" t="e">
        <f>#REF!/#REF!</f>
        <v>#REF!</v>
      </c>
      <c r="K59" t="e">
        <f>68*J59</f>
        <v>#REF!</v>
      </c>
      <c r="L59">
        <v>105</v>
      </c>
      <c r="M59">
        <v>20</v>
      </c>
    </row>
    <row r="60" spans="1:13" x14ac:dyDescent="0.3">
      <c r="J60" t="e">
        <f>#REF!/#REF!</f>
        <v>#REF!</v>
      </c>
      <c r="K60" t="e">
        <f>68*J60</f>
        <v>#REF!</v>
      </c>
      <c r="L60">
        <v>122</v>
      </c>
      <c r="M60">
        <v>23</v>
      </c>
    </row>
    <row r="61" spans="1:13" x14ac:dyDescent="0.3">
      <c r="J61" t="e">
        <f>#REF!/#REF!</f>
        <v>#REF!</v>
      </c>
      <c r="K61" t="e">
        <f>68*J61</f>
        <v>#REF!</v>
      </c>
      <c r="L61">
        <v>32</v>
      </c>
      <c r="M61">
        <v>6</v>
      </c>
    </row>
    <row r="62" spans="1:13" x14ac:dyDescent="0.3">
      <c r="J62" t="e">
        <f>#REF!/#REF!</f>
        <v>#REF!</v>
      </c>
      <c r="K62" t="e">
        <f>68*J62</f>
        <v>#REF!</v>
      </c>
      <c r="L62">
        <v>14</v>
      </c>
      <c r="M62">
        <v>3</v>
      </c>
    </row>
    <row r="63" spans="1:13" x14ac:dyDescent="0.3">
      <c r="J63" t="e">
        <f>#REF!/#REF!</f>
        <v>#REF!</v>
      </c>
      <c r="K63" t="e">
        <f>68*J63</f>
        <v>#REF!</v>
      </c>
      <c r="L63">
        <v>87</v>
      </c>
      <c r="M63">
        <v>16</v>
      </c>
    </row>
    <row r="64" spans="1:13" x14ac:dyDescent="0.3">
      <c r="J64" t="e">
        <f>SUM(J59:J63)</f>
        <v>#REF!</v>
      </c>
      <c r="K64" t="e">
        <f>SUM(K59:K63)</f>
        <v>#REF!</v>
      </c>
      <c r="L64">
        <f>SUM(L59:L63)</f>
        <v>360</v>
      </c>
      <c r="M64">
        <f>SUM(M59:M63)</f>
        <v>68</v>
      </c>
    </row>
    <row r="68" hidden="1" x14ac:dyDescent="0.3"/>
    <row r="69" hidden="1" x14ac:dyDescent="0.3"/>
  </sheetData>
  <mergeCells count="4">
    <mergeCell ref="A1:I1"/>
    <mergeCell ref="E2:I2"/>
    <mergeCell ref="A3:I3"/>
    <mergeCell ref="G4:I4"/>
  </mergeCells>
  <printOptions horizontalCentered="1"/>
  <pageMargins left="0.27" right="0.34" top="0.56000000000000005" bottom="0.48" header="0.33" footer="0.45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4"/>
  <sheetViews>
    <sheetView view="pageBreakPreview" zoomScaleNormal="100" workbookViewId="0">
      <selection activeCell="A3" sqref="A3"/>
    </sheetView>
  </sheetViews>
  <sheetFormatPr defaultColWidth="9.07421875" defaultRowHeight="12.45" x14ac:dyDescent="0.3"/>
  <cols>
    <col min="1" max="1" width="24.4609375" style="3" customWidth="1"/>
    <col min="2" max="2" width="12" style="3" customWidth="1"/>
    <col min="3" max="3" width="10.23046875" style="3" customWidth="1"/>
    <col min="4" max="4" width="10.53515625" style="3" customWidth="1"/>
    <col min="5" max="5" width="11.69140625" style="3" customWidth="1"/>
    <col min="6" max="6" width="11" style="3" customWidth="1"/>
    <col min="7" max="7" width="9.4609375" style="3" customWidth="1"/>
    <col min="8" max="8" width="8.3046875" style="3" customWidth="1"/>
    <col min="9" max="9" width="10" style="3" customWidth="1"/>
    <col min="10" max="10" width="11.69140625" style="3" customWidth="1"/>
    <col min="11" max="16384" width="9.07421875" style="2"/>
  </cols>
  <sheetData>
    <row r="1" spans="1:10" x14ac:dyDescent="0.3">
      <c r="E1" s="313" t="s">
        <v>405</v>
      </c>
      <c r="F1" s="314"/>
      <c r="G1" s="314"/>
      <c r="H1" s="314"/>
      <c r="I1" s="314"/>
      <c r="J1" s="314"/>
    </row>
    <row r="2" spans="1:10" ht="15" x14ac:dyDescent="0.35">
      <c r="A2" s="315" t="s">
        <v>376</v>
      </c>
      <c r="B2" s="315"/>
      <c r="C2" s="315"/>
      <c r="D2" s="315"/>
      <c r="E2" s="315"/>
      <c r="F2" s="315"/>
      <c r="G2" s="315"/>
      <c r="H2" s="315"/>
      <c r="I2" s="315"/>
      <c r="J2" s="315"/>
    </row>
    <row r="3" spans="1:10" ht="15" x14ac:dyDescent="0.35">
      <c r="A3" s="9"/>
      <c r="B3" s="315"/>
      <c r="C3" s="315"/>
      <c r="D3" s="315"/>
      <c r="E3" s="315"/>
      <c r="F3" s="315"/>
      <c r="G3" s="315"/>
      <c r="H3" s="9"/>
      <c r="I3" s="9"/>
      <c r="J3" s="9"/>
    </row>
    <row r="4" spans="1:10" ht="15.45" x14ac:dyDescent="0.4">
      <c r="A4" s="15"/>
      <c r="B4" s="15"/>
      <c r="C4" s="17"/>
      <c r="D4" s="17"/>
      <c r="E4" s="17"/>
      <c r="F4" s="17"/>
      <c r="G4" s="17"/>
      <c r="H4" s="316" t="s">
        <v>342</v>
      </c>
      <c r="I4" s="316"/>
      <c r="J4" s="316"/>
    </row>
    <row r="5" spans="1:10" ht="64.5" customHeight="1" x14ac:dyDescent="0.3">
      <c r="A5" s="233" t="s">
        <v>6</v>
      </c>
      <c r="B5" s="127" t="s">
        <v>95</v>
      </c>
      <c r="C5" s="127" t="s">
        <v>105</v>
      </c>
      <c r="D5" s="127" t="s">
        <v>220</v>
      </c>
      <c r="E5" s="127" t="s">
        <v>223</v>
      </c>
      <c r="F5" s="127" t="s">
        <v>218</v>
      </c>
      <c r="G5" s="127" t="s">
        <v>219</v>
      </c>
      <c r="H5" s="127" t="s">
        <v>221</v>
      </c>
      <c r="I5" s="127" t="s">
        <v>51</v>
      </c>
      <c r="J5" s="127" t="s">
        <v>7</v>
      </c>
    </row>
    <row r="6" spans="1:10" ht="15" customHeight="1" x14ac:dyDescent="0.3">
      <c r="A6" s="234" t="s">
        <v>214</v>
      </c>
      <c r="B6" s="137">
        <v>162000</v>
      </c>
      <c r="C6" s="16"/>
      <c r="D6" s="16"/>
      <c r="E6" s="16"/>
      <c r="F6" s="16"/>
      <c r="G6" s="16"/>
      <c r="H6" s="16"/>
      <c r="I6" s="16"/>
      <c r="J6" s="137">
        <f>SUM(B6:I6)</f>
        <v>162000</v>
      </c>
    </row>
    <row r="7" spans="1:10" ht="15" customHeight="1" x14ac:dyDescent="0.3">
      <c r="A7" s="234" t="s">
        <v>215</v>
      </c>
      <c r="B7" s="16"/>
      <c r="C7" s="16"/>
      <c r="D7" s="16"/>
      <c r="E7" s="16"/>
      <c r="F7" s="137">
        <v>11233542</v>
      </c>
      <c r="G7" s="16"/>
      <c r="H7" s="16"/>
      <c r="I7" s="16"/>
      <c r="J7" s="137">
        <f>SUM(B7:I7)</f>
        <v>11233542</v>
      </c>
    </row>
    <row r="8" spans="1:10" ht="15" customHeight="1" x14ac:dyDescent="0.3">
      <c r="A8" s="234" t="s">
        <v>216</v>
      </c>
      <c r="B8" s="136">
        <f>SUM(B6:B7)</f>
        <v>162000</v>
      </c>
      <c r="C8" s="136">
        <f t="shared" ref="C8:I8" si="0">SUM(C6:C7)</f>
        <v>0</v>
      </c>
      <c r="D8" s="136">
        <f t="shared" si="0"/>
        <v>0</v>
      </c>
      <c r="E8" s="136">
        <f t="shared" si="0"/>
        <v>0</v>
      </c>
      <c r="F8" s="136">
        <f t="shared" si="0"/>
        <v>11233542</v>
      </c>
      <c r="G8" s="136">
        <f t="shared" si="0"/>
        <v>0</v>
      </c>
      <c r="H8" s="136">
        <f t="shared" si="0"/>
        <v>0</v>
      </c>
      <c r="I8" s="136">
        <f t="shared" si="0"/>
        <v>0</v>
      </c>
      <c r="J8" s="136">
        <f>SUM(B8:I8)</f>
        <v>11395542</v>
      </c>
    </row>
    <row r="9" spans="1:10" ht="15" customHeight="1" x14ac:dyDescent="0.3">
      <c r="A9" s="135"/>
      <c r="B9" s="136"/>
      <c r="C9" s="136"/>
      <c r="D9" s="136"/>
      <c r="E9" s="136"/>
      <c r="F9" s="136"/>
      <c r="G9" s="136"/>
      <c r="H9" s="136"/>
      <c r="I9" s="136"/>
      <c r="J9" s="27"/>
    </row>
    <row r="10" spans="1:10" ht="15" customHeight="1" x14ac:dyDescent="0.35">
      <c r="A10" s="135" t="s">
        <v>151</v>
      </c>
      <c r="B10" s="137"/>
      <c r="C10" s="137"/>
      <c r="D10" s="137"/>
      <c r="E10" s="137"/>
      <c r="F10" s="137"/>
      <c r="G10" s="137"/>
      <c r="H10" s="137"/>
      <c r="I10" s="137"/>
      <c r="J10" s="72"/>
    </row>
    <row r="11" spans="1:10" ht="15" customHeight="1" x14ac:dyDescent="0.3">
      <c r="A11" s="139" t="s">
        <v>301</v>
      </c>
      <c r="B11" s="137"/>
      <c r="C11" s="137"/>
      <c r="D11" s="137"/>
      <c r="E11" s="137"/>
      <c r="F11" s="137">
        <v>1800000</v>
      </c>
      <c r="G11" s="137"/>
      <c r="H11" s="137"/>
      <c r="I11" s="137"/>
      <c r="J11" s="137">
        <f t="shared" ref="J11:J20" si="1">SUM(B11:I11)</f>
        <v>1800000</v>
      </c>
    </row>
    <row r="12" spans="1:10" ht="15" customHeight="1" x14ac:dyDescent="0.3">
      <c r="A12" s="140" t="s">
        <v>302</v>
      </c>
      <c r="B12" s="137">
        <v>384000</v>
      </c>
      <c r="C12" s="137"/>
      <c r="D12" s="137"/>
      <c r="E12" s="137"/>
      <c r="F12" s="137"/>
      <c r="G12" s="137"/>
      <c r="H12" s="137"/>
      <c r="I12" s="137"/>
      <c r="J12" s="137">
        <f t="shared" si="1"/>
        <v>384000</v>
      </c>
    </row>
    <row r="13" spans="1:10" ht="15" customHeight="1" x14ac:dyDescent="0.3">
      <c r="A13" s="138" t="s">
        <v>44</v>
      </c>
      <c r="B13" s="137">
        <v>1408000</v>
      </c>
      <c r="C13" s="137"/>
      <c r="D13" s="137"/>
      <c r="E13" s="137"/>
      <c r="F13" s="137"/>
      <c r="G13" s="137"/>
      <c r="H13" s="137"/>
      <c r="I13" s="137"/>
      <c r="J13" s="137">
        <f t="shared" si="1"/>
        <v>1408000</v>
      </c>
    </row>
    <row r="14" spans="1:10" ht="15" customHeight="1" x14ac:dyDescent="0.3">
      <c r="A14" s="138" t="s">
        <v>303</v>
      </c>
      <c r="B14" s="137"/>
      <c r="C14" s="137">
        <v>8571000</v>
      </c>
      <c r="D14" s="137"/>
      <c r="E14" s="137"/>
      <c r="F14" s="137"/>
      <c r="G14" s="137"/>
      <c r="H14" s="137"/>
      <c r="I14" s="137"/>
      <c r="J14" s="137">
        <f>SUM(B14:I14)</f>
        <v>8571000</v>
      </c>
    </row>
    <row r="15" spans="1:10" ht="15" customHeight="1" x14ac:dyDescent="0.3">
      <c r="A15" s="138" t="s">
        <v>45</v>
      </c>
      <c r="B15" s="137">
        <v>83000</v>
      </c>
      <c r="C15" s="137"/>
      <c r="D15" s="137"/>
      <c r="E15" s="137"/>
      <c r="F15" s="137"/>
      <c r="G15" s="137"/>
      <c r="H15" s="137"/>
      <c r="I15" s="137"/>
      <c r="J15" s="137">
        <f t="shared" si="1"/>
        <v>83000</v>
      </c>
    </row>
    <row r="16" spans="1:10" ht="15" customHeight="1" x14ac:dyDescent="0.3">
      <c r="A16" s="138" t="s">
        <v>46</v>
      </c>
      <c r="B16" s="137">
        <v>381000</v>
      </c>
      <c r="C16" s="137"/>
      <c r="D16" s="137"/>
      <c r="E16" s="137"/>
      <c r="F16" s="137"/>
      <c r="G16" s="137"/>
      <c r="H16" s="137"/>
      <c r="I16" s="137"/>
      <c r="J16" s="137">
        <f t="shared" si="1"/>
        <v>381000</v>
      </c>
    </row>
    <row r="17" spans="1:10" ht="15" customHeight="1" x14ac:dyDescent="0.3">
      <c r="A17" s="138" t="s">
        <v>47</v>
      </c>
      <c r="B17" s="137"/>
      <c r="C17" s="137"/>
      <c r="D17" s="137"/>
      <c r="E17" s="137">
        <v>178886704</v>
      </c>
      <c r="F17" s="137"/>
      <c r="G17" s="137"/>
      <c r="H17" s="137"/>
      <c r="I17" s="137"/>
      <c r="J17" s="137">
        <f t="shared" si="1"/>
        <v>178886704</v>
      </c>
    </row>
    <row r="18" spans="1:10" ht="15" customHeight="1" x14ac:dyDescent="0.3">
      <c r="A18" s="138" t="s">
        <v>176</v>
      </c>
      <c r="B18" s="137"/>
      <c r="C18" s="137"/>
      <c r="D18" s="137"/>
      <c r="E18" s="137"/>
      <c r="F18" s="137">
        <v>6256000</v>
      </c>
      <c r="G18" s="137"/>
      <c r="H18" s="137"/>
      <c r="I18" s="137"/>
      <c r="J18" s="137">
        <f t="shared" si="1"/>
        <v>6256000</v>
      </c>
    </row>
    <row r="19" spans="1:10" ht="15" customHeight="1" x14ac:dyDescent="0.3">
      <c r="A19" s="138" t="s">
        <v>321</v>
      </c>
      <c r="B19" s="137"/>
      <c r="C19" s="137"/>
      <c r="D19" s="137">
        <v>42650000</v>
      </c>
      <c r="E19" s="137"/>
      <c r="F19" s="137"/>
      <c r="G19" s="137"/>
      <c r="H19" s="137"/>
      <c r="I19" s="137"/>
      <c r="J19" s="137">
        <f t="shared" si="1"/>
        <v>42650000</v>
      </c>
    </row>
    <row r="20" spans="1:10" ht="15" customHeight="1" x14ac:dyDescent="0.3">
      <c r="A20" s="138" t="s">
        <v>48</v>
      </c>
      <c r="B20" s="137"/>
      <c r="C20" s="137"/>
      <c r="D20" s="137"/>
      <c r="E20" s="137"/>
      <c r="F20" s="137"/>
      <c r="G20" s="137"/>
      <c r="H20" s="137"/>
      <c r="I20" s="137">
        <v>59812494</v>
      </c>
      <c r="J20" s="137">
        <f t="shared" si="1"/>
        <v>59812494</v>
      </c>
    </row>
    <row r="21" spans="1:10" ht="15" customHeight="1" x14ac:dyDescent="0.3">
      <c r="A21" s="27" t="s">
        <v>155</v>
      </c>
      <c r="B21" s="29">
        <f>SUM(B11:B20)</f>
        <v>2256000</v>
      </c>
      <c r="C21" s="29">
        <f t="shared" ref="C21:J21" si="2">SUM(C10:C20)</f>
        <v>8571000</v>
      </c>
      <c r="D21" s="29">
        <f t="shared" si="2"/>
        <v>42650000</v>
      </c>
      <c r="E21" s="29">
        <f t="shared" si="2"/>
        <v>178886704</v>
      </c>
      <c r="F21" s="29">
        <f t="shared" si="2"/>
        <v>8056000</v>
      </c>
      <c r="G21" s="29">
        <f t="shared" si="2"/>
        <v>0</v>
      </c>
      <c r="H21" s="29">
        <f t="shared" si="2"/>
        <v>0</v>
      </c>
      <c r="I21" s="29">
        <f t="shared" si="2"/>
        <v>59812494</v>
      </c>
      <c r="J21" s="29">
        <f t="shared" si="2"/>
        <v>300232198</v>
      </c>
    </row>
    <row r="22" spans="1:10" ht="15" customHeight="1" x14ac:dyDescent="0.35">
      <c r="A22" s="16"/>
      <c r="B22" s="28"/>
      <c r="C22" s="71"/>
      <c r="D22" s="71"/>
      <c r="E22" s="71"/>
      <c r="F22" s="71"/>
      <c r="G22" s="71"/>
      <c r="H22" s="72"/>
      <c r="I22" s="72"/>
      <c r="J22" s="72"/>
    </row>
    <row r="23" spans="1:10" ht="15" customHeight="1" x14ac:dyDescent="0.3">
      <c r="A23" s="27" t="s">
        <v>343</v>
      </c>
      <c r="B23" s="27"/>
      <c r="C23" s="27"/>
      <c r="D23" s="27"/>
      <c r="E23" s="27"/>
      <c r="F23" s="27"/>
      <c r="G23" s="27"/>
      <c r="H23" s="27"/>
      <c r="I23" s="27"/>
      <c r="J23" s="128"/>
    </row>
    <row r="24" spans="1:10" ht="15" customHeight="1" x14ac:dyDescent="0.3">
      <c r="A24" s="16" t="s">
        <v>217</v>
      </c>
      <c r="B24" s="137"/>
      <c r="C24" s="137"/>
      <c r="D24" s="137"/>
      <c r="E24" s="137"/>
      <c r="F24" s="137">
        <v>4056000</v>
      </c>
      <c r="G24" s="137"/>
      <c r="H24" s="137"/>
      <c r="I24" s="137"/>
      <c r="J24" s="137">
        <f>SUM(B24:I24)</f>
        <v>4056000</v>
      </c>
    </row>
    <row r="25" spans="1:10" ht="15" customHeight="1" x14ac:dyDescent="0.3">
      <c r="A25" s="27" t="s">
        <v>156</v>
      </c>
      <c r="B25" s="27">
        <f>SUM(B24)</f>
        <v>0</v>
      </c>
      <c r="C25" s="27">
        <f t="shared" ref="C25:I25" si="3">SUM(C24)</f>
        <v>0</v>
      </c>
      <c r="D25" s="27">
        <f t="shared" si="3"/>
        <v>0</v>
      </c>
      <c r="E25" s="27">
        <f t="shared" si="3"/>
        <v>0</v>
      </c>
      <c r="F25" s="27">
        <f>SUM(F24:F24)</f>
        <v>4056000</v>
      </c>
      <c r="G25" s="27">
        <f t="shared" si="3"/>
        <v>0</v>
      </c>
      <c r="H25" s="27">
        <f t="shared" si="3"/>
        <v>0</v>
      </c>
      <c r="I25" s="27">
        <f t="shared" si="3"/>
        <v>0</v>
      </c>
      <c r="J25" s="29">
        <f>SUM(J24:J24)</f>
        <v>4056000</v>
      </c>
    </row>
    <row r="26" spans="1:10" ht="15" customHeight="1" x14ac:dyDescent="0.3">
      <c r="A26" s="27" t="s">
        <v>158</v>
      </c>
      <c r="B26" s="29">
        <f>SUM(B25+B21)</f>
        <v>2256000</v>
      </c>
      <c r="C26" s="29">
        <f t="shared" ref="C26:J26" si="4">SUM(C25+C21)</f>
        <v>8571000</v>
      </c>
      <c r="D26" s="29">
        <f t="shared" si="4"/>
        <v>42650000</v>
      </c>
      <c r="E26" s="29">
        <f t="shared" si="4"/>
        <v>178886704</v>
      </c>
      <c r="F26" s="29">
        <f t="shared" si="4"/>
        <v>12112000</v>
      </c>
      <c r="G26" s="29">
        <f t="shared" si="4"/>
        <v>0</v>
      </c>
      <c r="H26" s="29">
        <f t="shared" si="4"/>
        <v>0</v>
      </c>
      <c r="I26" s="29">
        <f t="shared" si="4"/>
        <v>59812494</v>
      </c>
      <c r="J26" s="29">
        <f t="shared" si="4"/>
        <v>304288198</v>
      </c>
    </row>
    <row r="27" spans="1:10" ht="15" customHeight="1" x14ac:dyDescent="0.35">
      <c r="A27" s="16"/>
      <c r="B27" s="16"/>
      <c r="C27" s="71"/>
      <c r="D27" s="71"/>
      <c r="E27" s="72"/>
      <c r="F27" s="71"/>
      <c r="G27" s="71"/>
      <c r="H27" s="71"/>
      <c r="I27" s="71"/>
      <c r="J27" s="72"/>
    </row>
    <row r="28" spans="1:10" ht="15" customHeight="1" x14ac:dyDescent="0.3">
      <c r="A28" s="27" t="s">
        <v>222</v>
      </c>
      <c r="B28" s="27"/>
      <c r="C28" s="27">
        <f t="shared" ref="C28:I28" si="5">SUM(C37)</f>
        <v>0</v>
      </c>
      <c r="D28" s="27">
        <f t="shared" si="5"/>
        <v>0</v>
      </c>
      <c r="E28" s="27">
        <f t="shared" si="5"/>
        <v>0</v>
      </c>
      <c r="F28" s="27">
        <f t="shared" si="5"/>
        <v>0</v>
      </c>
      <c r="G28" s="27">
        <f t="shared" si="5"/>
        <v>0</v>
      </c>
      <c r="H28" s="27">
        <f t="shared" si="5"/>
        <v>0</v>
      </c>
      <c r="I28" s="27">
        <f t="shared" si="5"/>
        <v>0</v>
      </c>
      <c r="J28" s="27"/>
    </row>
    <row r="29" spans="1:10" ht="15" customHeight="1" x14ac:dyDescent="0.3">
      <c r="A29" s="16" t="s">
        <v>49</v>
      </c>
      <c r="B29" s="28">
        <v>200000</v>
      </c>
      <c r="C29" s="29"/>
      <c r="D29" s="29"/>
      <c r="E29" s="29"/>
      <c r="F29" s="29"/>
      <c r="G29" s="29"/>
      <c r="H29" s="29"/>
      <c r="I29" s="29"/>
      <c r="J29" s="136">
        <f>SUM(B29:I29)</f>
        <v>200000</v>
      </c>
    </row>
    <row r="30" spans="1:10" ht="15" customHeight="1" x14ac:dyDescent="0.35">
      <c r="A30" s="16" t="s">
        <v>50</v>
      </c>
      <c r="B30" s="137">
        <v>5461000</v>
      </c>
      <c r="C30" s="71"/>
      <c r="D30" s="71"/>
      <c r="E30" s="71"/>
      <c r="F30" s="71"/>
      <c r="G30" s="71"/>
      <c r="H30" s="71"/>
      <c r="I30" s="71"/>
      <c r="J30" s="136">
        <f>SUM(B30:I30)</f>
        <v>5461000</v>
      </c>
    </row>
    <row r="31" spans="1:10" ht="15" customHeight="1" x14ac:dyDescent="0.35">
      <c r="A31" s="16" t="s">
        <v>5</v>
      </c>
      <c r="B31" s="137">
        <v>6985000</v>
      </c>
      <c r="C31" s="71"/>
      <c r="D31" s="71"/>
      <c r="E31" s="71"/>
      <c r="F31" s="71"/>
      <c r="G31" s="71"/>
      <c r="H31" s="71"/>
      <c r="I31" s="71"/>
      <c r="J31" s="136">
        <f>SUM(B31:I31)</f>
        <v>6985000</v>
      </c>
    </row>
    <row r="32" spans="1:10" ht="15" customHeight="1" x14ac:dyDescent="0.35">
      <c r="A32" s="16" t="s">
        <v>304</v>
      </c>
      <c r="B32" s="137">
        <v>1688000</v>
      </c>
      <c r="C32" s="71"/>
      <c r="D32" s="71"/>
      <c r="E32" s="71"/>
      <c r="F32" s="71"/>
      <c r="G32" s="71"/>
      <c r="H32" s="71"/>
      <c r="I32" s="71"/>
      <c r="J32" s="136">
        <f>SUM(B32:I32)</f>
        <v>1688000</v>
      </c>
    </row>
    <row r="33" spans="1:10" ht="15" customHeight="1" x14ac:dyDescent="0.3">
      <c r="A33" s="27" t="s">
        <v>169</v>
      </c>
      <c r="B33" s="29">
        <f>SUM(B29:B32)</f>
        <v>14334000</v>
      </c>
      <c r="C33" s="29">
        <f t="shared" ref="C33:J33" si="6">SUM(C29:C32)</f>
        <v>0</v>
      </c>
      <c r="D33" s="29">
        <f t="shared" si="6"/>
        <v>0</v>
      </c>
      <c r="E33" s="29">
        <f t="shared" si="6"/>
        <v>0</v>
      </c>
      <c r="F33" s="29">
        <f t="shared" si="6"/>
        <v>0</v>
      </c>
      <c r="G33" s="29">
        <f t="shared" si="6"/>
        <v>0</v>
      </c>
      <c r="H33" s="29">
        <f t="shared" si="6"/>
        <v>0</v>
      </c>
      <c r="I33" s="29">
        <f t="shared" si="6"/>
        <v>0</v>
      </c>
      <c r="J33" s="29">
        <f t="shared" si="6"/>
        <v>14334000</v>
      </c>
    </row>
    <row r="34" spans="1:10" ht="15" customHeight="1" x14ac:dyDescent="0.3">
      <c r="A34" s="27"/>
      <c r="B34" s="29"/>
      <c r="C34" s="29"/>
      <c r="D34" s="29"/>
      <c r="E34" s="29"/>
      <c r="F34" s="29"/>
      <c r="G34" s="29"/>
      <c r="H34" s="29"/>
      <c r="I34" s="29"/>
      <c r="J34" s="29"/>
    </row>
    <row r="35" spans="1:10" ht="15" customHeight="1" x14ac:dyDescent="0.3">
      <c r="A35" s="27" t="s">
        <v>168</v>
      </c>
      <c r="B35" s="16"/>
      <c r="C35" s="16"/>
      <c r="D35" s="16">
        <v>0</v>
      </c>
      <c r="E35" s="16"/>
      <c r="F35" s="16"/>
      <c r="G35" s="16"/>
      <c r="H35" s="16"/>
      <c r="I35" s="16"/>
      <c r="J35" s="16">
        <f>SUM(B35:I35)</f>
        <v>0</v>
      </c>
    </row>
    <row r="36" spans="1:10" ht="15" customHeight="1" x14ac:dyDescent="0.3">
      <c r="A36" s="129" t="s">
        <v>159</v>
      </c>
      <c r="B36" s="16"/>
      <c r="C36" s="16"/>
      <c r="D36" s="16"/>
      <c r="E36" s="16"/>
      <c r="F36" s="16"/>
      <c r="G36" s="16"/>
      <c r="H36" s="16"/>
      <c r="I36" s="16"/>
      <c r="J36" s="16">
        <f>SUM(B36:I36)</f>
        <v>0</v>
      </c>
    </row>
    <row r="37" spans="1:10" ht="15" customHeight="1" x14ac:dyDescent="0.3">
      <c r="A37" s="130" t="s">
        <v>344</v>
      </c>
      <c r="B37" s="16">
        <v>300000</v>
      </c>
      <c r="C37" s="16"/>
      <c r="D37" s="16"/>
      <c r="E37" s="16"/>
      <c r="F37" s="16"/>
      <c r="G37" s="16"/>
      <c r="H37" s="16"/>
      <c r="I37" s="16"/>
      <c r="J37" s="16">
        <f>SUM(B37:I37)</f>
        <v>300000</v>
      </c>
    </row>
    <row r="38" spans="1:10" ht="15" customHeight="1" x14ac:dyDescent="0.3">
      <c r="A38" s="27" t="s">
        <v>170</v>
      </c>
      <c r="B38" s="29">
        <f>SUM(+B36+B33)</f>
        <v>14334000</v>
      </c>
      <c r="C38" s="29">
        <f t="shared" ref="C38:I38" si="7">SUM(+C36+C33)</f>
        <v>0</v>
      </c>
      <c r="D38" s="29">
        <f t="shared" si="7"/>
        <v>0</v>
      </c>
      <c r="E38" s="29">
        <f t="shared" si="7"/>
        <v>0</v>
      </c>
      <c r="F38" s="29">
        <f t="shared" si="7"/>
        <v>0</v>
      </c>
      <c r="G38" s="29">
        <f t="shared" si="7"/>
        <v>0</v>
      </c>
      <c r="H38" s="29">
        <f t="shared" si="7"/>
        <v>0</v>
      </c>
      <c r="I38" s="29">
        <f t="shared" si="7"/>
        <v>0</v>
      </c>
      <c r="J38" s="29">
        <f>SUM(J36:J37)</f>
        <v>300000</v>
      </c>
    </row>
    <row r="39" spans="1:10" ht="15" customHeight="1" x14ac:dyDescent="0.3">
      <c r="A39" s="27" t="s">
        <v>29</v>
      </c>
      <c r="B39" s="29">
        <f>SUM(+B26+B8+B38)</f>
        <v>16752000</v>
      </c>
      <c r="C39" s="29">
        <f t="shared" ref="C39:I39" si="8">SUM(+C26+C8+C38)</f>
        <v>8571000</v>
      </c>
      <c r="D39" s="29">
        <f t="shared" si="8"/>
        <v>42650000</v>
      </c>
      <c r="E39" s="29">
        <f t="shared" si="8"/>
        <v>178886704</v>
      </c>
      <c r="F39" s="29">
        <f t="shared" si="8"/>
        <v>23345542</v>
      </c>
      <c r="G39" s="29">
        <f t="shared" si="8"/>
        <v>0</v>
      </c>
      <c r="H39" s="29">
        <f t="shared" si="8"/>
        <v>0</v>
      </c>
      <c r="I39" s="29">
        <f t="shared" si="8"/>
        <v>59812494</v>
      </c>
      <c r="J39" s="29">
        <f>SUM(B39:I39)</f>
        <v>330017740</v>
      </c>
    </row>
    <row r="40" spans="1:10" ht="15" customHeight="1" x14ac:dyDescent="0.3"/>
    <row r="41" spans="1:10" ht="15" customHeight="1" x14ac:dyDescent="0.3">
      <c r="B41" s="79"/>
      <c r="C41" s="79"/>
      <c r="D41" s="79"/>
      <c r="E41" s="79"/>
      <c r="F41" s="79"/>
      <c r="H41" s="79"/>
      <c r="I41" s="79"/>
      <c r="J41" s="79"/>
    </row>
    <row r="42" spans="1:10" ht="15" customHeight="1" x14ac:dyDescent="0.3"/>
    <row r="43" spans="1:10" ht="15" customHeight="1" x14ac:dyDescent="0.3"/>
    <row r="44" spans="1:10" ht="15" customHeight="1" x14ac:dyDescent="0.3"/>
    <row r="45" spans="1:10" ht="15" customHeight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</sheetData>
  <mergeCells count="4">
    <mergeCell ref="A2:J2"/>
    <mergeCell ref="H4:J4"/>
    <mergeCell ref="E1:J1"/>
    <mergeCell ref="B3:G3"/>
  </mergeCells>
  <phoneticPr fontId="0" type="noConversion"/>
  <printOptions horizontalCentered="1"/>
  <pageMargins left="0.27" right="0.22" top="0.49" bottom="0.47244094488188981" header="0.36" footer="0.35433070866141736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2"/>
  <sheetViews>
    <sheetView view="pageBreakPreview" zoomScale="60" zoomScaleNormal="100" workbookViewId="0">
      <selection activeCell="E24" sqref="E24"/>
    </sheetView>
  </sheetViews>
  <sheetFormatPr defaultRowHeight="12.45" x14ac:dyDescent="0.3"/>
  <cols>
    <col min="1" max="1" width="27.53515625" customWidth="1"/>
    <col min="2" max="2" width="12.3046875" customWidth="1"/>
    <col min="3" max="5" width="11.53515625" customWidth="1"/>
    <col min="6" max="6" width="11.07421875" customWidth="1"/>
    <col min="7" max="7" width="10" customWidth="1"/>
    <col min="8" max="8" width="12.4609375" customWidth="1"/>
  </cols>
  <sheetData>
    <row r="1" spans="1:8" x14ac:dyDescent="0.3">
      <c r="A1" s="3"/>
      <c r="B1" s="3"/>
      <c r="C1" s="3"/>
      <c r="D1" s="3"/>
      <c r="E1" s="313" t="s">
        <v>407</v>
      </c>
      <c r="F1" s="314"/>
      <c r="G1" s="314"/>
      <c r="H1" s="314"/>
    </row>
    <row r="2" spans="1:8" ht="15" x14ac:dyDescent="0.35">
      <c r="A2" s="315" t="s">
        <v>406</v>
      </c>
      <c r="B2" s="315"/>
      <c r="C2" s="315"/>
      <c r="D2" s="315"/>
      <c r="E2" s="315"/>
      <c r="F2" s="315"/>
      <c r="G2" s="315"/>
      <c r="H2" s="315"/>
    </row>
    <row r="3" spans="1:8" ht="15" x14ac:dyDescent="0.35">
      <c r="A3" s="9"/>
      <c r="B3" s="9"/>
      <c r="C3" s="9"/>
      <c r="D3" s="9"/>
      <c r="E3" s="9"/>
      <c r="F3" s="9"/>
      <c r="G3" s="9"/>
      <c r="H3" s="9"/>
    </row>
    <row r="4" spans="1:8" ht="15.45" x14ac:dyDescent="0.4">
      <c r="A4" s="15"/>
      <c r="B4" s="15"/>
      <c r="C4" s="17"/>
      <c r="D4" s="17"/>
      <c r="E4" s="17"/>
      <c r="F4" s="17"/>
      <c r="G4" s="316" t="s">
        <v>342</v>
      </c>
      <c r="H4" s="316"/>
    </row>
    <row r="5" spans="1:8" ht="49.75" x14ac:dyDescent="0.3">
      <c r="A5" s="127" t="s">
        <v>6</v>
      </c>
      <c r="B5" s="127" t="s">
        <v>95</v>
      </c>
      <c r="C5" s="127" t="s">
        <v>105</v>
      </c>
      <c r="D5" s="127" t="s">
        <v>220</v>
      </c>
      <c r="E5" s="127" t="s">
        <v>223</v>
      </c>
      <c r="F5" s="127" t="s">
        <v>218</v>
      </c>
      <c r="G5" s="127" t="s">
        <v>51</v>
      </c>
      <c r="H5" s="127" t="s">
        <v>7</v>
      </c>
    </row>
    <row r="6" spans="1:8" ht="12.9" x14ac:dyDescent="0.3">
      <c r="A6" s="27" t="s">
        <v>214</v>
      </c>
      <c r="B6" s="16">
        <v>120000</v>
      </c>
      <c r="C6" s="16"/>
      <c r="D6" s="16"/>
      <c r="E6" s="16"/>
      <c r="F6" s="16"/>
      <c r="G6" s="16"/>
      <c r="H6" s="138">
        <f>SUM(B6:G6)</f>
        <v>120000</v>
      </c>
    </row>
    <row r="7" spans="1:8" ht="12.9" x14ac:dyDescent="0.3">
      <c r="A7" s="27" t="s">
        <v>215</v>
      </c>
      <c r="B7" s="16"/>
      <c r="C7" s="16"/>
      <c r="D7" s="16"/>
      <c r="E7" s="16"/>
      <c r="F7" s="16">
        <v>8920000</v>
      </c>
      <c r="G7" s="16"/>
      <c r="H7" s="138">
        <f>SUM(B7:G7)</f>
        <v>8920000</v>
      </c>
    </row>
    <row r="8" spans="1:8" x14ac:dyDescent="0.3">
      <c r="A8" s="135" t="s">
        <v>216</v>
      </c>
      <c r="B8" s="136">
        <f t="shared" ref="B8:G8" si="0">SUM(B6:B7)</f>
        <v>120000</v>
      </c>
      <c r="C8" s="136">
        <f t="shared" si="0"/>
        <v>0</v>
      </c>
      <c r="D8" s="136">
        <f t="shared" si="0"/>
        <v>0</v>
      </c>
      <c r="E8" s="136">
        <f t="shared" si="0"/>
        <v>0</v>
      </c>
      <c r="F8" s="136">
        <f t="shared" si="0"/>
        <v>8920000</v>
      </c>
      <c r="G8" s="136">
        <f t="shared" si="0"/>
        <v>0</v>
      </c>
      <c r="H8" s="27">
        <f>SUM(B8:G8)</f>
        <v>9040000</v>
      </c>
    </row>
    <row r="9" spans="1:8" x14ac:dyDescent="0.3">
      <c r="A9" s="135"/>
      <c r="B9" s="136"/>
      <c r="C9" s="136"/>
      <c r="D9" s="136"/>
      <c r="E9" s="136"/>
      <c r="F9" s="136"/>
      <c r="G9" s="136"/>
      <c r="H9" s="27"/>
    </row>
    <row r="10" spans="1:8" ht="12.9" x14ac:dyDescent="0.35">
      <c r="A10" s="135" t="s">
        <v>151</v>
      </c>
      <c r="B10" s="137"/>
      <c r="C10" s="224"/>
      <c r="D10" s="224"/>
      <c r="E10" s="224"/>
      <c r="F10" s="224"/>
      <c r="G10" s="225"/>
      <c r="H10" s="72"/>
    </row>
    <row r="11" spans="1:8" ht="12.9" x14ac:dyDescent="0.35">
      <c r="A11" s="138" t="s">
        <v>171</v>
      </c>
      <c r="B11" s="137">
        <v>76000</v>
      </c>
      <c r="C11" s="224"/>
      <c r="D11" s="224"/>
      <c r="E11" s="224"/>
      <c r="F11" s="224"/>
      <c r="G11" s="225"/>
      <c r="H11" s="72">
        <f t="shared" ref="H11:H22" si="1">SUM(B11:G11)</f>
        <v>76000</v>
      </c>
    </row>
    <row r="12" spans="1:8" ht="12.9" x14ac:dyDescent="0.35">
      <c r="A12" s="139" t="s">
        <v>301</v>
      </c>
      <c r="B12" s="137"/>
      <c r="C12" s="224"/>
      <c r="D12" s="224"/>
      <c r="E12" s="224"/>
      <c r="F12" s="224">
        <v>2451000</v>
      </c>
      <c r="G12" s="225"/>
      <c r="H12" s="225">
        <f t="shared" si="1"/>
        <v>2451000</v>
      </c>
    </row>
    <row r="13" spans="1:8" ht="12.9" x14ac:dyDescent="0.35">
      <c r="A13" s="140" t="s">
        <v>302</v>
      </c>
      <c r="B13" s="137">
        <v>325000</v>
      </c>
      <c r="C13" s="224"/>
      <c r="D13" s="224"/>
      <c r="E13" s="224"/>
      <c r="F13" s="224"/>
      <c r="G13" s="225"/>
      <c r="H13" s="225">
        <f t="shared" si="1"/>
        <v>325000</v>
      </c>
    </row>
    <row r="14" spans="1:8" ht="12.9" x14ac:dyDescent="0.35">
      <c r="A14" s="140" t="s">
        <v>349</v>
      </c>
      <c r="B14" s="137">
        <v>100000</v>
      </c>
      <c r="C14" s="224"/>
      <c r="D14" s="224"/>
      <c r="E14" s="224"/>
      <c r="F14" s="224"/>
      <c r="G14" s="225"/>
      <c r="H14" s="225">
        <f t="shared" si="1"/>
        <v>100000</v>
      </c>
    </row>
    <row r="15" spans="1:8" ht="12.9" x14ac:dyDescent="0.35">
      <c r="A15" s="138" t="s">
        <v>44</v>
      </c>
      <c r="B15" s="137">
        <v>20000</v>
      </c>
      <c r="C15" s="224"/>
      <c r="D15" s="224"/>
      <c r="E15" s="224"/>
      <c r="F15" s="224"/>
      <c r="G15" s="225"/>
      <c r="H15" s="225">
        <f t="shared" si="1"/>
        <v>20000</v>
      </c>
    </row>
    <row r="16" spans="1:8" ht="12.9" x14ac:dyDescent="0.35">
      <c r="A16" s="138" t="s">
        <v>303</v>
      </c>
      <c r="B16" s="137">
        <v>3142000</v>
      </c>
      <c r="C16" s="224">
        <v>2500000</v>
      </c>
      <c r="D16" s="224"/>
      <c r="E16" s="224"/>
      <c r="F16" s="224"/>
      <c r="G16" s="225"/>
      <c r="H16" s="225">
        <f t="shared" si="1"/>
        <v>5642000</v>
      </c>
    </row>
    <row r="17" spans="1:8" ht="12.9" x14ac:dyDescent="0.35">
      <c r="A17" s="138" t="s">
        <v>45</v>
      </c>
      <c r="B17" s="137">
        <v>64000</v>
      </c>
      <c r="C17" s="224"/>
      <c r="D17" s="224"/>
      <c r="E17" s="224"/>
      <c r="F17" s="224"/>
      <c r="G17" s="225"/>
      <c r="H17" s="225">
        <f t="shared" si="1"/>
        <v>64000</v>
      </c>
    </row>
    <row r="18" spans="1:8" ht="12.9" x14ac:dyDescent="0.35">
      <c r="A18" s="138" t="s">
        <v>46</v>
      </c>
      <c r="B18" s="137">
        <v>317000</v>
      </c>
      <c r="C18" s="224"/>
      <c r="D18" s="224"/>
      <c r="E18" s="224"/>
      <c r="F18" s="224"/>
      <c r="G18" s="225"/>
      <c r="H18" s="225">
        <f t="shared" si="1"/>
        <v>317000</v>
      </c>
    </row>
    <row r="19" spans="1:8" ht="12.9" x14ac:dyDescent="0.35">
      <c r="A19" s="138" t="s">
        <v>47</v>
      </c>
      <c r="B19" s="137"/>
      <c r="C19" s="225"/>
      <c r="D19" s="225"/>
      <c r="E19" s="224">
        <v>159049000</v>
      </c>
      <c r="F19" s="225"/>
      <c r="G19" s="225"/>
      <c r="H19" s="225">
        <f t="shared" si="1"/>
        <v>159049000</v>
      </c>
    </row>
    <row r="20" spans="1:8" ht="12.9" x14ac:dyDescent="0.35">
      <c r="A20" s="138" t="s">
        <v>176</v>
      </c>
      <c r="B20" s="137"/>
      <c r="C20" s="224"/>
      <c r="D20" s="224"/>
      <c r="E20" s="224"/>
      <c r="F20" s="224">
        <v>8683000</v>
      </c>
      <c r="G20" s="225"/>
      <c r="H20" s="225">
        <f t="shared" si="1"/>
        <v>8683000</v>
      </c>
    </row>
    <row r="21" spans="1:8" ht="12.9" x14ac:dyDescent="0.35">
      <c r="A21" s="138" t="s">
        <v>321</v>
      </c>
      <c r="B21" s="137"/>
      <c r="C21" s="224"/>
      <c r="D21" s="224">
        <v>43080000</v>
      </c>
      <c r="E21" s="224"/>
      <c r="F21" s="224"/>
      <c r="G21" s="225"/>
      <c r="H21" s="225">
        <f t="shared" si="1"/>
        <v>43080000</v>
      </c>
    </row>
    <row r="22" spans="1:8" ht="12.9" x14ac:dyDescent="0.35">
      <c r="A22" s="138" t="s">
        <v>48</v>
      </c>
      <c r="B22" s="137"/>
      <c r="C22" s="224"/>
      <c r="D22" s="224"/>
      <c r="E22" s="225"/>
      <c r="F22" s="224"/>
      <c r="G22" s="225">
        <v>30806000</v>
      </c>
      <c r="H22" s="225">
        <f t="shared" si="1"/>
        <v>30806000</v>
      </c>
    </row>
    <row r="23" spans="1:8" x14ac:dyDescent="0.3">
      <c r="A23" s="27" t="s">
        <v>155</v>
      </c>
      <c r="B23" s="29">
        <f>SUM(B11:B22)</f>
        <v>4044000</v>
      </c>
      <c r="C23" s="29">
        <f t="shared" ref="C23:H23" si="2">SUM(C10:C22)</f>
        <v>2500000</v>
      </c>
      <c r="D23" s="29">
        <f t="shared" si="2"/>
        <v>43080000</v>
      </c>
      <c r="E23" s="29">
        <f t="shared" si="2"/>
        <v>159049000</v>
      </c>
      <c r="F23" s="29">
        <f t="shared" si="2"/>
        <v>11134000</v>
      </c>
      <c r="G23" s="29">
        <f t="shared" si="2"/>
        <v>30806000</v>
      </c>
      <c r="H23" s="29">
        <f t="shared" si="2"/>
        <v>250613000</v>
      </c>
    </row>
    <row r="24" spans="1:8" ht="12.9" x14ac:dyDescent="0.35">
      <c r="A24" s="16"/>
      <c r="B24" s="28"/>
      <c r="C24" s="71"/>
      <c r="D24" s="71"/>
      <c r="E24" s="71"/>
      <c r="F24" s="71"/>
      <c r="G24" s="72"/>
      <c r="H24" s="72"/>
    </row>
    <row r="25" spans="1:8" x14ac:dyDescent="0.3">
      <c r="A25" s="27" t="s">
        <v>350</v>
      </c>
      <c r="B25" s="27"/>
      <c r="C25" s="27"/>
      <c r="D25" s="27"/>
      <c r="E25" s="27"/>
      <c r="F25" s="27"/>
      <c r="G25" s="27"/>
      <c r="H25" s="128"/>
    </row>
    <row r="26" spans="1:8" ht="12.9" x14ac:dyDescent="0.35">
      <c r="A26" s="16" t="s">
        <v>351</v>
      </c>
      <c r="B26" s="27"/>
      <c r="C26" s="27"/>
      <c r="D26" s="27"/>
      <c r="E26" s="16"/>
      <c r="F26" s="16"/>
      <c r="G26" s="27"/>
      <c r="H26" s="72">
        <f>SUM(E26:G26)</f>
        <v>0</v>
      </c>
    </row>
    <row r="27" spans="1:8" ht="12.9" x14ac:dyDescent="0.35">
      <c r="A27" s="16" t="s">
        <v>217</v>
      </c>
      <c r="B27" s="16"/>
      <c r="C27" s="16"/>
      <c r="D27" s="16"/>
      <c r="E27" s="16"/>
      <c r="F27" s="224">
        <v>3660000</v>
      </c>
      <c r="G27" s="71"/>
      <c r="H27" s="225">
        <f>SUM(B27:G27)</f>
        <v>3660000</v>
      </c>
    </row>
    <row r="28" spans="1:8" x14ac:dyDescent="0.3">
      <c r="A28" s="27" t="s">
        <v>156</v>
      </c>
      <c r="B28" s="27">
        <f>SUM(B27)</f>
        <v>0</v>
      </c>
      <c r="C28" s="27">
        <f>SUM(C27)</f>
        <v>0</v>
      </c>
      <c r="D28" s="27">
        <f>SUM(D27)</f>
        <v>0</v>
      </c>
      <c r="E28" s="27">
        <f>SUM(E27)</f>
        <v>0</v>
      </c>
      <c r="F28" s="27">
        <f>SUM(F26:F27)</f>
        <v>3660000</v>
      </c>
      <c r="G28" s="27">
        <f>SUM(G27)</f>
        <v>0</v>
      </c>
      <c r="H28" s="29">
        <f>SUM(H26:H27)</f>
        <v>3660000</v>
      </c>
    </row>
    <row r="29" spans="1:8" ht="12.9" x14ac:dyDescent="0.35">
      <c r="A29" s="16"/>
      <c r="B29" s="16"/>
      <c r="C29" s="71"/>
      <c r="D29" s="71"/>
      <c r="E29" s="72"/>
      <c r="F29" s="71"/>
      <c r="G29" s="71"/>
      <c r="H29" s="72"/>
    </row>
    <row r="30" spans="1:8" x14ac:dyDescent="0.3">
      <c r="A30" s="27" t="s">
        <v>222</v>
      </c>
      <c r="B30" s="27"/>
      <c r="C30" s="27">
        <f>SUM(C40)</f>
        <v>0</v>
      </c>
      <c r="D30" s="27">
        <f>SUM(D40)</f>
        <v>0</v>
      </c>
      <c r="E30" s="27">
        <f>SUM(E40)</f>
        <v>0</v>
      </c>
      <c r="F30" s="27">
        <f>SUM(F40)</f>
        <v>0</v>
      </c>
      <c r="G30" s="27">
        <f>SUM(G40)</f>
        <v>0</v>
      </c>
      <c r="H30" s="27"/>
    </row>
    <row r="31" spans="1:8" ht="12.9" x14ac:dyDescent="0.3">
      <c r="A31" s="16" t="s">
        <v>49</v>
      </c>
      <c r="B31" s="28">
        <v>326000</v>
      </c>
      <c r="C31" s="29"/>
      <c r="D31" s="29"/>
      <c r="E31" s="29"/>
      <c r="F31" s="29"/>
      <c r="G31" s="29"/>
      <c r="H31" s="136">
        <f>SUM(B31:G31)</f>
        <v>326000</v>
      </c>
    </row>
    <row r="32" spans="1:8" ht="12.9" x14ac:dyDescent="0.35">
      <c r="A32" s="16" t="s">
        <v>50</v>
      </c>
      <c r="B32" s="137">
        <v>4585000</v>
      </c>
      <c r="C32" s="71"/>
      <c r="D32" s="71"/>
      <c r="E32" s="71"/>
      <c r="F32" s="71"/>
      <c r="G32" s="71"/>
      <c r="H32" s="136">
        <f>SUM(B32:G32)</f>
        <v>4585000</v>
      </c>
    </row>
    <row r="33" spans="1:8" ht="12.9" x14ac:dyDescent="0.35">
      <c r="A33" s="16" t="s">
        <v>5</v>
      </c>
      <c r="B33" s="137">
        <v>5351000</v>
      </c>
      <c r="C33" s="71"/>
      <c r="D33" s="71"/>
      <c r="E33" s="71"/>
      <c r="F33" s="71"/>
      <c r="G33" s="71"/>
      <c r="H33" s="136">
        <f>SUM(B33:G33)</f>
        <v>5351000</v>
      </c>
    </row>
    <row r="34" spans="1:8" ht="12.9" x14ac:dyDescent="0.35">
      <c r="A34" s="16" t="s">
        <v>304</v>
      </c>
      <c r="B34" s="137">
        <v>368000</v>
      </c>
      <c r="C34" s="71"/>
      <c r="D34" s="71"/>
      <c r="E34" s="71"/>
      <c r="F34" s="71"/>
      <c r="G34" s="71"/>
      <c r="H34" s="136">
        <f>SUM(B34:G34)</f>
        <v>368000</v>
      </c>
    </row>
    <row r="35" spans="1:8" x14ac:dyDescent="0.3">
      <c r="A35" s="27" t="s">
        <v>169</v>
      </c>
      <c r="B35" s="29">
        <f t="shared" ref="B35:H35" si="3">SUM(B31:B34)</f>
        <v>10630000</v>
      </c>
      <c r="C35" s="29">
        <f t="shared" si="3"/>
        <v>0</v>
      </c>
      <c r="D35" s="29">
        <f t="shared" si="3"/>
        <v>0</v>
      </c>
      <c r="E35" s="29">
        <f t="shared" si="3"/>
        <v>0</v>
      </c>
      <c r="F35" s="29">
        <f t="shared" si="3"/>
        <v>0</v>
      </c>
      <c r="G35" s="29">
        <f t="shared" si="3"/>
        <v>0</v>
      </c>
      <c r="H35" s="29">
        <f t="shared" si="3"/>
        <v>10630000</v>
      </c>
    </row>
    <row r="36" spans="1:8" x14ac:dyDescent="0.3">
      <c r="A36" s="27" t="s">
        <v>158</v>
      </c>
      <c r="B36" s="29">
        <f t="shared" ref="B36:H36" si="4">SUM(B23+B28+B35)</f>
        <v>14674000</v>
      </c>
      <c r="C36" s="29">
        <f t="shared" si="4"/>
        <v>2500000</v>
      </c>
      <c r="D36" s="29">
        <f t="shared" si="4"/>
        <v>43080000</v>
      </c>
      <c r="E36" s="29">
        <f t="shared" si="4"/>
        <v>159049000</v>
      </c>
      <c r="F36" s="29">
        <f t="shared" si="4"/>
        <v>14794000</v>
      </c>
      <c r="G36" s="29">
        <f t="shared" si="4"/>
        <v>30806000</v>
      </c>
      <c r="H36" s="29">
        <f t="shared" si="4"/>
        <v>264903000</v>
      </c>
    </row>
    <row r="37" spans="1:8" x14ac:dyDescent="0.3">
      <c r="A37" s="27"/>
      <c r="B37" s="29"/>
      <c r="C37" s="29"/>
      <c r="D37" s="29"/>
      <c r="E37" s="29"/>
      <c r="F37" s="29"/>
      <c r="G37" s="29"/>
      <c r="H37" s="29"/>
    </row>
    <row r="38" spans="1:8" ht="12.9" x14ac:dyDescent="0.3">
      <c r="A38" s="27" t="s">
        <v>168</v>
      </c>
      <c r="B38" s="16"/>
      <c r="C38" s="16"/>
      <c r="D38" s="16">
        <v>0</v>
      </c>
      <c r="E38" s="16"/>
      <c r="F38" s="16"/>
      <c r="G38" s="16"/>
      <c r="H38" s="16">
        <f>SUM(B38:G38)</f>
        <v>0</v>
      </c>
    </row>
    <row r="39" spans="1:8" ht="12.9" x14ac:dyDescent="0.3">
      <c r="A39" s="129" t="s">
        <v>159</v>
      </c>
      <c r="B39" s="16">
        <v>1397000</v>
      </c>
      <c r="C39" s="16"/>
      <c r="D39" s="16"/>
      <c r="E39" s="16"/>
      <c r="F39" s="16"/>
      <c r="G39" s="16"/>
      <c r="H39" s="16">
        <f>SUM(B39:G39)</f>
        <v>1397000</v>
      </c>
    </row>
    <row r="40" spans="1:8" ht="12.9" x14ac:dyDescent="0.3">
      <c r="A40" s="130" t="s">
        <v>352</v>
      </c>
      <c r="B40" s="16">
        <v>350000</v>
      </c>
      <c r="C40" s="16"/>
      <c r="D40" s="16"/>
      <c r="E40" s="16"/>
      <c r="F40" s="16"/>
      <c r="G40" s="16"/>
      <c r="H40" s="16">
        <f>SUM(B40:G40)</f>
        <v>350000</v>
      </c>
    </row>
    <row r="41" spans="1:8" x14ac:dyDescent="0.3">
      <c r="A41" s="27" t="s">
        <v>170</v>
      </c>
      <c r="B41" s="29">
        <f t="shared" ref="B41:H41" si="5">SUM(B39:B40)</f>
        <v>1747000</v>
      </c>
      <c r="C41" s="29">
        <f t="shared" si="5"/>
        <v>0</v>
      </c>
      <c r="D41" s="29">
        <f t="shared" si="5"/>
        <v>0</v>
      </c>
      <c r="E41" s="29">
        <f t="shared" si="5"/>
        <v>0</v>
      </c>
      <c r="F41" s="29">
        <f t="shared" si="5"/>
        <v>0</v>
      </c>
      <c r="G41" s="29">
        <f t="shared" si="5"/>
        <v>0</v>
      </c>
      <c r="H41" s="29">
        <f t="shared" si="5"/>
        <v>1747000</v>
      </c>
    </row>
    <row r="42" spans="1:8" x14ac:dyDescent="0.3">
      <c r="A42" s="27" t="s">
        <v>29</v>
      </c>
      <c r="B42" s="29">
        <f>B36+B41+B8</f>
        <v>16541000</v>
      </c>
      <c r="C42" s="29">
        <f>C36+C41+C8</f>
        <v>2500000</v>
      </c>
      <c r="D42" s="29">
        <f>D36+D41+D8</f>
        <v>43080000</v>
      </c>
      <c r="E42" s="29">
        <f>E36+E41+E8+E38</f>
        <v>159049000</v>
      </c>
      <c r="F42" s="29">
        <f>F36+F41+F8</f>
        <v>23714000</v>
      </c>
      <c r="G42" s="29">
        <f>G36+G41+G8</f>
        <v>30806000</v>
      </c>
      <c r="H42" s="29">
        <f>H36+H41+H8</f>
        <v>275690000</v>
      </c>
    </row>
  </sheetData>
  <mergeCells count="3">
    <mergeCell ref="E1:H1"/>
    <mergeCell ref="A2:H2"/>
    <mergeCell ref="G4:H4"/>
  </mergeCells>
  <phoneticPr fontId="22" type="noConversion"/>
  <pageMargins left="0.75" right="0.75" top="1" bottom="1" header="0.5" footer="0.5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34A21-A466-4632-BC0F-ABD721F18559}">
  <sheetPr>
    <pageSetUpPr fitToPage="1"/>
  </sheetPr>
  <dimension ref="A1:M69"/>
  <sheetViews>
    <sheetView view="pageBreakPreview" zoomScale="70" zoomScaleNormal="100" zoomScaleSheetLayoutView="70" workbookViewId="0">
      <selection sqref="A1:U1"/>
    </sheetView>
  </sheetViews>
  <sheetFormatPr defaultRowHeight="12.45" x14ac:dyDescent="0.3"/>
  <cols>
    <col min="1" max="1" width="25.4609375" style="14" customWidth="1"/>
    <col min="2" max="3" width="12.4609375" customWidth="1"/>
    <col min="4" max="4" width="12.3046875" customWidth="1"/>
    <col min="5" max="5" width="13" customWidth="1"/>
    <col min="6" max="6" width="10.84375" customWidth="1"/>
    <col min="7" max="7" width="11.07421875" customWidth="1"/>
    <col min="8" max="8" width="12.84375" customWidth="1"/>
    <col min="9" max="9" width="12.53515625" customWidth="1"/>
    <col min="10" max="14" width="0" hidden="1" customWidth="1"/>
    <col min="257" max="257" width="25.4609375" customWidth="1"/>
    <col min="258" max="259" width="12.4609375" customWidth="1"/>
    <col min="260" max="260" width="12.3046875" customWidth="1"/>
    <col min="261" max="261" width="13" customWidth="1"/>
    <col min="262" max="262" width="10.84375" customWidth="1"/>
    <col min="263" max="263" width="11.07421875" customWidth="1"/>
    <col min="264" max="264" width="12.84375" customWidth="1"/>
    <col min="265" max="265" width="12.53515625" customWidth="1"/>
    <col min="266" max="270" width="0" hidden="1" customWidth="1"/>
    <col min="513" max="513" width="25.4609375" customWidth="1"/>
    <col min="514" max="515" width="12.4609375" customWidth="1"/>
    <col min="516" max="516" width="12.3046875" customWidth="1"/>
    <col min="517" max="517" width="13" customWidth="1"/>
    <col min="518" max="518" width="10.84375" customWidth="1"/>
    <col min="519" max="519" width="11.07421875" customWidth="1"/>
    <col min="520" max="520" width="12.84375" customWidth="1"/>
    <col min="521" max="521" width="12.53515625" customWidth="1"/>
    <col min="522" max="526" width="0" hidden="1" customWidth="1"/>
    <col min="769" max="769" width="25.4609375" customWidth="1"/>
    <col min="770" max="771" width="12.4609375" customWidth="1"/>
    <col min="772" max="772" width="12.3046875" customWidth="1"/>
    <col min="773" max="773" width="13" customWidth="1"/>
    <col min="774" max="774" width="10.84375" customWidth="1"/>
    <col min="775" max="775" width="11.07421875" customWidth="1"/>
    <col min="776" max="776" width="12.84375" customWidth="1"/>
    <col min="777" max="777" width="12.53515625" customWidth="1"/>
    <col min="778" max="782" width="0" hidden="1" customWidth="1"/>
    <col min="1025" max="1025" width="25.4609375" customWidth="1"/>
    <col min="1026" max="1027" width="12.4609375" customWidth="1"/>
    <col min="1028" max="1028" width="12.3046875" customWidth="1"/>
    <col min="1029" max="1029" width="13" customWidth="1"/>
    <col min="1030" max="1030" width="10.84375" customWidth="1"/>
    <col min="1031" max="1031" width="11.07421875" customWidth="1"/>
    <col min="1032" max="1032" width="12.84375" customWidth="1"/>
    <col min="1033" max="1033" width="12.53515625" customWidth="1"/>
    <col min="1034" max="1038" width="0" hidden="1" customWidth="1"/>
    <col min="1281" max="1281" width="25.4609375" customWidth="1"/>
    <col min="1282" max="1283" width="12.4609375" customWidth="1"/>
    <col min="1284" max="1284" width="12.3046875" customWidth="1"/>
    <col min="1285" max="1285" width="13" customWidth="1"/>
    <col min="1286" max="1286" width="10.84375" customWidth="1"/>
    <col min="1287" max="1287" width="11.07421875" customWidth="1"/>
    <col min="1288" max="1288" width="12.84375" customWidth="1"/>
    <col min="1289" max="1289" width="12.53515625" customWidth="1"/>
    <col min="1290" max="1294" width="0" hidden="1" customWidth="1"/>
    <col min="1537" max="1537" width="25.4609375" customWidth="1"/>
    <col min="1538" max="1539" width="12.4609375" customWidth="1"/>
    <col min="1540" max="1540" width="12.3046875" customWidth="1"/>
    <col min="1541" max="1541" width="13" customWidth="1"/>
    <col min="1542" max="1542" width="10.84375" customWidth="1"/>
    <col min="1543" max="1543" width="11.07421875" customWidth="1"/>
    <col min="1544" max="1544" width="12.84375" customWidth="1"/>
    <col min="1545" max="1545" width="12.53515625" customWidth="1"/>
    <col min="1546" max="1550" width="0" hidden="1" customWidth="1"/>
    <col min="1793" max="1793" width="25.4609375" customWidth="1"/>
    <col min="1794" max="1795" width="12.4609375" customWidth="1"/>
    <col min="1796" max="1796" width="12.3046875" customWidth="1"/>
    <col min="1797" max="1797" width="13" customWidth="1"/>
    <col min="1798" max="1798" width="10.84375" customWidth="1"/>
    <col min="1799" max="1799" width="11.07421875" customWidth="1"/>
    <col min="1800" max="1800" width="12.84375" customWidth="1"/>
    <col min="1801" max="1801" width="12.53515625" customWidth="1"/>
    <col min="1802" max="1806" width="0" hidden="1" customWidth="1"/>
    <col min="2049" max="2049" width="25.4609375" customWidth="1"/>
    <col min="2050" max="2051" width="12.4609375" customWidth="1"/>
    <col min="2052" max="2052" width="12.3046875" customWidth="1"/>
    <col min="2053" max="2053" width="13" customWidth="1"/>
    <col min="2054" max="2054" width="10.84375" customWidth="1"/>
    <col min="2055" max="2055" width="11.07421875" customWidth="1"/>
    <col min="2056" max="2056" width="12.84375" customWidth="1"/>
    <col min="2057" max="2057" width="12.53515625" customWidth="1"/>
    <col min="2058" max="2062" width="0" hidden="1" customWidth="1"/>
    <col min="2305" max="2305" width="25.4609375" customWidth="1"/>
    <col min="2306" max="2307" width="12.4609375" customWidth="1"/>
    <col min="2308" max="2308" width="12.3046875" customWidth="1"/>
    <col min="2309" max="2309" width="13" customWidth="1"/>
    <col min="2310" max="2310" width="10.84375" customWidth="1"/>
    <col min="2311" max="2311" width="11.07421875" customWidth="1"/>
    <col min="2312" max="2312" width="12.84375" customWidth="1"/>
    <col min="2313" max="2313" width="12.53515625" customWidth="1"/>
    <col min="2314" max="2318" width="0" hidden="1" customWidth="1"/>
    <col min="2561" max="2561" width="25.4609375" customWidth="1"/>
    <col min="2562" max="2563" width="12.4609375" customWidth="1"/>
    <col min="2564" max="2564" width="12.3046875" customWidth="1"/>
    <col min="2565" max="2565" width="13" customWidth="1"/>
    <col min="2566" max="2566" width="10.84375" customWidth="1"/>
    <col min="2567" max="2567" width="11.07421875" customWidth="1"/>
    <col min="2568" max="2568" width="12.84375" customWidth="1"/>
    <col min="2569" max="2569" width="12.53515625" customWidth="1"/>
    <col min="2570" max="2574" width="0" hidden="1" customWidth="1"/>
    <col min="2817" max="2817" width="25.4609375" customWidth="1"/>
    <col min="2818" max="2819" width="12.4609375" customWidth="1"/>
    <col min="2820" max="2820" width="12.3046875" customWidth="1"/>
    <col min="2821" max="2821" width="13" customWidth="1"/>
    <col min="2822" max="2822" width="10.84375" customWidth="1"/>
    <col min="2823" max="2823" width="11.07421875" customWidth="1"/>
    <col min="2824" max="2824" width="12.84375" customWidth="1"/>
    <col min="2825" max="2825" width="12.53515625" customWidth="1"/>
    <col min="2826" max="2830" width="0" hidden="1" customWidth="1"/>
    <col min="3073" max="3073" width="25.4609375" customWidth="1"/>
    <col min="3074" max="3075" width="12.4609375" customWidth="1"/>
    <col min="3076" max="3076" width="12.3046875" customWidth="1"/>
    <col min="3077" max="3077" width="13" customWidth="1"/>
    <col min="3078" max="3078" width="10.84375" customWidth="1"/>
    <col min="3079" max="3079" width="11.07421875" customWidth="1"/>
    <col min="3080" max="3080" width="12.84375" customWidth="1"/>
    <col min="3081" max="3081" width="12.53515625" customWidth="1"/>
    <col min="3082" max="3086" width="0" hidden="1" customWidth="1"/>
    <col min="3329" max="3329" width="25.4609375" customWidth="1"/>
    <col min="3330" max="3331" width="12.4609375" customWidth="1"/>
    <col min="3332" max="3332" width="12.3046875" customWidth="1"/>
    <col min="3333" max="3333" width="13" customWidth="1"/>
    <col min="3334" max="3334" width="10.84375" customWidth="1"/>
    <col min="3335" max="3335" width="11.07421875" customWidth="1"/>
    <col min="3336" max="3336" width="12.84375" customWidth="1"/>
    <col min="3337" max="3337" width="12.53515625" customWidth="1"/>
    <col min="3338" max="3342" width="0" hidden="1" customWidth="1"/>
    <col min="3585" max="3585" width="25.4609375" customWidth="1"/>
    <col min="3586" max="3587" width="12.4609375" customWidth="1"/>
    <col min="3588" max="3588" width="12.3046875" customWidth="1"/>
    <col min="3589" max="3589" width="13" customWidth="1"/>
    <col min="3590" max="3590" width="10.84375" customWidth="1"/>
    <col min="3591" max="3591" width="11.07421875" customWidth="1"/>
    <col min="3592" max="3592" width="12.84375" customWidth="1"/>
    <col min="3593" max="3593" width="12.53515625" customWidth="1"/>
    <col min="3594" max="3598" width="0" hidden="1" customWidth="1"/>
    <col min="3841" max="3841" width="25.4609375" customWidth="1"/>
    <col min="3842" max="3843" width="12.4609375" customWidth="1"/>
    <col min="3844" max="3844" width="12.3046875" customWidth="1"/>
    <col min="3845" max="3845" width="13" customWidth="1"/>
    <col min="3846" max="3846" width="10.84375" customWidth="1"/>
    <col min="3847" max="3847" width="11.07421875" customWidth="1"/>
    <col min="3848" max="3848" width="12.84375" customWidth="1"/>
    <col min="3849" max="3849" width="12.53515625" customWidth="1"/>
    <col min="3850" max="3854" width="0" hidden="1" customWidth="1"/>
    <col min="4097" max="4097" width="25.4609375" customWidth="1"/>
    <col min="4098" max="4099" width="12.4609375" customWidth="1"/>
    <col min="4100" max="4100" width="12.3046875" customWidth="1"/>
    <col min="4101" max="4101" width="13" customWidth="1"/>
    <col min="4102" max="4102" width="10.84375" customWidth="1"/>
    <col min="4103" max="4103" width="11.07421875" customWidth="1"/>
    <col min="4104" max="4104" width="12.84375" customWidth="1"/>
    <col min="4105" max="4105" width="12.53515625" customWidth="1"/>
    <col min="4106" max="4110" width="0" hidden="1" customWidth="1"/>
    <col min="4353" max="4353" width="25.4609375" customWidth="1"/>
    <col min="4354" max="4355" width="12.4609375" customWidth="1"/>
    <col min="4356" max="4356" width="12.3046875" customWidth="1"/>
    <col min="4357" max="4357" width="13" customWidth="1"/>
    <col min="4358" max="4358" width="10.84375" customWidth="1"/>
    <col min="4359" max="4359" width="11.07421875" customWidth="1"/>
    <col min="4360" max="4360" width="12.84375" customWidth="1"/>
    <col min="4361" max="4361" width="12.53515625" customWidth="1"/>
    <col min="4362" max="4366" width="0" hidden="1" customWidth="1"/>
    <col min="4609" max="4609" width="25.4609375" customWidth="1"/>
    <col min="4610" max="4611" width="12.4609375" customWidth="1"/>
    <col min="4612" max="4612" width="12.3046875" customWidth="1"/>
    <col min="4613" max="4613" width="13" customWidth="1"/>
    <col min="4614" max="4614" width="10.84375" customWidth="1"/>
    <col min="4615" max="4615" width="11.07421875" customWidth="1"/>
    <col min="4616" max="4616" width="12.84375" customWidth="1"/>
    <col min="4617" max="4617" width="12.53515625" customWidth="1"/>
    <col min="4618" max="4622" width="0" hidden="1" customWidth="1"/>
    <col min="4865" max="4865" width="25.4609375" customWidth="1"/>
    <col min="4866" max="4867" width="12.4609375" customWidth="1"/>
    <col min="4868" max="4868" width="12.3046875" customWidth="1"/>
    <col min="4869" max="4869" width="13" customWidth="1"/>
    <col min="4870" max="4870" width="10.84375" customWidth="1"/>
    <col min="4871" max="4871" width="11.07421875" customWidth="1"/>
    <col min="4872" max="4872" width="12.84375" customWidth="1"/>
    <col min="4873" max="4873" width="12.53515625" customWidth="1"/>
    <col min="4874" max="4878" width="0" hidden="1" customWidth="1"/>
    <col min="5121" max="5121" width="25.4609375" customWidth="1"/>
    <col min="5122" max="5123" width="12.4609375" customWidth="1"/>
    <col min="5124" max="5124" width="12.3046875" customWidth="1"/>
    <col min="5125" max="5125" width="13" customWidth="1"/>
    <col min="5126" max="5126" width="10.84375" customWidth="1"/>
    <col min="5127" max="5127" width="11.07421875" customWidth="1"/>
    <col min="5128" max="5128" width="12.84375" customWidth="1"/>
    <col min="5129" max="5129" width="12.53515625" customWidth="1"/>
    <col min="5130" max="5134" width="0" hidden="1" customWidth="1"/>
    <col min="5377" max="5377" width="25.4609375" customWidth="1"/>
    <col min="5378" max="5379" width="12.4609375" customWidth="1"/>
    <col min="5380" max="5380" width="12.3046875" customWidth="1"/>
    <col min="5381" max="5381" width="13" customWidth="1"/>
    <col min="5382" max="5382" width="10.84375" customWidth="1"/>
    <col min="5383" max="5383" width="11.07421875" customWidth="1"/>
    <col min="5384" max="5384" width="12.84375" customWidth="1"/>
    <col min="5385" max="5385" width="12.53515625" customWidth="1"/>
    <col min="5386" max="5390" width="0" hidden="1" customWidth="1"/>
    <col min="5633" max="5633" width="25.4609375" customWidth="1"/>
    <col min="5634" max="5635" width="12.4609375" customWidth="1"/>
    <col min="5636" max="5636" width="12.3046875" customWidth="1"/>
    <col min="5637" max="5637" width="13" customWidth="1"/>
    <col min="5638" max="5638" width="10.84375" customWidth="1"/>
    <col min="5639" max="5639" width="11.07421875" customWidth="1"/>
    <col min="5640" max="5640" width="12.84375" customWidth="1"/>
    <col min="5641" max="5641" width="12.53515625" customWidth="1"/>
    <col min="5642" max="5646" width="0" hidden="1" customWidth="1"/>
    <col min="5889" max="5889" width="25.4609375" customWidth="1"/>
    <col min="5890" max="5891" width="12.4609375" customWidth="1"/>
    <col min="5892" max="5892" width="12.3046875" customWidth="1"/>
    <col min="5893" max="5893" width="13" customWidth="1"/>
    <col min="5894" max="5894" width="10.84375" customWidth="1"/>
    <col min="5895" max="5895" width="11.07421875" customWidth="1"/>
    <col min="5896" max="5896" width="12.84375" customWidth="1"/>
    <col min="5897" max="5897" width="12.53515625" customWidth="1"/>
    <col min="5898" max="5902" width="0" hidden="1" customWidth="1"/>
    <col min="6145" max="6145" width="25.4609375" customWidth="1"/>
    <col min="6146" max="6147" width="12.4609375" customWidth="1"/>
    <col min="6148" max="6148" width="12.3046875" customWidth="1"/>
    <col min="6149" max="6149" width="13" customWidth="1"/>
    <col min="6150" max="6150" width="10.84375" customWidth="1"/>
    <col min="6151" max="6151" width="11.07421875" customWidth="1"/>
    <col min="6152" max="6152" width="12.84375" customWidth="1"/>
    <col min="6153" max="6153" width="12.53515625" customWidth="1"/>
    <col min="6154" max="6158" width="0" hidden="1" customWidth="1"/>
    <col min="6401" max="6401" width="25.4609375" customWidth="1"/>
    <col min="6402" max="6403" width="12.4609375" customWidth="1"/>
    <col min="6404" max="6404" width="12.3046875" customWidth="1"/>
    <col min="6405" max="6405" width="13" customWidth="1"/>
    <col min="6406" max="6406" width="10.84375" customWidth="1"/>
    <col min="6407" max="6407" width="11.07421875" customWidth="1"/>
    <col min="6408" max="6408" width="12.84375" customWidth="1"/>
    <col min="6409" max="6409" width="12.53515625" customWidth="1"/>
    <col min="6410" max="6414" width="0" hidden="1" customWidth="1"/>
    <col min="6657" max="6657" width="25.4609375" customWidth="1"/>
    <col min="6658" max="6659" width="12.4609375" customWidth="1"/>
    <col min="6660" max="6660" width="12.3046875" customWidth="1"/>
    <col min="6661" max="6661" width="13" customWidth="1"/>
    <col min="6662" max="6662" width="10.84375" customWidth="1"/>
    <col min="6663" max="6663" width="11.07421875" customWidth="1"/>
    <col min="6664" max="6664" width="12.84375" customWidth="1"/>
    <col min="6665" max="6665" width="12.53515625" customWidth="1"/>
    <col min="6666" max="6670" width="0" hidden="1" customWidth="1"/>
    <col min="6913" max="6913" width="25.4609375" customWidth="1"/>
    <col min="6914" max="6915" width="12.4609375" customWidth="1"/>
    <col min="6916" max="6916" width="12.3046875" customWidth="1"/>
    <col min="6917" max="6917" width="13" customWidth="1"/>
    <col min="6918" max="6918" width="10.84375" customWidth="1"/>
    <col min="6919" max="6919" width="11.07421875" customWidth="1"/>
    <col min="6920" max="6920" width="12.84375" customWidth="1"/>
    <col min="6921" max="6921" width="12.53515625" customWidth="1"/>
    <col min="6922" max="6926" width="0" hidden="1" customWidth="1"/>
    <col min="7169" max="7169" width="25.4609375" customWidth="1"/>
    <col min="7170" max="7171" width="12.4609375" customWidth="1"/>
    <col min="7172" max="7172" width="12.3046875" customWidth="1"/>
    <col min="7173" max="7173" width="13" customWidth="1"/>
    <col min="7174" max="7174" width="10.84375" customWidth="1"/>
    <col min="7175" max="7175" width="11.07421875" customWidth="1"/>
    <col min="7176" max="7176" width="12.84375" customWidth="1"/>
    <col min="7177" max="7177" width="12.53515625" customWidth="1"/>
    <col min="7178" max="7182" width="0" hidden="1" customWidth="1"/>
    <col min="7425" max="7425" width="25.4609375" customWidth="1"/>
    <col min="7426" max="7427" width="12.4609375" customWidth="1"/>
    <col min="7428" max="7428" width="12.3046875" customWidth="1"/>
    <col min="7429" max="7429" width="13" customWidth="1"/>
    <col min="7430" max="7430" width="10.84375" customWidth="1"/>
    <col min="7431" max="7431" width="11.07421875" customWidth="1"/>
    <col min="7432" max="7432" width="12.84375" customWidth="1"/>
    <col min="7433" max="7433" width="12.53515625" customWidth="1"/>
    <col min="7434" max="7438" width="0" hidden="1" customWidth="1"/>
    <col min="7681" max="7681" width="25.4609375" customWidth="1"/>
    <col min="7682" max="7683" width="12.4609375" customWidth="1"/>
    <col min="7684" max="7684" width="12.3046875" customWidth="1"/>
    <col min="7685" max="7685" width="13" customWidth="1"/>
    <col min="7686" max="7686" width="10.84375" customWidth="1"/>
    <col min="7687" max="7687" width="11.07421875" customWidth="1"/>
    <col min="7688" max="7688" width="12.84375" customWidth="1"/>
    <col min="7689" max="7689" width="12.53515625" customWidth="1"/>
    <col min="7690" max="7694" width="0" hidden="1" customWidth="1"/>
    <col min="7937" max="7937" width="25.4609375" customWidth="1"/>
    <col min="7938" max="7939" width="12.4609375" customWidth="1"/>
    <col min="7940" max="7940" width="12.3046875" customWidth="1"/>
    <col min="7941" max="7941" width="13" customWidth="1"/>
    <col min="7942" max="7942" width="10.84375" customWidth="1"/>
    <col min="7943" max="7943" width="11.07421875" customWidth="1"/>
    <col min="7944" max="7944" width="12.84375" customWidth="1"/>
    <col min="7945" max="7945" width="12.53515625" customWidth="1"/>
    <col min="7946" max="7950" width="0" hidden="1" customWidth="1"/>
    <col min="8193" max="8193" width="25.4609375" customWidth="1"/>
    <col min="8194" max="8195" width="12.4609375" customWidth="1"/>
    <col min="8196" max="8196" width="12.3046875" customWidth="1"/>
    <col min="8197" max="8197" width="13" customWidth="1"/>
    <col min="8198" max="8198" width="10.84375" customWidth="1"/>
    <col min="8199" max="8199" width="11.07421875" customWidth="1"/>
    <col min="8200" max="8200" width="12.84375" customWidth="1"/>
    <col min="8201" max="8201" width="12.53515625" customWidth="1"/>
    <col min="8202" max="8206" width="0" hidden="1" customWidth="1"/>
    <col min="8449" max="8449" width="25.4609375" customWidth="1"/>
    <col min="8450" max="8451" width="12.4609375" customWidth="1"/>
    <col min="8452" max="8452" width="12.3046875" customWidth="1"/>
    <col min="8453" max="8453" width="13" customWidth="1"/>
    <col min="8454" max="8454" width="10.84375" customWidth="1"/>
    <col min="8455" max="8455" width="11.07421875" customWidth="1"/>
    <col min="8456" max="8456" width="12.84375" customWidth="1"/>
    <col min="8457" max="8457" width="12.53515625" customWidth="1"/>
    <col min="8458" max="8462" width="0" hidden="1" customWidth="1"/>
    <col min="8705" max="8705" width="25.4609375" customWidth="1"/>
    <col min="8706" max="8707" width="12.4609375" customWidth="1"/>
    <col min="8708" max="8708" width="12.3046875" customWidth="1"/>
    <col min="8709" max="8709" width="13" customWidth="1"/>
    <col min="8710" max="8710" width="10.84375" customWidth="1"/>
    <col min="8711" max="8711" width="11.07421875" customWidth="1"/>
    <col min="8712" max="8712" width="12.84375" customWidth="1"/>
    <col min="8713" max="8713" width="12.53515625" customWidth="1"/>
    <col min="8714" max="8718" width="0" hidden="1" customWidth="1"/>
    <col min="8961" max="8961" width="25.4609375" customWidth="1"/>
    <col min="8962" max="8963" width="12.4609375" customWidth="1"/>
    <col min="8964" max="8964" width="12.3046875" customWidth="1"/>
    <col min="8965" max="8965" width="13" customWidth="1"/>
    <col min="8966" max="8966" width="10.84375" customWidth="1"/>
    <col min="8967" max="8967" width="11.07421875" customWidth="1"/>
    <col min="8968" max="8968" width="12.84375" customWidth="1"/>
    <col min="8969" max="8969" width="12.53515625" customWidth="1"/>
    <col min="8970" max="8974" width="0" hidden="1" customWidth="1"/>
    <col min="9217" max="9217" width="25.4609375" customWidth="1"/>
    <col min="9218" max="9219" width="12.4609375" customWidth="1"/>
    <col min="9220" max="9220" width="12.3046875" customWidth="1"/>
    <col min="9221" max="9221" width="13" customWidth="1"/>
    <col min="9222" max="9222" width="10.84375" customWidth="1"/>
    <col min="9223" max="9223" width="11.07421875" customWidth="1"/>
    <col min="9224" max="9224" width="12.84375" customWidth="1"/>
    <col min="9225" max="9225" width="12.53515625" customWidth="1"/>
    <col min="9226" max="9230" width="0" hidden="1" customWidth="1"/>
    <col min="9473" max="9473" width="25.4609375" customWidth="1"/>
    <col min="9474" max="9475" width="12.4609375" customWidth="1"/>
    <col min="9476" max="9476" width="12.3046875" customWidth="1"/>
    <col min="9477" max="9477" width="13" customWidth="1"/>
    <col min="9478" max="9478" width="10.84375" customWidth="1"/>
    <col min="9479" max="9479" width="11.07421875" customWidth="1"/>
    <col min="9480" max="9480" width="12.84375" customWidth="1"/>
    <col min="9481" max="9481" width="12.53515625" customWidth="1"/>
    <col min="9482" max="9486" width="0" hidden="1" customWidth="1"/>
    <col min="9729" max="9729" width="25.4609375" customWidth="1"/>
    <col min="9730" max="9731" width="12.4609375" customWidth="1"/>
    <col min="9732" max="9732" width="12.3046875" customWidth="1"/>
    <col min="9733" max="9733" width="13" customWidth="1"/>
    <col min="9734" max="9734" width="10.84375" customWidth="1"/>
    <col min="9735" max="9735" width="11.07421875" customWidth="1"/>
    <col min="9736" max="9736" width="12.84375" customWidth="1"/>
    <col min="9737" max="9737" width="12.53515625" customWidth="1"/>
    <col min="9738" max="9742" width="0" hidden="1" customWidth="1"/>
    <col min="9985" max="9985" width="25.4609375" customWidth="1"/>
    <col min="9986" max="9987" width="12.4609375" customWidth="1"/>
    <col min="9988" max="9988" width="12.3046875" customWidth="1"/>
    <col min="9989" max="9989" width="13" customWidth="1"/>
    <col min="9990" max="9990" width="10.84375" customWidth="1"/>
    <col min="9991" max="9991" width="11.07421875" customWidth="1"/>
    <col min="9992" max="9992" width="12.84375" customWidth="1"/>
    <col min="9993" max="9993" width="12.53515625" customWidth="1"/>
    <col min="9994" max="9998" width="0" hidden="1" customWidth="1"/>
    <col min="10241" max="10241" width="25.4609375" customWidth="1"/>
    <col min="10242" max="10243" width="12.4609375" customWidth="1"/>
    <col min="10244" max="10244" width="12.3046875" customWidth="1"/>
    <col min="10245" max="10245" width="13" customWidth="1"/>
    <col min="10246" max="10246" width="10.84375" customWidth="1"/>
    <col min="10247" max="10247" width="11.07421875" customWidth="1"/>
    <col min="10248" max="10248" width="12.84375" customWidth="1"/>
    <col min="10249" max="10249" width="12.53515625" customWidth="1"/>
    <col min="10250" max="10254" width="0" hidden="1" customWidth="1"/>
    <col min="10497" max="10497" width="25.4609375" customWidth="1"/>
    <col min="10498" max="10499" width="12.4609375" customWidth="1"/>
    <col min="10500" max="10500" width="12.3046875" customWidth="1"/>
    <col min="10501" max="10501" width="13" customWidth="1"/>
    <col min="10502" max="10502" width="10.84375" customWidth="1"/>
    <col min="10503" max="10503" width="11.07421875" customWidth="1"/>
    <col min="10504" max="10504" width="12.84375" customWidth="1"/>
    <col min="10505" max="10505" width="12.53515625" customWidth="1"/>
    <col min="10506" max="10510" width="0" hidden="1" customWidth="1"/>
    <col min="10753" max="10753" width="25.4609375" customWidth="1"/>
    <col min="10754" max="10755" width="12.4609375" customWidth="1"/>
    <col min="10756" max="10756" width="12.3046875" customWidth="1"/>
    <col min="10757" max="10757" width="13" customWidth="1"/>
    <col min="10758" max="10758" width="10.84375" customWidth="1"/>
    <col min="10759" max="10759" width="11.07421875" customWidth="1"/>
    <col min="10760" max="10760" width="12.84375" customWidth="1"/>
    <col min="10761" max="10761" width="12.53515625" customWidth="1"/>
    <col min="10762" max="10766" width="0" hidden="1" customWidth="1"/>
    <col min="11009" max="11009" width="25.4609375" customWidth="1"/>
    <col min="11010" max="11011" width="12.4609375" customWidth="1"/>
    <col min="11012" max="11012" width="12.3046875" customWidth="1"/>
    <col min="11013" max="11013" width="13" customWidth="1"/>
    <col min="11014" max="11014" width="10.84375" customWidth="1"/>
    <col min="11015" max="11015" width="11.07421875" customWidth="1"/>
    <col min="11016" max="11016" width="12.84375" customWidth="1"/>
    <col min="11017" max="11017" width="12.53515625" customWidth="1"/>
    <col min="11018" max="11022" width="0" hidden="1" customWidth="1"/>
    <col min="11265" max="11265" width="25.4609375" customWidth="1"/>
    <col min="11266" max="11267" width="12.4609375" customWidth="1"/>
    <col min="11268" max="11268" width="12.3046875" customWidth="1"/>
    <col min="11269" max="11269" width="13" customWidth="1"/>
    <col min="11270" max="11270" width="10.84375" customWidth="1"/>
    <col min="11271" max="11271" width="11.07421875" customWidth="1"/>
    <col min="11272" max="11272" width="12.84375" customWidth="1"/>
    <col min="11273" max="11273" width="12.53515625" customWidth="1"/>
    <col min="11274" max="11278" width="0" hidden="1" customWidth="1"/>
    <col min="11521" max="11521" width="25.4609375" customWidth="1"/>
    <col min="11522" max="11523" width="12.4609375" customWidth="1"/>
    <col min="11524" max="11524" width="12.3046875" customWidth="1"/>
    <col min="11525" max="11525" width="13" customWidth="1"/>
    <col min="11526" max="11526" width="10.84375" customWidth="1"/>
    <col min="11527" max="11527" width="11.07421875" customWidth="1"/>
    <col min="11528" max="11528" width="12.84375" customWidth="1"/>
    <col min="11529" max="11529" width="12.53515625" customWidth="1"/>
    <col min="11530" max="11534" width="0" hidden="1" customWidth="1"/>
    <col min="11777" max="11777" width="25.4609375" customWidth="1"/>
    <col min="11778" max="11779" width="12.4609375" customWidth="1"/>
    <col min="11780" max="11780" width="12.3046875" customWidth="1"/>
    <col min="11781" max="11781" width="13" customWidth="1"/>
    <col min="11782" max="11782" width="10.84375" customWidth="1"/>
    <col min="11783" max="11783" width="11.07421875" customWidth="1"/>
    <col min="11784" max="11784" width="12.84375" customWidth="1"/>
    <col min="11785" max="11785" width="12.53515625" customWidth="1"/>
    <col min="11786" max="11790" width="0" hidden="1" customWidth="1"/>
    <col min="12033" max="12033" width="25.4609375" customWidth="1"/>
    <col min="12034" max="12035" width="12.4609375" customWidth="1"/>
    <col min="12036" max="12036" width="12.3046875" customWidth="1"/>
    <col min="12037" max="12037" width="13" customWidth="1"/>
    <col min="12038" max="12038" width="10.84375" customWidth="1"/>
    <col min="12039" max="12039" width="11.07421875" customWidth="1"/>
    <col min="12040" max="12040" width="12.84375" customWidth="1"/>
    <col min="12041" max="12041" width="12.53515625" customWidth="1"/>
    <col min="12042" max="12046" width="0" hidden="1" customWidth="1"/>
    <col min="12289" max="12289" width="25.4609375" customWidth="1"/>
    <col min="12290" max="12291" width="12.4609375" customWidth="1"/>
    <col min="12292" max="12292" width="12.3046875" customWidth="1"/>
    <col min="12293" max="12293" width="13" customWidth="1"/>
    <col min="12294" max="12294" width="10.84375" customWidth="1"/>
    <col min="12295" max="12295" width="11.07421875" customWidth="1"/>
    <col min="12296" max="12296" width="12.84375" customWidth="1"/>
    <col min="12297" max="12297" width="12.53515625" customWidth="1"/>
    <col min="12298" max="12302" width="0" hidden="1" customWidth="1"/>
    <col min="12545" max="12545" width="25.4609375" customWidth="1"/>
    <col min="12546" max="12547" width="12.4609375" customWidth="1"/>
    <col min="12548" max="12548" width="12.3046875" customWidth="1"/>
    <col min="12549" max="12549" width="13" customWidth="1"/>
    <col min="12550" max="12550" width="10.84375" customWidth="1"/>
    <col min="12551" max="12551" width="11.07421875" customWidth="1"/>
    <col min="12552" max="12552" width="12.84375" customWidth="1"/>
    <col min="12553" max="12553" width="12.53515625" customWidth="1"/>
    <col min="12554" max="12558" width="0" hidden="1" customWidth="1"/>
    <col min="12801" max="12801" width="25.4609375" customWidth="1"/>
    <col min="12802" max="12803" width="12.4609375" customWidth="1"/>
    <col min="12804" max="12804" width="12.3046875" customWidth="1"/>
    <col min="12805" max="12805" width="13" customWidth="1"/>
    <col min="12806" max="12806" width="10.84375" customWidth="1"/>
    <col min="12807" max="12807" width="11.07421875" customWidth="1"/>
    <col min="12808" max="12808" width="12.84375" customWidth="1"/>
    <col min="12809" max="12809" width="12.53515625" customWidth="1"/>
    <col min="12810" max="12814" width="0" hidden="1" customWidth="1"/>
    <col min="13057" max="13057" width="25.4609375" customWidth="1"/>
    <col min="13058" max="13059" width="12.4609375" customWidth="1"/>
    <col min="13060" max="13060" width="12.3046875" customWidth="1"/>
    <col min="13061" max="13061" width="13" customWidth="1"/>
    <col min="13062" max="13062" width="10.84375" customWidth="1"/>
    <col min="13063" max="13063" width="11.07421875" customWidth="1"/>
    <col min="13064" max="13064" width="12.84375" customWidth="1"/>
    <col min="13065" max="13065" width="12.53515625" customWidth="1"/>
    <col min="13066" max="13070" width="0" hidden="1" customWidth="1"/>
    <col min="13313" max="13313" width="25.4609375" customWidth="1"/>
    <col min="13314" max="13315" width="12.4609375" customWidth="1"/>
    <col min="13316" max="13316" width="12.3046875" customWidth="1"/>
    <col min="13317" max="13317" width="13" customWidth="1"/>
    <col min="13318" max="13318" width="10.84375" customWidth="1"/>
    <col min="13319" max="13319" width="11.07421875" customWidth="1"/>
    <col min="13320" max="13320" width="12.84375" customWidth="1"/>
    <col min="13321" max="13321" width="12.53515625" customWidth="1"/>
    <col min="13322" max="13326" width="0" hidden="1" customWidth="1"/>
    <col min="13569" max="13569" width="25.4609375" customWidth="1"/>
    <col min="13570" max="13571" width="12.4609375" customWidth="1"/>
    <col min="13572" max="13572" width="12.3046875" customWidth="1"/>
    <col min="13573" max="13573" width="13" customWidth="1"/>
    <col min="13574" max="13574" width="10.84375" customWidth="1"/>
    <col min="13575" max="13575" width="11.07421875" customWidth="1"/>
    <col min="13576" max="13576" width="12.84375" customWidth="1"/>
    <col min="13577" max="13577" width="12.53515625" customWidth="1"/>
    <col min="13578" max="13582" width="0" hidden="1" customWidth="1"/>
    <col min="13825" max="13825" width="25.4609375" customWidth="1"/>
    <col min="13826" max="13827" width="12.4609375" customWidth="1"/>
    <col min="13828" max="13828" width="12.3046875" customWidth="1"/>
    <col min="13829" max="13829" width="13" customWidth="1"/>
    <col min="13830" max="13830" width="10.84375" customWidth="1"/>
    <col min="13831" max="13831" width="11.07421875" customWidth="1"/>
    <col min="13832" max="13832" width="12.84375" customWidth="1"/>
    <col min="13833" max="13833" width="12.53515625" customWidth="1"/>
    <col min="13834" max="13838" width="0" hidden="1" customWidth="1"/>
    <col min="14081" max="14081" width="25.4609375" customWidth="1"/>
    <col min="14082" max="14083" width="12.4609375" customWidth="1"/>
    <col min="14084" max="14084" width="12.3046875" customWidth="1"/>
    <col min="14085" max="14085" width="13" customWidth="1"/>
    <col min="14086" max="14086" width="10.84375" customWidth="1"/>
    <col min="14087" max="14087" width="11.07421875" customWidth="1"/>
    <col min="14088" max="14088" width="12.84375" customWidth="1"/>
    <col min="14089" max="14089" width="12.53515625" customWidth="1"/>
    <col min="14090" max="14094" width="0" hidden="1" customWidth="1"/>
    <col min="14337" max="14337" width="25.4609375" customWidth="1"/>
    <col min="14338" max="14339" width="12.4609375" customWidth="1"/>
    <col min="14340" max="14340" width="12.3046875" customWidth="1"/>
    <col min="14341" max="14341" width="13" customWidth="1"/>
    <col min="14342" max="14342" width="10.84375" customWidth="1"/>
    <col min="14343" max="14343" width="11.07421875" customWidth="1"/>
    <col min="14344" max="14344" width="12.84375" customWidth="1"/>
    <col min="14345" max="14345" width="12.53515625" customWidth="1"/>
    <col min="14346" max="14350" width="0" hidden="1" customWidth="1"/>
    <col min="14593" max="14593" width="25.4609375" customWidth="1"/>
    <col min="14594" max="14595" width="12.4609375" customWidth="1"/>
    <col min="14596" max="14596" width="12.3046875" customWidth="1"/>
    <col min="14597" max="14597" width="13" customWidth="1"/>
    <col min="14598" max="14598" width="10.84375" customWidth="1"/>
    <col min="14599" max="14599" width="11.07421875" customWidth="1"/>
    <col min="14600" max="14600" width="12.84375" customWidth="1"/>
    <col min="14601" max="14601" width="12.53515625" customWidth="1"/>
    <col min="14602" max="14606" width="0" hidden="1" customWidth="1"/>
    <col min="14849" max="14849" width="25.4609375" customWidth="1"/>
    <col min="14850" max="14851" width="12.4609375" customWidth="1"/>
    <col min="14852" max="14852" width="12.3046875" customWidth="1"/>
    <col min="14853" max="14853" width="13" customWidth="1"/>
    <col min="14854" max="14854" width="10.84375" customWidth="1"/>
    <col min="14855" max="14855" width="11.07421875" customWidth="1"/>
    <col min="14856" max="14856" width="12.84375" customWidth="1"/>
    <col min="14857" max="14857" width="12.53515625" customWidth="1"/>
    <col min="14858" max="14862" width="0" hidden="1" customWidth="1"/>
    <col min="15105" max="15105" width="25.4609375" customWidth="1"/>
    <col min="15106" max="15107" width="12.4609375" customWidth="1"/>
    <col min="15108" max="15108" width="12.3046875" customWidth="1"/>
    <col min="15109" max="15109" width="13" customWidth="1"/>
    <col min="15110" max="15110" width="10.84375" customWidth="1"/>
    <col min="15111" max="15111" width="11.07421875" customWidth="1"/>
    <col min="15112" max="15112" width="12.84375" customWidth="1"/>
    <col min="15113" max="15113" width="12.53515625" customWidth="1"/>
    <col min="15114" max="15118" width="0" hidden="1" customWidth="1"/>
    <col min="15361" max="15361" width="25.4609375" customWidth="1"/>
    <col min="15362" max="15363" width="12.4609375" customWidth="1"/>
    <col min="15364" max="15364" width="12.3046875" customWidth="1"/>
    <col min="15365" max="15365" width="13" customWidth="1"/>
    <col min="15366" max="15366" width="10.84375" customWidth="1"/>
    <col min="15367" max="15367" width="11.07421875" customWidth="1"/>
    <col min="15368" max="15368" width="12.84375" customWidth="1"/>
    <col min="15369" max="15369" width="12.53515625" customWidth="1"/>
    <col min="15370" max="15374" width="0" hidden="1" customWidth="1"/>
    <col min="15617" max="15617" width="25.4609375" customWidth="1"/>
    <col min="15618" max="15619" width="12.4609375" customWidth="1"/>
    <col min="15620" max="15620" width="12.3046875" customWidth="1"/>
    <col min="15621" max="15621" width="13" customWidth="1"/>
    <col min="15622" max="15622" width="10.84375" customWidth="1"/>
    <col min="15623" max="15623" width="11.07421875" customWidth="1"/>
    <col min="15624" max="15624" width="12.84375" customWidth="1"/>
    <col min="15625" max="15625" width="12.53515625" customWidth="1"/>
    <col min="15626" max="15630" width="0" hidden="1" customWidth="1"/>
    <col min="15873" max="15873" width="25.4609375" customWidth="1"/>
    <col min="15874" max="15875" width="12.4609375" customWidth="1"/>
    <col min="15876" max="15876" width="12.3046875" customWidth="1"/>
    <col min="15877" max="15877" width="13" customWidth="1"/>
    <col min="15878" max="15878" width="10.84375" customWidth="1"/>
    <col min="15879" max="15879" width="11.07421875" customWidth="1"/>
    <col min="15880" max="15880" width="12.84375" customWidth="1"/>
    <col min="15881" max="15881" width="12.53515625" customWidth="1"/>
    <col min="15882" max="15886" width="0" hidden="1" customWidth="1"/>
    <col min="16129" max="16129" width="25.4609375" customWidth="1"/>
    <col min="16130" max="16131" width="12.4609375" customWidth="1"/>
    <col min="16132" max="16132" width="12.3046875" customWidth="1"/>
    <col min="16133" max="16133" width="13" customWidth="1"/>
    <col min="16134" max="16134" width="10.84375" customWidth="1"/>
    <col min="16135" max="16135" width="11.07421875" customWidth="1"/>
    <col min="16136" max="16136" width="12.84375" customWidth="1"/>
    <col min="16137" max="16137" width="12.53515625" customWidth="1"/>
    <col min="16138" max="16142" width="0" hidden="1" customWidth="1"/>
  </cols>
  <sheetData>
    <row r="1" spans="1:10" x14ac:dyDescent="0.3">
      <c r="A1" s="408" t="s">
        <v>426</v>
      </c>
      <c r="B1" s="409"/>
      <c r="C1" s="409"/>
      <c r="D1" s="409"/>
      <c r="E1" s="409"/>
      <c r="F1" s="409"/>
      <c r="G1" s="409"/>
      <c r="H1" s="409"/>
      <c r="I1" s="409"/>
    </row>
    <row r="2" spans="1:10" x14ac:dyDescent="0.3">
      <c r="E2" s="407" t="s">
        <v>427</v>
      </c>
      <c r="F2" s="407"/>
      <c r="G2" s="407"/>
      <c r="H2" s="407"/>
      <c r="I2" s="407"/>
    </row>
    <row r="3" spans="1:10" ht="15" x14ac:dyDescent="0.35">
      <c r="A3" s="315" t="s">
        <v>379</v>
      </c>
      <c r="B3" s="315"/>
      <c r="C3" s="315"/>
      <c r="D3" s="315"/>
      <c r="E3" s="315"/>
      <c r="F3" s="315"/>
      <c r="G3" s="315"/>
      <c r="H3" s="315"/>
      <c r="I3" s="315"/>
    </row>
    <row r="4" spans="1:10" ht="12.9" thickBot="1" x14ac:dyDescent="0.35">
      <c r="A4" s="13"/>
      <c r="B4" s="2"/>
      <c r="C4" s="2"/>
      <c r="D4" s="2"/>
      <c r="E4" s="2"/>
      <c r="F4" s="2"/>
      <c r="G4" s="319" t="s">
        <v>342</v>
      </c>
      <c r="H4" s="320"/>
      <c r="I4" s="320"/>
    </row>
    <row r="5" spans="1:10" ht="45.75" customHeight="1" thickBot="1" x14ac:dyDescent="0.35">
      <c r="A5" s="45" t="s">
        <v>8</v>
      </c>
      <c r="B5" s="46" t="s">
        <v>3</v>
      </c>
      <c r="C5" s="47" t="s">
        <v>55</v>
      </c>
      <c r="D5" s="47" t="s">
        <v>30</v>
      </c>
      <c r="E5" s="47" t="s">
        <v>226</v>
      </c>
      <c r="F5" s="47" t="s">
        <v>227</v>
      </c>
      <c r="G5" s="47" t="s">
        <v>228</v>
      </c>
      <c r="H5" s="156" t="s">
        <v>233</v>
      </c>
      <c r="I5" s="48" t="s">
        <v>14</v>
      </c>
    </row>
    <row r="6" spans="1:10" ht="12.75" customHeight="1" x14ac:dyDescent="0.3">
      <c r="A6" s="42" t="s">
        <v>224</v>
      </c>
      <c r="B6" s="4"/>
      <c r="C6" s="5"/>
      <c r="D6" s="5"/>
      <c r="E6" s="5"/>
      <c r="F6" s="5"/>
      <c r="G6" s="5"/>
      <c r="H6" s="157"/>
      <c r="I6" s="37"/>
    </row>
    <row r="7" spans="1:10" ht="12.75" customHeight="1" x14ac:dyDescent="0.3">
      <c r="A7" s="39" t="s">
        <v>225</v>
      </c>
      <c r="B7" s="133">
        <v>29771509</v>
      </c>
      <c r="C7" s="133">
        <v>5798078</v>
      </c>
      <c r="D7" s="133">
        <v>6675439</v>
      </c>
      <c r="E7" s="86"/>
      <c r="F7" s="6"/>
      <c r="G7" s="86"/>
      <c r="H7" s="158"/>
      <c r="I7" s="88">
        <f>SUM(B7:G7)</f>
        <v>42245026</v>
      </c>
    </row>
    <row r="8" spans="1:10" ht="12.75" customHeight="1" x14ac:dyDescent="0.3">
      <c r="A8" s="23" t="s">
        <v>215</v>
      </c>
      <c r="B8" s="6">
        <v>19544114</v>
      </c>
      <c r="C8" s="6">
        <v>4376527</v>
      </c>
      <c r="D8" s="6">
        <v>4062720</v>
      </c>
      <c r="E8" s="87"/>
      <c r="F8" s="6"/>
      <c r="G8" s="6"/>
      <c r="H8" s="143"/>
      <c r="I8" s="88">
        <f>SUM(B8:G8)</f>
        <v>27983361</v>
      </c>
    </row>
    <row r="9" spans="1:10" ht="12.75" customHeight="1" x14ac:dyDescent="0.3">
      <c r="A9" s="22" t="s">
        <v>428</v>
      </c>
      <c r="B9" s="86">
        <f>SUM(B7:B8)</f>
        <v>49315623</v>
      </c>
      <c r="C9" s="86">
        <f t="shared" ref="C9:I9" si="0">SUM(C7:C8)</f>
        <v>10174605</v>
      </c>
      <c r="D9" s="86">
        <f t="shared" si="0"/>
        <v>10738159</v>
      </c>
      <c r="E9" s="86">
        <f t="shared" si="0"/>
        <v>0</v>
      </c>
      <c r="F9" s="86">
        <f t="shared" si="0"/>
        <v>0</v>
      </c>
      <c r="G9" s="86">
        <f t="shared" si="0"/>
        <v>0</v>
      </c>
      <c r="H9" s="86"/>
      <c r="I9" s="86">
        <f t="shared" si="0"/>
        <v>70228387</v>
      </c>
    </row>
    <row r="10" spans="1:10" ht="12.75" customHeight="1" x14ac:dyDescent="0.3">
      <c r="A10" s="22"/>
      <c r="B10" s="6"/>
      <c r="C10" s="6"/>
      <c r="D10" s="6"/>
      <c r="E10" s="6"/>
      <c r="F10" s="6"/>
      <c r="G10" s="6"/>
      <c r="H10" s="143"/>
      <c r="I10" s="143"/>
    </row>
    <row r="11" spans="1:10" ht="12.75" customHeight="1" x14ac:dyDescent="0.3">
      <c r="A11" s="22" t="s">
        <v>151</v>
      </c>
      <c r="B11" s="133"/>
      <c r="C11" s="133"/>
      <c r="D11" s="133"/>
      <c r="E11" s="133"/>
      <c r="F11" s="133"/>
      <c r="G11" s="133"/>
      <c r="H11" s="159"/>
      <c r="I11" s="88">
        <f>SUM(B11:G11)</f>
        <v>0</v>
      </c>
    </row>
    <row r="12" spans="1:10" ht="12.75" customHeight="1" x14ac:dyDescent="0.3">
      <c r="A12" s="23" t="s">
        <v>171</v>
      </c>
      <c r="B12" s="133">
        <v>13075000</v>
      </c>
      <c r="C12" s="133">
        <v>2656000</v>
      </c>
      <c r="D12" s="133">
        <v>4334000</v>
      </c>
      <c r="E12" s="133">
        <v>1530000</v>
      </c>
      <c r="F12" s="133">
        <v>1446000</v>
      </c>
      <c r="G12" s="133">
        <v>49066000</v>
      </c>
      <c r="H12" s="159">
        <v>142761219</v>
      </c>
      <c r="I12" s="88">
        <f>SUM(B12:H12)</f>
        <v>214868219</v>
      </c>
    </row>
    <row r="13" spans="1:10" ht="12.75" customHeight="1" x14ac:dyDescent="0.3">
      <c r="A13" s="23" t="s">
        <v>345</v>
      </c>
      <c r="B13" s="133">
        <v>197000</v>
      </c>
      <c r="C13" s="133"/>
      <c r="D13" s="133">
        <v>53000</v>
      </c>
      <c r="E13" s="133"/>
      <c r="F13" s="133"/>
      <c r="G13" s="133"/>
      <c r="H13" s="159"/>
      <c r="I13" s="88">
        <f t="shared" ref="I13:I30" si="1">SUM(B13:H13)</f>
        <v>250000</v>
      </c>
    </row>
    <row r="14" spans="1:10" ht="12.75" customHeight="1" x14ac:dyDescent="0.3">
      <c r="A14" s="23" t="s">
        <v>46</v>
      </c>
      <c r="B14" s="133">
        <v>1339000</v>
      </c>
      <c r="C14" s="133">
        <v>303000</v>
      </c>
      <c r="D14" s="133">
        <v>1063000</v>
      </c>
      <c r="E14" s="133"/>
      <c r="F14" s="133"/>
      <c r="G14" s="133"/>
      <c r="H14" s="159"/>
      <c r="I14" s="88">
        <f t="shared" si="1"/>
        <v>2705000</v>
      </c>
      <c r="J14" s="19"/>
    </row>
    <row r="15" spans="1:10" ht="12.75" customHeight="1" x14ac:dyDescent="0.3">
      <c r="A15" s="84" t="s">
        <v>323</v>
      </c>
      <c r="B15" s="133"/>
      <c r="C15" s="133"/>
      <c r="D15" s="133">
        <v>502000</v>
      </c>
      <c r="E15" s="133"/>
      <c r="F15" s="133"/>
      <c r="G15" s="133"/>
      <c r="H15" s="159"/>
      <c r="I15" s="88">
        <f t="shared" si="1"/>
        <v>502000</v>
      </c>
      <c r="J15" s="19"/>
    </row>
    <row r="16" spans="1:10" ht="12.75" customHeight="1" x14ac:dyDescent="0.3">
      <c r="A16" s="38" t="s">
        <v>324</v>
      </c>
      <c r="B16" s="133"/>
      <c r="C16" s="133"/>
      <c r="D16" s="133">
        <v>2000000</v>
      </c>
      <c r="E16" s="133"/>
      <c r="F16" s="133"/>
      <c r="G16" s="133"/>
      <c r="H16" s="159"/>
      <c r="I16" s="88">
        <f t="shared" si="1"/>
        <v>2000000</v>
      </c>
      <c r="J16" s="19"/>
    </row>
    <row r="17" spans="1:10" ht="12.75" customHeight="1" x14ac:dyDescent="0.3">
      <c r="A17" s="38" t="s">
        <v>325</v>
      </c>
      <c r="B17" s="133"/>
      <c r="C17" s="133"/>
      <c r="D17" s="133"/>
      <c r="E17" s="133">
        <v>8640264</v>
      </c>
      <c r="F17" s="133"/>
      <c r="G17" s="133"/>
      <c r="H17" s="159"/>
      <c r="I17" s="88">
        <f t="shared" si="1"/>
        <v>8640264</v>
      </c>
      <c r="J17" s="19"/>
    </row>
    <row r="18" spans="1:10" ht="12.75" customHeight="1" x14ac:dyDescent="0.3">
      <c r="A18" s="38" t="s">
        <v>176</v>
      </c>
      <c r="B18" s="133">
        <v>4974000</v>
      </c>
      <c r="C18" s="133">
        <v>589000</v>
      </c>
      <c r="D18" s="133">
        <v>330000</v>
      </c>
      <c r="E18" s="133"/>
      <c r="F18" s="133"/>
      <c r="G18" s="133"/>
      <c r="H18" s="159"/>
      <c r="I18" s="88">
        <f t="shared" si="1"/>
        <v>5893000</v>
      </c>
      <c r="J18" s="19"/>
    </row>
    <row r="19" spans="1:10" ht="12.75" customHeight="1" x14ac:dyDescent="0.3">
      <c r="A19" s="23" t="s">
        <v>326</v>
      </c>
      <c r="B19" s="133"/>
      <c r="C19" s="133"/>
      <c r="D19" s="133">
        <v>14415000</v>
      </c>
      <c r="E19" s="133"/>
      <c r="F19" s="133"/>
      <c r="G19" s="133">
        <v>13179290</v>
      </c>
      <c r="H19" s="159"/>
      <c r="I19" s="88">
        <f t="shared" si="1"/>
        <v>27594290</v>
      </c>
      <c r="J19" s="19"/>
    </row>
    <row r="20" spans="1:10" ht="12.75" customHeight="1" x14ac:dyDescent="0.3">
      <c r="A20" s="23" t="s">
        <v>327</v>
      </c>
      <c r="B20" s="133"/>
      <c r="C20" s="133"/>
      <c r="D20" s="133">
        <v>190000</v>
      </c>
      <c r="E20" s="133"/>
      <c r="F20" s="133"/>
      <c r="G20" s="133"/>
      <c r="H20" s="159"/>
      <c r="I20" s="88">
        <f t="shared" si="1"/>
        <v>190000</v>
      </c>
      <c r="J20" s="19"/>
    </row>
    <row r="21" spans="1:10" ht="12.75" customHeight="1" x14ac:dyDescent="0.3">
      <c r="A21" s="23" t="s">
        <v>45</v>
      </c>
      <c r="B21" s="133"/>
      <c r="C21" s="133"/>
      <c r="D21" s="133">
        <v>127000</v>
      </c>
      <c r="E21" s="133"/>
      <c r="F21" s="133"/>
      <c r="G21" s="133"/>
      <c r="H21" s="159"/>
      <c r="I21" s="88">
        <f t="shared" si="1"/>
        <v>127000</v>
      </c>
      <c r="J21" s="19"/>
    </row>
    <row r="22" spans="1:10" ht="12.75" customHeight="1" x14ac:dyDescent="0.3">
      <c r="A22" s="23" t="s">
        <v>9</v>
      </c>
      <c r="B22" s="133"/>
      <c r="C22" s="133"/>
      <c r="D22" s="133">
        <v>4946000</v>
      </c>
      <c r="E22" s="133"/>
      <c r="F22" s="133"/>
      <c r="G22" s="133"/>
      <c r="H22" s="159"/>
      <c r="I22" s="88">
        <f t="shared" si="1"/>
        <v>4946000</v>
      </c>
      <c r="J22" s="19"/>
    </row>
    <row r="23" spans="1:10" ht="12.75" customHeight="1" x14ac:dyDescent="0.3">
      <c r="A23" s="23" t="s">
        <v>172</v>
      </c>
      <c r="B23" s="133">
        <v>6738000</v>
      </c>
      <c r="C23" s="133">
        <v>1298000</v>
      </c>
      <c r="D23" s="133">
        <v>2234000</v>
      </c>
      <c r="E23" s="133"/>
      <c r="F23" s="133"/>
      <c r="G23" s="133"/>
      <c r="H23" s="159"/>
      <c r="I23" s="88">
        <f t="shared" si="1"/>
        <v>10270000</v>
      </c>
    </row>
    <row r="24" spans="1:10" ht="12.75" customHeight="1" x14ac:dyDescent="0.3">
      <c r="A24" s="23" t="s">
        <v>328</v>
      </c>
      <c r="B24" s="133">
        <v>8885752</v>
      </c>
      <c r="C24" s="133">
        <v>1320000</v>
      </c>
      <c r="D24" s="133">
        <v>6063000</v>
      </c>
      <c r="E24" s="133">
        <v>2293000</v>
      </c>
      <c r="F24" s="133"/>
      <c r="G24" s="133"/>
      <c r="H24" s="159"/>
      <c r="I24" s="88">
        <f t="shared" si="1"/>
        <v>18561752</v>
      </c>
    </row>
    <row r="25" spans="1:10" ht="12.75" customHeight="1" x14ac:dyDescent="0.3">
      <c r="A25" s="39" t="s">
        <v>53</v>
      </c>
      <c r="B25" s="133">
        <v>480000</v>
      </c>
      <c r="C25" s="133">
        <v>94000</v>
      </c>
      <c r="D25" s="133">
        <v>1052000</v>
      </c>
      <c r="E25" s="133"/>
      <c r="F25" s="133"/>
      <c r="G25" s="133"/>
      <c r="H25" s="159"/>
      <c r="I25" s="88">
        <f t="shared" si="1"/>
        <v>1626000</v>
      </c>
    </row>
    <row r="26" spans="1:10" ht="12.75" customHeight="1" x14ac:dyDescent="0.3">
      <c r="A26" s="38" t="s">
        <v>382</v>
      </c>
      <c r="B26" s="133">
        <v>5528000</v>
      </c>
      <c r="C26" s="133">
        <v>1241000</v>
      </c>
      <c r="D26" s="133">
        <v>2898000</v>
      </c>
      <c r="E26" s="133">
        <v>1000000</v>
      </c>
      <c r="F26" s="133"/>
      <c r="G26" s="133"/>
      <c r="H26" s="159"/>
      <c r="I26" s="88">
        <f t="shared" si="1"/>
        <v>10667000</v>
      </c>
    </row>
    <row r="27" spans="1:10" ht="12.75" customHeight="1" x14ac:dyDescent="0.3">
      <c r="A27" s="23" t="s">
        <v>173</v>
      </c>
      <c r="B27" s="133"/>
      <c r="C27" s="133"/>
      <c r="D27" s="133">
        <v>2799000</v>
      </c>
      <c r="E27" s="133"/>
      <c r="F27" s="133"/>
      <c r="G27" s="133"/>
      <c r="H27" s="159"/>
      <c r="I27" s="88">
        <f t="shared" si="1"/>
        <v>2799000</v>
      </c>
    </row>
    <row r="28" spans="1:10" ht="12.75" customHeight="1" x14ac:dyDescent="0.3">
      <c r="A28" s="38" t="s">
        <v>329</v>
      </c>
      <c r="B28" s="133"/>
      <c r="C28" s="133"/>
      <c r="D28" s="133"/>
      <c r="E28" s="133">
        <v>1200000</v>
      </c>
      <c r="F28" s="133"/>
      <c r="G28" s="133"/>
      <c r="H28" s="159"/>
      <c r="I28" s="88">
        <f t="shared" si="1"/>
        <v>1200000</v>
      </c>
    </row>
    <row r="29" spans="1:10" ht="12.75" customHeight="1" x14ac:dyDescent="0.3">
      <c r="A29" s="38" t="s">
        <v>346</v>
      </c>
      <c r="B29" s="133"/>
      <c r="C29" s="133"/>
      <c r="D29" s="133"/>
      <c r="E29" s="133"/>
      <c r="F29" s="133"/>
      <c r="G29" s="133"/>
      <c r="H29" s="159"/>
      <c r="I29" s="88">
        <f t="shared" si="1"/>
        <v>0</v>
      </c>
    </row>
    <row r="30" spans="1:10" ht="12.75" customHeight="1" x14ac:dyDescent="0.3">
      <c r="A30" s="23" t="s">
        <v>233</v>
      </c>
      <c r="B30" s="133"/>
      <c r="C30" s="133"/>
      <c r="D30" s="133"/>
      <c r="E30" s="133"/>
      <c r="F30" s="133"/>
      <c r="G30" s="133"/>
      <c r="H30" s="159"/>
      <c r="I30" s="88">
        <f t="shared" si="1"/>
        <v>0</v>
      </c>
    </row>
    <row r="31" spans="1:10" ht="12.75" customHeight="1" x14ac:dyDescent="0.3">
      <c r="A31" s="85" t="s">
        <v>67</v>
      </c>
      <c r="B31" s="134">
        <f>SUM(B12:B30)</f>
        <v>41216752</v>
      </c>
      <c r="C31" s="134">
        <f t="shared" ref="C31:H31" si="2">SUM(C12:C30)</f>
        <v>7501000</v>
      </c>
      <c r="D31" s="134">
        <f t="shared" si="2"/>
        <v>43006000</v>
      </c>
      <c r="E31" s="134">
        <f t="shared" si="2"/>
        <v>14663264</v>
      </c>
      <c r="F31" s="134">
        <f t="shared" si="2"/>
        <v>1446000</v>
      </c>
      <c r="G31" s="134">
        <f t="shared" si="2"/>
        <v>62245290</v>
      </c>
      <c r="H31" s="134">
        <f t="shared" si="2"/>
        <v>142761219</v>
      </c>
      <c r="I31" s="155">
        <f>SUM(B31:H31)</f>
        <v>312839525</v>
      </c>
    </row>
    <row r="32" spans="1:10" ht="12.75" customHeight="1" x14ac:dyDescent="0.3">
      <c r="A32" s="85"/>
      <c r="B32" s="134"/>
      <c r="C32" s="134"/>
      <c r="D32" s="134"/>
      <c r="E32" s="134"/>
      <c r="F32" s="134"/>
      <c r="G32" s="134"/>
      <c r="H32" s="160"/>
      <c r="I32" s="88"/>
    </row>
    <row r="33" spans="1:9" ht="12.75" customHeight="1" x14ac:dyDescent="0.3">
      <c r="A33" s="85" t="s">
        <v>160</v>
      </c>
      <c r="B33" s="134"/>
      <c r="C33" s="134"/>
      <c r="D33" s="134"/>
      <c r="E33" s="134"/>
      <c r="F33" s="134"/>
      <c r="G33" s="134"/>
      <c r="H33" s="160"/>
      <c r="I33" s="88">
        <f>SUM(B33:H33)</f>
        <v>0</v>
      </c>
    </row>
    <row r="34" spans="1:9" ht="12.75" customHeight="1" x14ac:dyDescent="0.3">
      <c r="A34" s="23" t="s">
        <v>229</v>
      </c>
      <c r="B34" s="133">
        <v>3644000</v>
      </c>
      <c r="C34" s="133">
        <v>723000</v>
      </c>
      <c r="D34" s="133">
        <v>2493000</v>
      </c>
      <c r="E34" s="133"/>
      <c r="F34" s="133"/>
      <c r="G34" s="133">
        <v>15618000</v>
      </c>
      <c r="H34" s="159"/>
      <c r="I34" s="88">
        <f>SUM(B34:H34)</f>
        <v>22478000</v>
      </c>
    </row>
    <row r="35" spans="1:9" ht="12.75" customHeight="1" x14ac:dyDescent="0.3">
      <c r="A35" s="23" t="s">
        <v>381</v>
      </c>
      <c r="B35" s="133"/>
      <c r="C35" s="133"/>
      <c r="D35" s="133"/>
      <c r="E35" s="133">
        <v>60000</v>
      </c>
      <c r="F35" s="133"/>
      <c r="G35" s="133"/>
      <c r="H35" s="159"/>
      <c r="I35" s="88">
        <f>SUM(B35:H35)</f>
        <v>60000</v>
      </c>
    </row>
    <row r="36" spans="1:9" ht="12.75" customHeight="1" x14ac:dyDescent="0.3">
      <c r="A36" s="23" t="s">
        <v>52</v>
      </c>
      <c r="B36" s="133"/>
      <c r="C36" s="133"/>
      <c r="D36" s="133"/>
      <c r="E36" s="133">
        <v>410000</v>
      </c>
      <c r="F36" s="133"/>
      <c r="G36" s="133"/>
      <c r="H36" s="159"/>
      <c r="I36" s="88">
        <f>SUM(B36:H36)</f>
        <v>410000</v>
      </c>
    </row>
    <row r="37" spans="1:9" ht="12.75" customHeight="1" x14ac:dyDescent="0.3">
      <c r="A37" s="85" t="s">
        <v>161</v>
      </c>
      <c r="B37" s="134">
        <f>SUM(B34:B36)</f>
        <v>3644000</v>
      </c>
      <c r="C37" s="134">
        <f t="shared" ref="C37:H37" si="3">SUM(C34:C36)</f>
        <v>723000</v>
      </c>
      <c r="D37" s="134">
        <f t="shared" si="3"/>
        <v>2493000</v>
      </c>
      <c r="E37" s="134">
        <f t="shared" si="3"/>
        <v>470000</v>
      </c>
      <c r="F37" s="134">
        <f t="shared" si="3"/>
        <v>0</v>
      </c>
      <c r="G37" s="134">
        <f t="shared" si="3"/>
        <v>15618000</v>
      </c>
      <c r="H37" s="134">
        <f t="shared" si="3"/>
        <v>0</v>
      </c>
      <c r="I37" s="155">
        <f>SUM(B37:H37)</f>
        <v>22948000</v>
      </c>
    </row>
    <row r="38" spans="1:9" ht="12.75" customHeight="1" x14ac:dyDescent="0.3">
      <c r="A38" s="85"/>
      <c r="B38" s="134"/>
      <c r="C38" s="134"/>
      <c r="D38" s="134"/>
      <c r="E38" s="134"/>
      <c r="F38" s="134"/>
      <c r="G38" s="134"/>
      <c r="H38" s="160"/>
      <c r="I38" s="88"/>
    </row>
    <row r="39" spans="1:9" ht="12.75" customHeight="1" x14ac:dyDescent="0.3">
      <c r="A39" s="40" t="s">
        <v>157</v>
      </c>
      <c r="B39" s="141"/>
      <c r="C39" s="141"/>
      <c r="D39" s="141"/>
      <c r="E39" s="141"/>
      <c r="F39" s="141"/>
      <c r="G39" s="141"/>
      <c r="H39" s="161"/>
      <c r="I39" s="88">
        <f>SUM(B39:H39)</f>
        <v>0</v>
      </c>
    </row>
    <row r="40" spans="1:9" ht="12.75" customHeight="1" x14ac:dyDescent="0.3">
      <c r="A40" s="84" t="s">
        <v>373</v>
      </c>
      <c r="B40" s="134">
        <v>6227000</v>
      </c>
      <c r="C40" s="134">
        <v>1231000</v>
      </c>
      <c r="D40" s="133">
        <v>132000</v>
      </c>
      <c r="E40" s="133"/>
      <c r="F40" s="134"/>
      <c r="G40" s="134"/>
      <c r="H40" s="160"/>
      <c r="I40" s="88">
        <f>SUM(B40:H40)</f>
        <v>7590000</v>
      </c>
    </row>
    <row r="41" spans="1:9" ht="12.75" customHeight="1" x14ac:dyDescent="0.3">
      <c r="A41" s="23" t="s">
        <v>347</v>
      </c>
      <c r="B41" s="133"/>
      <c r="C41" s="133"/>
      <c r="D41" s="133"/>
      <c r="E41" s="133">
        <v>6000000</v>
      </c>
      <c r="F41" s="133"/>
      <c r="G41" s="133"/>
      <c r="H41" s="159"/>
      <c r="I41" s="88">
        <f>SUM(B41:H41)</f>
        <v>6000000</v>
      </c>
    </row>
    <row r="42" spans="1:9" ht="12.75" customHeight="1" x14ac:dyDescent="0.3">
      <c r="A42" s="40" t="s">
        <v>162</v>
      </c>
      <c r="B42" s="86">
        <f>SUM(B40:B41)</f>
        <v>6227000</v>
      </c>
      <c r="C42" s="86">
        <f t="shared" ref="C42:H42" si="4">SUM(C40:C41)</f>
        <v>1231000</v>
      </c>
      <c r="D42" s="86">
        <f t="shared" si="4"/>
        <v>132000</v>
      </c>
      <c r="E42" s="86">
        <f t="shared" si="4"/>
        <v>6000000</v>
      </c>
      <c r="F42" s="86">
        <f t="shared" si="4"/>
        <v>0</v>
      </c>
      <c r="G42" s="86">
        <f t="shared" si="4"/>
        <v>0</v>
      </c>
      <c r="H42" s="86">
        <f t="shared" si="4"/>
        <v>0</v>
      </c>
      <c r="I42" s="155">
        <f>SUM(B42:G42)</f>
        <v>13590000</v>
      </c>
    </row>
    <row r="43" spans="1:9" ht="12.75" customHeight="1" x14ac:dyDescent="0.3">
      <c r="A43" s="42" t="s">
        <v>152</v>
      </c>
      <c r="B43" s="86">
        <f>SUM(B42+B37+B31)</f>
        <v>51087752</v>
      </c>
      <c r="C43" s="86">
        <f t="shared" ref="C43:I43" si="5">SUM(C42+C37+C31)</f>
        <v>9455000</v>
      </c>
      <c r="D43" s="86">
        <f t="shared" si="5"/>
        <v>45631000</v>
      </c>
      <c r="E43" s="86">
        <f t="shared" si="5"/>
        <v>21133264</v>
      </c>
      <c r="F43" s="86">
        <f t="shared" si="5"/>
        <v>1446000</v>
      </c>
      <c r="G43" s="86">
        <f t="shared" si="5"/>
        <v>77863290</v>
      </c>
      <c r="H43" s="86">
        <f t="shared" si="5"/>
        <v>142761219</v>
      </c>
      <c r="I43" s="86">
        <f t="shared" si="5"/>
        <v>349377525</v>
      </c>
    </row>
    <row r="44" spans="1:9" ht="12.75" customHeight="1" x14ac:dyDescent="0.3">
      <c r="A44" s="85"/>
      <c r="B44" s="86"/>
      <c r="C44" s="86"/>
      <c r="D44" s="86"/>
      <c r="E44" s="86"/>
      <c r="F44" s="86"/>
      <c r="G44" s="86"/>
      <c r="H44" s="158"/>
      <c r="I44" s="88"/>
    </row>
    <row r="45" spans="1:9" ht="12.75" customHeight="1" x14ac:dyDescent="0.3">
      <c r="A45" s="41" t="s">
        <v>174</v>
      </c>
      <c r="B45" s="11"/>
      <c r="C45" s="12"/>
      <c r="D45" s="12"/>
      <c r="E45" s="12"/>
      <c r="F45" s="12"/>
      <c r="G45" s="12"/>
      <c r="H45" s="163"/>
      <c r="I45" s="88">
        <f>SUM(B45:G45)</f>
        <v>0</v>
      </c>
    </row>
    <row r="46" spans="1:9" ht="12.75" customHeight="1" x14ac:dyDescent="0.3">
      <c r="A46" s="41" t="s">
        <v>153</v>
      </c>
      <c r="B46" s="6">
        <v>37074000</v>
      </c>
      <c r="C46" s="6">
        <v>7566000</v>
      </c>
      <c r="D46" s="6">
        <v>5934840</v>
      </c>
      <c r="E46" s="6"/>
      <c r="F46" s="87">
        <v>267000</v>
      </c>
      <c r="G46" s="10"/>
      <c r="H46" s="162"/>
      <c r="I46" s="88">
        <f>SUM(B46:G46)</f>
        <v>50841840</v>
      </c>
    </row>
    <row r="47" spans="1:9" ht="12.75" customHeight="1" x14ac:dyDescent="0.3">
      <c r="A47" s="40" t="s">
        <v>380</v>
      </c>
      <c r="B47" s="142">
        <v>4371000</v>
      </c>
      <c r="C47" s="142">
        <v>904000</v>
      </c>
      <c r="D47" s="142">
        <v>587000</v>
      </c>
      <c r="E47" s="142"/>
      <c r="F47" s="142"/>
      <c r="G47" s="142"/>
      <c r="H47" s="165"/>
      <c r="I47" s="88">
        <f>SUM(B47:G47)</f>
        <v>5862000</v>
      </c>
    </row>
    <row r="48" spans="1:9" ht="12.75" customHeight="1" thickBot="1" x14ac:dyDescent="0.35">
      <c r="A48" s="85" t="s">
        <v>348</v>
      </c>
      <c r="B48" s="221">
        <v>15773000</v>
      </c>
      <c r="C48" s="221">
        <v>3268000</v>
      </c>
      <c r="D48" s="221">
        <v>27818000</v>
      </c>
      <c r="E48" s="221"/>
      <c r="F48" s="221">
        <v>700000</v>
      </c>
      <c r="G48" s="221"/>
      <c r="H48" s="222"/>
      <c r="I48" s="223">
        <f>SUM(B48:H48)</f>
        <v>47559000</v>
      </c>
    </row>
    <row r="49" spans="1:13" ht="12.75" customHeight="1" thickBot="1" x14ac:dyDescent="0.35">
      <c r="A49" s="41" t="s">
        <v>170</v>
      </c>
      <c r="B49" s="44">
        <f>SUM(B46:B48)</f>
        <v>57218000</v>
      </c>
      <c r="C49" s="44">
        <f t="shared" ref="C49:H49" si="6">SUM(C46:C48)</f>
        <v>11738000</v>
      </c>
      <c r="D49" s="44">
        <f t="shared" si="6"/>
        <v>34339840</v>
      </c>
      <c r="E49" s="44">
        <f t="shared" si="6"/>
        <v>0</v>
      </c>
      <c r="F49" s="44">
        <f t="shared" si="6"/>
        <v>967000</v>
      </c>
      <c r="G49" s="44">
        <f t="shared" si="6"/>
        <v>0</v>
      </c>
      <c r="H49" s="44">
        <f t="shared" si="6"/>
        <v>0</v>
      </c>
      <c r="I49" s="44">
        <f>SUM(I46:I48)</f>
        <v>104262840</v>
      </c>
    </row>
    <row r="50" spans="1:13" ht="18" customHeight="1" thickBot="1" x14ac:dyDescent="0.35">
      <c r="A50" s="43" t="s">
        <v>11</v>
      </c>
      <c r="B50" s="44">
        <f t="shared" ref="B50:H50" si="7">SUM(B43+B9+B49)</f>
        <v>157621375</v>
      </c>
      <c r="C50" s="44">
        <f t="shared" si="7"/>
        <v>31367605</v>
      </c>
      <c r="D50" s="44">
        <f t="shared" si="7"/>
        <v>90708999</v>
      </c>
      <c r="E50" s="44">
        <f t="shared" si="7"/>
        <v>21133264</v>
      </c>
      <c r="F50" s="44">
        <f t="shared" si="7"/>
        <v>2413000</v>
      </c>
      <c r="G50" s="44">
        <f t="shared" si="7"/>
        <v>77863290</v>
      </c>
      <c r="H50" s="44">
        <f t="shared" si="7"/>
        <v>142761219</v>
      </c>
      <c r="I50" s="44">
        <f>SUM(B50:H50)</f>
        <v>523868752</v>
      </c>
    </row>
    <row r="51" spans="1:13" ht="12.75" customHeight="1" x14ac:dyDescent="0.3">
      <c r="B51" s="89"/>
      <c r="C51" s="89"/>
      <c r="D51" s="89"/>
      <c r="E51" s="89"/>
      <c r="F51" s="89"/>
      <c r="G51" s="89"/>
      <c r="H51" s="89"/>
      <c r="I51" s="89"/>
    </row>
    <row r="59" spans="1:13" x14ac:dyDescent="0.3">
      <c r="J59" t="e">
        <f>#REF!/#REF!</f>
        <v>#REF!</v>
      </c>
      <c r="K59" t="e">
        <f>68*J59</f>
        <v>#REF!</v>
      </c>
      <c r="L59">
        <v>105</v>
      </c>
      <c r="M59">
        <v>20</v>
      </c>
    </row>
    <row r="60" spans="1:13" x14ac:dyDescent="0.3">
      <c r="J60" t="e">
        <f>#REF!/#REF!</f>
        <v>#REF!</v>
      </c>
      <c r="K60" t="e">
        <f>68*J60</f>
        <v>#REF!</v>
      </c>
      <c r="L60">
        <v>122</v>
      </c>
      <c r="M60">
        <v>23</v>
      </c>
    </row>
    <row r="61" spans="1:13" x14ac:dyDescent="0.3">
      <c r="J61" t="e">
        <f>#REF!/#REF!</f>
        <v>#REF!</v>
      </c>
      <c r="K61" t="e">
        <f>68*J61</f>
        <v>#REF!</v>
      </c>
      <c r="L61">
        <v>32</v>
      </c>
      <c r="M61">
        <v>6</v>
      </c>
    </row>
    <row r="62" spans="1:13" x14ac:dyDescent="0.3">
      <c r="J62" t="e">
        <f>#REF!/#REF!</f>
        <v>#REF!</v>
      </c>
      <c r="K62" t="e">
        <f>68*J62</f>
        <v>#REF!</v>
      </c>
      <c r="L62">
        <v>14</v>
      </c>
      <c r="M62">
        <v>3</v>
      </c>
    </row>
    <row r="63" spans="1:13" x14ac:dyDescent="0.3">
      <c r="J63" t="e">
        <f>#REF!/#REF!</f>
        <v>#REF!</v>
      </c>
      <c r="K63" t="e">
        <f>68*J63</f>
        <v>#REF!</v>
      </c>
      <c r="L63">
        <v>87</v>
      </c>
      <c r="M63">
        <v>16</v>
      </c>
    </row>
    <row r="64" spans="1:13" x14ac:dyDescent="0.3">
      <c r="J64" t="e">
        <f>SUM(J59:J63)</f>
        <v>#REF!</v>
      </c>
      <c r="K64" t="e">
        <f>SUM(K59:K63)</f>
        <v>#REF!</v>
      </c>
      <c r="L64">
        <f>SUM(L59:L63)</f>
        <v>360</v>
      </c>
      <c r="M64">
        <f>SUM(M59:M63)</f>
        <v>68</v>
      </c>
    </row>
    <row r="68" hidden="1" x14ac:dyDescent="0.3"/>
    <row r="69" hidden="1" x14ac:dyDescent="0.3"/>
  </sheetData>
  <mergeCells count="4">
    <mergeCell ref="A1:I1"/>
    <mergeCell ref="E2:I2"/>
    <mergeCell ref="A3:I3"/>
    <mergeCell ref="G4:I4"/>
  </mergeCells>
  <printOptions horizontalCentered="1"/>
  <pageMargins left="0.27" right="0.34" top="0.56000000000000005" bottom="0.48" header="0.33" footer="0.45"/>
  <pageSetup paperSize="9" scale="8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2"/>
  <sheetViews>
    <sheetView view="pageBreakPreview" zoomScaleNormal="100" zoomScaleSheetLayoutView="100" workbookViewId="0">
      <selection activeCell="F7" sqref="F7"/>
    </sheetView>
  </sheetViews>
  <sheetFormatPr defaultRowHeight="12.45" x14ac:dyDescent="0.3"/>
  <cols>
    <col min="1" max="1" width="27.69140625" customWidth="1"/>
    <col min="2" max="2" width="12.53515625" customWidth="1"/>
    <col min="3" max="3" width="11.4609375" customWidth="1"/>
    <col min="4" max="4" width="12.765625" customWidth="1"/>
    <col min="5" max="5" width="11.07421875" customWidth="1"/>
    <col min="6" max="6" width="11.69140625" customWidth="1"/>
    <col min="7" max="7" width="10.84375" customWidth="1"/>
    <col min="8" max="8" width="11.53515625" customWidth="1"/>
    <col min="9" max="9" width="12.69140625" customWidth="1"/>
  </cols>
  <sheetData>
    <row r="1" spans="1:9" x14ac:dyDescent="0.3">
      <c r="A1" s="14"/>
      <c r="E1" s="317" t="s">
        <v>409</v>
      </c>
      <c r="F1" s="318"/>
      <c r="G1" s="318"/>
      <c r="H1" s="318"/>
      <c r="I1" s="318"/>
    </row>
    <row r="2" spans="1:9" ht="15" x14ac:dyDescent="0.35">
      <c r="A2" s="315" t="s">
        <v>408</v>
      </c>
      <c r="B2" s="315"/>
      <c r="C2" s="315"/>
      <c r="D2" s="315"/>
      <c r="E2" s="315"/>
      <c r="F2" s="315"/>
      <c r="G2" s="315"/>
      <c r="H2" s="315"/>
      <c r="I2" s="315"/>
    </row>
    <row r="3" spans="1:9" ht="15" x14ac:dyDescent="0.35">
      <c r="A3" s="315" t="s">
        <v>362</v>
      </c>
      <c r="B3" s="315"/>
      <c r="C3" s="315"/>
      <c r="D3" s="315"/>
      <c r="E3" s="315"/>
      <c r="F3" s="315"/>
      <c r="G3" s="315"/>
      <c r="H3" s="315"/>
      <c r="I3" s="315"/>
    </row>
    <row r="4" spans="1:9" ht="12.9" thickBot="1" x14ac:dyDescent="0.35">
      <c r="A4" s="13"/>
      <c r="B4" s="2"/>
      <c r="C4" s="2"/>
      <c r="D4" s="2"/>
      <c r="E4" s="2"/>
      <c r="F4" s="2"/>
      <c r="G4" s="2"/>
      <c r="H4" s="319" t="s">
        <v>342</v>
      </c>
      <c r="I4" s="320"/>
    </row>
    <row r="5" spans="1:9" ht="21.9" thickBot="1" x14ac:dyDescent="0.35">
      <c r="A5" s="45" t="s">
        <v>8</v>
      </c>
      <c r="B5" s="46" t="s">
        <v>3</v>
      </c>
      <c r="C5" s="47" t="s">
        <v>55</v>
      </c>
      <c r="D5" s="47" t="s">
        <v>30</v>
      </c>
      <c r="E5" s="47" t="s">
        <v>226</v>
      </c>
      <c r="F5" s="47" t="s">
        <v>227</v>
      </c>
      <c r="G5" s="47" t="s">
        <v>228</v>
      </c>
      <c r="H5" s="156" t="s">
        <v>233</v>
      </c>
      <c r="I5" s="48" t="s">
        <v>14</v>
      </c>
    </row>
    <row r="6" spans="1:9" ht="12.9" x14ac:dyDescent="0.3">
      <c r="A6" s="42" t="s">
        <v>224</v>
      </c>
      <c r="B6" s="4"/>
      <c r="C6" s="5"/>
      <c r="D6" s="5"/>
      <c r="E6" s="5"/>
      <c r="F6" s="5"/>
      <c r="G6" s="5"/>
      <c r="H6" s="157"/>
      <c r="I6" s="37"/>
    </row>
    <row r="7" spans="1:9" ht="12.9" x14ac:dyDescent="0.3">
      <c r="A7" s="39" t="s">
        <v>225</v>
      </c>
      <c r="B7" s="133">
        <v>26200000</v>
      </c>
      <c r="C7" s="133">
        <v>6089000</v>
      </c>
      <c r="D7" s="133">
        <v>7570000</v>
      </c>
      <c r="E7" s="86"/>
      <c r="F7" s="6"/>
      <c r="G7" s="86"/>
      <c r="H7" s="158"/>
      <c r="I7" s="88">
        <f>SUM(B7:G7)</f>
        <v>39859000</v>
      </c>
    </row>
    <row r="8" spans="1:9" ht="12.9" x14ac:dyDescent="0.3">
      <c r="A8" s="23" t="s">
        <v>215</v>
      </c>
      <c r="B8" s="6">
        <v>20921284</v>
      </c>
      <c r="C8" s="6">
        <v>4953342</v>
      </c>
      <c r="D8" s="6">
        <v>3609000</v>
      </c>
      <c r="E8" s="87"/>
      <c r="F8" s="6"/>
      <c r="G8" s="6"/>
      <c r="H8" s="143"/>
      <c r="I8" s="88">
        <f>SUM(B8:G8)</f>
        <v>29483626</v>
      </c>
    </row>
    <row r="9" spans="1:9" x14ac:dyDescent="0.3">
      <c r="A9" s="22" t="s">
        <v>175</v>
      </c>
      <c r="B9" s="86">
        <f>SUM(B7:B8)</f>
        <v>47121284</v>
      </c>
      <c r="C9" s="86">
        <f t="shared" ref="C9:I9" si="0">SUM(C7:C8)</f>
        <v>11042342</v>
      </c>
      <c r="D9" s="86">
        <f t="shared" si="0"/>
        <v>11179000</v>
      </c>
      <c r="E9" s="86">
        <f t="shared" si="0"/>
        <v>0</v>
      </c>
      <c r="F9" s="86">
        <f t="shared" si="0"/>
        <v>0</v>
      </c>
      <c r="G9" s="86">
        <f t="shared" si="0"/>
        <v>0</v>
      </c>
      <c r="H9" s="86"/>
      <c r="I9" s="86">
        <f t="shared" si="0"/>
        <v>69342626</v>
      </c>
    </row>
    <row r="10" spans="1:9" ht="12.9" x14ac:dyDescent="0.3">
      <c r="A10" s="22"/>
      <c r="B10" s="6"/>
      <c r="C10" s="6"/>
      <c r="D10" s="6"/>
      <c r="E10" s="6"/>
      <c r="F10" s="6"/>
      <c r="G10" s="6"/>
      <c r="H10" s="143"/>
      <c r="I10" s="143"/>
    </row>
    <row r="11" spans="1:9" ht="12.9" x14ac:dyDescent="0.3">
      <c r="A11" s="22" t="s">
        <v>151</v>
      </c>
      <c r="B11" s="133"/>
      <c r="C11" s="133"/>
      <c r="D11" s="133"/>
      <c r="E11" s="133"/>
      <c r="F11" s="133"/>
      <c r="G11" s="133"/>
      <c r="H11" s="159"/>
      <c r="I11" s="88">
        <f>SUM(B11:G11)</f>
        <v>0</v>
      </c>
    </row>
    <row r="12" spans="1:9" ht="12.9" x14ac:dyDescent="0.3">
      <c r="A12" s="23" t="s">
        <v>171</v>
      </c>
      <c r="B12" s="133">
        <v>11148000</v>
      </c>
      <c r="C12" s="133">
        <v>2694000</v>
      </c>
      <c r="D12" s="133">
        <v>4718000</v>
      </c>
      <c r="E12" s="133"/>
      <c r="F12" s="133">
        <v>3449000</v>
      </c>
      <c r="G12" s="133">
        <v>1000000</v>
      </c>
      <c r="H12" s="159"/>
      <c r="I12" s="88">
        <f>SUM(B12:H12)</f>
        <v>23009000</v>
      </c>
    </row>
    <row r="13" spans="1:9" ht="12.9" x14ac:dyDescent="0.3">
      <c r="A13" s="23" t="s">
        <v>345</v>
      </c>
      <c r="B13" s="133"/>
      <c r="C13" s="133"/>
      <c r="D13" s="133">
        <v>500000</v>
      </c>
      <c r="E13" s="133"/>
      <c r="F13" s="133"/>
      <c r="G13" s="133"/>
      <c r="H13" s="159"/>
      <c r="I13" s="88">
        <f t="shared" ref="I13:I30" si="1">SUM(B13:H13)</f>
        <v>500000</v>
      </c>
    </row>
    <row r="14" spans="1:9" ht="12.9" x14ac:dyDescent="0.3">
      <c r="A14" s="23" t="s">
        <v>46</v>
      </c>
      <c r="B14" s="133">
        <v>1449000</v>
      </c>
      <c r="C14" s="133">
        <v>337000</v>
      </c>
      <c r="D14" s="133">
        <v>1383000</v>
      </c>
      <c r="E14" s="133"/>
      <c r="F14" s="133"/>
      <c r="G14" s="133"/>
      <c r="H14" s="159"/>
      <c r="I14" s="88">
        <f t="shared" si="1"/>
        <v>3169000</v>
      </c>
    </row>
    <row r="15" spans="1:9" ht="12.9" x14ac:dyDescent="0.3">
      <c r="A15" s="84" t="s">
        <v>323</v>
      </c>
      <c r="B15" s="133"/>
      <c r="C15" s="133"/>
      <c r="D15" s="133">
        <v>9134000</v>
      </c>
      <c r="E15" s="133"/>
      <c r="F15" s="133">
        <v>1500000</v>
      </c>
      <c r="G15" s="133">
        <v>2102000</v>
      </c>
      <c r="H15" s="159"/>
      <c r="I15" s="88">
        <f t="shared" si="1"/>
        <v>12736000</v>
      </c>
    </row>
    <row r="16" spans="1:9" ht="12.9" x14ac:dyDescent="0.3">
      <c r="A16" s="38" t="s">
        <v>324</v>
      </c>
      <c r="B16" s="133"/>
      <c r="C16" s="133"/>
      <c r="D16" s="133">
        <v>2000000</v>
      </c>
      <c r="E16" s="133"/>
      <c r="F16" s="133"/>
      <c r="G16" s="133"/>
      <c r="H16" s="159"/>
      <c r="I16" s="88">
        <f t="shared" si="1"/>
        <v>2000000</v>
      </c>
    </row>
    <row r="17" spans="1:9" ht="12.9" x14ac:dyDescent="0.3">
      <c r="A17" s="38" t="s">
        <v>325</v>
      </c>
      <c r="B17" s="133"/>
      <c r="C17" s="133"/>
      <c r="D17" s="133"/>
      <c r="E17" s="133"/>
      <c r="F17" s="133"/>
      <c r="G17" s="133"/>
      <c r="H17" s="159">
        <v>6632000</v>
      </c>
      <c r="I17" s="88">
        <f t="shared" si="1"/>
        <v>6632000</v>
      </c>
    </row>
    <row r="18" spans="1:9" ht="12.9" x14ac:dyDescent="0.3">
      <c r="A18" s="38" t="s">
        <v>176</v>
      </c>
      <c r="B18" s="133">
        <v>5367000</v>
      </c>
      <c r="C18" s="133">
        <v>602000</v>
      </c>
      <c r="D18" s="133">
        <v>648000</v>
      </c>
      <c r="E18" s="133"/>
      <c r="F18" s="133"/>
      <c r="G18" s="133"/>
      <c r="H18" s="159"/>
      <c r="I18" s="88">
        <f t="shared" si="1"/>
        <v>6617000</v>
      </c>
    </row>
    <row r="19" spans="1:9" ht="12.9" x14ac:dyDescent="0.3">
      <c r="A19" s="23" t="s">
        <v>326</v>
      </c>
      <c r="B19" s="133"/>
      <c r="C19" s="133"/>
      <c r="D19" s="133">
        <v>16924000</v>
      </c>
      <c r="E19" s="133"/>
      <c r="F19" s="133"/>
      <c r="G19" s="133"/>
      <c r="H19" s="159"/>
      <c r="I19" s="88">
        <f t="shared" si="1"/>
        <v>16924000</v>
      </c>
    </row>
    <row r="20" spans="1:9" ht="12.9" x14ac:dyDescent="0.3">
      <c r="A20" s="23" t="s">
        <v>327</v>
      </c>
      <c r="B20" s="133"/>
      <c r="C20" s="133"/>
      <c r="D20" s="133">
        <v>254000</v>
      </c>
      <c r="E20" s="133"/>
      <c r="F20" s="133"/>
      <c r="G20" s="133"/>
      <c r="H20" s="159"/>
      <c r="I20" s="88">
        <f t="shared" si="1"/>
        <v>254000</v>
      </c>
    </row>
    <row r="21" spans="1:9" ht="12.9" x14ac:dyDescent="0.3">
      <c r="A21" s="23" t="s">
        <v>45</v>
      </c>
      <c r="B21" s="133"/>
      <c r="C21" s="133"/>
      <c r="D21" s="133">
        <v>83000</v>
      </c>
      <c r="E21" s="133"/>
      <c r="F21" s="133"/>
      <c r="G21" s="133"/>
      <c r="H21" s="159"/>
      <c r="I21" s="88">
        <f t="shared" si="1"/>
        <v>83000</v>
      </c>
    </row>
    <row r="22" spans="1:9" ht="12.9" x14ac:dyDescent="0.3">
      <c r="A22" s="23" t="s">
        <v>9</v>
      </c>
      <c r="B22" s="133"/>
      <c r="C22" s="133"/>
      <c r="D22" s="133">
        <v>4958000</v>
      </c>
      <c r="E22" s="133"/>
      <c r="F22" s="133"/>
      <c r="G22" s="133"/>
      <c r="H22" s="159"/>
      <c r="I22" s="88">
        <f t="shared" si="1"/>
        <v>4958000</v>
      </c>
    </row>
    <row r="23" spans="1:9" ht="12.9" x14ac:dyDescent="0.3">
      <c r="A23" s="23" t="s">
        <v>172</v>
      </c>
      <c r="B23" s="133">
        <v>4589000</v>
      </c>
      <c r="C23" s="133">
        <v>1036000</v>
      </c>
      <c r="D23" s="133">
        <v>1559000</v>
      </c>
      <c r="E23" s="133"/>
      <c r="F23" s="133"/>
      <c r="G23" s="133"/>
      <c r="H23" s="159"/>
      <c r="I23" s="88">
        <f t="shared" si="1"/>
        <v>7184000</v>
      </c>
    </row>
    <row r="24" spans="1:9" ht="12.9" x14ac:dyDescent="0.3">
      <c r="A24" s="23" t="s">
        <v>328</v>
      </c>
      <c r="B24" s="133">
        <v>5874000</v>
      </c>
      <c r="C24" s="133">
        <v>1372000</v>
      </c>
      <c r="D24" s="133">
        <v>8761000</v>
      </c>
      <c r="E24" s="133"/>
      <c r="F24" s="133">
        <v>25000</v>
      </c>
      <c r="G24" s="133"/>
      <c r="H24" s="159"/>
      <c r="I24" s="88">
        <f t="shared" si="1"/>
        <v>16032000</v>
      </c>
    </row>
    <row r="25" spans="1:9" ht="12.9" x14ac:dyDescent="0.3">
      <c r="A25" s="39" t="s">
        <v>53</v>
      </c>
      <c r="B25" s="133"/>
      <c r="C25" s="133"/>
      <c r="D25" s="133">
        <v>847000</v>
      </c>
      <c r="E25" s="133"/>
      <c r="F25" s="133"/>
      <c r="G25" s="133"/>
      <c r="H25" s="159"/>
      <c r="I25" s="88">
        <f t="shared" si="1"/>
        <v>847000</v>
      </c>
    </row>
    <row r="26" spans="1:9" ht="12.9" x14ac:dyDescent="0.3">
      <c r="A26" s="38" t="s">
        <v>230</v>
      </c>
      <c r="B26" s="133">
        <v>4838000</v>
      </c>
      <c r="C26" s="133">
        <v>920000</v>
      </c>
      <c r="D26" s="133">
        <v>1689000</v>
      </c>
      <c r="E26" s="133">
        <v>900000</v>
      </c>
      <c r="F26" s="133"/>
      <c r="G26" s="133">
        <v>508000</v>
      </c>
      <c r="H26" s="159"/>
      <c r="I26" s="88">
        <f t="shared" si="1"/>
        <v>8855000</v>
      </c>
    </row>
    <row r="27" spans="1:9" ht="12.9" x14ac:dyDescent="0.3">
      <c r="A27" s="23" t="s">
        <v>173</v>
      </c>
      <c r="B27" s="133"/>
      <c r="C27" s="133"/>
      <c r="D27" s="133">
        <v>2090000</v>
      </c>
      <c r="E27" s="133"/>
      <c r="F27" s="133"/>
      <c r="G27" s="133">
        <v>2540000</v>
      </c>
      <c r="H27" s="159"/>
      <c r="I27" s="88">
        <f t="shared" si="1"/>
        <v>4630000</v>
      </c>
    </row>
    <row r="28" spans="1:9" ht="12.9" x14ac:dyDescent="0.3">
      <c r="A28" s="38" t="s">
        <v>329</v>
      </c>
      <c r="B28" s="133"/>
      <c r="C28" s="133"/>
      <c r="D28" s="133"/>
      <c r="E28" s="133">
        <v>4152000</v>
      </c>
      <c r="F28" s="133"/>
      <c r="G28" s="133"/>
      <c r="H28" s="159"/>
      <c r="I28" s="88">
        <f t="shared" si="1"/>
        <v>4152000</v>
      </c>
    </row>
    <row r="29" spans="1:9" ht="12.9" x14ac:dyDescent="0.3">
      <c r="A29" s="38" t="s">
        <v>346</v>
      </c>
      <c r="B29" s="133">
        <v>1092000</v>
      </c>
      <c r="C29" s="133">
        <v>296000</v>
      </c>
      <c r="D29" s="133"/>
      <c r="E29" s="133"/>
      <c r="F29" s="133"/>
      <c r="G29" s="133"/>
      <c r="H29" s="159"/>
      <c r="I29" s="88">
        <f t="shared" si="1"/>
        <v>1388000</v>
      </c>
    </row>
    <row r="30" spans="1:9" ht="12.9" x14ac:dyDescent="0.3">
      <c r="A30" s="23" t="s">
        <v>233</v>
      </c>
      <c r="B30" s="133"/>
      <c r="C30" s="133"/>
      <c r="D30" s="133"/>
      <c r="E30" s="133"/>
      <c r="F30" s="133"/>
      <c r="G30" s="133"/>
      <c r="H30" s="159">
        <v>28908114</v>
      </c>
      <c r="I30" s="88">
        <f t="shared" si="1"/>
        <v>28908114</v>
      </c>
    </row>
    <row r="31" spans="1:9" x14ac:dyDescent="0.3">
      <c r="A31" s="85" t="s">
        <v>67</v>
      </c>
      <c r="B31" s="134">
        <f>SUM(B12:B30)</f>
        <v>34357000</v>
      </c>
      <c r="C31" s="134">
        <f t="shared" ref="C31:H31" si="2">SUM(C12:C30)</f>
        <v>7257000</v>
      </c>
      <c r="D31" s="134">
        <f t="shared" si="2"/>
        <v>55548000</v>
      </c>
      <c r="E31" s="134">
        <f t="shared" si="2"/>
        <v>5052000</v>
      </c>
      <c r="F31" s="134">
        <f t="shared" si="2"/>
        <v>4974000</v>
      </c>
      <c r="G31" s="134">
        <f t="shared" si="2"/>
        <v>6150000</v>
      </c>
      <c r="H31" s="134">
        <f t="shared" si="2"/>
        <v>35540114</v>
      </c>
      <c r="I31" s="155">
        <f>SUM(B31:H31)</f>
        <v>148878114</v>
      </c>
    </row>
    <row r="32" spans="1:9" ht="12.9" x14ac:dyDescent="0.3">
      <c r="A32" s="85"/>
      <c r="B32" s="134"/>
      <c r="C32" s="134"/>
      <c r="D32" s="134"/>
      <c r="E32" s="134"/>
      <c r="F32" s="134"/>
      <c r="G32" s="134"/>
      <c r="H32" s="160"/>
      <c r="I32" s="88"/>
    </row>
    <row r="33" spans="1:9" ht="12.9" x14ac:dyDescent="0.3">
      <c r="A33" s="85" t="s">
        <v>160</v>
      </c>
      <c r="B33" s="134"/>
      <c r="C33" s="134"/>
      <c r="D33" s="134"/>
      <c r="E33" s="134"/>
      <c r="F33" s="134"/>
      <c r="G33" s="134"/>
      <c r="H33" s="160"/>
      <c r="I33" s="88">
        <f>SUM(B33:H33)</f>
        <v>0</v>
      </c>
    </row>
    <row r="34" spans="1:9" ht="12.9" x14ac:dyDescent="0.3">
      <c r="A34" s="23" t="s">
        <v>229</v>
      </c>
      <c r="B34" s="133">
        <v>2989000</v>
      </c>
      <c r="C34" s="133">
        <v>665000</v>
      </c>
      <c r="D34" s="133">
        <v>942000</v>
      </c>
      <c r="E34" s="133"/>
      <c r="F34" s="133"/>
      <c r="G34" s="133">
        <v>215000</v>
      </c>
      <c r="H34" s="159"/>
      <c r="I34" s="88">
        <f>SUM(B34:H34)</f>
        <v>4811000</v>
      </c>
    </row>
    <row r="35" spans="1:9" ht="12.9" x14ac:dyDescent="0.3">
      <c r="A35" s="23" t="s">
        <v>52</v>
      </c>
      <c r="B35" s="133"/>
      <c r="C35" s="133"/>
      <c r="D35" s="133"/>
      <c r="E35" s="133">
        <v>410000</v>
      </c>
      <c r="F35" s="133"/>
      <c r="G35" s="133"/>
      <c r="H35" s="159"/>
      <c r="I35" s="88">
        <f>SUM(B35:H35)</f>
        <v>410000</v>
      </c>
    </row>
    <row r="36" spans="1:9" x14ac:dyDescent="0.3">
      <c r="A36" s="85" t="s">
        <v>161</v>
      </c>
      <c r="B36" s="134">
        <f>SUM(B34:B35)</f>
        <v>2989000</v>
      </c>
      <c r="C36" s="134">
        <f t="shared" ref="C36:H36" si="3">SUM(C34:C35)</f>
        <v>665000</v>
      </c>
      <c r="D36" s="134">
        <f t="shared" si="3"/>
        <v>942000</v>
      </c>
      <c r="E36" s="134">
        <f t="shared" si="3"/>
        <v>410000</v>
      </c>
      <c r="F36" s="134">
        <f t="shared" si="3"/>
        <v>0</v>
      </c>
      <c r="G36" s="134">
        <f t="shared" si="3"/>
        <v>215000</v>
      </c>
      <c r="H36" s="134">
        <f t="shared" si="3"/>
        <v>0</v>
      </c>
      <c r="I36" s="155">
        <f>SUM(B36:H36)</f>
        <v>5221000</v>
      </c>
    </row>
    <row r="37" spans="1:9" ht="12.9" x14ac:dyDescent="0.3">
      <c r="A37" s="85"/>
      <c r="B37" s="134"/>
      <c r="C37" s="134"/>
      <c r="D37" s="134"/>
      <c r="E37" s="134"/>
      <c r="F37" s="134"/>
      <c r="G37" s="134"/>
      <c r="H37" s="160"/>
      <c r="I37" s="88"/>
    </row>
    <row r="38" spans="1:9" ht="12.9" x14ac:dyDescent="0.3">
      <c r="A38" s="40" t="s">
        <v>157</v>
      </c>
      <c r="B38" s="141"/>
      <c r="C38" s="141"/>
      <c r="D38" s="141"/>
      <c r="E38" s="141"/>
      <c r="F38" s="141"/>
      <c r="G38" s="141"/>
      <c r="H38" s="161"/>
      <c r="I38" s="88">
        <f>SUM(B38:H38)</f>
        <v>0</v>
      </c>
    </row>
    <row r="39" spans="1:9" ht="12.9" x14ac:dyDescent="0.3">
      <c r="A39" s="84" t="s">
        <v>284</v>
      </c>
      <c r="B39" s="134"/>
      <c r="C39" s="134"/>
      <c r="D39" s="133"/>
      <c r="E39" s="133">
        <v>1800000</v>
      </c>
      <c r="F39" s="134"/>
      <c r="G39" s="134"/>
      <c r="H39" s="160"/>
      <c r="I39" s="88">
        <f>SUM(B39:H39)</f>
        <v>1800000</v>
      </c>
    </row>
    <row r="40" spans="1:9" ht="12.9" x14ac:dyDescent="0.3">
      <c r="A40" s="23" t="s">
        <v>347</v>
      </c>
      <c r="B40" s="133"/>
      <c r="C40" s="133"/>
      <c r="D40" s="133"/>
      <c r="E40" s="133">
        <v>9800000</v>
      </c>
      <c r="F40" s="133"/>
      <c r="G40" s="133"/>
      <c r="H40" s="159"/>
      <c r="I40" s="88">
        <f>SUM(B40:H40)</f>
        <v>9800000</v>
      </c>
    </row>
    <row r="41" spans="1:9" x14ac:dyDescent="0.3">
      <c r="A41" s="40" t="s">
        <v>162</v>
      </c>
      <c r="B41" s="86"/>
      <c r="C41" s="86">
        <f>SUM(C40:C40)</f>
        <v>0</v>
      </c>
      <c r="D41" s="86">
        <f>SUM(D39:D40)</f>
        <v>0</v>
      </c>
      <c r="E41" s="86">
        <f>SUM(E39:E40)</f>
        <v>11600000</v>
      </c>
      <c r="F41" s="86">
        <f>SUM(F40:F40)</f>
        <v>0</v>
      </c>
      <c r="G41" s="86">
        <f>SUM(G40:G40)</f>
        <v>0</v>
      </c>
      <c r="H41" s="158"/>
      <c r="I41" s="155">
        <f>SUM(B41:G41)</f>
        <v>11600000</v>
      </c>
    </row>
    <row r="42" spans="1:9" x14ac:dyDescent="0.3">
      <c r="A42" s="42" t="s">
        <v>152</v>
      </c>
      <c r="B42" s="86">
        <f>SUM(B41+B36+B31)</f>
        <v>37346000</v>
      </c>
      <c r="C42" s="86">
        <f t="shared" ref="C42:I42" si="4">SUM(C41+C36+C31)</f>
        <v>7922000</v>
      </c>
      <c r="D42" s="86">
        <f t="shared" si="4"/>
        <v>56490000</v>
      </c>
      <c r="E42" s="86">
        <f t="shared" si="4"/>
        <v>17062000</v>
      </c>
      <c r="F42" s="86">
        <f t="shared" si="4"/>
        <v>4974000</v>
      </c>
      <c r="G42" s="86">
        <f t="shared" si="4"/>
        <v>6365000</v>
      </c>
      <c r="H42" s="86">
        <f t="shared" si="4"/>
        <v>35540114</v>
      </c>
      <c r="I42" s="86">
        <f t="shared" si="4"/>
        <v>165699114</v>
      </c>
    </row>
    <row r="43" spans="1:9" ht="12.9" x14ac:dyDescent="0.3">
      <c r="A43" s="85"/>
      <c r="B43" s="86"/>
      <c r="C43" s="86"/>
      <c r="D43" s="86"/>
      <c r="E43" s="86"/>
      <c r="F43" s="86"/>
      <c r="G43" s="86"/>
      <c r="H43" s="158"/>
      <c r="I43" s="88"/>
    </row>
    <row r="44" spans="1:9" ht="15" x14ac:dyDescent="0.3">
      <c r="A44" s="41" t="s">
        <v>174</v>
      </c>
      <c r="B44" s="11"/>
      <c r="C44" s="12"/>
      <c r="D44" s="12"/>
      <c r="E44" s="12"/>
      <c r="F44" s="12"/>
      <c r="G44" s="12"/>
      <c r="H44" s="163"/>
      <c r="I44" s="88">
        <f>SUM(B44:G44)</f>
        <v>0</v>
      </c>
    </row>
    <row r="45" spans="1:9" ht="12.9" x14ac:dyDescent="0.3">
      <c r="A45" s="41" t="s">
        <v>153</v>
      </c>
      <c r="B45" s="10"/>
      <c r="C45" s="10"/>
      <c r="D45" s="10"/>
      <c r="E45" s="10"/>
      <c r="F45" s="10"/>
      <c r="G45" s="10"/>
      <c r="H45" s="162"/>
      <c r="I45" s="88">
        <f>SUM(B45:G45)</f>
        <v>0</v>
      </c>
    </row>
    <row r="46" spans="1:9" ht="12.9" x14ac:dyDescent="0.3">
      <c r="A46" s="38" t="s">
        <v>231</v>
      </c>
      <c r="B46" s="6">
        <v>34957000</v>
      </c>
      <c r="C46" s="6">
        <v>7807000</v>
      </c>
      <c r="D46" s="6"/>
      <c r="E46" s="6"/>
      <c r="F46" s="87"/>
      <c r="G46" s="87"/>
      <c r="H46" s="164"/>
      <c r="I46" s="88">
        <f>SUM(B46:H46)</f>
        <v>42764000</v>
      </c>
    </row>
    <row r="47" spans="1:9" ht="12.9" x14ac:dyDescent="0.3">
      <c r="A47" s="38" t="s">
        <v>232</v>
      </c>
      <c r="B47" s="6"/>
      <c r="C47" s="6"/>
      <c r="D47" s="6">
        <v>4986000</v>
      </c>
      <c r="E47" s="6"/>
      <c r="F47" s="87">
        <v>133000</v>
      </c>
      <c r="G47" s="87"/>
      <c r="H47" s="164"/>
      <c r="I47" s="88">
        <f>SUM(B47:H47)</f>
        <v>5119000</v>
      </c>
    </row>
    <row r="48" spans="1:9" x14ac:dyDescent="0.3">
      <c r="A48" s="41" t="s">
        <v>154</v>
      </c>
      <c r="B48" s="4">
        <f t="shared" ref="B48:G48" si="5">SUM(B46:B47)</f>
        <v>34957000</v>
      </c>
      <c r="C48" s="4">
        <f t="shared" si="5"/>
        <v>7807000</v>
      </c>
      <c r="D48" s="4">
        <f t="shared" si="5"/>
        <v>4986000</v>
      </c>
      <c r="E48" s="4">
        <f t="shared" si="5"/>
        <v>0</v>
      </c>
      <c r="F48" s="4">
        <f t="shared" si="5"/>
        <v>133000</v>
      </c>
      <c r="G48" s="4">
        <f t="shared" si="5"/>
        <v>0</v>
      </c>
      <c r="H48" s="4"/>
      <c r="I48" s="4">
        <f>SUM(I46:I47)</f>
        <v>47883000</v>
      </c>
    </row>
    <row r="49" spans="1:9" ht="12.9" x14ac:dyDescent="0.3">
      <c r="A49" s="84" t="s">
        <v>322</v>
      </c>
      <c r="B49" s="142">
        <v>3798000</v>
      </c>
      <c r="C49" s="142">
        <v>844000</v>
      </c>
      <c r="D49" s="142">
        <v>660000</v>
      </c>
      <c r="E49" s="142"/>
      <c r="F49" s="142"/>
      <c r="G49" s="142"/>
      <c r="H49" s="165"/>
      <c r="I49" s="88">
        <f>SUM(B49:G49)</f>
        <v>5302000</v>
      </c>
    </row>
    <row r="50" spans="1:9" ht="13.3" thickBot="1" x14ac:dyDescent="0.35">
      <c r="A50" s="85" t="s">
        <v>348</v>
      </c>
      <c r="B50" s="221">
        <v>11225000</v>
      </c>
      <c r="C50" s="221">
        <v>2564000</v>
      </c>
      <c r="D50" s="221">
        <v>27812000</v>
      </c>
      <c r="E50" s="221"/>
      <c r="F50" s="221">
        <v>190000</v>
      </c>
      <c r="G50" s="221"/>
      <c r="H50" s="222"/>
      <c r="I50" s="223">
        <f>SUM(B50:H50)</f>
        <v>41791000</v>
      </c>
    </row>
    <row r="51" spans="1:9" ht="12.9" thickBot="1" x14ac:dyDescent="0.35">
      <c r="A51" s="41" t="s">
        <v>170</v>
      </c>
      <c r="B51" s="44">
        <f>SUM(B48:B50)</f>
        <v>49980000</v>
      </c>
      <c r="C51" s="44">
        <f t="shared" ref="C51:H51" si="6">SUM(C48:C50)</f>
        <v>11215000</v>
      </c>
      <c r="D51" s="44">
        <f t="shared" si="6"/>
        <v>33458000</v>
      </c>
      <c r="E51" s="44">
        <f t="shared" si="6"/>
        <v>0</v>
      </c>
      <c r="F51" s="44">
        <f t="shared" si="6"/>
        <v>323000</v>
      </c>
      <c r="G51" s="44">
        <f t="shared" si="6"/>
        <v>0</v>
      </c>
      <c r="H51" s="44">
        <f t="shared" si="6"/>
        <v>0</v>
      </c>
      <c r="I51" s="44">
        <f>SUM(I48:I50)</f>
        <v>94976000</v>
      </c>
    </row>
    <row r="52" spans="1:9" ht="12.9" thickBot="1" x14ac:dyDescent="0.35">
      <c r="A52" s="43" t="s">
        <v>11</v>
      </c>
      <c r="B52" s="44">
        <f>SUM(B42+B9+B51)</f>
        <v>134447284</v>
      </c>
      <c r="C52" s="44">
        <f t="shared" ref="C52:H52" si="7">SUM(C42+C9+C51)</f>
        <v>30179342</v>
      </c>
      <c r="D52" s="44">
        <f t="shared" si="7"/>
        <v>101127000</v>
      </c>
      <c r="E52" s="44">
        <f t="shared" si="7"/>
        <v>17062000</v>
      </c>
      <c r="F52" s="44">
        <f t="shared" si="7"/>
        <v>5297000</v>
      </c>
      <c r="G52" s="44">
        <f t="shared" si="7"/>
        <v>6365000</v>
      </c>
      <c r="H52" s="44">
        <f t="shared" si="7"/>
        <v>35540114</v>
      </c>
      <c r="I52" s="44">
        <f>SUM(B52:H52)</f>
        <v>330017740</v>
      </c>
    </row>
  </sheetData>
  <mergeCells count="4">
    <mergeCell ref="E1:I1"/>
    <mergeCell ref="A2:I2"/>
    <mergeCell ref="H4:I4"/>
    <mergeCell ref="A3:I3"/>
  </mergeCells>
  <phoneticPr fontId="22" type="noConversion"/>
  <pageMargins left="0.75" right="0.75" top="1" bottom="1" header="0.5" footer="0.5"/>
  <pageSetup paperSize="9" scale="7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1"/>
  <sheetViews>
    <sheetView view="pageBreakPreview" zoomScaleNormal="100" zoomScaleSheetLayoutView="100" workbookViewId="0">
      <selection activeCell="A4" sqref="A4:I4"/>
    </sheetView>
  </sheetViews>
  <sheetFormatPr defaultRowHeight="12.45" x14ac:dyDescent="0.3"/>
  <cols>
    <col min="1" max="1" width="20.69140625" customWidth="1"/>
    <col min="2" max="2" width="12" customWidth="1"/>
    <col min="3" max="3" width="11" customWidth="1"/>
    <col min="4" max="4" width="12.07421875" customWidth="1"/>
    <col min="5" max="5" width="12" customWidth="1"/>
    <col min="6" max="6" width="10.84375" customWidth="1"/>
    <col min="7" max="7" width="11.765625" customWidth="1"/>
    <col min="8" max="8" width="11.3046875" customWidth="1"/>
    <col min="9" max="9" width="12.4609375" customWidth="1"/>
  </cols>
  <sheetData>
    <row r="1" spans="1:9" x14ac:dyDescent="0.3">
      <c r="A1" s="14"/>
      <c r="F1" s="318"/>
      <c r="G1" s="318"/>
      <c r="H1" s="318"/>
      <c r="I1" s="318"/>
    </row>
    <row r="2" spans="1:9" x14ac:dyDescent="0.3">
      <c r="A2" s="14"/>
      <c r="E2" s="321" t="s">
        <v>378</v>
      </c>
      <c r="F2" s="321"/>
      <c r="G2" s="321"/>
      <c r="H2" s="321"/>
      <c r="I2" s="321"/>
    </row>
    <row r="3" spans="1:9" ht="15" x14ac:dyDescent="0.35">
      <c r="A3" s="315" t="s">
        <v>410</v>
      </c>
      <c r="B3" s="315"/>
      <c r="C3" s="315"/>
      <c r="D3" s="315"/>
      <c r="E3" s="315"/>
      <c r="F3" s="315"/>
      <c r="G3" s="315"/>
      <c r="H3" s="315"/>
      <c r="I3" s="315"/>
    </row>
    <row r="4" spans="1:9" ht="15" x14ac:dyDescent="0.35">
      <c r="A4" s="315" t="s">
        <v>377</v>
      </c>
      <c r="B4" s="315"/>
      <c r="C4" s="315"/>
      <c r="D4" s="315"/>
      <c r="E4" s="315"/>
      <c r="F4" s="315"/>
      <c r="G4" s="315"/>
      <c r="H4" s="315"/>
      <c r="I4" s="315"/>
    </row>
    <row r="5" spans="1:9" ht="12.9" thickBot="1" x14ac:dyDescent="0.35">
      <c r="A5" s="13"/>
      <c r="B5" s="2"/>
      <c r="C5" s="2"/>
      <c r="D5" s="2"/>
      <c r="E5" s="2"/>
      <c r="F5" s="2"/>
      <c r="G5" s="2"/>
      <c r="H5" s="2"/>
      <c r="I5" s="2"/>
    </row>
    <row r="6" spans="1:9" ht="21.9" thickBot="1" x14ac:dyDescent="0.35">
      <c r="A6" s="45" t="s">
        <v>8</v>
      </c>
      <c r="B6" s="46" t="s">
        <v>3</v>
      </c>
      <c r="C6" s="47" t="s">
        <v>55</v>
      </c>
      <c r="D6" s="47" t="s">
        <v>30</v>
      </c>
      <c r="E6" s="47" t="s">
        <v>226</v>
      </c>
      <c r="F6" s="47" t="s">
        <v>227</v>
      </c>
      <c r="G6" s="47" t="s">
        <v>228</v>
      </c>
      <c r="H6" s="156" t="s">
        <v>233</v>
      </c>
      <c r="I6" s="48" t="s">
        <v>14</v>
      </c>
    </row>
    <row r="7" spans="1:9" ht="23.15" x14ac:dyDescent="0.3">
      <c r="A7" s="42" t="s">
        <v>224</v>
      </c>
      <c r="B7" s="4"/>
      <c r="C7" s="5"/>
      <c r="D7" s="5"/>
      <c r="E7" s="5"/>
      <c r="F7" s="5"/>
      <c r="G7" s="5"/>
      <c r="H7" s="157"/>
      <c r="I7" s="37"/>
    </row>
    <row r="8" spans="1:9" ht="12.9" x14ac:dyDescent="0.3">
      <c r="A8" s="39" t="s">
        <v>225</v>
      </c>
      <c r="B8" s="133">
        <v>24421000</v>
      </c>
      <c r="C8" s="133">
        <v>6802000</v>
      </c>
      <c r="D8" s="133">
        <v>7164000</v>
      </c>
      <c r="E8" s="86"/>
      <c r="F8" s="6"/>
      <c r="G8" s="86"/>
      <c r="H8" s="158"/>
      <c r="I8" s="88">
        <f>SUM(B8:G8)</f>
        <v>38387000</v>
      </c>
    </row>
    <row r="9" spans="1:9" ht="12.9" x14ac:dyDescent="0.3">
      <c r="A9" s="23" t="s">
        <v>215</v>
      </c>
      <c r="B9" s="6">
        <v>19734000</v>
      </c>
      <c r="C9" s="6">
        <v>5446000</v>
      </c>
      <c r="D9" s="6">
        <v>2656000</v>
      </c>
      <c r="E9" s="87"/>
      <c r="F9" s="6"/>
      <c r="G9" s="6"/>
      <c r="H9" s="143"/>
      <c r="I9" s="88">
        <f>SUM(B9:G9)</f>
        <v>27836000</v>
      </c>
    </row>
    <row r="10" spans="1:9" ht="24.9" x14ac:dyDescent="0.3">
      <c r="A10" s="22" t="s">
        <v>175</v>
      </c>
      <c r="B10" s="6">
        <f>SUM(B8:B9)</f>
        <v>44155000</v>
      </c>
      <c r="C10" s="6">
        <f t="shared" ref="C10:I10" si="0">SUM(C8:C9)</f>
        <v>12248000</v>
      </c>
      <c r="D10" s="6">
        <f t="shared" si="0"/>
        <v>9820000</v>
      </c>
      <c r="E10" s="6">
        <f t="shared" si="0"/>
        <v>0</v>
      </c>
      <c r="F10" s="6">
        <f t="shared" si="0"/>
        <v>0</v>
      </c>
      <c r="G10" s="6">
        <f t="shared" si="0"/>
        <v>0</v>
      </c>
      <c r="H10" s="6"/>
      <c r="I10" s="6">
        <f t="shared" si="0"/>
        <v>66223000</v>
      </c>
    </row>
    <row r="11" spans="1:9" ht="12.9" x14ac:dyDescent="0.3">
      <c r="A11" s="22"/>
      <c r="B11" s="6"/>
      <c r="C11" s="6"/>
      <c r="D11" s="6"/>
      <c r="E11" s="6"/>
      <c r="F11" s="6"/>
      <c r="G11" s="6"/>
      <c r="H11" s="143"/>
      <c r="I11" s="143"/>
    </row>
    <row r="12" spans="1:9" ht="12.9" x14ac:dyDescent="0.3">
      <c r="A12" s="22" t="s">
        <v>151</v>
      </c>
      <c r="B12" s="133"/>
      <c r="C12" s="133"/>
      <c r="D12" s="133"/>
      <c r="E12" s="133"/>
      <c r="F12" s="133"/>
      <c r="G12" s="133"/>
      <c r="H12" s="159"/>
      <c r="I12" s="88">
        <f>SUM(B12:G12)</f>
        <v>0</v>
      </c>
    </row>
    <row r="13" spans="1:9" ht="12.9" x14ac:dyDescent="0.3">
      <c r="A13" s="23" t="s">
        <v>171</v>
      </c>
      <c r="B13" s="133">
        <v>10442000</v>
      </c>
      <c r="C13" s="133">
        <v>2624000</v>
      </c>
      <c r="D13" s="133">
        <v>440000</v>
      </c>
      <c r="E13" s="133"/>
      <c r="F13" s="133"/>
      <c r="G13" s="133"/>
      <c r="H13" s="159"/>
      <c r="I13" s="88">
        <f>SUM(B13:H13)</f>
        <v>13506000</v>
      </c>
    </row>
    <row r="14" spans="1:9" ht="12.9" x14ac:dyDescent="0.3">
      <c r="A14" s="23" t="s">
        <v>353</v>
      </c>
      <c r="B14" s="133"/>
      <c r="C14" s="133"/>
      <c r="D14" s="133"/>
      <c r="E14" s="133">
        <v>585000</v>
      </c>
      <c r="F14" s="133"/>
      <c r="G14" s="133"/>
      <c r="H14" s="159"/>
      <c r="I14" s="88">
        <f t="shared" ref="I14:I31" si="1">SUM(B14:H14)</f>
        <v>585000</v>
      </c>
    </row>
    <row r="15" spans="1:9" ht="25.75" x14ac:dyDescent="0.3">
      <c r="A15" s="23" t="s">
        <v>46</v>
      </c>
      <c r="B15" s="133">
        <v>703000</v>
      </c>
      <c r="C15" s="133">
        <v>183000</v>
      </c>
      <c r="D15" s="133">
        <v>1004000</v>
      </c>
      <c r="E15" s="133"/>
      <c r="F15" s="133"/>
      <c r="G15" s="133"/>
      <c r="H15" s="159"/>
      <c r="I15" s="88">
        <f t="shared" si="1"/>
        <v>1890000</v>
      </c>
    </row>
    <row r="16" spans="1:9" ht="12.9" x14ac:dyDescent="0.3">
      <c r="A16" s="84" t="s">
        <v>323</v>
      </c>
      <c r="B16" s="133"/>
      <c r="C16" s="133"/>
      <c r="D16" s="133">
        <v>198000</v>
      </c>
      <c r="E16" s="133"/>
      <c r="F16" s="133">
        <v>1000000</v>
      </c>
      <c r="G16" s="133">
        <v>21831000</v>
      </c>
      <c r="H16" s="159"/>
      <c r="I16" s="88">
        <f t="shared" si="1"/>
        <v>23029000</v>
      </c>
    </row>
    <row r="17" spans="1:9" ht="12.9" x14ac:dyDescent="0.3">
      <c r="A17" s="38" t="s">
        <v>324</v>
      </c>
      <c r="B17" s="133">
        <v>787000</v>
      </c>
      <c r="C17" s="133"/>
      <c r="D17" s="133">
        <v>213000</v>
      </c>
      <c r="E17" s="133"/>
      <c r="F17" s="133"/>
      <c r="G17" s="133"/>
      <c r="H17" s="159"/>
      <c r="I17" s="88">
        <f t="shared" si="1"/>
        <v>1000000</v>
      </c>
    </row>
    <row r="18" spans="1:9" ht="12.9" x14ac:dyDescent="0.3">
      <c r="A18" s="38" t="s">
        <v>325</v>
      </c>
      <c r="B18" s="133"/>
      <c r="C18" s="133"/>
      <c r="D18" s="133"/>
      <c r="E18" s="133"/>
      <c r="F18" s="133"/>
      <c r="G18" s="133"/>
      <c r="H18" s="159">
        <v>5821000</v>
      </c>
      <c r="I18" s="88">
        <f t="shared" si="1"/>
        <v>5821000</v>
      </c>
    </row>
    <row r="19" spans="1:9" ht="12.9" x14ac:dyDescent="0.3">
      <c r="A19" s="38" t="s">
        <v>176</v>
      </c>
      <c r="B19" s="133">
        <v>9000000</v>
      </c>
      <c r="C19" s="133">
        <v>1215000</v>
      </c>
      <c r="D19" s="133">
        <v>305000</v>
      </c>
      <c r="E19" s="133"/>
      <c r="F19" s="133"/>
      <c r="G19" s="133"/>
      <c r="H19" s="159"/>
      <c r="I19" s="88">
        <f t="shared" si="1"/>
        <v>10520000</v>
      </c>
    </row>
    <row r="20" spans="1:9" ht="12.9" x14ac:dyDescent="0.3">
      <c r="A20" s="23" t="s">
        <v>326</v>
      </c>
      <c r="B20" s="133"/>
      <c r="C20" s="133"/>
      <c r="D20" s="133">
        <v>6461000</v>
      </c>
      <c r="E20" s="133"/>
      <c r="F20" s="133"/>
      <c r="G20" s="133"/>
      <c r="H20" s="159"/>
      <c r="I20" s="88">
        <f t="shared" si="1"/>
        <v>6461000</v>
      </c>
    </row>
    <row r="21" spans="1:9" ht="12.9" x14ac:dyDescent="0.3">
      <c r="A21" s="23" t="s">
        <v>327</v>
      </c>
      <c r="B21" s="133"/>
      <c r="C21" s="133"/>
      <c r="D21" s="133">
        <v>190000</v>
      </c>
      <c r="E21" s="133"/>
      <c r="F21" s="133"/>
      <c r="G21" s="133"/>
      <c r="H21" s="159"/>
      <c r="I21" s="88">
        <f t="shared" si="1"/>
        <v>190000</v>
      </c>
    </row>
    <row r="22" spans="1:9" ht="25.75" x14ac:dyDescent="0.3">
      <c r="A22" s="23" t="s">
        <v>45</v>
      </c>
      <c r="B22" s="133"/>
      <c r="C22" s="133"/>
      <c r="D22" s="133">
        <v>228000</v>
      </c>
      <c r="E22" s="133"/>
      <c r="F22" s="133"/>
      <c r="G22" s="133"/>
      <c r="H22" s="159"/>
      <c r="I22" s="88">
        <f>SUM(B22:H22)</f>
        <v>228000</v>
      </c>
    </row>
    <row r="23" spans="1:9" ht="12.9" x14ac:dyDescent="0.3">
      <c r="A23" s="23" t="s">
        <v>9</v>
      </c>
      <c r="B23" s="133"/>
      <c r="C23" s="133"/>
      <c r="D23" s="133">
        <v>5444000</v>
      </c>
      <c r="E23" s="133"/>
      <c r="F23" s="133"/>
      <c r="G23" s="133"/>
      <c r="H23" s="159"/>
      <c r="I23" s="88">
        <f t="shared" si="1"/>
        <v>5444000</v>
      </c>
    </row>
    <row r="24" spans="1:9" ht="12.9" x14ac:dyDescent="0.3">
      <c r="A24" s="23" t="s">
        <v>172</v>
      </c>
      <c r="B24" s="133">
        <v>3536000</v>
      </c>
      <c r="C24" s="133">
        <v>920000</v>
      </c>
      <c r="D24" s="133">
        <v>1799000</v>
      </c>
      <c r="E24" s="133"/>
      <c r="F24" s="133">
        <v>250000</v>
      </c>
      <c r="G24" s="133"/>
      <c r="H24" s="159"/>
      <c r="I24" s="88">
        <f t="shared" si="1"/>
        <v>6505000</v>
      </c>
    </row>
    <row r="25" spans="1:9" ht="12.9" x14ac:dyDescent="0.3">
      <c r="A25" s="23" t="s">
        <v>328</v>
      </c>
      <c r="B25" s="133">
        <v>1488000</v>
      </c>
      <c r="C25" s="133">
        <v>390000</v>
      </c>
      <c r="D25" s="133">
        <v>8356000</v>
      </c>
      <c r="E25" s="133"/>
      <c r="F25" s="133"/>
      <c r="G25" s="133"/>
      <c r="H25" s="159"/>
      <c r="I25" s="88">
        <f t="shared" si="1"/>
        <v>10234000</v>
      </c>
    </row>
    <row r="26" spans="1:9" ht="12.9" x14ac:dyDescent="0.3">
      <c r="A26" s="23" t="s">
        <v>301</v>
      </c>
      <c r="B26" s="133">
        <v>3202000</v>
      </c>
      <c r="C26" s="133">
        <v>873000</v>
      </c>
      <c r="D26" s="133">
        <v>381000</v>
      </c>
      <c r="E26" s="133"/>
      <c r="F26" s="133"/>
      <c r="G26" s="133"/>
      <c r="H26" s="159"/>
      <c r="I26" s="88">
        <f t="shared" si="1"/>
        <v>4456000</v>
      </c>
    </row>
    <row r="27" spans="1:9" ht="23.15" x14ac:dyDescent="0.3">
      <c r="A27" s="39" t="s">
        <v>53</v>
      </c>
      <c r="B27" s="133"/>
      <c r="C27" s="133"/>
      <c r="D27" s="133">
        <v>838000</v>
      </c>
      <c r="E27" s="133"/>
      <c r="F27" s="133"/>
      <c r="G27" s="133"/>
      <c r="H27" s="159"/>
      <c r="I27" s="88">
        <f t="shared" si="1"/>
        <v>838000</v>
      </c>
    </row>
    <row r="28" spans="1:9" ht="23.15" x14ac:dyDescent="0.3">
      <c r="A28" s="38" t="s">
        <v>230</v>
      </c>
      <c r="B28" s="133">
        <v>4546000</v>
      </c>
      <c r="C28" s="133">
        <v>924000</v>
      </c>
      <c r="D28" s="133">
        <v>2880000</v>
      </c>
      <c r="E28" s="133">
        <v>850000</v>
      </c>
      <c r="F28" s="133"/>
      <c r="G28" s="133"/>
      <c r="H28" s="159"/>
      <c r="I28" s="88">
        <f t="shared" si="1"/>
        <v>9200000</v>
      </c>
    </row>
    <row r="29" spans="1:9" ht="25.75" x14ac:dyDescent="0.3">
      <c r="A29" s="23" t="s">
        <v>173</v>
      </c>
      <c r="B29" s="133"/>
      <c r="C29" s="133"/>
      <c r="D29" s="133">
        <v>2465000</v>
      </c>
      <c r="E29" s="133"/>
      <c r="F29" s="133"/>
      <c r="G29" s="133"/>
      <c r="H29" s="159"/>
      <c r="I29" s="88">
        <f t="shared" si="1"/>
        <v>2465000</v>
      </c>
    </row>
    <row r="30" spans="1:9" ht="12.9" x14ac:dyDescent="0.3">
      <c r="A30" s="38" t="s">
        <v>329</v>
      </c>
      <c r="B30" s="133"/>
      <c r="C30" s="133"/>
      <c r="D30" s="133"/>
      <c r="E30" s="133">
        <v>4193000</v>
      </c>
      <c r="F30" s="133"/>
      <c r="G30" s="133"/>
      <c r="H30" s="159"/>
      <c r="I30" s="88">
        <f t="shared" si="1"/>
        <v>4193000</v>
      </c>
    </row>
    <row r="31" spans="1:9" ht="12.9" x14ac:dyDescent="0.3">
      <c r="A31" s="23" t="s">
        <v>233</v>
      </c>
      <c r="B31" s="133"/>
      <c r="C31" s="133"/>
      <c r="D31" s="133"/>
      <c r="E31" s="133"/>
      <c r="F31" s="133"/>
      <c r="G31" s="133"/>
      <c r="H31" s="159">
        <v>1328000</v>
      </c>
      <c r="I31" s="88">
        <f t="shared" si="1"/>
        <v>1328000</v>
      </c>
    </row>
    <row r="32" spans="1:9" ht="12.9" x14ac:dyDescent="0.3">
      <c r="A32" s="85" t="s">
        <v>67</v>
      </c>
      <c r="B32" s="134">
        <f>SUM(B13:B31)</f>
        <v>33704000</v>
      </c>
      <c r="C32" s="134">
        <f t="shared" ref="C32:H32" si="2">SUM(C13:C31)</f>
        <v>7129000</v>
      </c>
      <c r="D32" s="134">
        <f t="shared" si="2"/>
        <v>31202000</v>
      </c>
      <c r="E32" s="134">
        <f t="shared" si="2"/>
        <v>5628000</v>
      </c>
      <c r="F32" s="134">
        <f t="shared" si="2"/>
        <v>1250000</v>
      </c>
      <c r="G32" s="134">
        <f t="shared" si="2"/>
        <v>21831000</v>
      </c>
      <c r="H32" s="134">
        <f t="shared" si="2"/>
        <v>7149000</v>
      </c>
      <c r="I32" s="88">
        <f>SUM(B32:H32)</f>
        <v>107893000</v>
      </c>
    </row>
    <row r="33" spans="1:9" ht="12.9" x14ac:dyDescent="0.3">
      <c r="A33" s="85"/>
      <c r="B33" s="134"/>
      <c r="C33" s="134"/>
      <c r="D33" s="134"/>
      <c r="E33" s="134"/>
      <c r="F33" s="134"/>
      <c r="G33" s="134"/>
      <c r="H33" s="160"/>
      <c r="I33" s="88"/>
    </row>
    <row r="34" spans="1:9" ht="12.9" x14ac:dyDescent="0.3">
      <c r="A34" s="85" t="s">
        <v>160</v>
      </c>
      <c r="B34" s="134"/>
      <c r="C34" s="134"/>
      <c r="D34" s="134"/>
      <c r="E34" s="134"/>
      <c r="F34" s="134"/>
      <c r="G34" s="134"/>
      <c r="H34" s="160"/>
      <c r="I34" s="88">
        <f>SUM(B34:H34)</f>
        <v>0</v>
      </c>
    </row>
    <row r="35" spans="1:9" ht="25.75" x14ac:dyDescent="0.3">
      <c r="A35" s="23" t="s">
        <v>229</v>
      </c>
      <c r="B35" s="133">
        <v>2622000</v>
      </c>
      <c r="C35" s="133">
        <v>720000</v>
      </c>
      <c r="D35" s="133">
        <v>710000</v>
      </c>
      <c r="E35" s="133"/>
      <c r="F35" s="133"/>
      <c r="G35" s="133"/>
      <c r="H35" s="159"/>
      <c r="I35" s="88">
        <f>SUM(B35:H35)</f>
        <v>4052000</v>
      </c>
    </row>
    <row r="36" spans="1:9" ht="12.9" x14ac:dyDescent="0.3">
      <c r="A36" s="23" t="s">
        <v>354</v>
      </c>
      <c r="B36" s="133"/>
      <c r="C36" s="133"/>
      <c r="D36" s="133"/>
      <c r="E36" s="133">
        <v>60000</v>
      </c>
      <c r="F36" s="133"/>
      <c r="G36" s="133"/>
      <c r="H36" s="159"/>
      <c r="I36" s="88">
        <f>SUM(B36:H36)</f>
        <v>60000</v>
      </c>
    </row>
    <row r="37" spans="1:9" ht="12.9" x14ac:dyDescent="0.3">
      <c r="A37" s="23" t="s">
        <v>52</v>
      </c>
      <c r="B37" s="133"/>
      <c r="C37" s="133"/>
      <c r="D37" s="133"/>
      <c r="E37" s="133">
        <v>385000</v>
      </c>
      <c r="F37" s="133"/>
      <c r="G37" s="133"/>
      <c r="H37" s="159"/>
      <c r="I37" s="88">
        <f>SUM(B37:H37)</f>
        <v>385000</v>
      </c>
    </row>
    <row r="38" spans="1:9" ht="12.9" x14ac:dyDescent="0.3">
      <c r="A38" s="85" t="s">
        <v>161</v>
      </c>
      <c r="B38" s="134">
        <f t="shared" ref="B38:G38" si="3">SUM(B35:B37)</f>
        <v>2622000</v>
      </c>
      <c r="C38" s="134">
        <f t="shared" si="3"/>
        <v>720000</v>
      </c>
      <c r="D38" s="134">
        <f t="shared" si="3"/>
        <v>710000</v>
      </c>
      <c r="E38" s="134">
        <f t="shared" si="3"/>
        <v>445000</v>
      </c>
      <c r="F38" s="134">
        <f t="shared" si="3"/>
        <v>0</v>
      </c>
      <c r="G38" s="134">
        <f t="shared" si="3"/>
        <v>0</v>
      </c>
      <c r="H38" s="160"/>
      <c r="I38" s="88">
        <f>SUM(B38:H38)</f>
        <v>4497000</v>
      </c>
    </row>
    <row r="39" spans="1:9" ht="12.9" x14ac:dyDescent="0.3">
      <c r="A39" s="85"/>
      <c r="B39" s="134"/>
      <c r="C39" s="134"/>
      <c r="D39" s="134"/>
      <c r="E39" s="134"/>
      <c r="F39" s="134"/>
      <c r="G39" s="134"/>
      <c r="H39" s="160"/>
      <c r="I39" s="88"/>
    </row>
    <row r="40" spans="1:9" ht="12.9" x14ac:dyDescent="0.3">
      <c r="A40" s="40" t="s">
        <v>157</v>
      </c>
      <c r="B40" s="141"/>
      <c r="C40" s="141"/>
      <c r="D40" s="141"/>
      <c r="E40" s="141"/>
      <c r="F40" s="141"/>
      <c r="G40" s="141"/>
      <c r="H40" s="161"/>
      <c r="I40" s="88">
        <f>SUM(B40:H40)</f>
        <v>0</v>
      </c>
    </row>
    <row r="41" spans="1:9" ht="12.9" x14ac:dyDescent="0.3">
      <c r="A41" s="84" t="s">
        <v>284</v>
      </c>
      <c r="B41" s="134"/>
      <c r="C41" s="134"/>
      <c r="D41" s="134"/>
      <c r="E41" s="133">
        <v>900000</v>
      </c>
      <c r="F41" s="134"/>
      <c r="G41" s="134"/>
      <c r="H41" s="160"/>
      <c r="I41" s="88">
        <f t="shared" ref="I41:I48" si="4">SUM(B41:H41)</f>
        <v>900000</v>
      </c>
    </row>
    <row r="42" spans="1:9" ht="12.9" x14ac:dyDescent="0.3">
      <c r="A42" s="84" t="s">
        <v>5</v>
      </c>
      <c r="B42" s="134"/>
      <c r="C42" s="134"/>
      <c r="D42" s="133">
        <v>1400000</v>
      </c>
      <c r="E42" s="134"/>
      <c r="F42" s="134"/>
      <c r="G42" s="134"/>
      <c r="H42" s="160"/>
      <c r="I42" s="88">
        <f t="shared" si="4"/>
        <v>1400000</v>
      </c>
    </row>
    <row r="43" spans="1:9" ht="25.75" x14ac:dyDescent="0.3">
      <c r="A43" s="23" t="s">
        <v>355</v>
      </c>
      <c r="B43" s="133"/>
      <c r="C43" s="133"/>
      <c r="D43" s="133"/>
      <c r="E43" s="133"/>
      <c r="F43" s="133"/>
      <c r="G43" s="133"/>
      <c r="H43" s="159"/>
      <c r="I43" s="88">
        <f t="shared" si="4"/>
        <v>0</v>
      </c>
    </row>
    <row r="44" spans="1:9" ht="12.9" x14ac:dyDescent="0.3">
      <c r="A44" s="23" t="s">
        <v>356</v>
      </c>
      <c r="B44" s="133"/>
      <c r="C44" s="133"/>
      <c r="D44" s="133"/>
      <c r="E44" s="133">
        <v>6550000</v>
      </c>
      <c r="F44" s="133"/>
      <c r="G44" s="133"/>
      <c r="H44" s="159"/>
      <c r="I44" s="88">
        <f t="shared" si="4"/>
        <v>6550000</v>
      </c>
    </row>
    <row r="45" spans="1:9" ht="12.9" x14ac:dyDescent="0.3">
      <c r="A45" s="23" t="s">
        <v>357</v>
      </c>
      <c r="B45" s="133"/>
      <c r="C45" s="133"/>
      <c r="D45" s="133"/>
      <c r="E45" s="133">
        <v>1650000</v>
      </c>
      <c r="F45" s="133"/>
      <c r="G45" s="133"/>
      <c r="H45" s="159"/>
      <c r="I45" s="88">
        <f t="shared" si="4"/>
        <v>1650000</v>
      </c>
    </row>
    <row r="46" spans="1:9" ht="12.9" x14ac:dyDescent="0.3">
      <c r="A46" s="23" t="s">
        <v>358</v>
      </c>
      <c r="B46" s="133"/>
      <c r="C46" s="133"/>
      <c r="D46" s="133"/>
      <c r="E46" s="133">
        <v>500000</v>
      </c>
      <c r="F46" s="133"/>
      <c r="G46" s="133"/>
      <c r="H46" s="159"/>
      <c r="I46" s="88">
        <f t="shared" si="4"/>
        <v>500000</v>
      </c>
    </row>
    <row r="47" spans="1:9" ht="12.9" x14ac:dyDescent="0.3">
      <c r="A47" s="23" t="s">
        <v>359</v>
      </c>
      <c r="B47" s="133"/>
      <c r="C47" s="133"/>
      <c r="D47" s="133"/>
      <c r="E47" s="133">
        <v>80000</v>
      </c>
      <c r="F47" s="133"/>
      <c r="G47" s="133"/>
      <c r="H47" s="159"/>
      <c r="I47" s="88">
        <f t="shared" si="4"/>
        <v>80000</v>
      </c>
    </row>
    <row r="48" spans="1:9" ht="12.9" x14ac:dyDescent="0.3">
      <c r="A48" s="23" t="s">
        <v>360</v>
      </c>
      <c r="B48" s="133"/>
      <c r="C48" s="133"/>
      <c r="D48" s="133"/>
      <c r="E48" s="133">
        <v>220000</v>
      </c>
      <c r="F48" s="133"/>
      <c r="G48" s="133"/>
      <c r="H48" s="159"/>
      <c r="I48" s="88">
        <f t="shared" si="4"/>
        <v>220000</v>
      </c>
    </row>
    <row r="49" spans="1:9" x14ac:dyDescent="0.3">
      <c r="A49" s="40" t="s">
        <v>162</v>
      </c>
      <c r="B49" s="86">
        <f>SUM(B43:B48)</f>
        <v>0</v>
      </c>
      <c r="C49" s="86">
        <f>SUM(C43:C48)</f>
        <v>0</v>
      </c>
      <c r="D49" s="86">
        <f>SUM(D42:D48)</f>
        <v>1400000</v>
      </c>
      <c r="E49" s="86">
        <f>SUM(E41:E48)</f>
        <v>9900000</v>
      </c>
      <c r="F49" s="86">
        <f>SUM(F43:F48)</f>
        <v>0</v>
      </c>
      <c r="G49" s="86">
        <f>SUM(G43:G48)</f>
        <v>0</v>
      </c>
      <c r="H49" s="158"/>
      <c r="I49" s="155">
        <f>SUM(B49:G49)</f>
        <v>11300000</v>
      </c>
    </row>
    <row r="50" spans="1:9" ht="12.9" x14ac:dyDescent="0.3">
      <c r="A50" s="85"/>
      <c r="B50" s="86"/>
      <c r="C50" s="86"/>
      <c r="D50" s="86"/>
      <c r="E50" s="86"/>
      <c r="F50" s="86"/>
      <c r="G50" s="86"/>
      <c r="H50" s="158"/>
      <c r="I50" s="88"/>
    </row>
    <row r="51" spans="1:9" ht="12.9" x14ac:dyDescent="0.3">
      <c r="A51" s="85" t="s">
        <v>361</v>
      </c>
      <c r="B51" s="6">
        <v>8531000</v>
      </c>
      <c r="C51" s="6">
        <v>2327000</v>
      </c>
      <c r="D51" s="6">
        <v>23337000</v>
      </c>
      <c r="E51" s="6"/>
      <c r="F51" s="6"/>
      <c r="G51" s="6"/>
      <c r="H51" s="143"/>
      <c r="I51" s="88">
        <f>SUM(B51:H51)</f>
        <v>34195000</v>
      </c>
    </row>
    <row r="52" spans="1:9" x14ac:dyDescent="0.3">
      <c r="A52" s="42" t="s">
        <v>152</v>
      </c>
      <c r="B52" s="10">
        <f t="shared" ref="B52:I52" si="5">B32+B38+B49+B51</f>
        <v>44857000</v>
      </c>
      <c r="C52" s="10">
        <f t="shared" si="5"/>
        <v>10176000</v>
      </c>
      <c r="D52" s="10">
        <f t="shared" si="5"/>
        <v>56649000</v>
      </c>
      <c r="E52" s="10">
        <f t="shared" si="5"/>
        <v>15973000</v>
      </c>
      <c r="F52" s="10">
        <f t="shared" si="5"/>
        <v>1250000</v>
      </c>
      <c r="G52" s="10">
        <f t="shared" si="5"/>
        <v>21831000</v>
      </c>
      <c r="H52" s="10">
        <f t="shared" si="5"/>
        <v>7149000</v>
      </c>
      <c r="I52" s="10">
        <f t="shared" si="5"/>
        <v>157885000</v>
      </c>
    </row>
    <row r="53" spans="1:9" ht="12.9" x14ac:dyDescent="0.3">
      <c r="A53" s="40"/>
      <c r="B53" s="10"/>
      <c r="C53" s="10"/>
      <c r="D53" s="10"/>
      <c r="E53" s="10"/>
      <c r="F53" s="10"/>
      <c r="G53" s="10"/>
      <c r="H53" s="162"/>
      <c r="I53" s="88">
        <f>SUM(B53:G53)</f>
        <v>0</v>
      </c>
    </row>
    <row r="54" spans="1:9" ht="15" x14ac:dyDescent="0.3">
      <c r="A54" s="41" t="s">
        <v>174</v>
      </c>
      <c r="B54" s="11"/>
      <c r="C54" s="12"/>
      <c r="D54" s="12"/>
      <c r="E54" s="12"/>
      <c r="F54" s="12"/>
      <c r="G54" s="12"/>
      <c r="H54" s="163"/>
      <c r="I54" s="88">
        <f>SUM(B54:G54)</f>
        <v>0</v>
      </c>
    </row>
    <row r="55" spans="1:9" ht="12.9" x14ac:dyDescent="0.3">
      <c r="A55" s="41" t="s">
        <v>153</v>
      </c>
      <c r="B55" s="10"/>
      <c r="C55" s="10"/>
      <c r="D55" s="10"/>
      <c r="E55" s="10"/>
      <c r="F55" s="10"/>
      <c r="G55" s="10"/>
      <c r="H55" s="162"/>
      <c r="I55" s="88">
        <f>SUM(B55:G55)</f>
        <v>0</v>
      </c>
    </row>
    <row r="56" spans="1:9" ht="12.9" x14ac:dyDescent="0.3">
      <c r="A56" s="38" t="s">
        <v>231</v>
      </c>
      <c r="B56" s="6">
        <v>33632000</v>
      </c>
      <c r="C56" s="6">
        <v>9137000</v>
      </c>
      <c r="D56" s="6"/>
      <c r="E56" s="6"/>
      <c r="F56" s="87"/>
      <c r="G56" s="87"/>
      <c r="H56" s="164"/>
      <c r="I56" s="88">
        <f>SUM(B56:H56)</f>
        <v>42769000</v>
      </c>
    </row>
    <row r="57" spans="1:9" ht="12.9" x14ac:dyDescent="0.3">
      <c r="A57" s="38" t="s">
        <v>232</v>
      </c>
      <c r="B57" s="6"/>
      <c r="C57" s="6"/>
      <c r="D57" s="6">
        <v>4748000</v>
      </c>
      <c r="E57" s="6"/>
      <c r="F57" s="87">
        <v>165000</v>
      </c>
      <c r="G57" s="87"/>
      <c r="H57" s="164"/>
      <c r="I57" s="88">
        <f>SUM(B57:H57)</f>
        <v>4913000</v>
      </c>
    </row>
    <row r="58" spans="1:9" ht="23.15" x14ac:dyDescent="0.3">
      <c r="A58" s="41" t="s">
        <v>154</v>
      </c>
      <c r="B58" s="4">
        <f t="shared" ref="B58:G58" si="6">SUM(B56:B57)</f>
        <v>33632000</v>
      </c>
      <c r="C58" s="4">
        <f t="shared" si="6"/>
        <v>9137000</v>
      </c>
      <c r="D58" s="4">
        <f t="shared" si="6"/>
        <v>4748000</v>
      </c>
      <c r="E58" s="4">
        <f t="shared" si="6"/>
        <v>0</v>
      </c>
      <c r="F58" s="4">
        <f t="shared" si="6"/>
        <v>165000</v>
      </c>
      <c r="G58" s="4">
        <f t="shared" si="6"/>
        <v>0</v>
      </c>
      <c r="H58" s="4"/>
      <c r="I58" s="4">
        <f>SUM(I56:I57)</f>
        <v>47682000</v>
      </c>
    </row>
    <row r="59" spans="1:9" ht="13.3" thickBot="1" x14ac:dyDescent="0.35">
      <c r="A59" s="84" t="s">
        <v>322</v>
      </c>
      <c r="B59" s="142">
        <v>2837000</v>
      </c>
      <c r="C59" s="142">
        <v>493000</v>
      </c>
      <c r="D59" s="142">
        <v>570000</v>
      </c>
      <c r="E59" s="142"/>
      <c r="F59" s="142"/>
      <c r="G59" s="142"/>
      <c r="H59" s="165"/>
      <c r="I59" s="88">
        <f>SUM(B59:G59)</f>
        <v>3900000</v>
      </c>
    </row>
    <row r="60" spans="1:9" ht="12.9" thickBot="1" x14ac:dyDescent="0.35">
      <c r="A60" s="41" t="s">
        <v>170</v>
      </c>
      <c r="B60" s="44">
        <f>SUM(B58:B59)</f>
        <v>36469000</v>
      </c>
      <c r="C60" s="44">
        <f t="shared" ref="C60:I60" si="7">SUM(C58:C59)</f>
        <v>9630000</v>
      </c>
      <c r="D60" s="44">
        <f t="shared" si="7"/>
        <v>5318000</v>
      </c>
      <c r="E60" s="44">
        <f t="shared" si="7"/>
        <v>0</v>
      </c>
      <c r="F60" s="44">
        <f t="shared" si="7"/>
        <v>165000</v>
      </c>
      <c r="G60" s="44">
        <f t="shared" si="7"/>
        <v>0</v>
      </c>
      <c r="H60" s="44"/>
      <c r="I60" s="44">
        <f t="shared" si="7"/>
        <v>51582000</v>
      </c>
    </row>
    <row r="61" spans="1:9" ht="12.9" thickBot="1" x14ac:dyDescent="0.35">
      <c r="A61" s="43" t="s">
        <v>11</v>
      </c>
      <c r="B61" s="44">
        <f t="shared" ref="B61:I61" si="8">SUM(B60+B52+B10)</f>
        <v>125481000</v>
      </c>
      <c r="C61" s="44">
        <f t="shared" si="8"/>
        <v>32054000</v>
      </c>
      <c r="D61" s="44">
        <f t="shared" si="8"/>
        <v>71787000</v>
      </c>
      <c r="E61" s="44">
        <f t="shared" si="8"/>
        <v>15973000</v>
      </c>
      <c r="F61" s="44">
        <f t="shared" si="8"/>
        <v>1415000</v>
      </c>
      <c r="G61" s="44">
        <f t="shared" si="8"/>
        <v>21831000</v>
      </c>
      <c r="H61" s="44">
        <f t="shared" si="8"/>
        <v>7149000</v>
      </c>
      <c r="I61" s="44">
        <f t="shared" si="8"/>
        <v>275690000</v>
      </c>
    </row>
  </sheetData>
  <mergeCells count="4">
    <mergeCell ref="A4:I4"/>
    <mergeCell ref="F1:I1"/>
    <mergeCell ref="A3:I3"/>
    <mergeCell ref="E2:I2"/>
  </mergeCells>
  <phoneticPr fontId="22" type="noConversion"/>
  <pageMargins left="0.75" right="0.75" top="1" bottom="1" header="0.5" footer="0.5"/>
  <pageSetup paperSize="9" scale="7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"/>
  <sheetViews>
    <sheetView view="pageBreakPreview" zoomScaleNormal="100" workbookViewId="0">
      <selection activeCell="A11" sqref="A11:G11"/>
    </sheetView>
  </sheetViews>
  <sheetFormatPr defaultRowHeight="12.45" x14ac:dyDescent="0.3"/>
  <cols>
    <col min="1" max="1" width="22.4609375" customWidth="1"/>
    <col min="2" max="2" width="8.07421875" hidden="1" customWidth="1"/>
    <col min="3" max="3" width="11.84375" customWidth="1"/>
    <col min="5" max="5" width="14" customWidth="1"/>
    <col min="6" max="6" width="11.07421875" customWidth="1"/>
    <col min="7" max="7" width="12" customWidth="1"/>
  </cols>
  <sheetData>
    <row r="1" spans="1:7" ht="26.25" customHeight="1" x14ac:dyDescent="0.3"/>
    <row r="2" spans="1:7" x14ac:dyDescent="0.3">
      <c r="C2" s="317" t="s">
        <v>411</v>
      </c>
      <c r="D2" s="318"/>
      <c r="E2" s="318"/>
      <c r="F2" s="318"/>
      <c r="G2" s="318"/>
    </row>
    <row r="3" spans="1:7" x14ac:dyDescent="0.3">
      <c r="F3" s="20"/>
      <c r="G3" s="20"/>
    </row>
    <row r="4" spans="1:7" ht="15" x14ac:dyDescent="0.35">
      <c r="A4" s="315" t="s">
        <v>35</v>
      </c>
      <c r="B4" s="315"/>
      <c r="C4" s="315"/>
      <c r="D4" s="315"/>
      <c r="E4" s="315"/>
      <c r="F4" s="315"/>
      <c r="G4" s="315"/>
    </row>
    <row r="5" spans="1:7" ht="19.5" customHeight="1" thickBot="1" x14ac:dyDescent="0.45">
      <c r="G5" s="36" t="s">
        <v>36</v>
      </c>
    </row>
    <row r="6" spans="1:7" ht="37.299999999999997" x14ac:dyDescent="0.3">
      <c r="A6" s="325" t="s">
        <v>12</v>
      </c>
      <c r="B6" s="326"/>
      <c r="C6" s="33" t="s">
        <v>177</v>
      </c>
      <c r="D6" s="33" t="s">
        <v>383</v>
      </c>
      <c r="E6" s="30">
        <v>2018</v>
      </c>
      <c r="F6" s="30">
        <v>2019</v>
      </c>
      <c r="G6" s="31">
        <v>2020</v>
      </c>
    </row>
    <row r="7" spans="1:7" ht="45" customHeight="1" thickBot="1" x14ac:dyDescent="0.45">
      <c r="A7" s="73" t="s">
        <v>39</v>
      </c>
      <c r="B7" s="73"/>
      <c r="C7" s="34">
        <v>0</v>
      </c>
      <c r="D7" s="34">
        <v>0</v>
      </c>
      <c r="E7" s="34">
        <v>0</v>
      </c>
      <c r="F7" s="34">
        <v>0</v>
      </c>
      <c r="G7" s="35">
        <v>0</v>
      </c>
    </row>
    <row r="8" spans="1:7" ht="12.9" x14ac:dyDescent="0.35">
      <c r="A8" s="322"/>
      <c r="B8" s="322"/>
      <c r="C8" s="322"/>
      <c r="D8" s="322"/>
      <c r="E8" s="322"/>
      <c r="F8" s="322"/>
      <c r="G8" s="322"/>
    </row>
    <row r="9" spans="1:7" ht="12.9" x14ac:dyDescent="0.35">
      <c r="A9" s="132"/>
      <c r="B9" s="132"/>
      <c r="C9" s="132"/>
      <c r="D9" s="132"/>
      <c r="E9" s="132"/>
      <c r="F9" s="132"/>
      <c r="G9" s="132"/>
    </row>
    <row r="10" spans="1:7" ht="12.9" x14ac:dyDescent="0.35">
      <c r="A10" s="32"/>
      <c r="B10" s="32"/>
      <c r="C10" s="317" t="s">
        <v>412</v>
      </c>
      <c r="D10" s="318"/>
      <c r="E10" s="318"/>
      <c r="F10" s="318"/>
      <c r="G10" s="318"/>
    </row>
    <row r="11" spans="1:7" ht="15" x14ac:dyDescent="0.35">
      <c r="A11" s="315" t="s">
        <v>40</v>
      </c>
      <c r="B11" s="315"/>
      <c r="C11" s="315"/>
      <c r="D11" s="315"/>
      <c r="E11" s="315"/>
      <c r="F11" s="315"/>
      <c r="G11" s="315"/>
    </row>
    <row r="12" spans="1:7" ht="15" x14ac:dyDescent="0.35">
      <c r="A12" s="9"/>
      <c r="B12" s="9"/>
      <c r="C12" s="9"/>
      <c r="D12" s="9"/>
      <c r="E12" s="9"/>
      <c r="F12" s="9"/>
      <c r="G12" s="9"/>
    </row>
    <row r="13" spans="1:7" ht="15.9" thickBot="1" x14ac:dyDescent="0.45">
      <c r="G13" s="36" t="s">
        <v>36</v>
      </c>
    </row>
    <row r="14" spans="1:7" x14ac:dyDescent="0.3">
      <c r="A14" s="70" t="s">
        <v>41</v>
      </c>
      <c r="B14" s="30" t="s">
        <v>65</v>
      </c>
      <c r="C14" s="33" t="s">
        <v>244</v>
      </c>
      <c r="D14" s="30" t="s">
        <v>308</v>
      </c>
      <c r="E14" s="33">
        <v>2020</v>
      </c>
      <c r="F14" s="33">
        <v>2021</v>
      </c>
      <c r="G14" s="33">
        <v>2022</v>
      </c>
    </row>
    <row r="15" spans="1:7" ht="42.9" thickBot="1" x14ac:dyDescent="0.4">
      <c r="A15" s="73" t="s">
        <v>269</v>
      </c>
      <c r="B15" s="152"/>
      <c r="C15" s="153">
        <v>100</v>
      </c>
      <c r="D15" s="153">
        <v>100</v>
      </c>
      <c r="E15" s="153">
        <v>100</v>
      </c>
      <c r="F15" s="153">
        <v>100</v>
      </c>
      <c r="G15" s="153">
        <v>100</v>
      </c>
    </row>
    <row r="16" spans="1:7" ht="12.9" x14ac:dyDescent="0.35">
      <c r="A16" s="324"/>
      <c r="B16" s="324"/>
      <c r="C16" s="324"/>
      <c r="D16" s="324"/>
      <c r="E16" s="324"/>
      <c r="F16" s="324"/>
      <c r="G16" s="324"/>
    </row>
    <row r="18" spans="1:7" x14ac:dyDescent="0.3">
      <c r="A18" s="323"/>
      <c r="B18" s="323"/>
      <c r="C18" s="323"/>
      <c r="D18" s="323"/>
      <c r="E18" s="323"/>
      <c r="F18" s="323"/>
      <c r="G18" s="323"/>
    </row>
  </sheetData>
  <mergeCells count="8">
    <mergeCell ref="A4:G4"/>
    <mergeCell ref="C2:G2"/>
    <mergeCell ref="A8:G8"/>
    <mergeCell ref="A18:G18"/>
    <mergeCell ref="A16:G16"/>
    <mergeCell ref="C10:G10"/>
    <mergeCell ref="A6:B6"/>
    <mergeCell ref="A11:G11"/>
  </mergeCells>
  <phoneticPr fontId="0" type="noConversion"/>
  <printOptions horizontalCentered="1"/>
  <pageMargins left="0.78740157480314965" right="0.78740157480314965" top="0.55000000000000004" bottom="0.43" header="0.3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E2BB-0CEB-4EED-BA49-A4CAFDDBA8F1}">
  <sheetPr>
    <pageSetUpPr fitToPage="1"/>
  </sheetPr>
  <dimension ref="A1:R30"/>
  <sheetViews>
    <sheetView view="pageBreakPreview" zoomScale="50" zoomScaleNormal="100" zoomScaleSheetLayoutView="50" workbookViewId="0">
      <selection sqref="A1:U1"/>
    </sheetView>
  </sheetViews>
  <sheetFormatPr defaultRowHeight="12.45" x14ac:dyDescent="0.3"/>
  <cols>
    <col min="1" max="1" width="22.3046875" bestFit="1" customWidth="1"/>
    <col min="2" max="3" width="12.07421875" customWidth="1"/>
    <col min="4" max="4" width="11" customWidth="1"/>
    <col min="5" max="5" width="12" customWidth="1"/>
    <col min="6" max="6" width="12.53515625" customWidth="1"/>
    <col min="7" max="7" width="12" customWidth="1"/>
    <col min="8" max="8" width="12.3046875" customWidth="1"/>
    <col min="9" max="9" width="11.84375" customWidth="1"/>
    <col min="10" max="10" width="11.4609375" customWidth="1"/>
    <col min="11" max="11" width="11.3046875" customWidth="1"/>
    <col min="12" max="12" width="11" customWidth="1"/>
    <col min="13" max="13" width="13.3046875" customWidth="1"/>
    <col min="14" max="14" width="12.84375" customWidth="1"/>
    <col min="15" max="19" width="0" hidden="1" customWidth="1"/>
    <col min="257" max="257" width="22.3046875" bestFit="1" customWidth="1"/>
    <col min="258" max="259" width="12.07421875" customWidth="1"/>
    <col min="260" max="260" width="11" customWidth="1"/>
    <col min="261" max="261" width="12" customWidth="1"/>
    <col min="262" max="262" width="12.53515625" customWidth="1"/>
    <col min="263" max="263" width="12" customWidth="1"/>
    <col min="264" max="264" width="12.3046875" customWidth="1"/>
    <col min="265" max="265" width="11.84375" customWidth="1"/>
    <col min="266" max="266" width="11.4609375" customWidth="1"/>
    <col min="267" max="267" width="11.3046875" customWidth="1"/>
    <col min="268" max="268" width="11" customWidth="1"/>
    <col min="269" max="269" width="13.3046875" customWidth="1"/>
    <col min="270" max="270" width="12.84375" customWidth="1"/>
    <col min="271" max="275" width="0" hidden="1" customWidth="1"/>
    <col min="513" max="513" width="22.3046875" bestFit="1" customWidth="1"/>
    <col min="514" max="515" width="12.07421875" customWidth="1"/>
    <col min="516" max="516" width="11" customWidth="1"/>
    <col min="517" max="517" width="12" customWidth="1"/>
    <col min="518" max="518" width="12.53515625" customWidth="1"/>
    <col min="519" max="519" width="12" customWidth="1"/>
    <col min="520" max="520" width="12.3046875" customWidth="1"/>
    <col min="521" max="521" width="11.84375" customWidth="1"/>
    <col min="522" max="522" width="11.4609375" customWidth="1"/>
    <col min="523" max="523" width="11.3046875" customWidth="1"/>
    <col min="524" max="524" width="11" customWidth="1"/>
    <col min="525" max="525" width="13.3046875" customWidth="1"/>
    <col min="526" max="526" width="12.84375" customWidth="1"/>
    <col min="527" max="531" width="0" hidden="1" customWidth="1"/>
    <col min="769" max="769" width="22.3046875" bestFit="1" customWidth="1"/>
    <col min="770" max="771" width="12.07421875" customWidth="1"/>
    <col min="772" max="772" width="11" customWidth="1"/>
    <col min="773" max="773" width="12" customWidth="1"/>
    <col min="774" max="774" width="12.53515625" customWidth="1"/>
    <col min="775" max="775" width="12" customWidth="1"/>
    <col min="776" max="776" width="12.3046875" customWidth="1"/>
    <col min="777" max="777" width="11.84375" customWidth="1"/>
    <col min="778" max="778" width="11.4609375" customWidth="1"/>
    <col min="779" max="779" width="11.3046875" customWidth="1"/>
    <col min="780" max="780" width="11" customWidth="1"/>
    <col min="781" max="781" width="13.3046875" customWidth="1"/>
    <col min="782" max="782" width="12.84375" customWidth="1"/>
    <col min="783" max="787" width="0" hidden="1" customWidth="1"/>
    <col min="1025" max="1025" width="22.3046875" bestFit="1" customWidth="1"/>
    <col min="1026" max="1027" width="12.07421875" customWidth="1"/>
    <col min="1028" max="1028" width="11" customWidth="1"/>
    <col min="1029" max="1029" width="12" customWidth="1"/>
    <col min="1030" max="1030" width="12.53515625" customWidth="1"/>
    <col min="1031" max="1031" width="12" customWidth="1"/>
    <col min="1032" max="1032" width="12.3046875" customWidth="1"/>
    <col min="1033" max="1033" width="11.84375" customWidth="1"/>
    <col min="1034" max="1034" width="11.4609375" customWidth="1"/>
    <col min="1035" max="1035" width="11.3046875" customWidth="1"/>
    <col min="1036" max="1036" width="11" customWidth="1"/>
    <col min="1037" max="1037" width="13.3046875" customWidth="1"/>
    <col min="1038" max="1038" width="12.84375" customWidth="1"/>
    <col min="1039" max="1043" width="0" hidden="1" customWidth="1"/>
    <col min="1281" max="1281" width="22.3046875" bestFit="1" customWidth="1"/>
    <col min="1282" max="1283" width="12.07421875" customWidth="1"/>
    <col min="1284" max="1284" width="11" customWidth="1"/>
    <col min="1285" max="1285" width="12" customWidth="1"/>
    <col min="1286" max="1286" width="12.53515625" customWidth="1"/>
    <col min="1287" max="1287" width="12" customWidth="1"/>
    <col min="1288" max="1288" width="12.3046875" customWidth="1"/>
    <col min="1289" max="1289" width="11.84375" customWidth="1"/>
    <col min="1290" max="1290" width="11.4609375" customWidth="1"/>
    <col min="1291" max="1291" width="11.3046875" customWidth="1"/>
    <col min="1292" max="1292" width="11" customWidth="1"/>
    <col min="1293" max="1293" width="13.3046875" customWidth="1"/>
    <col min="1294" max="1294" width="12.84375" customWidth="1"/>
    <col min="1295" max="1299" width="0" hidden="1" customWidth="1"/>
    <col min="1537" max="1537" width="22.3046875" bestFit="1" customWidth="1"/>
    <col min="1538" max="1539" width="12.07421875" customWidth="1"/>
    <col min="1540" max="1540" width="11" customWidth="1"/>
    <col min="1541" max="1541" width="12" customWidth="1"/>
    <col min="1542" max="1542" width="12.53515625" customWidth="1"/>
    <col min="1543" max="1543" width="12" customWidth="1"/>
    <col min="1544" max="1544" width="12.3046875" customWidth="1"/>
    <col min="1545" max="1545" width="11.84375" customWidth="1"/>
    <col min="1546" max="1546" width="11.4609375" customWidth="1"/>
    <col min="1547" max="1547" width="11.3046875" customWidth="1"/>
    <col min="1548" max="1548" width="11" customWidth="1"/>
    <col min="1549" max="1549" width="13.3046875" customWidth="1"/>
    <col min="1550" max="1550" width="12.84375" customWidth="1"/>
    <col min="1551" max="1555" width="0" hidden="1" customWidth="1"/>
    <col min="1793" max="1793" width="22.3046875" bestFit="1" customWidth="1"/>
    <col min="1794" max="1795" width="12.07421875" customWidth="1"/>
    <col min="1796" max="1796" width="11" customWidth="1"/>
    <col min="1797" max="1797" width="12" customWidth="1"/>
    <col min="1798" max="1798" width="12.53515625" customWidth="1"/>
    <col min="1799" max="1799" width="12" customWidth="1"/>
    <col min="1800" max="1800" width="12.3046875" customWidth="1"/>
    <col min="1801" max="1801" width="11.84375" customWidth="1"/>
    <col min="1802" max="1802" width="11.4609375" customWidth="1"/>
    <col min="1803" max="1803" width="11.3046875" customWidth="1"/>
    <col min="1804" max="1804" width="11" customWidth="1"/>
    <col min="1805" max="1805" width="13.3046875" customWidth="1"/>
    <col min="1806" max="1806" width="12.84375" customWidth="1"/>
    <col min="1807" max="1811" width="0" hidden="1" customWidth="1"/>
    <col min="2049" max="2049" width="22.3046875" bestFit="1" customWidth="1"/>
    <col min="2050" max="2051" width="12.07421875" customWidth="1"/>
    <col min="2052" max="2052" width="11" customWidth="1"/>
    <col min="2053" max="2053" width="12" customWidth="1"/>
    <col min="2054" max="2054" width="12.53515625" customWidth="1"/>
    <col min="2055" max="2055" width="12" customWidth="1"/>
    <col min="2056" max="2056" width="12.3046875" customWidth="1"/>
    <col min="2057" max="2057" width="11.84375" customWidth="1"/>
    <col min="2058" max="2058" width="11.4609375" customWidth="1"/>
    <col min="2059" max="2059" width="11.3046875" customWidth="1"/>
    <col min="2060" max="2060" width="11" customWidth="1"/>
    <col min="2061" max="2061" width="13.3046875" customWidth="1"/>
    <col min="2062" max="2062" width="12.84375" customWidth="1"/>
    <col min="2063" max="2067" width="0" hidden="1" customWidth="1"/>
    <col min="2305" max="2305" width="22.3046875" bestFit="1" customWidth="1"/>
    <col min="2306" max="2307" width="12.07421875" customWidth="1"/>
    <col min="2308" max="2308" width="11" customWidth="1"/>
    <col min="2309" max="2309" width="12" customWidth="1"/>
    <col min="2310" max="2310" width="12.53515625" customWidth="1"/>
    <col min="2311" max="2311" width="12" customWidth="1"/>
    <col min="2312" max="2312" width="12.3046875" customWidth="1"/>
    <col min="2313" max="2313" width="11.84375" customWidth="1"/>
    <col min="2314" max="2314" width="11.4609375" customWidth="1"/>
    <col min="2315" max="2315" width="11.3046875" customWidth="1"/>
    <col min="2316" max="2316" width="11" customWidth="1"/>
    <col min="2317" max="2317" width="13.3046875" customWidth="1"/>
    <col min="2318" max="2318" width="12.84375" customWidth="1"/>
    <col min="2319" max="2323" width="0" hidden="1" customWidth="1"/>
    <col min="2561" max="2561" width="22.3046875" bestFit="1" customWidth="1"/>
    <col min="2562" max="2563" width="12.07421875" customWidth="1"/>
    <col min="2564" max="2564" width="11" customWidth="1"/>
    <col min="2565" max="2565" width="12" customWidth="1"/>
    <col min="2566" max="2566" width="12.53515625" customWidth="1"/>
    <col min="2567" max="2567" width="12" customWidth="1"/>
    <col min="2568" max="2568" width="12.3046875" customWidth="1"/>
    <col min="2569" max="2569" width="11.84375" customWidth="1"/>
    <col min="2570" max="2570" width="11.4609375" customWidth="1"/>
    <col min="2571" max="2571" width="11.3046875" customWidth="1"/>
    <col min="2572" max="2572" width="11" customWidth="1"/>
    <col min="2573" max="2573" width="13.3046875" customWidth="1"/>
    <col min="2574" max="2574" width="12.84375" customWidth="1"/>
    <col min="2575" max="2579" width="0" hidden="1" customWidth="1"/>
    <col min="2817" max="2817" width="22.3046875" bestFit="1" customWidth="1"/>
    <col min="2818" max="2819" width="12.07421875" customWidth="1"/>
    <col min="2820" max="2820" width="11" customWidth="1"/>
    <col min="2821" max="2821" width="12" customWidth="1"/>
    <col min="2822" max="2822" width="12.53515625" customWidth="1"/>
    <col min="2823" max="2823" width="12" customWidth="1"/>
    <col min="2824" max="2824" width="12.3046875" customWidth="1"/>
    <col min="2825" max="2825" width="11.84375" customWidth="1"/>
    <col min="2826" max="2826" width="11.4609375" customWidth="1"/>
    <col min="2827" max="2827" width="11.3046875" customWidth="1"/>
    <col min="2828" max="2828" width="11" customWidth="1"/>
    <col min="2829" max="2829" width="13.3046875" customWidth="1"/>
    <col min="2830" max="2830" width="12.84375" customWidth="1"/>
    <col min="2831" max="2835" width="0" hidden="1" customWidth="1"/>
    <col min="3073" max="3073" width="22.3046875" bestFit="1" customWidth="1"/>
    <col min="3074" max="3075" width="12.07421875" customWidth="1"/>
    <col min="3076" max="3076" width="11" customWidth="1"/>
    <col min="3077" max="3077" width="12" customWidth="1"/>
    <col min="3078" max="3078" width="12.53515625" customWidth="1"/>
    <col min="3079" max="3079" width="12" customWidth="1"/>
    <col min="3080" max="3080" width="12.3046875" customWidth="1"/>
    <col min="3081" max="3081" width="11.84375" customWidth="1"/>
    <col min="3082" max="3082" width="11.4609375" customWidth="1"/>
    <col min="3083" max="3083" width="11.3046875" customWidth="1"/>
    <col min="3084" max="3084" width="11" customWidth="1"/>
    <col min="3085" max="3085" width="13.3046875" customWidth="1"/>
    <col min="3086" max="3086" width="12.84375" customWidth="1"/>
    <col min="3087" max="3091" width="0" hidden="1" customWidth="1"/>
    <col min="3329" max="3329" width="22.3046875" bestFit="1" customWidth="1"/>
    <col min="3330" max="3331" width="12.07421875" customWidth="1"/>
    <col min="3332" max="3332" width="11" customWidth="1"/>
    <col min="3333" max="3333" width="12" customWidth="1"/>
    <col min="3334" max="3334" width="12.53515625" customWidth="1"/>
    <col min="3335" max="3335" width="12" customWidth="1"/>
    <col min="3336" max="3336" width="12.3046875" customWidth="1"/>
    <col min="3337" max="3337" width="11.84375" customWidth="1"/>
    <col min="3338" max="3338" width="11.4609375" customWidth="1"/>
    <col min="3339" max="3339" width="11.3046875" customWidth="1"/>
    <col min="3340" max="3340" width="11" customWidth="1"/>
    <col min="3341" max="3341" width="13.3046875" customWidth="1"/>
    <col min="3342" max="3342" width="12.84375" customWidth="1"/>
    <col min="3343" max="3347" width="0" hidden="1" customWidth="1"/>
    <col min="3585" max="3585" width="22.3046875" bestFit="1" customWidth="1"/>
    <col min="3586" max="3587" width="12.07421875" customWidth="1"/>
    <col min="3588" max="3588" width="11" customWidth="1"/>
    <col min="3589" max="3589" width="12" customWidth="1"/>
    <col min="3590" max="3590" width="12.53515625" customWidth="1"/>
    <col min="3591" max="3591" width="12" customWidth="1"/>
    <col min="3592" max="3592" width="12.3046875" customWidth="1"/>
    <col min="3593" max="3593" width="11.84375" customWidth="1"/>
    <col min="3594" max="3594" width="11.4609375" customWidth="1"/>
    <col min="3595" max="3595" width="11.3046875" customWidth="1"/>
    <col min="3596" max="3596" width="11" customWidth="1"/>
    <col min="3597" max="3597" width="13.3046875" customWidth="1"/>
    <col min="3598" max="3598" width="12.84375" customWidth="1"/>
    <col min="3599" max="3603" width="0" hidden="1" customWidth="1"/>
    <col min="3841" max="3841" width="22.3046875" bestFit="1" customWidth="1"/>
    <col min="3842" max="3843" width="12.07421875" customWidth="1"/>
    <col min="3844" max="3844" width="11" customWidth="1"/>
    <col min="3845" max="3845" width="12" customWidth="1"/>
    <col min="3846" max="3846" width="12.53515625" customWidth="1"/>
    <col min="3847" max="3847" width="12" customWidth="1"/>
    <col min="3848" max="3848" width="12.3046875" customWidth="1"/>
    <col min="3849" max="3849" width="11.84375" customWidth="1"/>
    <col min="3850" max="3850" width="11.4609375" customWidth="1"/>
    <col min="3851" max="3851" width="11.3046875" customWidth="1"/>
    <col min="3852" max="3852" width="11" customWidth="1"/>
    <col min="3853" max="3853" width="13.3046875" customWidth="1"/>
    <col min="3854" max="3854" width="12.84375" customWidth="1"/>
    <col min="3855" max="3859" width="0" hidden="1" customWidth="1"/>
    <col min="4097" max="4097" width="22.3046875" bestFit="1" customWidth="1"/>
    <col min="4098" max="4099" width="12.07421875" customWidth="1"/>
    <col min="4100" max="4100" width="11" customWidth="1"/>
    <col min="4101" max="4101" width="12" customWidth="1"/>
    <col min="4102" max="4102" width="12.53515625" customWidth="1"/>
    <col min="4103" max="4103" width="12" customWidth="1"/>
    <col min="4104" max="4104" width="12.3046875" customWidth="1"/>
    <col min="4105" max="4105" width="11.84375" customWidth="1"/>
    <col min="4106" max="4106" width="11.4609375" customWidth="1"/>
    <col min="4107" max="4107" width="11.3046875" customWidth="1"/>
    <col min="4108" max="4108" width="11" customWidth="1"/>
    <col min="4109" max="4109" width="13.3046875" customWidth="1"/>
    <col min="4110" max="4110" width="12.84375" customWidth="1"/>
    <col min="4111" max="4115" width="0" hidden="1" customWidth="1"/>
    <col min="4353" max="4353" width="22.3046875" bestFit="1" customWidth="1"/>
    <col min="4354" max="4355" width="12.07421875" customWidth="1"/>
    <col min="4356" max="4356" width="11" customWidth="1"/>
    <col min="4357" max="4357" width="12" customWidth="1"/>
    <col min="4358" max="4358" width="12.53515625" customWidth="1"/>
    <col min="4359" max="4359" width="12" customWidth="1"/>
    <col min="4360" max="4360" width="12.3046875" customWidth="1"/>
    <col min="4361" max="4361" width="11.84375" customWidth="1"/>
    <col min="4362" max="4362" width="11.4609375" customWidth="1"/>
    <col min="4363" max="4363" width="11.3046875" customWidth="1"/>
    <col min="4364" max="4364" width="11" customWidth="1"/>
    <col min="4365" max="4365" width="13.3046875" customWidth="1"/>
    <col min="4366" max="4366" width="12.84375" customWidth="1"/>
    <col min="4367" max="4371" width="0" hidden="1" customWidth="1"/>
    <col min="4609" max="4609" width="22.3046875" bestFit="1" customWidth="1"/>
    <col min="4610" max="4611" width="12.07421875" customWidth="1"/>
    <col min="4612" max="4612" width="11" customWidth="1"/>
    <col min="4613" max="4613" width="12" customWidth="1"/>
    <col min="4614" max="4614" width="12.53515625" customWidth="1"/>
    <col min="4615" max="4615" width="12" customWidth="1"/>
    <col min="4616" max="4616" width="12.3046875" customWidth="1"/>
    <col min="4617" max="4617" width="11.84375" customWidth="1"/>
    <col min="4618" max="4618" width="11.4609375" customWidth="1"/>
    <col min="4619" max="4619" width="11.3046875" customWidth="1"/>
    <col min="4620" max="4620" width="11" customWidth="1"/>
    <col min="4621" max="4621" width="13.3046875" customWidth="1"/>
    <col min="4622" max="4622" width="12.84375" customWidth="1"/>
    <col min="4623" max="4627" width="0" hidden="1" customWidth="1"/>
    <col min="4865" max="4865" width="22.3046875" bestFit="1" customWidth="1"/>
    <col min="4866" max="4867" width="12.07421875" customWidth="1"/>
    <col min="4868" max="4868" width="11" customWidth="1"/>
    <col min="4869" max="4869" width="12" customWidth="1"/>
    <col min="4870" max="4870" width="12.53515625" customWidth="1"/>
    <col min="4871" max="4871" width="12" customWidth="1"/>
    <col min="4872" max="4872" width="12.3046875" customWidth="1"/>
    <col min="4873" max="4873" width="11.84375" customWidth="1"/>
    <col min="4874" max="4874" width="11.4609375" customWidth="1"/>
    <col min="4875" max="4875" width="11.3046875" customWidth="1"/>
    <col min="4876" max="4876" width="11" customWidth="1"/>
    <col min="4877" max="4877" width="13.3046875" customWidth="1"/>
    <col min="4878" max="4878" width="12.84375" customWidth="1"/>
    <col min="4879" max="4883" width="0" hidden="1" customWidth="1"/>
    <col min="5121" max="5121" width="22.3046875" bestFit="1" customWidth="1"/>
    <col min="5122" max="5123" width="12.07421875" customWidth="1"/>
    <col min="5124" max="5124" width="11" customWidth="1"/>
    <col min="5125" max="5125" width="12" customWidth="1"/>
    <col min="5126" max="5126" width="12.53515625" customWidth="1"/>
    <col min="5127" max="5127" width="12" customWidth="1"/>
    <col min="5128" max="5128" width="12.3046875" customWidth="1"/>
    <col min="5129" max="5129" width="11.84375" customWidth="1"/>
    <col min="5130" max="5130" width="11.4609375" customWidth="1"/>
    <col min="5131" max="5131" width="11.3046875" customWidth="1"/>
    <col min="5132" max="5132" width="11" customWidth="1"/>
    <col min="5133" max="5133" width="13.3046875" customWidth="1"/>
    <col min="5134" max="5134" width="12.84375" customWidth="1"/>
    <col min="5135" max="5139" width="0" hidden="1" customWidth="1"/>
    <col min="5377" max="5377" width="22.3046875" bestFit="1" customWidth="1"/>
    <col min="5378" max="5379" width="12.07421875" customWidth="1"/>
    <col min="5380" max="5380" width="11" customWidth="1"/>
    <col min="5381" max="5381" width="12" customWidth="1"/>
    <col min="5382" max="5382" width="12.53515625" customWidth="1"/>
    <col min="5383" max="5383" width="12" customWidth="1"/>
    <col min="5384" max="5384" width="12.3046875" customWidth="1"/>
    <col min="5385" max="5385" width="11.84375" customWidth="1"/>
    <col min="5386" max="5386" width="11.4609375" customWidth="1"/>
    <col min="5387" max="5387" width="11.3046875" customWidth="1"/>
    <col min="5388" max="5388" width="11" customWidth="1"/>
    <col min="5389" max="5389" width="13.3046875" customWidth="1"/>
    <col min="5390" max="5390" width="12.84375" customWidth="1"/>
    <col min="5391" max="5395" width="0" hidden="1" customWidth="1"/>
    <col min="5633" max="5633" width="22.3046875" bestFit="1" customWidth="1"/>
    <col min="5634" max="5635" width="12.07421875" customWidth="1"/>
    <col min="5636" max="5636" width="11" customWidth="1"/>
    <col min="5637" max="5637" width="12" customWidth="1"/>
    <col min="5638" max="5638" width="12.53515625" customWidth="1"/>
    <col min="5639" max="5639" width="12" customWidth="1"/>
    <col min="5640" max="5640" width="12.3046875" customWidth="1"/>
    <col min="5641" max="5641" width="11.84375" customWidth="1"/>
    <col min="5642" max="5642" width="11.4609375" customWidth="1"/>
    <col min="5643" max="5643" width="11.3046875" customWidth="1"/>
    <col min="5644" max="5644" width="11" customWidth="1"/>
    <col min="5645" max="5645" width="13.3046875" customWidth="1"/>
    <col min="5646" max="5646" width="12.84375" customWidth="1"/>
    <col min="5647" max="5651" width="0" hidden="1" customWidth="1"/>
    <col min="5889" max="5889" width="22.3046875" bestFit="1" customWidth="1"/>
    <col min="5890" max="5891" width="12.07421875" customWidth="1"/>
    <col min="5892" max="5892" width="11" customWidth="1"/>
    <col min="5893" max="5893" width="12" customWidth="1"/>
    <col min="5894" max="5894" width="12.53515625" customWidth="1"/>
    <col min="5895" max="5895" width="12" customWidth="1"/>
    <col min="5896" max="5896" width="12.3046875" customWidth="1"/>
    <col min="5897" max="5897" width="11.84375" customWidth="1"/>
    <col min="5898" max="5898" width="11.4609375" customWidth="1"/>
    <col min="5899" max="5899" width="11.3046875" customWidth="1"/>
    <col min="5900" max="5900" width="11" customWidth="1"/>
    <col min="5901" max="5901" width="13.3046875" customWidth="1"/>
    <col min="5902" max="5902" width="12.84375" customWidth="1"/>
    <col min="5903" max="5907" width="0" hidden="1" customWidth="1"/>
    <col min="6145" max="6145" width="22.3046875" bestFit="1" customWidth="1"/>
    <col min="6146" max="6147" width="12.07421875" customWidth="1"/>
    <col min="6148" max="6148" width="11" customWidth="1"/>
    <col min="6149" max="6149" width="12" customWidth="1"/>
    <col min="6150" max="6150" width="12.53515625" customWidth="1"/>
    <col min="6151" max="6151" width="12" customWidth="1"/>
    <col min="6152" max="6152" width="12.3046875" customWidth="1"/>
    <col min="6153" max="6153" width="11.84375" customWidth="1"/>
    <col min="6154" max="6154" width="11.4609375" customWidth="1"/>
    <col min="6155" max="6155" width="11.3046875" customWidth="1"/>
    <col min="6156" max="6156" width="11" customWidth="1"/>
    <col min="6157" max="6157" width="13.3046875" customWidth="1"/>
    <col min="6158" max="6158" width="12.84375" customWidth="1"/>
    <col min="6159" max="6163" width="0" hidden="1" customWidth="1"/>
    <col min="6401" max="6401" width="22.3046875" bestFit="1" customWidth="1"/>
    <col min="6402" max="6403" width="12.07421875" customWidth="1"/>
    <col min="6404" max="6404" width="11" customWidth="1"/>
    <col min="6405" max="6405" width="12" customWidth="1"/>
    <col min="6406" max="6406" width="12.53515625" customWidth="1"/>
    <col min="6407" max="6407" width="12" customWidth="1"/>
    <col min="6408" max="6408" width="12.3046875" customWidth="1"/>
    <col min="6409" max="6409" width="11.84375" customWidth="1"/>
    <col min="6410" max="6410" width="11.4609375" customWidth="1"/>
    <col min="6411" max="6411" width="11.3046875" customWidth="1"/>
    <col min="6412" max="6412" width="11" customWidth="1"/>
    <col min="6413" max="6413" width="13.3046875" customWidth="1"/>
    <col min="6414" max="6414" width="12.84375" customWidth="1"/>
    <col min="6415" max="6419" width="0" hidden="1" customWidth="1"/>
    <col min="6657" max="6657" width="22.3046875" bestFit="1" customWidth="1"/>
    <col min="6658" max="6659" width="12.07421875" customWidth="1"/>
    <col min="6660" max="6660" width="11" customWidth="1"/>
    <col min="6661" max="6661" width="12" customWidth="1"/>
    <col min="6662" max="6662" width="12.53515625" customWidth="1"/>
    <col min="6663" max="6663" width="12" customWidth="1"/>
    <col min="6664" max="6664" width="12.3046875" customWidth="1"/>
    <col min="6665" max="6665" width="11.84375" customWidth="1"/>
    <col min="6666" max="6666" width="11.4609375" customWidth="1"/>
    <col min="6667" max="6667" width="11.3046875" customWidth="1"/>
    <col min="6668" max="6668" width="11" customWidth="1"/>
    <col min="6669" max="6669" width="13.3046875" customWidth="1"/>
    <col min="6670" max="6670" width="12.84375" customWidth="1"/>
    <col min="6671" max="6675" width="0" hidden="1" customWidth="1"/>
    <col min="6913" max="6913" width="22.3046875" bestFit="1" customWidth="1"/>
    <col min="6914" max="6915" width="12.07421875" customWidth="1"/>
    <col min="6916" max="6916" width="11" customWidth="1"/>
    <col min="6917" max="6917" width="12" customWidth="1"/>
    <col min="6918" max="6918" width="12.53515625" customWidth="1"/>
    <col min="6919" max="6919" width="12" customWidth="1"/>
    <col min="6920" max="6920" width="12.3046875" customWidth="1"/>
    <col min="6921" max="6921" width="11.84375" customWidth="1"/>
    <col min="6922" max="6922" width="11.4609375" customWidth="1"/>
    <col min="6923" max="6923" width="11.3046875" customWidth="1"/>
    <col min="6924" max="6924" width="11" customWidth="1"/>
    <col min="6925" max="6925" width="13.3046875" customWidth="1"/>
    <col min="6926" max="6926" width="12.84375" customWidth="1"/>
    <col min="6927" max="6931" width="0" hidden="1" customWidth="1"/>
    <col min="7169" max="7169" width="22.3046875" bestFit="1" customWidth="1"/>
    <col min="7170" max="7171" width="12.07421875" customWidth="1"/>
    <col min="7172" max="7172" width="11" customWidth="1"/>
    <col min="7173" max="7173" width="12" customWidth="1"/>
    <col min="7174" max="7174" width="12.53515625" customWidth="1"/>
    <col min="7175" max="7175" width="12" customWidth="1"/>
    <col min="7176" max="7176" width="12.3046875" customWidth="1"/>
    <col min="7177" max="7177" width="11.84375" customWidth="1"/>
    <col min="7178" max="7178" width="11.4609375" customWidth="1"/>
    <col min="7179" max="7179" width="11.3046875" customWidth="1"/>
    <col min="7180" max="7180" width="11" customWidth="1"/>
    <col min="7181" max="7181" width="13.3046875" customWidth="1"/>
    <col min="7182" max="7182" width="12.84375" customWidth="1"/>
    <col min="7183" max="7187" width="0" hidden="1" customWidth="1"/>
    <col min="7425" max="7425" width="22.3046875" bestFit="1" customWidth="1"/>
    <col min="7426" max="7427" width="12.07421875" customWidth="1"/>
    <col min="7428" max="7428" width="11" customWidth="1"/>
    <col min="7429" max="7429" width="12" customWidth="1"/>
    <col min="7430" max="7430" width="12.53515625" customWidth="1"/>
    <col min="7431" max="7431" width="12" customWidth="1"/>
    <col min="7432" max="7432" width="12.3046875" customWidth="1"/>
    <col min="7433" max="7433" width="11.84375" customWidth="1"/>
    <col min="7434" max="7434" width="11.4609375" customWidth="1"/>
    <col min="7435" max="7435" width="11.3046875" customWidth="1"/>
    <col min="7436" max="7436" width="11" customWidth="1"/>
    <col min="7437" max="7437" width="13.3046875" customWidth="1"/>
    <col min="7438" max="7438" width="12.84375" customWidth="1"/>
    <col min="7439" max="7443" width="0" hidden="1" customWidth="1"/>
    <col min="7681" max="7681" width="22.3046875" bestFit="1" customWidth="1"/>
    <col min="7682" max="7683" width="12.07421875" customWidth="1"/>
    <col min="7684" max="7684" width="11" customWidth="1"/>
    <col min="7685" max="7685" width="12" customWidth="1"/>
    <col min="7686" max="7686" width="12.53515625" customWidth="1"/>
    <col min="7687" max="7687" width="12" customWidth="1"/>
    <col min="7688" max="7688" width="12.3046875" customWidth="1"/>
    <col min="7689" max="7689" width="11.84375" customWidth="1"/>
    <col min="7690" max="7690" width="11.4609375" customWidth="1"/>
    <col min="7691" max="7691" width="11.3046875" customWidth="1"/>
    <col min="7692" max="7692" width="11" customWidth="1"/>
    <col min="7693" max="7693" width="13.3046875" customWidth="1"/>
    <col min="7694" max="7694" width="12.84375" customWidth="1"/>
    <col min="7695" max="7699" width="0" hidden="1" customWidth="1"/>
    <col min="7937" max="7937" width="22.3046875" bestFit="1" customWidth="1"/>
    <col min="7938" max="7939" width="12.07421875" customWidth="1"/>
    <col min="7940" max="7940" width="11" customWidth="1"/>
    <col min="7941" max="7941" width="12" customWidth="1"/>
    <col min="7942" max="7942" width="12.53515625" customWidth="1"/>
    <col min="7943" max="7943" width="12" customWidth="1"/>
    <col min="7944" max="7944" width="12.3046875" customWidth="1"/>
    <col min="7945" max="7945" width="11.84375" customWidth="1"/>
    <col min="7946" max="7946" width="11.4609375" customWidth="1"/>
    <col min="7947" max="7947" width="11.3046875" customWidth="1"/>
    <col min="7948" max="7948" width="11" customWidth="1"/>
    <col min="7949" max="7949" width="13.3046875" customWidth="1"/>
    <col min="7950" max="7950" width="12.84375" customWidth="1"/>
    <col min="7951" max="7955" width="0" hidden="1" customWidth="1"/>
    <col min="8193" max="8193" width="22.3046875" bestFit="1" customWidth="1"/>
    <col min="8194" max="8195" width="12.07421875" customWidth="1"/>
    <col min="8196" max="8196" width="11" customWidth="1"/>
    <col min="8197" max="8197" width="12" customWidth="1"/>
    <col min="8198" max="8198" width="12.53515625" customWidth="1"/>
    <col min="8199" max="8199" width="12" customWidth="1"/>
    <col min="8200" max="8200" width="12.3046875" customWidth="1"/>
    <col min="8201" max="8201" width="11.84375" customWidth="1"/>
    <col min="8202" max="8202" width="11.4609375" customWidth="1"/>
    <col min="8203" max="8203" width="11.3046875" customWidth="1"/>
    <col min="8204" max="8204" width="11" customWidth="1"/>
    <col min="8205" max="8205" width="13.3046875" customWidth="1"/>
    <col min="8206" max="8206" width="12.84375" customWidth="1"/>
    <col min="8207" max="8211" width="0" hidden="1" customWidth="1"/>
    <col min="8449" max="8449" width="22.3046875" bestFit="1" customWidth="1"/>
    <col min="8450" max="8451" width="12.07421875" customWidth="1"/>
    <col min="8452" max="8452" width="11" customWidth="1"/>
    <col min="8453" max="8453" width="12" customWidth="1"/>
    <col min="8454" max="8454" width="12.53515625" customWidth="1"/>
    <col min="8455" max="8455" width="12" customWidth="1"/>
    <col min="8456" max="8456" width="12.3046875" customWidth="1"/>
    <col min="8457" max="8457" width="11.84375" customWidth="1"/>
    <col min="8458" max="8458" width="11.4609375" customWidth="1"/>
    <col min="8459" max="8459" width="11.3046875" customWidth="1"/>
    <col min="8460" max="8460" width="11" customWidth="1"/>
    <col min="8461" max="8461" width="13.3046875" customWidth="1"/>
    <col min="8462" max="8462" width="12.84375" customWidth="1"/>
    <col min="8463" max="8467" width="0" hidden="1" customWidth="1"/>
    <col min="8705" max="8705" width="22.3046875" bestFit="1" customWidth="1"/>
    <col min="8706" max="8707" width="12.07421875" customWidth="1"/>
    <col min="8708" max="8708" width="11" customWidth="1"/>
    <col min="8709" max="8709" width="12" customWidth="1"/>
    <col min="8710" max="8710" width="12.53515625" customWidth="1"/>
    <col min="8711" max="8711" width="12" customWidth="1"/>
    <col min="8712" max="8712" width="12.3046875" customWidth="1"/>
    <col min="8713" max="8713" width="11.84375" customWidth="1"/>
    <col min="8714" max="8714" width="11.4609375" customWidth="1"/>
    <col min="8715" max="8715" width="11.3046875" customWidth="1"/>
    <col min="8716" max="8716" width="11" customWidth="1"/>
    <col min="8717" max="8717" width="13.3046875" customWidth="1"/>
    <col min="8718" max="8718" width="12.84375" customWidth="1"/>
    <col min="8719" max="8723" width="0" hidden="1" customWidth="1"/>
    <col min="8961" max="8961" width="22.3046875" bestFit="1" customWidth="1"/>
    <col min="8962" max="8963" width="12.07421875" customWidth="1"/>
    <col min="8964" max="8964" width="11" customWidth="1"/>
    <col min="8965" max="8965" width="12" customWidth="1"/>
    <col min="8966" max="8966" width="12.53515625" customWidth="1"/>
    <col min="8967" max="8967" width="12" customWidth="1"/>
    <col min="8968" max="8968" width="12.3046875" customWidth="1"/>
    <col min="8969" max="8969" width="11.84375" customWidth="1"/>
    <col min="8970" max="8970" width="11.4609375" customWidth="1"/>
    <col min="8971" max="8971" width="11.3046875" customWidth="1"/>
    <col min="8972" max="8972" width="11" customWidth="1"/>
    <col min="8973" max="8973" width="13.3046875" customWidth="1"/>
    <col min="8974" max="8974" width="12.84375" customWidth="1"/>
    <col min="8975" max="8979" width="0" hidden="1" customWidth="1"/>
    <col min="9217" max="9217" width="22.3046875" bestFit="1" customWidth="1"/>
    <col min="9218" max="9219" width="12.07421875" customWidth="1"/>
    <col min="9220" max="9220" width="11" customWidth="1"/>
    <col min="9221" max="9221" width="12" customWidth="1"/>
    <col min="9222" max="9222" width="12.53515625" customWidth="1"/>
    <col min="9223" max="9223" width="12" customWidth="1"/>
    <col min="9224" max="9224" width="12.3046875" customWidth="1"/>
    <col min="9225" max="9225" width="11.84375" customWidth="1"/>
    <col min="9226" max="9226" width="11.4609375" customWidth="1"/>
    <col min="9227" max="9227" width="11.3046875" customWidth="1"/>
    <col min="9228" max="9228" width="11" customWidth="1"/>
    <col min="9229" max="9229" width="13.3046875" customWidth="1"/>
    <col min="9230" max="9230" width="12.84375" customWidth="1"/>
    <col min="9231" max="9235" width="0" hidden="1" customWidth="1"/>
    <col min="9473" max="9473" width="22.3046875" bestFit="1" customWidth="1"/>
    <col min="9474" max="9475" width="12.07421875" customWidth="1"/>
    <col min="9476" max="9476" width="11" customWidth="1"/>
    <col min="9477" max="9477" width="12" customWidth="1"/>
    <col min="9478" max="9478" width="12.53515625" customWidth="1"/>
    <col min="9479" max="9479" width="12" customWidth="1"/>
    <col min="9480" max="9480" width="12.3046875" customWidth="1"/>
    <col min="9481" max="9481" width="11.84375" customWidth="1"/>
    <col min="9482" max="9482" width="11.4609375" customWidth="1"/>
    <col min="9483" max="9483" width="11.3046875" customWidth="1"/>
    <col min="9484" max="9484" width="11" customWidth="1"/>
    <col min="9485" max="9485" width="13.3046875" customWidth="1"/>
    <col min="9486" max="9486" width="12.84375" customWidth="1"/>
    <col min="9487" max="9491" width="0" hidden="1" customWidth="1"/>
    <col min="9729" max="9729" width="22.3046875" bestFit="1" customWidth="1"/>
    <col min="9730" max="9731" width="12.07421875" customWidth="1"/>
    <col min="9732" max="9732" width="11" customWidth="1"/>
    <col min="9733" max="9733" width="12" customWidth="1"/>
    <col min="9734" max="9734" width="12.53515625" customWidth="1"/>
    <col min="9735" max="9735" width="12" customWidth="1"/>
    <col min="9736" max="9736" width="12.3046875" customWidth="1"/>
    <col min="9737" max="9737" width="11.84375" customWidth="1"/>
    <col min="9738" max="9738" width="11.4609375" customWidth="1"/>
    <col min="9739" max="9739" width="11.3046875" customWidth="1"/>
    <col min="9740" max="9740" width="11" customWidth="1"/>
    <col min="9741" max="9741" width="13.3046875" customWidth="1"/>
    <col min="9742" max="9742" width="12.84375" customWidth="1"/>
    <col min="9743" max="9747" width="0" hidden="1" customWidth="1"/>
    <col min="9985" max="9985" width="22.3046875" bestFit="1" customWidth="1"/>
    <col min="9986" max="9987" width="12.07421875" customWidth="1"/>
    <col min="9988" max="9988" width="11" customWidth="1"/>
    <col min="9989" max="9989" width="12" customWidth="1"/>
    <col min="9990" max="9990" width="12.53515625" customWidth="1"/>
    <col min="9991" max="9991" width="12" customWidth="1"/>
    <col min="9992" max="9992" width="12.3046875" customWidth="1"/>
    <col min="9993" max="9993" width="11.84375" customWidth="1"/>
    <col min="9994" max="9994" width="11.4609375" customWidth="1"/>
    <col min="9995" max="9995" width="11.3046875" customWidth="1"/>
    <col min="9996" max="9996" width="11" customWidth="1"/>
    <col min="9997" max="9997" width="13.3046875" customWidth="1"/>
    <col min="9998" max="9998" width="12.84375" customWidth="1"/>
    <col min="9999" max="10003" width="0" hidden="1" customWidth="1"/>
    <col min="10241" max="10241" width="22.3046875" bestFit="1" customWidth="1"/>
    <col min="10242" max="10243" width="12.07421875" customWidth="1"/>
    <col min="10244" max="10244" width="11" customWidth="1"/>
    <col min="10245" max="10245" width="12" customWidth="1"/>
    <col min="10246" max="10246" width="12.53515625" customWidth="1"/>
    <col min="10247" max="10247" width="12" customWidth="1"/>
    <col min="10248" max="10248" width="12.3046875" customWidth="1"/>
    <col min="10249" max="10249" width="11.84375" customWidth="1"/>
    <col min="10250" max="10250" width="11.4609375" customWidth="1"/>
    <col min="10251" max="10251" width="11.3046875" customWidth="1"/>
    <col min="10252" max="10252" width="11" customWidth="1"/>
    <col min="10253" max="10253" width="13.3046875" customWidth="1"/>
    <col min="10254" max="10254" width="12.84375" customWidth="1"/>
    <col min="10255" max="10259" width="0" hidden="1" customWidth="1"/>
    <col min="10497" max="10497" width="22.3046875" bestFit="1" customWidth="1"/>
    <col min="10498" max="10499" width="12.07421875" customWidth="1"/>
    <col min="10500" max="10500" width="11" customWidth="1"/>
    <col min="10501" max="10501" width="12" customWidth="1"/>
    <col min="10502" max="10502" width="12.53515625" customWidth="1"/>
    <col min="10503" max="10503" width="12" customWidth="1"/>
    <col min="10504" max="10504" width="12.3046875" customWidth="1"/>
    <col min="10505" max="10505" width="11.84375" customWidth="1"/>
    <col min="10506" max="10506" width="11.4609375" customWidth="1"/>
    <col min="10507" max="10507" width="11.3046875" customWidth="1"/>
    <col min="10508" max="10508" width="11" customWidth="1"/>
    <col min="10509" max="10509" width="13.3046875" customWidth="1"/>
    <col min="10510" max="10510" width="12.84375" customWidth="1"/>
    <col min="10511" max="10515" width="0" hidden="1" customWidth="1"/>
    <col min="10753" max="10753" width="22.3046875" bestFit="1" customWidth="1"/>
    <col min="10754" max="10755" width="12.07421875" customWidth="1"/>
    <col min="10756" max="10756" width="11" customWidth="1"/>
    <col min="10757" max="10757" width="12" customWidth="1"/>
    <col min="10758" max="10758" width="12.53515625" customWidth="1"/>
    <col min="10759" max="10759" width="12" customWidth="1"/>
    <col min="10760" max="10760" width="12.3046875" customWidth="1"/>
    <col min="10761" max="10761" width="11.84375" customWidth="1"/>
    <col min="10762" max="10762" width="11.4609375" customWidth="1"/>
    <col min="10763" max="10763" width="11.3046875" customWidth="1"/>
    <col min="10764" max="10764" width="11" customWidth="1"/>
    <col min="10765" max="10765" width="13.3046875" customWidth="1"/>
    <col min="10766" max="10766" width="12.84375" customWidth="1"/>
    <col min="10767" max="10771" width="0" hidden="1" customWidth="1"/>
    <col min="11009" max="11009" width="22.3046875" bestFit="1" customWidth="1"/>
    <col min="11010" max="11011" width="12.07421875" customWidth="1"/>
    <col min="11012" max="11012" width="11" customWidth="1"/>
    <col min="11013" max="11013" width="12" customWidth="1"/>
    <col min="11014" max="11014" width="12.53515625" customWidth="1"/>
    <col min="11015" max="11015" width="12" customWidth="1"/>
    <col min="11016" max="11016" width="12.3046875" customWidth="1"/>
    <col min="11017" max="11017" width="11.84375" customWidth="1"/>
    <col min="11018" max="11018" width="11.4609375" customWidth="1"/>
    <col min="11019" max="11019" width="11.3046875" customWidth="1"/>
    <col min="11020" max="11020" width="11" customWidth="1"/>
    <col min="11021" max="11021" width="13.3046875" customWidth="1"/>
    <col min="11022" max="11022" width="12.84375" customWidth="1"/>
    <col min="11023" max="11027" width="0" hidden="1" customWidth="1"/>
    <col min="11265" max="11265" width="22.3046875" bestFit="1" customWidth="1"/>
    <col min="11266" max="11267" width="12.07421875" customWidth="1"/>
    <col min="11268" max="11268" width="11" customWidth="1"/>
    <col min="11269" max="11269" width="12" customWidth="1"/>
    <col min="11270" max="11270" width="12.53515625" customWidth="1"/>
    <col min="11271" max="11271" width="12" customWidth="1"/>
    <col min="11272" max="11272" width="12.3046875" customWidth="1"/>
    <col min="11273" max="11273" width="11.84375" customWidth="1"/>
    <col min="11274" max="11274" width="11.4609375" customWidth="1"/>
    <col min="11275" max="11275" width="11.3046875" customWidth="1"/>
    <col min="11276" max="11276" width="11" customWidth="1"/>
    <col min="11277" max="11277" width="13.3046875" customWidth="1"/>
    <col min="11278" max="11278" width="12.84375" customWidth="1"/>
    <col min="11279" max="11283" width="0" hidden="1" customWidth="1"/>
    <col min="11521" max="11521" width="22.3046875" bestFit="1" customWidth="1"/>
    <col min="11522" max="11523" width="12.07421875" customWidth="1"/>
    <col min="11524" max="11524" width="11" customWidth="1"/>
    <col min="11525" max="11525" width="12" customWidth="1"/>
    <col min="11526" max="11526" width="12.53515625" customWidth="1"/>
    <col min="11527" max="11527" width="12" customWidth="1"/>
    <col min="11528" max="11528" width="12.3046875" customWidth="1"/>
    <col min="11529" max="11529" width="11.84375" customWidth="1"/>
    <col min="11530" max="11530" width="11.4609375" customWidth="1"/>
    <col min="11531" max="11531" width="11.3046875" customWidth="1"/>
    <col min="11532" max="11532" width="11" customWidth="1"/>
    <col min="11533" max="11533" width="13.3046875" customWidth="1"/>
    <col min="11534" max="11534" width="12.84375" customWidth="1"/>
    <col min="11535" max="11539" width="0" hidden="1" customWidth="1"/>
    <col min="11777" max="11777" width="22.3046875" bestFit="1" customWidth="1"/>
    <col min="11778" max="11779" width="12.07421875" customWidth="1"/>
    <col min="11780" max="11780" width="11" customWidth="1"/>
    <col min="11781" max="11781" width="12" customWidth="1"/>
    <col min="11782" max="11782" width="12.53515625" customWidth="1"/>
    <col min="11783" max="11783" width="12" customWidth="1"/>
    <col min="11784" max="11784" width="12.3046875" customWidth="1"/>
    <col min="11785" max="11785" width="11.84375" customWidth="1"/>
    <col min="11786" max="11786" width="11.4609375" customWidth="1"/>
    <col min="11787" max="11787" width="11.3046875" customWidth="1"/>
    <col min="11788" max="11788" width="11" customWidth="1"/>
    <col min="11789" max="11789" width="13.3046875" customWidth="1"/>
    <col min="11790" max="11790" width="12.84375" customWidth="1"/>
    <col min="11791" max="11795" width="0" hidden="1" customWidth="1"/>
    <col min="12033" max="12033" width="22.3046875" bestFit="1" customWidth="1"/>
    <col min="12034" max="12035" width="12.07421875" customWidth="1"/>
    <col min="12036" max="12036" width="11" customWidth="1"/>
    <col min="12037" max="12037" width="12" customWidth="1"/>
    <col min="12038" max="12038" width="12.53515625" customWidth="1"/>
    <col min="12039" max="12039" width="12" customWidth="1"/>
    <col min="12040" max="12040" width="12.3046875" customWidth="1"/>
    <col min="12041" max="12041" width="11.84375" customWidth="1"/>
    <col min="12042" max="12042" width="11.4609375" customWidth="1"/>
    <col min="12043" max="12043" width="11.3046875" customWidth="1"/>
    <col min="12044" max="12044" width="11" customWidth="1"/>
    <col min="12045" max="12045" width="13.3046875" customWidth="1"/>
    <col min="12046" max="12046" width="12.84375" customWidth="1"/>
    <col min="12047" max="12051" width="0" hidden="1" customWidth="1"/>
    <col min="12289" max="12289" width="22.3046875" bestFit="1" customWidth="1"/>
    <col min="12290" max="12291" width="12.07421875" customWidth="1"/>
    <col min="12292" max="12292" width="11" customWidth="1"/>
    <col min="12293" max="12293" width="12" customWidth="1"/>
    <col min="12294" max="12294" width="12.53515625" customWidth="1"/>
    <col min="12295" max="12295" width="12" customWidth="1"/>
    <col min="12296" max="12296" width="12.3046875" customWidth="1"/>
    <col min="12297" max="12297" width="11.84375" customWidth="1"/>
    <col min="12298" max="12298" width="11.4609375" customWidth="1"/>
    <col min="12299" max="12299" width="11.3046875" customWidth="1"/>
    <col min="12300" max="12300" width="11" customWidth="1"/>
    <col min="12301" max="12301" width="13.3046875" customWidth="1"/>
    <col min="12302" max="12302" width="12.84375" customWidth="1"/>
    <col min="12303" max="12307" width="0" hidden="1" customWidth="1"/>
    <col min="12545" max="12545" width="22.3046875" bestFit="1" customWidth="1"/>
    <col min="12546" max="12547" width="12.07421875" customWidth="1"/>
    <col min="12548" max="12548" width="11" customWidth="1"/>
    <col min="12549" max="12549" width="12" customWidth="1"/>
    <col min="12550" max="12550" width="12.53515625" customWidth="1"/>
    <col min="12551" max="12551" width="12" customWidth="1"/>
    <col min="12552" max="12552" width="12.3046875" customWidth="1"/>
    <col min="12553" max="12553" width="11.84375" customWidth="1"/>
    <col min="12554" max="12554" width="11.4609375" customWidth="1"/>
    <col min="12555" max="12555" width="11.3046875" customWidth="1"/>
    <col min="12556" max="12556" width="11" customWidth="1"/>
    <col min="12557" max="12557" width="13.3046875" customWidth="1"/>
    <col min="12558" max="12558" width="12.84375" customWidth="1"/>
    <col min="12559" max="12563" width="0" hidden="1" customWidth="1"/>
    <col min="12801" max="12801" width="22.3046875" bestFit="1" customWidth="1"/>
    <col min="12802" max="12803" width="12.07421875" customWidth="1"/>
    <col min="12804" max="12804" width="11" customWidth="1"/>
    <col min="12805" max="12805" width="12" customWidth="1"/>
    <col min="12806" max="12806" width="12.53515625" customWidth="1"/>
    <col min="12807" max="12807" width="12" customWidth="1"/>
    <col min="12808" max="12808" width="12.3046875" customWidth="1"/>
    <col min="12809" max="12809" width="11.84375" customWidth="1"/>
    <col min="12810" max="12810" width="11.4609375" customWidth="1"/>
    <col min="12811" max="12811" width="11.3046875" customWidth="1"/>
    <col min="12812" max="12812" width="11" customWidth="1"/>
    <col min="12813" max="12813" width="13.3046875" customWidth="1"/>
    <col min="12814" max="12814" width="12.84375" customWidth="1"/>
    <col min="12815" max="12819" width="0" hidden="1" customWidth="1"/>
    <col min="13057" max="13057" width="22.3046875" bestFit="1" customWidth="1"/>
    <col min="13058" max="13059" width="12.07421875" customWidth="1"/>
    <col min="13060" max="13060" width="11" customWidth="1"/>
    <col min="13061" max="13061" width="12" customWidth="1"/>
    <col min="13062" max="13062" width="12.53515625" customWidth="1"/>
    <col min="13063" max="13063" width="12" customWidth="1"/>
    <col min="13064" max="13064" width="12.3046875" customWidth="1"/>
    <col min="13065" max="13065" width="11.84375" customWidth="1"/>
    <col min="13066" max="13066" width="11.4609375" customWidth="1"/>
    <col min="13067" max="13067" width="11.3046875" customWidth="1"/>
    <col min="13068" max="13068" width="11" customWidth="1"/>
    <col min="13069" max="13069" width="13.3046875" customWidth="1"/>
    <col min="13070" max="13070" width="12.84375" customWidth="1"/>
    <col min="13071" max="13075" width="0" hidden="1" customWidth="1"/>
    <col min="13313" max="13313" width="22.3046875" bestFit="1" customWidth="1"/>
    <col min="13314" max="13315" width="12.07421875" customWidth="1"/>
    <col min="13316" max="13316" width="11" customWidth="1"/>
    <col min="13317" max="13317" width="12" customWidth="1"/>
    <col min="13318" max="13318" width="12.53515625" customWidth="1"/>
    <col min="13319" max="13319" width="12" customWidth="1"/>
    <col min="13320" max="13320" width="12.3046875" customWidth="1"/>
    <col min="13321" max="13321" width="11.84375" customWidth="1"/>
    <col min="13322" max="13322" width="11.4609375" customWidth="1"/>
    <col min="13323" max="13323" width="11.3046875" customWidth="1"/>
    <col min="13324" max="13324" width="11" customWidth="1"/>
    <col min="13325" max="13325" width="13.3046875" customWidth="1"/>
    <col min="13326" max="13326" width="12.84375" customWidth="1"/>
    <col min="13327" max="13331" width="0" hidden="1" customWidth="1"/>
    <col min="13569" max="13569" width="22.3046875" bestFit="1" customWidth="1"/>
    <col min="13570" max="13571" width="12.07421875" customWidth="1"/>
    <col min="13572" max="13572" width="11" customWidth="1"/>
    <col min="13573" max="13573" width="12" customWidth="1"/>
    <col min="13574" max="13574" width="12.53515625" customWidth="1"/>
    <col min="13575" max="13575" width="12" customWidth="1"/>
    <col min="13576" max="13576" width="12.3046875" customWidth="1"/>
    <col min="13577" max="13577" width="11.84375" customWidth="1"/>
    <col min="13578" max="13578" width="11.4609375" customWidth="1"/>
    <col min="13579" max="13579" width="11.3046875" customWidth="1"/>
    <col min="13580" max="13580" width="11" customWidth="1"/>
    <col min="13581" max="13581" width="13.3046875" customWidth="1"/>
    <col min="13582" max="13582" width="12.84375" customWidth="1"/>
    <col min="13583" max="13587" width="0" hidden="1" customWidth="1"/>
    <col min="13825" max="13825" width="22.3046875" bestFit="1" customWidth="1"/>
    <col min="13826" max="13827" width="12.07421875" customWidth="1"/>
    <col min="13828" max="13828" width="11" customWidth="1"/>
    <col min="13829" max="13829" width="12" customWidth="1"/>
    <col min="13830" max="13830" width="12.53515625" customWidth="1"/>
    <col min="13831" max="13831" width="12" customWidth="1"/>
    <col min="13832" max="13832" width="12.3046875" customWidth="1"/>
    <col min="13833" max="13833" width="11.84375" customWidth="1"/>
    <col min="13834" max="13834" width="11.4609375" customWidth="1"/>
    <col min="13835" max="13835" width="11.3046875" customWidth="1"/>
    <col min="13836" max="13836" width="11" customWidth="1"/>
    <col min="13837" max="13837" width="13.3046875" customWidth="1"/>
    <col min="13838" max="13838" width="12.84375" customWidth="1"/>
    <col min="13839" max="13843" width="0" hidden="1" customWidth="1"/>
    <col min="14081" max="14081" width="22.3046875" bestFit="1" customWidth="1"/>
    <col min="14082" max="14083" width="12.07421875" customWidth="1"/>
    <col min="14084" max="14084" width="11" customWidth="1"/>
    <col min="14085" max="14085" width="12" customWidth="1"/>
    <col min="14086" max="14086" width="12.53515625" customWidth="1"/>
    <col min="14087" max="14087" width="12" customWidth="1"/>
    <col min="14088" max="14088" width="12.3046875" customWidth="1"/>
    <col min="14089" max="14089" width="11.84375" customWidth="1"/>
    <col min="14090" max="14090" width="11.4609375" customWidth="1"/>
    <col min="14091" max="14091" width="11.3046875" customWidth="1"/>
    <col min="14092" max="14092" width="11" customWidth="1"/>
    <col min="14093" max="14093" width="13.3046875" customWidth="1"/>
    <col min="14094" max="14094" width="12.84375" customWidth="1"/>
    <col min="14095" max="14099" width="0" hidden="1" customWidth="1"/>
    <col min="14337" max="14337" width="22.3046875" bestFit="1" customWidth="1"/>
    <col min="14338" max="14339" width="12.07421875" customWidth="1"/>
    <col min="14340" max="14340" width="11" customWidth="1"/>
    <col min="14341" max="14341" width="12" customWidth="1"/>
    <col min="14342" max="14342" width="12.53515625" customWidth="1"/>
    <col min="14343" max="14343" width="12" customWidth="1"/>
    <col min="14344" max="14344" width="12.3046875" customWidth="1"/>
    <col min="14345" max="14345" width="11.84375" customWidth="1"/>
    <col min="14346" max="14346" width="11.4609375" customWidth="1"/>
    <col min="14347" max="14347" width="11.3046875" customWidth="1"/>
    <col min="14348" max="14348" width="11" customWidth="1"/>
    <col min="14349" max="14349" width="13.3046875" customWidth="1"/>
    <col min="14350" max="14350" width="12.84375" customWidth="1"/>
    <col min="14351" max="14355" width="0" hidden="1" customWidth="1"/>
    <col min="14593" max="14593" width="22.3046875" bestFit="1" customWidth="1"/>
    <col min="14594" max="14595" width="12.07421875" customWidth="1"/>
    <col min="14596" max="14596" width="11" customWidth="1"/>
    <col min="14597" max="14597" width="12" customWidth="1"/>
    <col min="14598" max="14598" width="12.53515625" customWidth="1"/>
    <col min="14599" max="14599" width="12" customWidth="1"/>
    <col min="14600" max="14600" width="12.3046875" customWidth="1"/>
    <col min="14601" max="14601" width="11.84375" customWidth="1"/>
    <col min="14602" max="14602" width="11.4609375" customWidth="1"/>
    <col min="14603" max="14603" width="11.3046875" customWidth="1"/>
    <col min="14604" max="14604" width="11" customWidth="1"/>
    <col min="14605" max="14605" width="13.3046875" customWidth="1"/>
    <col min="14606" max="14606" width="12.84375" customWidth="1"/>
    <col min="14607" max="14611" width="0" hidden="1" customWidth="1"/>
    <col min="14849" max="14849" width="22.3046875" bestFit="1" customWidth="1"/>
    <col min="14850" max="14851" width="12.07421875" customWidth="1"/>
    <col min="14852" max="14852" width="11" customWidth="1"/>
    <col min="14853" max="14853" width="12" customWidth="1"/>
    <col min="14854" max="14854" width="12.53515625" customWidth="1"/>
    <col min="14855" max="14855" width="12" customWidth="1"/>
    <col min="14856" max="14856" width="12.3046875" customWidth="1"/>
    <col min="14857" max="14857" width="11.84375" customWidth="1"/>
    <col min="14858" max="14858" width="11.4609375" customWidth="1"/>
    <col min="14859" max="14859" width="11.3046875" customWidth="1"/>
    <col min="14860" max="14860" width="11" customWidth="1"/>
    <col min="14861" max="14861" width="13.3046875" customWidth="1"/>
    <col min="14862" max="14862" width="12.84375" customWidth="1"/>
    <col min="14863" max="14867" width="0" hidden="1" customWidth="1"/>
    <col min="15105" max="15105" width="22.3046875" bestFit="1" customWidth="1"/>
    <col min="15106" max="15107" width="12.07421875" customWidth="1"/>
    <col min="15108" max="15108" width="11" customWidth="1"/>
    <col min="15109" max="15109" width="12" customWidth="1"/>
    <col min="15110" max="15110" width="12.53515625" customWidth="1"/>
    <col min="15111" max="15111" width="12" customWidth="1"/>
    <col min="15112" max="15112" width="12.3046875" customWidth="1"/>
    <col min="15113" max="15113" width="11.84375" customWidth="1"/>
    <col min="15114" max="15114" width="11.4609375" customWidth="1"/>
    <col min="15115" max="15115" width="11.3046875" customWidth="1"/>
    <col min="15116" max="15116" width="11" customWidth="1"/>
    <col min="15117" max="15117" width="13.3046875" customWidth="1"/>
    <col min="15118" max="15118" width="12.84375" customWidth="1"/>
    <col min="15119" max="15123" width="0" hidden="1" customWidth="1"/>
    <col min="15361" max="15361" width="22.3046875" bestFit="1" customWidth="1"/>
    <col min="15362" max="15363" width="12.07421875" customWidth="1"/>
    <col min="15364" max="15364" width="11" customWidth="1"/>
    <col min="15365" max="15365" width="12" customWidth="1"/>
    <col min="15366" max="15366" width="12.53515625" customWidth="1"/>
    <col min="15367" max="15367" width="12" customWidth="1"/>
    <col min="15368" max="15368" width="12.3046875" customWidth="1"/>
    <col min="15369" max="15369" width="11.84375" customWidth="1"/>
    <col min="15370" max="15370" width="11.4609375" customWidth="1"/>
    <col min="15371" max="15371" width="11.3046875" customWidth="1"/>
    <col min="15372" max="15372" width="11" customWidth="1"/>
    <col min="15373" max="15373" width="13.3046875" customWidth="1"/>
    <col min="15374" max="15374" width="12.84375" customWidth="1"/>
    <col min="15375" max="15379" width="0" hidden="1" customWidth="1"/>
    <col min="15617" max="15617" width="22.3046875" bestFit="1" customWidth="1"/>
    <col min="15618" max="15619" width="12.07421875" customWidth="1"/>
    <col min="15620" max="15620" width="11" customWidth="1"/>
    <col min="15621" max="15621" width="12" customWidth="1"/>
    <col min="15622" max="15622" width="12.53515625" customWidth="1"/>
    <col min="15623" max="15623" width="12" customWidth="1"/>
    <col min="15624" max="15624" width="12.3046875" customWidth="1"/>
    <col min="15625" max="15625" width="11.84375" customWidth="1"/>
    <col min="15626" max="15626" width="11.4609375" customWidth="1"/>
    <col min="15627" max="15627" width="11.3046875" customWidth="1"/>
    <col min="15628" max="15628" width="11" customWidth="1"/>
    <col min="15629" max="15629" width="13.3046875" customWidth="1"/>
    <col min="15630" max="15630" width="12.84375" customWidth="1"/>
    <col min="15631" max="15635" width="0" hidden="1" customWidth="1"/>
    <col min="15873" max="15873" width="22.3046875" bestFit="1" customWidth="1"/>
    <col min="15874" max="15875" width="12.07421875" customWidth="1"/>
    <col min="15876" max="15876" width="11" customWidth="1"/>
    <col min="15877" max="15877" width="12" customWidth="1"/>
    <col min="15878" max="15878" width="12.53515625" customWidth="1"/>
    <col min="15879" max="15879" width="12" customWidth="1"/>
    <col min="15880" max="15880" width="12.3046875" customWidth="1"/>
    <col min="15881" max="15881" width="11.84375" customWidth="1"/>
    <col min="15882" max="15882" width="11.4609375" customWidth="1"/>
    <col min="15883" max="15883" width="11.3046875" customWidth="1"/>
    <col min="15884" max="15884" width="11" customWidth="1"/>
    <col min="15885" max="15885" width="13.3046875" customWidth="1"/>
    <col min="15886" max="15886" width="12.84375" customWidth="1"/>
    <col min="15887" max="15891" width="0" hidden="1" customWidth="1"/>
    <col min="16129" max="16129" width="22.3046875" bestFit="1" customWidth="1"/>
    <col min="16130" max="16131" width="12.07421875" customWidth="1"/>
    <col min="16132" max="16132" width="11" customWidth="1"/>
    <col min="16133" max="16133" width="12" customWidth="1"/>
    <col min="16134" max="16134" width="12.53515625" customWidth="1"/>
    <col min="16135" max="16135" width="12" customWidth="1"/>
    <col min="16136" max="16136" width="12.3046875" customWidth="1"/>
    <col min="16137" max="16137" width="11.84375" customWidth="1"/>
    <col min="16138" max="16138" width="11.4609375" customWidth="1"/>
    <col min="16139" max="16139" width="11.3046875" customWidth="1"/>
    <col min="16140" max="16140" width="11" customWidth="1"/>
    <col min="16141" max="16141" width="13.3046875" customWidth="1"/>
    <col min="16142" max="16142" width="12.84375" customWidth="1"/>
    <col min="16143" max="16147" width="0" hidden="1" customWidth="1"/>
  </cols>
  <sheetData>
    <row r="1" spans="1:16" x14ac:dyDescent="0.3">
      <c r="A1" s="317" t="s">
        <v>429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</row>
    <row r="2" spans="1:16" x14ac:dyDescent="0.3">
      <c r="A2" s="7"/>
      <c r="B2" s="7"/>
      <c r="C2" s="7"/>
      <c r="D2" s="7"/>
      <c r="E2" s="7"/>
      <c r="F2" s="7"/>
      <c r="G2" s="7"/>
      <c r="H2" s="7"/>
      <c r="I2" s="410" t="s">
        <v>430</v>
      </c>
      <c r="J2" s="407"/>
      <c r="K2" s="407"/>
      <c r="L2" s="407"/>
      <c r="M2" s="407"/>
      <c r="N2" s="407"/>
    </row>
    <row r="3" spans="1:16" ht="14.15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15"/>
      <c r="M3" s="115"/>
      <c r="N3" s="115"/>
    </row>
    <row r="4" spans="1:16" ht="18.75" customHeight="1" x14ac:dyDescent="0.35">
      <c r="A4" s="327" t="s">
        <v>384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</row>
    <row r="5" spans="1:16" ht="12.75" customHeight="1" x14ac:dyDescent="0.35">
      <c r="A5" s="327"/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</row>
    <row r="6" spans="1:16" ht="12.9" thickBot="1" x14ac:dyDescent="0.35">
      <c r="A6" s="21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339" t="s">
        <v>342</v>
      </c>
      <c r="N6" s="411"/>
    </row>
    <row r="7" spans="1:16" ht="15.45" thickBot="1" x14ac:dyDescent="0.35">
      <c r="A7" s="56" t="s">
        <v>2</v>
      </c>
      <c r="B7" s="57" t="s">
        <v>16</v>
      </c>
      <c r="C7" s="57" t="s">
        <v>17</v>
      </c>
      <c r="D7" s="57" t="s">
        <v>18</v>
      </c>
      <c r="E7" s="57" t="s">
        <v>19</v>
      </c>
      <c r="F7" s="57" t="s">
        <v>20</v>
      </c>
      <c r="G7" s="57" t="s">
        <v>21</v>
      </c>
      <c r="H7" s="57" t="s">
        <v>22</v>
      </c>
      <c r="I7" s="57" t="s">
        <v>23</v>
      </c>
      <c r="J7" s="57" t="s">
        <v>24</v>
      </c>
      <c r="K7" s="57" t="s">
        <v>25</v>
      </c>
      <c r="L7" s="57" t="s">
        <v>26</v>
      </c>
      <c r="M7" s="57" t="s">
        <v>27</v>
      </c>
      <c r="N7" s="58" t="s">
        <v>14</v>
      </c>
    </row>
    <row r="8" spans="1:16" ht="15.45" x14ac:dyDescent="0.4">
      <c r="A8" s="53" t="s">
        <v>28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5"/>
    </row>
    <row r="9" spans="1:16" ht="15.45" x14ac:dyDescent="0.4">
      <c r="A9" s="51" t="s">
        <v>332</v>
      </c>
      <c r="B9" s="49">
        <v>15298463</v>
      </c>
      <c r="C9" s="49">
        <v>14310000</v>
      </c>
      <c r="D9" s="49">
        <v>14310000</v>
      </c>
      <c r="E9" s="49">
        <v>14310000</v>
      </c>
      <c r="F9" s="49">
        <v>14310000</v>
      </c>
      <c r="G9" s="49">
        <v>14310000</v>
      </c>
      <c r="H9" s="49">
        <v>14310000</v>
      </c>
      <c r="I9" s="49">
        <v>14310000</v>
      </c>
      <c r="J9" s="49">
        <v>14310000</v>
      </c>
      <c r="K9" s="49">
        <v>14310000</v>
      </c>
      <c r="L9" s="49">
        <v>14310000</v>
      </c>
      <c r="M9" s="49">
        <v>14310000</v>
      </c>
      <c r="N9" s="52">
        <f>SUM(B9:M9)</f>
        <v>172708463</v>
      </c>
      <c r="O9" s="82">
        <v>10000</v>
      </c>
      <c r="P9" s="83">
        <f>N9-O9</f>
        <v>172698463</v>
      </c>
    </row>
    <row r="10" spans="1:16" ht="15.45" x14ac:dyDescent="0.4">
      <c r="A10" s="51" t="s">
        <v>220</v>
      </c>
      <c r="B10" s="50">
        <v>220000</v>
      </c>
      <c r="C10" s="50">
        <v>250000</v>
      </c>
      <c r="D10" s="50">
        <v>14660000</v>
      </c>
      <c r="E10" s="50">
        <v>216000</v>
      </c>
      <c r="F10" s="50">
        <v>3181000</v>
      </c>
      <c r="G10" s="50">
        <v>280000</v>
      </c>
      <c r="H10" s="50">
        <v>295000</v>
      </c>
      <c r="I10" s="50">
        <v>223000</v>
      </c>
      <c r="J10" s="50">
        <v>15025000</v>
      </c>
      <c r="K10" s="50">
        <v>5840000</v>
      </c>
      <c r="L10" s="50">
        <v>1114000</v>
      </c>
      <c r="M10" s="50">
        <v>1311000</v>
      </c>
      <c r="N10" s="52">
        <f t="shared" ref="N10:N16" si="0">SUM(B10:M10)</f>
        <v>42615000</v>
      </c>
      <c r="O10" s="82">
        <v>31170</v>
      </c>
      <c r="P10" s="83">
        <f t="shared" ref="P10:P15" si="1">N10-O10</f>
        <v>42583830</v>
      </c>
    </row>
    <row r="11" spans="1:16" ht="15.45" x14ac:dyDescent="0.4">
      <c r="A11" s="51" t="s">
        <v>205</v>
      </c>
      <c r="B11" s="49">
        <v>1540000</v>
      </c>
      <c r="C11" s="49">
        <v>1640000</v>
      </c>
      <c r="D11" s="49">
        <v>1445000</v>
      </c>
      <c r="E11" s="49">
        <v>1455000</v>
      </c>
      <c r="F11" s="49">
        <v>1468000</v>
      </c>
      <c r="G11" s="49">
        <v>1340000</v>
      </c>
      <c r="H11" s="49">
        <v>1281000</v>
      </c>
      <c r="I11" s="49">
        <v>1185000</v>
      </c>
      <c r="J11" s="49">
        <v>1385000</v>
      </c>
      <c r="K11" s="49">
        <v>1285000</v>
      </c>
      <c r="L11" s="49">
        <v>1388000</v>
      </c>
      <c r="M11" s="49">
        <v>2424000</v>
      </c>
      <c r="N11" s="52">
        <f t="shared" si="0"/>
        <v>17836000</v>
      </c>
      <c r="O11" s="82">
        <v>159770</v>
      </c>
      <c r="P11" s="83">
        <f t="shared" si="1"/>
        <v>17676230</v>
      </c>
    </row>
    <row r="12" spans="1:16" ht="15.45" x14ac:dyDescent="0.4">
      <c r="A12" s="51" t="s">
        <v>246</v>
      </c>
      <c r="B12" s="49">
        <v>1299400</v>
      </c>
      <c r="C12" s="49">
        <v>1299400</v>
      </c>
      <c r="D12" s="49">
        <v>2299400</v>
      </c>
      <c r="E12" s="49">
        <v>2458426</v>
      </c>
      <c r="F12" s="49">
        <v>1299400</v>
      </c>
      <c r="G12" s="49">
        <v>2299400</v>
      </c>
      <c r="H12" s="49">
        <v>1299400</v>
      </c>
      <c r="I12" s="49">
        <v>1299400</v>
      </c>
      <c r="J12" s="49">
        <v>2299400</v>
      </c>
      <c r="K12" s="49">
        <v>1299275</v>
      </c>
      <c r="L12" s="49">
        <v>1299400</v>
      </c>
      <c r="M12" s="49">
        <v>2399400</v>
      </c>
      <c r="N12" s="52">
        <f>SUM(B12:M12)</f>
        <v>20851701</v>
      </c>
      <c r="O12" s="82"/>
      <c r="P12" s="83">
        <f t="shared" si="1"/>
        <v>20851701</v>
      </c>
    </row>
    <row r="13" spans="1:16" ht="15.45" x14ac:dyDescent="0.4">
      <c r="A13" s="51" t="s">
        <v>385</v>
      </c>
      <c r="B13" s="49"/>
      <c r="C13" s="49"/>
      <c r="D13" s="49">
        <v>10500296</v>
      </c>
      <c r="E13" s="49">
        <v>176280000</v>
      </c>
      <c r="F13" s="49"/>
      <c r="G13" s="49"/>
      <c r="H13" s="49"/>
      <c r="I13" s="49"/>
      <c r="J13" s="49"/>
      <c r="K13" s="49"/>
      <c r="L13" s="49"/>
      <c r="M13" s="49"/>
      <c r="N13" s="52">
        <f t="shared" si="0"/>
        <v>186780296</v>
      </c>
      <c r="O13" s="82">
        <v>3554</v>
      </c>
      <c r="P13" s="83">
        <f t="shared" si="1"/>
        <v>186776742</v>
      </c>
    </row>
    <row r="14" spans="1:16" ht="15.45" x14ac:dyDescent="0.4">
      <c r="A14" s="51" t="s">
        <v>206</v>
      </c>
      <c r="B14" s="49">
        <v>82555292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2">
        <f t="shared" si="0"/>
        <v>82555292</v>
      </c>
      <c r="O14" s="82">
        <v>26005</v>
      </c>
      <c r="P14" s="83">
        <f t="shared" si="1"/>
        <v>82529287</v>
      </c>
    </row>
    <row r="15" spans="1:16" ht="15.45" x14ac:dyDescent="0.4">
      <c r="A15" s="51" t="s">
        <v>105</v>
      </c>
      <c r="B15" s="49">
        <v>43500</v>
      </c>
      <c r="C15" s="49">
        <v>43500</v>
      </c>
      <c r="D15" s="49">
        <v>43500</v>
      </c>
      <c r="E15" s="49">
        <v>43500</v>
      </c>
      <c r="F15" s="49">
        <v>43500</v>
      </c>
      <c r="G15" s="49">
        <v>43500</v>
      </c>
      <c r="H15" s="49">
        <v>43500</v>
      </c>
      <c r="I15" s="49">
        <v>43500</v>
      </c>
      <c r="J15" s="49">
        <v>43500</v>
      </c>
      <c r="K15" s="49">
        <v>43500</v>
      </c>
      <c r="L15" s="49">
        <v>43500</v>
      </c>
      <c r="M15" s="49">
        <v>43500</v>
      </c>
      <c r="N15" s="52">
        <f t="shared" si="0"/>
        <v>522000</v>
      </c>
      <c r="O15" s="82">
        <v>71040</v>
      </c>
      <c r="P15" s="83">
        <f t="shared" si="1"/>
        <v>450960</v>
      </c>
    </row>
    <row r="16" spans="1:16" ht="15.45" thickBot="1" x14ac:dyDescent="0.4">
      <c r="A16" s="59" t="s">
        <v>29</v>
      </c>
      <c r="B16" s="60">
        <f>SUM(B9:B15)</f>
        <v>100956655</v>
      </c>
      <c r="C16" s="60">
        <f t="shared" ref="C16:M16" si="2">SUM(C9:C15)</f>
        <v>17542900</v>
      </c>
      <c r="D16" s="60">
        <f t="shared" si="2"/>
        <v>43258196</v>
      </c>
      <c r="E16" s="60">
        <f t="shared" si="2"/>
        <v>194762926</v>
      </c>
      <c r="F16" s="60">
        <f t="shared" si="2"/>
        <v>20301900</v>
      </c>
      <c r="G16" s="60">
        <f t="shared" si="2"/>
        <v>18272900</v>
      </c>
      <c r="H16" s="60">
        <f t="shared" si="2"/>
        <v>17228900</v>
      </c>
      <c r="I16" s="60">
        <f t="shared" si="2"/>
        <v>17060900</v>
      </c>
      <c r="J16" s="60">
        <f t="shared" si="2"/>
        <v>33062900</v>
      </c>
      <c r="K16" s="60">
        <f t="shared" si="2"/>
        <v>22777775</v>
      </c>
      <c r="L16" s="60">
        <f t="shared" si="2"/>
        <v>18154900</v>
      </c>
      <c r="M16" s="60">
        <f t="shared" si="2"/>
        <v>20487900</v>
      </c>
      <c r="N16" s="52">
        <f t="shared" si="0"/>
        <v>523868752</v>
      </c>
      <c r="O16" s="83">
        <f>SUM(O9:O15)</f>
        <v>301539</v>
      </c>
      <c r="P16" s="83"/>
    </row>
    <row r="17" spans="1:18" ht="15.9" thickBot="1" x14ac:dyDescent="0.4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3"/>
      <c r="P17" s="83"/>
    </row>
    <row r="18" spans="1:18" ht="15.45" x14ac:dyDescent="0.4">
      <c r="A18" s="64" t="s">
        <v>13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6"/>
      <c r="P18" s="83"/>
    </row>
    <row r="19" spans="1:18" ht="15.45" x14ac:dyDescent="0.4">
      <c r="A19" s="51" t="s">
        <v>3</v>
      </c>
      <c r="B19" s="49">
        <v>15049762</v>
      </c>
      <c r="C19" s="49">
        <v>12883010</v>
      </c>
      <c r="D19" s="49">
        <v>12883010</v>
      </c>
      <c r="E19" s="49">
        <v>13740519</v>
      </c>
      <c r="F19" s="49">
        <v>10885934</v>
      </c>
      <c r="G19" s="49">
        <v>12883010</v>
      </c>
      <c r="H19" s="49">
        <v>13882000</v>
      </c>
      <c r="I19" s="49">
        <v>13882090</v>
      </c>
      <c r="J19" s="49">
        <v>12883010</v>
      </c>
      <c r="K19" s="49">
        <v>12883010</v>
      </c>
      <c r="L19" s="49">
        <v>12883010</v>
      </c>
      <c r="M19" s="49">
        <v>12883010</v>
      </c>
      <c r="N19" s="52">
        <f>SUM(B19:M19)</f>
        <v>157621375</v>
      </c>
      <c r="O19" s="82" t="e">
        <f>#REF!</f>
        <v>#REF!</v>
      </c>
      <c r="P19" s="83" t="e">
        <f>O19-N19</f>
        <v>#REF!</v>
      </c>
      <c r="Q19">
        <v>105291</v>
      </c>
      <c r="R19" s="83">
        <f>N19-Q19</f>
        <v>157516084</v>
      </c>
    </row>
    <row r="20" spans="1:18" ht="15.45" x14ac:dyDescent="0.4">
      <c r="A20" s="51" t="s">
        <v>207</v>
      </c>
      <c r="B20" s="49">
        <v>2576600</v>
      </c>
      <c r="C20" s="49">
        <v>2576600</v>
      </c>
      <c r="D20" s="49">
        <v>2576600</v>
      </c>
      <c r="E20" s="49">
        <v>2747678</v>
      </c>
      <c r="F20" s="49">
        <v>2450528</v>
      </c>
      <c r="G20" s="49">
        <v>2979999</v>
      </c>
      <c r="H20" s="49">
        <v>2576600</v>
      </c>
      <c r="I20" s="49">
        <v>2576600</v>
      </c>
      <c r="J20" s="49">
        <v>2576600</v>
      </c>
      <c r="K20" s="49">
        <v>2576600</v>
      </c>
      <c r="L20" s="49">
        <v>2576600</v>
      </c>
      <c r="M20" s="49">
        <v>2576600</v>
      </c>
      <c r="N20" s="52">
        <f t="shared" ref="N20:N30" si="3">SUM(B20:M20)</f>
        <v>31367605</v>
      </c>
      <c r="O20" s="82" t="e">
        <f>#REF!</f>
        <v>#REF!</v>
      </c>
      <c r="P20" s="83" t="e">
        <f t="shared" ref="P20:P28" si="4">O20-N20</f>
        <v>#REF!</v>
      </c>
      <c r="Q20">
        <v>27954</v>
      </c>
      <c r="R20" s="83">
        <f t="shared" ref="R20:R28" si="5">N20-Q20</f>
        <v>31339651</v>
      </c>
    </row>
    <row r="21" spans="1:18" ht="15.45" x14ac:dyDescent="0.4">
      <c r="A21" s="51" t="s">
        <v>30</v>
      </c>
      <c r="B21" s="50">
        <v>10371600</v>
      </c>
      <c r="C21" s="50">
        <v>8566452</v>
      </c>
      <c r="D21" s="50">
        <v>8950050</v>
      </c>
      <c r="E21" s="50">
        <v>8554225</v>
      </c>
      <c r="F21" s="50">
        <v>9818939</v>
      </c>
      <c r="G21" s="50">
        <v>8456000</v>
      </c>
      <c r="H21" s="50">
        <v>5625000</v>
      </c>
      <c r="I21" s="50">
        <v>5458000</v>
      </c>
      <c r="J21" s="50">
        <v>5733000</v>
      </c>
      <c r="K21" s="50">
        <v>6152000</v>
      </c>
      <c r="L21" s="50">
        <v>4958000</v>
      </c>
      <c r="M21" s="50">
        <v>8065733</v>
      </c>
      <c r="N21" s="52">
        <f t="shared" si="3"/>
        <v>90708999</v>
      </c>
      <c r="O21" s="82" t="e">
        <f>#REF!+#REF!</f>
        <v>#REF!</v>
      </c>
      <c r="P21" s="83" t="e">
        <f t="shared" si="4"/>
        <v>#REF!</v>
      </c>
      <c r="Q21">
        <v>88823</v>
      </c>
      <c r="R21" s="83">
        <f t="shared" si="5"/>
        <v>90620176</v>
      </c>
    </row>
    <row r="22" spans="1:18" ht="15.45" x14ac:dyDescent="0.4">
      <c r="A22" s="51" t="s">
        <v>4</v>
      </c>
      <c r="B22" s="49">
        <v>180000</v>
      </c>
      <c r="C22" s="49">
        <v>180000</v>
      </c>
      <c r="D22" s="49">
        <v>750000</v>
      </c>
      <c r="E22" s="49">
        <v>750000</v>
      </c>
      <c r="F22" s="49">
        <v>180000</v>
      </c>
      <c r="G22" s="49">
        <v>180000</v>
      </c>
      <c r="H22" s="49">
        <v>500000</v>
      </c>
      <c r="I22" s="49">
        <v>500000</v>
      </c>
      <c r="J22" s="49">
        <v>500000</v>
      </c>
      <c r="K22" s="49">
        <v>500000</v>
      </c>
      <c r="L22" s="49">
        <v>500000</v>
      </c>
      <c r="M22" s="49">
        <v>1280000</v>
      </c>
      <c r="N22" s="52">
        <f t="shared" si="3"/>
        <v>6000000</v>
      </c>
      <c r="O22" s="82">
        <v>7943</v>
      </c>
      <c r="P22" s="83">
        <f t="shared" si="4"/>
        <v>-5992057</v>
      </c>
      <c r="Q22" s="109">
        <v>7618</v>
      </c>
      <c r="R22" s="83">
        <f t="shared" si="5"/>
        <v>5992382</v>
      </c>
    </row>
    <row r="23" spans="1:18" ht="15.45" x14ac:dyDescent="0.4">
      <c r="A23" s="51" t="s">
        <v>212</v>
      </c>
      <c r="B23" s="49">
        <v>99000</v>
      </c>
      <c r="C23" s="49">
        <v>146000</v>
      </c>
      <c r="D23" s="49">
        <v>400000</v>
      </c>
      <c r="E23" s="49">
        <v>1082000</v>
      </c>
      <c r="F23" s="49">
        <v>1146000</v>
      </c>
      <c r="G23" s="49">
        <v>450000</v>
      </c>
      <c r="H23" s="49">
        <v>450000</v>
      </c>
      <c r="I23" s="49">
        <v>450000</v>
      </c>
      <c r="J23" s="49">
        <v>450000</v>
      </c>
      <c r="K23" s="49"/>
      <c r="L23" s="49">
        <v>450000</v>
      </c>
      <c r="M23" s="49">
        <v>170000</v>
      </c>
      <c r="N23" s="52">
        <f t="shared" si="3"/>
        <v>5293000</v>
      </c>
      <c r="O23" s="82"/>
      <c r="P23" s="83"/>
      <c r="Q23" s="109"/>
      <c r="R23" s="83"/>
    </row>
    <row r="24" spans="1:18" ht="15.45" x14ac:dyDescent="0.4">
      <c r="A24" s="51" t="s">
        <v>213</v>
      </c>
      <c r="B24" s="49"/>
      <c r="C24" s="49"/>
      <c r="D24" s="49"/>
      <c r="E24" s="49">
        <v>200000</v>
      </c>
      <c r="F24" s="49">
        <v>500000</v>
      </c>
      <c r="G24" s="49">
        <v>500000</v>
      </c>
      <c r="H24" s="49"/>
      <c r="I24" s="49"/>
      <c r="J24" s="49"/>
      <c r="K24" s="49"/>
      <c r="L24" s="49"/>
      <c r="M24" s="49"/>
      <c r="N24" s="52">
        <f t="shared" si="3"/>
        <v>1200000</v>
      </c>
      <c r="O24" s="82" t="e">
        <f>#REF!</f>
        <v>#REF!</v>
      </c>
      <c r="P24" s="83" t="e">
        <f t="shared" si="4"/>
        <v>#REF!</v>
      </c>
      <c r="Q24">
        <v>27063</v>
      </c>
      <c r="R24" s="83">
        <f t="shared" si="5"/>
        <v>1172937</v>
      </c>
    </row>
    <row r="25" spans="1:18" ht="15.45" x14ac:dyDescent="0.4">
      <c r="A25" s="51" t="s">
        <v>33</v>
      </c>
      <c r="B25" s="49"/>
      <c r="C25" s="49"/>
      <c r="D25" s="49"/>
      <c r="E25" s="49">
        <v>306000</v>
      </c>
      <c r="F25" s="49">
        <v>2107000</v>
      </c>
      <c r="G25" s="49"/>
      <c r="H25" s="49"/>
      <c r="I25" s="49"/>
      <c r="J25" s="49"/>
      <c r="K25" s="49"/>
      <c r="L25" s="49"/>
      <c r="M25" s="49"/>
      <c r="N25" s="52">
        <f t="shared" si="3"/>
        <v>2413000</v>
      </c>
      <c r="O25" s="82">
        <v>13294</v>
      </c>
      <c r="P25" s="83">
        <f t="shared" si="4"/>
        <v>-2399706</v>
      </c>
      <c r="Q25" s="109">
        <v>2505</v>
      </c>
      <c r="R25" s="83">
        <f t="shared" si="5"/>
        <v>2410495</v>
      </c>
    </row>
    <row r="26" spans="1:18" ht="15.45" x14ac:dyDescent="0.4">
      <c r="A26" s="51" t="s">
        <v>31</v>
      </c>
      <c r="B26" s="49"/>
      <c r="C26" s="49"/>
      <c r="D26" s="49"/>
      <c r="E26" s="49">
        <v>15000000</v>
      </c>
      <c r="F26" s="49"/>
      <c r="G26" s="49">
        <v>15000000</v>
      </c>
      <c r="H26" s="49">
        <v>15000000</v>
      </c>
      <c r="I26" s="49">
        <v>15000000</v>
      </c>
      <c r="J26" s="49">
        <v>15000000</v>
      </c>
      <c r="K26" s="49">
        <v>2863290</v>
      </c>
      <c r="L26" s="49"/>
      <c r="M26" s="49"/>
      <c r="N26" s="52">
        <f t="shared" si="3"/>
        <v>77863290</v>
      </c>
      <c r="O26" s="82"/>
      <c r="P26" s="83"/>
      <c r="Q26" s="109"/>
      <c r="R26" s="83"/>
    </row>
    <row r="27" spans="1:18" ht="15.45" x14ac:dyDescent="0.4">
      <c r="A27" s="51" t="s">
        <v>206</v>
      </c>
      <c r="B27" s="49">
        <v>8640264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2">
        <f t="shared" si="3"/>
        <v>8640264</v>
      </c>
      <c r="O27" s="82"/>
      <c r="P27" s="83"/>
      <c r="Q27" s="109"/>
      <c r="R27" s="83"/>
    </row>
    <row r="28" spans="1:18" ht="15.45" x14ac:dyDescent="0.4">
      <c r="A28" s="51" t="s">
        <v>311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>
        <v>142761219</v>
      </c>
      <c r="N28" s="52">
        <f t="shared" si="3"/>
        <v>142761219</v>
      </c>
      <c r="O28" s="82">
        <v>32113</v>
      </c>
      <c r="P28" s="83">
        <f t="shared" si="4"/>
        <v>-142729106</v>
      </c>
      <c r="Q28" s="109">
        <v>5790</v>
      </c>
      <c r="R28" s="83">
        <f t="shared" si="5"/>
        <v>142755429</v>
      </c>
    </row>
    <row r="29" spans="1:18" ht="15.45" thickBot="1" x14ac:dyDescent="0.4">
      <c r="A29" s="59" t="s">
        <v>32</v>
      </c>
      <c r="B29" s="60">
        <f t="shared" ref="B29:O29" si="6">SUM(B19:B28)</f>
        <v>36917226</v>
      </c>
      <c r="C29" s="60">
        <f t="shared" si="6"/>
        <v>24352062</v>
      </c>
      <c r="D29" s="60">
        <f t="shared" si="6"/>
        <v>25559660</v>
      </c>
      <c r="E29" s="60">
        <f t="shared" si="6"/>
        <v>42380422</v>
      </c>
      <c r="F29" s="60">
        <f t="shared" si="6"/>
        <v>27088401</v>
      </c>
      <c r="G29" s="60">
        <f t="shared" si="6"/>
        <v>40449009</v>
      </c>
      <c r="H29" s="60">
        <f t="shared" si="6"/>
        <v>38033600</v>
      </c>
      <c r="I29" s="60">
        <f t="shared" si="6"/>
        <v>37866690</v>
      </c>
      <c r="J29" s="60">
        <f t="shared" si="6"/>
        <v>37142610</v>
      </c>
      <c r="K29" s="60">
        <f t="shared" si="6"/>
        <v>24974900</v>
      </c>
      <c r="L29" s="60">
        <f t="shared" si="6"/>
        <v>21367610</v>
      </c>
      <c r="M29" s="60">
        <f t="shared" si="6"/>
        <v>167736562</v>
      </c>
      <c r="N29" s="52">
        <f t="shared" si="6"/>
        <v>523868752</v>
      </c>
      <c r="O29" s="83" t="e">
        <f t="shared" si="6"/>
        <v>#REF!</v>
      </c>
      <c r="P29" s="83"/>
      <c r="Q29" s="110">
        <f>SUM(Q19:Q28)</f>
        <v>265044</v>
      </c>
    </row>
    <row r="30" spans="1:18" ht="15.9" thickBot="1" x14ac:dyDescent="0.45">
      <c r="A30" s="67" t="s">
        <v>37</v>
      </c>
      <c r="B30" s="68">
        <f t="shared" ref="B30:M30" si="7">B16-B29</f>
        <v>64039429</v>
      </c>
      <c r="C30" s="68">
        <f t="shared" si="7"/>
        <v>-6809162</v>
      </c>
      <c r="D30" s="68">
        <f t="shared" si="7"/>
        <v>17698536</v>
      </c>
      <c r="E30" s="68">
        <f t="shared" si="7"/>
        <v>152382504</v>
      </c>
      <c r="F30" s="68">
        <f t="shared" si="7"/>
        <v>-6786501</v>
      </c>
      <c r="G30" s="68">
        <f t="shared" si="7"/>
        <v>-22176109</v>
      </c>
      <c r="H30" s="68">
        <f t="shared" si="7"/>
        <v>-20804700</v>
      </c>
      <c r="I30" s="68">
        <f t="shared" si="7"/>
        <v>-20805790</v>
      </c>
      <c r="J30" s="68">
        <f t="shared" si="7"/>
        <v>-4079710</v>
      </c>
      <c r="K30" s="68">
        <f t="shared" si="7"/>
        <v>-2197125</v>
      </c>
      <c r="L30" s="68">
        <f t="shared" si="7"/>
        <v>-3212710</v>
      </c>
      <c r="M30" s="68">
        <f t="shared" si="7"/>
        <v>-147248662</v>
      </c>
      <c r="N30" s="52">
        <f t="shared" si="3"/>
        <v>0</v>
      </c>
      <c r="P30" s="83"/>
    </row>
  </sheetData>
  <mergeCells count="6">
    <mergeCell ref="A1:N1"/>
    <mergeCell ref="I2:N2"/>
    <mergeCell ref="A4:N4"/>
    <mergeCell ref="A5:G5"/>
    <mergeCell ref="H5:N5"/>
    <mergeCell ref="M6:N6"/>
  </mergeCells>
  <pageMargins left="0.34" right="0.39" top="0.68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</vt:i4>
      </vt:variant>
    </vt:vector>
  </HeadingPairs>
  <TitlesOfParts>
    <vt:vector size="16" baseType="lpstr">
      <vt:lpstr>01</vt:lpstr>
      <vt:lpstr>02</vt:lpstr>
      <vt:lpstr>02A</vt:lpstr>
      <vt:lpstr>02B</vt:lpstr>
      <vt:lpstr>03</vt:lpstr>
      <vt:lpstr>03A</vt:lpstr>
      <vt:lpstr>03B</vt:lpstr>
      <vt:lpstr>04-05</vt:lpstr>
      <vt:lpstr>06</vt:lpstr>
      <vt:lpstr>07</vt:lpstr>
      <vt:lpstr>08</vt:lpstr>
      <vt:lpstr>09-11</vt:lpstr>
      <vt:lpstr>12-13</vt:lpstr>
      <vt:lpstr>14</vt:lpstr>
      <vt:lpstr>15</vt:lpstr>
      <vt:lpstr>'08'!Nyomtatási_terület</vt:lpstr>
    </vt:vector>
  </TitlesOfParts>
  <Company>Gyöngyöstarján Község Önkormányzata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Gyöngyöstarján Község Önkormányzata</dc:creator>
  <cp:lastModifiedBy>User</cp:lastModifiedBy>
  <cp:lastPrinted>2018-02-21T13:31:15Z</cp:lastPrinted>
  <dcterms:created xsi:type="dcterms:W3CDTF">2003-11-24T07:36:12Z</dcterms:created>
  <dcterms:modified xsi:type="dcterms:W3CDTF">2018-10-01T08:19:14Z</dcterms:modified>
</cp:coreProperties>
</file>