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1700" windowHeight="6540" tabRatio="721" firstSheet="5" activeTab="11"/>
  </bookViews>
  <sheets>
    <sheet name="1.1.sz.mell." sheetId="1" r:id="rId1"/>
    <sheet name="1.2.sz.mell.  " sheetId="2" r:id="rId2"/>
    <sheet name="1.3.sz.mell.  " sheetId="3" r:id="rId3"/>
    <sheet name="2.1.sz.mell " sheetId="4" r:id="rId4"/>
    <sheet name="2.2.sz.mell  " sheetId="5" r:id="rId5"/>
    <sheet name="4.sz.mell." sheetId="6" r:id="rId6"/>
    <sheet name="7.sz.mell. " sheetId="7" r:id="rId7"/>
    <sheet name="szakfeladatos Önk" sheetId="8" r:id="rId8"/>
    <sheet name="tartalék  " sheetId="9" r:id="rId9"/>
    <sheet name="1. sz tájékoztató t." sheetId="10" r:id="rId10"/>
    <sheet name="3. sz tájékoztató t." sheetId="11" r:id="rId11"/>
    <sheet name="4.sz tájékoztató t. " sheetId="12" r:id="rId12"/>
  </sheets>
  <externalReferences>
    <externalReference r:id="rId15"/>
  </externalReferences>
  <definedNames>
    <definedName name="_xlnm.Print_Area" localSheetId="9">'1. sz tájékoztató t.'!$A$3:$E$130</definedName>
    <definedName name="_xlnm.Print_Area" localSheetId="0">'1.1.sz.mell.'!$A$1:$C$142</definedName>
    <definedName name="_xlnm.Print_Area" localSheetId="1">'1.2.sz.mell.  '!$A$1:$C$127</definedName>
    <definedName name="_xlnm.Print_Area" localSheetId="2">'1.3.sz.mell.  '!$A$1:$C$127</definedName>
  </definedNames>
  <calcPr fullCalcOnLoad="1"/>
</workbook>
</file>

<file path=xl/sharedStrings.xml><?xml version="1.0" encoding="utf-8"?>
<sst xmlns="http://schemas.openxmlformats.org/spreadsheetml/2006/main" count="1464" uniqueCount="503">
  <si>
    <t>Felhasználás
2012. XII.31-ig</t>
  </si>
  <si>
    <t>Felújítási kiadások előirányzata felújításonként</t>
  </si>
  <si>
    <t>2013. év utáni szükséglet
(6=2 - 4 - 5)</t>
  </si>
  <si>
    <t>2011. évi tény</t>
  </si>
  <si>
    <t>2012. évi 
várható</t>
  </si>
  <si>
    <t>Az önkormányzat által adott közvetett támogatások
(kedvezmények)</t>
  </si>
  <si>
    <t>Eszközök hasznosítása utáni kedvezmény, mentesség</t>
  </si>
  <si>
    <t>Helyiségek hasznosítása utáni kedvezmény, mentesség</t>
  </si>
  <si>
    <t>Előirányzat-felhasználási terv
2013. évre</t>
  </si>
  <si>
    <t>Támogatások , kiegészítések</t>
  </si>
  <si>
    <t>Átvett pénzeszközök  Áh. belülrül</t>
  </si>
  <si>
    <t>Átvett pénzeszközök  Áh. kívülről</t>
  </si>
  <si>
    <t>Felhalmozási bevételek</t>
  </si>
  <si>
    <t xml:space="preserve">Kölcsön visszatérülése </t>
  </si>
  <si>
    <t>Finanszírozási bevételek</t>
  </si>
  <si>
    <t xml:space="preserve"> Egyéb működési célú kiadások</t>
  </si>
  <si>
    <t>Kölcsön nyújtása</t>
  </si>
  <si>
    <t>Finanszírozási kiadások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</si>
  <si>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</si>
  <si>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</si>
  <si>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</si>
  <si>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</si>
  <si>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</si>
  <si>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</si>
  <si>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</si>
  <si>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</si>
  <si>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</si>
  <si>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</si>
  <si>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</si>
  <si>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</si>
  <si>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</si>
  <si>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</si>
  <si>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</si>
  <si>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</si>
  <si>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</si>
  <si>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</si>
  <si>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</si>
  <si>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</si>
  <si>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</si>
  <si>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</si>
  <si>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</si>
  <si>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</si>
  <si>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</si>
  <si>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</si>
  <si>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</si>
  <si>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</si>
  <si>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</si>
  <si>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</si>
  <si>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</si>
  <si>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</si>
  <si>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K I A D Á S O K</t>
  </si>
  <si>
    <t>Kiadási jogcímek</t>
  </si>
  <si>
    <t>Személyi  juttatások</t>
  </si>
  <si>
    <t>Tartalékok</t>
  </si>
  <si>
    <t>Összesen:</t>
  </si>
  <si>
    <t>Ezer forintban !</t>
  </si>
  <si>
    <t>Bevételek</t>
  </si>
  <si>
    <t>Intézményi működési bevételek</t>
  </si>
  <si>
    <t>Helyi adók</t>
  </si>
  <si>
    <t>Átengedett központi adók</t>
  </si>
  <si>
    <t>Kiadások</t>
  </si>
  <si>
    <t>Általános tartalék</t>
  </si>
  <si>
    <t>Céltartalék</t>
  </si>
  <si>
    <t xml:space="preserve"> Ezer forintban !</t>
  </si>
  <si>
    <t>Megnevezés</t>
  </si>
  <si>
    <t>Személyi juttatások</t>
  </si>
  <si>
    <t>ÖSSZESEN:</t>
  </si>
  <si>
    <t>Teljes költség</t>
  </si>
  <si>
    <t>Kivitelezés kezdési és befejezési éve</t>
  </si>
  <si>
    <t>Felújítás  megnevezése</t>
  </si>
  <si>
    <t>Sor-
szám</t>
  </si>
  <si>
    <t>Kedvezmény nélkül elérhető bevétel</t>
  </si>
  <si>
    <t>Kedvezmények összege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</si>
  <si>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</si>
  <si>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</si>
  <si>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</si>
  <si>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</si>
  <si>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</si>
  <si>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</si>
  <si>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</si>
  <si>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</si>
  <si>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</si>
  <si>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</si>
  <si>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</si>
  <si>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</si>
  <si>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Illetékek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</si>
  <si>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</si>
  <si>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</si>
  <si>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</si>
  <si>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</si>
  <si>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</si>
  <si>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</si>
  <si>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</si>
  <si>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</si>
  <si>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</si>
  <si>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Kiegészítő támogatás</t>
  </si>
  <si>
    <t>6.1.1.</t>
  </si>
  <si>
    <t>6.1.2.</t>
  </si>
  <si>
    <t>6.1.3.</t>
  </si>
  <si>
    <t>6.1.4.</t>
  </si>
  <si>
    <t>7.1.</t>
  </si>
  <si>
    <t>7.2.</t>
  </si>
  <si>
    <t>6.2.1.</t>
  </si>
  <si>
    <t>6.2.2.</t>
  </si>
  <si>
    <t>6.2.3.</t>
  </si>
  <si>
    <t>6.2.4.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</si>
  <si>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</si>
  <si>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</si>
  <si>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</si>
  <si>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</si>
  <si>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</si>
  <si>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</si>
  <si>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</si>
  <si>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</si>
  <si>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</si>
  <si>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</si>
  <si>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</si>
  <si>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Bevételek összesen:</t>
  </si>
  <si>
    <t>Kiadások összesen:</t>
  </si>
  <si>
    <t>Egyenleg</t>
  </si>
  <si>
    <t>1.5</t>
  </si>
  <si>
    <t>1.8.</t>
  </si>
  <si>
    <t>1.9.</t>
  </si>
  <si>
    <t>1.10.</t>
  </si>
  <si>
    <t>1.11.</t>
  </si>
  <si>
    <t>2.6.</t>
  </si>
  <si>
    <t>1.12.</t>
  </si>
  <si>
    <t>2.7.</t>
  </si>
  <si>
    <t>Lakosság részére lakásépítéshez nyújtott kölcsön elengedése</t>
  </si>
  <si>
    <t>Lakosság részére lakásfelújításhoz nyújtott kölcsön elengedése</t>
  </si>
  <si>
    <t>Gépjárműadóból biztosított kedvezmény, mentesség</t>
  </si>
  <si>
    <t>Egyéb kedvezmény</t>
  </si>
  <si>
    <t>Egyéb kölcsön elengedése</t>
  </si>
  <si>
    <t>30.</t>
  </si>
  <si>
    <t>31.</t>
  </si>
  <si>
    <t>Hitel</t>
  </si>
  <si>
    <t>Dologi  kiadások</t>
  </si>
  <si>
    <t>11.1.</t>
  </si>
  <si>
    <t>11.2.</t>
  </si>
  <si>
    <t>Költségvetési bevételek összesen:</t>
  </si>
  <si>
    <t>Költségvetési kiadások összesen:</t>
  </si>
  <si>
    <t>1. sz. táblázat</t>
  </si>
  <si>
    <t>2. sz. táblázat</t>
  </si>
  <si>
    <t>3. sz. táblázat</t>
  </si>
  <si>
    <t>4. sz. táblázat</t>
  </si>
  <si>
    <t>Pénzügyi befektetésekből származó bevétel</t>
  </si>
  <si>
    <t>KÖLTSÉGVETÉSI KIADÁSOK ÖSSZESEN (1+2+3+4)</t>
  </si>
  <si>
    <t>Rövid lejáratú hitelek törlesztése</t>
  </si>
  <si>
    <t>Hosszú lejáratú hitelek törlesztése</t>
  </si>
  <si>
    <t>KÖLTSÉGVETÉSI BEVÉTELEK ÉS KIADÁSOK EGYENLEGE</t>
  </si>
  <si>
    <t>I. Működési célú bevételek és kiadások mérlege
(Önkormányzati szinten)</t>
  </si>
  <si>
    <t>II. Felhalmozási célú bevételek és kiadások mérlege
(Önkormányzati szinten)</t>
  </si>
  <si>
    <t>Helyi adóból biztosított kedvezmény, mentesség összesen</t>
  </si>
  <si>
    <t xml:space="preserve">-ebből:            Építményadó </t>
  </si>
  <si>
    <t xml:space="preserve">Telekadó </t>
  </si>
  <si>
    <t xml:space="preserve">Vállalkozók kommunális adója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</si>
  <si>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</si>
  <si>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</si>
  <si>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</si>
  <si>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</si>
  <si>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Ellátottak térítési díjának méltányosságból történő elengedése</t>
  </si>
  <si>
    <t>Ellátottak kártérítésének méltányosságból történő elengedése</t>
  </si>
  <si>
    <t>Költségvetési hiány:</t>
  </si>
  <si>
    <t>Költségvetési többlet:</t>
  </si>
  <si>
    <t>I. Önkormányzat működési bevételei (2+3+4)</t>
  </si>
  <si>
    <t>Bírságok, díjak, pótlékok</t>
  </si>
  <si>
    <t>Egyéb fizetési kötelezettségből származó bevételek</t>
  </si>
  <si>
    <t>I/2. Intézményi működési bevételek (3.1.+…+3.8.)</t>
  </si>
  <si>
    <t>3.5.</t>
  </si>
  <si>
    <t>3.6.</t>
  </si>
  <si>
    <t>3.7.</t>
  </si>
  <si>
    <t>3.8.</t>
  </si>
  <si>
    <t>Áru- és készletértékesítés</t>
  </si>
  <si>
    <t>Nyújtott szolgáltatások ellenértéke</t>
  </si>
  <si>
    <t>Bérleti díj</t>
  </si>
  <si>
    <t>Intézményi ellátási díjak</t>
  </si>
  <si>
    <t>Alkalmazottak térítése</t>
  </si>
  <si>
    <t>Működési célú hozam- és kamatbevételek</t>
  </si>
  <si>
    <t>Egyéb működési célú bevétel</t>
  </si>
  <si>
    <t xml:space="preserve">4. </t>
  </si>
  <si>
    <t>Közhatalmi bevételek</t>
  </si>
  <si>
    <r>
      <t xml:space="preserve">III. Támogatások, kiegészítések </t>
    </r>
    <r>
      <rPr>
        <sz val="8"/>
        <rFont val="Times New Roman CE"/>
        <family val="0"/>
      </rPr>
      <t>(5.1+…+5.8.)</t>
    </r>
  </si>
  <si>
    <t>5.4.</t>
  </si>
  <si>
    <t>5.5.</t>
  </si>
  <si>
    <t>5.6.</t>
  </si>
  <si>
    <t>5.7.</t>
  </si>
  <si>
    <t>5.8.</t>
  </si>
  <si>
    <t>Normatív hozzájárulások</t>
  </si>
  <si>
    <t>Felhasználási kötöttséggel járó normatív támogatás</t>
  </si>
  <si>
    <t>Központosított előirányzatok</t>
  </si>
  <si>
    <t>Fenntartott, illetve támogatott előadó-művészeti szervezetek támogatása</t>
  </si>
  <si>
    <t>Címzett és céltámogatások</t>
  </si>
  <si>
    <t>Egyéb támogatás</t>
  </si>
  <si>
    <t>6.1.5.</t>
  </si>
  <si>
    <t>6.2.5.</t>
  </si>
  <si>
    <t xml:space="preserve">7. </t>
  </si>
  <si>
    <t>Tárgyi eszközök és immateriális javak értékesítése (vagyonhasznosítás)</t>
  </si>
  <si>
    <t>Önkormányzatot megillető vagyoni értékű jog értékesítése, hasznosítása</t>
  </si>
  <si>
    <t>8.1.</t>
  </si>
  <si>
    <t>8.2.</t>
  </si>
  <si>
    <t xml:space="preserve">9. </t>
  </si>
  <si>
    <t>KÖLTSÉGVETÉSI BEVÉTELEK ÖSSZESEN: (2+…+9)</t>
  </si>
  <si>
    <r>
      <t xml:space="preserve">I. Működési költségvetés kiadásai </t>
    </r>
    <r>
      <rPr>
        <sz val="8"/>
        <rFont val="Times New Roman CE"/>
        <family val="0"/>
      </rPr>
      <t>(1.1+…+1.5.)</t>
    </r>
  </si>
  <si>
    <t>Munkaadókat terhelő járulékok és szociális hozzájárulási adó</t>
  </si>
  <si>
    <t>Ellátottak pénzbeli juttatásai</t>
  </si>
  <si>
    <t>Egyéb működési célú kiadások</t>
  </si>
  <si>
    <t>Felújítások</t>
  </si>
  <si>
    <t>2.8.</t>
  </si>
  <si>
    <t>2.9.</t>
  </si>
  <si>
    <t>2.10.</t>
  </si>
  <si>
    <t>6.1.6.</t>
  </si>
  <si>
    <t>6.1.7.</t>
  </si>
  <si>
    <t>6.2.6.</t>
  </si>
  <si>
    <t>6.2.7.</t>
  </si>
  <si>
    <t>6.2.8.</t>
  </si>
  <si>
    <t>Értékpapír vásárlása, visszavásárlása</t>
  </si>
  <si>
    <t>Likviditási hitelek törlesztése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</si>
  <si>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</si>
  <si>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</si>
  <si>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</si>
  <si>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</si>
  <si>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Költségvetési hiány, többlet ( költségvetési bevételek 10. sor - költségvetési kiadások 5. sor) (+/-)</t>
  </si>
  <si>
    <t>1.1.1.</t>
  </si>
  <si>
    <t>1.1.2.</t>
  </si>
  <si>
    <t>1.2.1.</t>
  </si>
  <si>
    <t>1.2.2.</t>
  </si>
  <si>
    <t xml:space="preserve"> - az 1.5-ből: - Lakosságnak juttatott támogatások</t>
  </si>
  <si>
    <t xml:space="preserve">   - Szociális, rászorultság jellegű ellátások</t>
  </si>
  <si>
    <t xml:space="preserve">   - Működési célú pénzeszköz átadás államháztartáson kívülre</t>
  </si>
  <si>
    <t xml:space="preserve">   - Garancia és kezességvállalásból származó kifizetés</t>
  </si>
  <si>
    <t xml:space="preserve">   - Kamatkiadások</t>
  </si>
  <si>
    <t xml:space="preserve">   - Pénzforgalom nélküli kiadások</t>
  </si>
  <si>
    <t>Bevételi jogcímek</t>
  </si>
  <si>
    <t>Kezességvállalással kapcsolatos megtérülés</t>
  </si>
  <si>
    <t>Díjak, pótlékok bírságok</t>
  </si>
  <si>
    <t>SAJÁT BEVÉTELEK ÖSSZESEN*</t>
  </si>
  <si>
    <t>Feladat megnevezése</t>
  </si>
  <si>
    <t>*Az adósságot keletkeztető ügyletekhez történő hozzájárulás részletes szabályairól szóló 353/2011. (XII.31.) Korm. Rendelet 2.§ (1) bekezdése alapján.</t>
  </si>
  <si>
    <t>Általános forgalmi adó bevétel, visszatérülések</t>
  </si>
  <si>
    <t>II. Átengedett központi adók</t>
  </si>
  <si>
    <t>Vis maior támogatás</t>
  </si>
  <si>
    <t xml:space="preserve">   Társadalombiztosítás pénzügyi alapjából átvett pénzeszköz </t>
  </si>
  <si>
    <t xml:space="preserve">   Helyi, nemzetiségi önkormányzattól átvett pénzeszköz</t>
  </si>
  <si>
    <t xml:space="preserve">   Társulástól átvett pénzeszköz</t>
  </si>
  <si>
    <t xml:space="preserve">   EU támogatás</t>
  </si>
  <si>
    <t>V. Átvett pénzeszközök államháztartáson kívülről (7.1.+7.2.)</t>
  </si>
  <si>
    <t>Működési célú pénzeszközök átvétele államháztartáson kívülről</t>
  </si>
  <si>
    <t xml:space="preserve">Pénzügyi befektetésekből származó bevétel </t>
  </si>
  <si>
    <t>VII. Kölcsön visszatérülése</t>
  </si>
  <si>
    <t>VI. Felhalmozási célú bevételek (8.1+8.2+8.3.)</t>
  </si>
  <si>
    <t>Felhalmozási célú pénzeszközök átvétele államháztartáson kívülről</t>
  </si>
  <si>
    <t>VIII. Finanszírozási bevételek (11.1.+11.2.)</t>
  </si>
  <si>
    <t>Hiány belső finanszírozás bevételei (11.1.1.+….+11.1.5.)</t>
  </si>
  <si>
    <t xml:space="preserve">   Költségvetési maradvány igénybevétele </t>
  </si>
  <si>
    <t xml:space="preserve">   Vállalkozási maradvány igénybevétele </t>
  </si>
  <si>
    <t xml:space="preserve">   Betét visszavonásából származó bevétel</t>
  </si>
  <si>
    <t xml:space="preserve">   Értékpapír értékesítése</t>
  </si>
  <si>
    <t xml:space="preserve">   Egyéb belső finanszírozási bevétek</t>
  </si>
  <si>
    <t>Hiány külső finanszírozásának bevételei (11.2.1.+….+11.2.5.)</t>
  </si>
  <si>
    <t xml:space="preserve">   Hosszú lejáratú hitelek, kölcsönök felvétele </t>
  </si>
  <si>
    <t xml:space="preserve">   Likviditási célú hitelek, kölcsönök felvétele </t>
  </si>
  <si>
    <t xml:space="preserve">   Rövid lejáratú hitelek, kölcsönök felvétele</t>
  </si>
  <si>
    <t xml:space="preserve">   Értékpapírok kibocsátása </t>
  </si>
  <si>
    <t xml:space="preserve">   Egyéb külső finanszírozási bevételek</t>
  </si>
  <si>
    <t>KÖLTSÉGVETÉSI ÉS FINANSZÍROZÁSI BEVÉTELEK ÖSSZESEN: (10+11)</t>
  </si>
  <si>
    <t>IX. Függő, átfutó, kiegyenlítő bevételek</t>
  </si>
  <si>
    <t>BEVÉTELEK ÖSSZESEN: (12+13)</t>
  </si>
  <si>
    <t>11.1.1.</t>
  </si>
  <si>
    <t>11.1.2.</t>
  </si>
  <si>
    <t>11.1.3.</t>
  </si>
  <si>
    <t>11.1.4.</t>
  </si>
  <si>
    <t>11.1.5.</t>
  </si>
  <si>
    <t>11.2.1.</t>
  </si>
  <si>
    <t>11.2.2.</t>
  </si>
  <si>
    <t>11.2.3.</t>
  </si>
  <si>
    <t>11.2.4.</t>
  </si>
  <si>
    <t>11.2.5.</t>
  </si>
  <si>
    <t>2013. évi előirányzat</t>
  </si>
  <si>
    <t xml:space="preserve">   - Működési célú pénzeszköz átadás államháztartáson belülre</t>
  </si>
  <si>
    <t>Beruházások</t>
  </si>
  <si>
    <t>- EU-s forrásból finanszírozott támogatással megvalósuló  programok,  projektek önkormányzati
  hozzájárulásának kiadásai</t>
  </si>
  <si>
    <t>- EU-s forrásból finanszírozott támogatással megvalósuló programok, projektek kiadásai</t>
  </si>
  <si>
    <t>- Lakástámogatás</t>
  </si>
  <si>
    <t>- Lakásépítés</t>
  </si>
  <si>
    <t>IV. Kölcsön nyújtása</t>
  </si>
  <si>
    <t xml:space="preserve">   Értékpapír vásárlása, visszavásárlása</t>
  </si>
  <si>
    <t xml:space="preserve">   Likviditási hitelek törlesztése</t>
  </si>
  <si>
    <t xml:space="preserve">   Rövid lejáratú hitelek törlesztése</t>
  </si>
  <si>
    <t xml:space="preserve">   Hosszú lejáratú hitelek törlesztése</t>
  </si>
  <si>
    <t xml:space="preserve">   Kölcsön törlesztése</t>
  </si>
  <si>
    <t xml:space="preserve">   Forgatási célú belföldi, külföldi értékpapírok vásárlása</t>
  </si>
  <si>
    <t xml:space="preserve">   Betét elhelyezése</t>
  </si>
  <si>
    <t xml:space="preserve">   Hitelek törlesztése</t>
  </si>
  <si>
    <t xml:space="preserve">   Befektetési célú belföldi, külföldi értékpapírok vásárlása</t>
  </si>
  <si>
    <t>KÖLTSÉGVETÉSI ÉS FINANSZÍROZÁSI KIADÁSOK ÖSSZESEN: (5+6)</t>
  </si>
  <si>
    <t>VI. Függő, átfutó, kiegyenlítő kiadások</t>
  </si>
  <si>
    <t>KIADÁSOK ÖSSZESEN: (7+8)</t>
  </si>
  <si>
    <t xml:space="preserve">KÜLSŐ FORRÁS BEVONÁSÁVAL – HITEL, KÖLCSÖN -  FINANSZÍROZHATÓ HIÁNY ÖSSZEGE </t>
  </si>
  <si>
    <t>Ezer forintban</t>
  </si>
  <si>
    <t>FINANSZÍROZÁSI BEVÉTELEK ÉS KIADÁSOK EGYENLEGE</t>
  </si>
  <si>
    <t>5. sz. táblázat</t>
  </si>
  <si>
    <t>Finanszírozási bevételek (1. melléklet 1. sz. táblázat 11. sor)</t>
  </si>
  <si>
    <t>1.1-ből: Működési célú finanszírozási bevételek (2.1. melléklet 2. sz. oszlop 22. sor)</t>
  </si>
  <si>
    <t xml:space="preserve">             Felhalmozási célú finanszírozási bevételek (2.2. melléklet 2. sz. oszlop 25. sor)</t>
  </si>
  <si>
    <t>Finanszírozási kiadások (1. melléklet 2. sz. táblázat 6. sor)</t>
  </si>
  <si>
    <t>1.2-ből: Működési célú finanszírozási kiadások (2.1. melléklet 4. sz. oszlop 22. sor)</t>
  </si>
  <si>
    <t xml:space="preserve">              Felhalmozási célú finanszírozási kiadások (2.2 .melléklet 4. sz. oszlop 25. sor)</t>
  </si>
  <si>
    <t>8.3.</t>
  </si>
  <si>
    <r>
      <t xml:space="preserve">II. Felhalmozási költségvetés kiadásai </t>
    </r>
    <r>
      <rPr>
        <sz val="8"/>
        <rFont val="Times New Roman CE"/>
        <family val="0"/>
      </rPr>
      <t>(2.1+…+2.3)</t>
    </r>
  </si>
  <si>
    <t>Egyéb felhalmozási kiadások</t>
  </si>
  <si>
    <t xml:space="preserve">               - Felhalmozási célú pénzeszköz átadás államháztartáson kívülre</t>
  </si>
  <si>
    <t xml:space="preserve">               - Pénzügyi befektetések kiadásai</t>
  </si>
  <si>
    <t>III. Tartalékok (3.1.+3.2.)</t>
  </si>
  <si>
    <t>2013. évi külső forrásból fedezhető összes hiány (1+2)</t>
  </si>
  <si>
    <t>Támogatások, kiegészítések (működési célú)</t>
  </si>
  <si>
    <t>Átvett pénzeszközök államháztartáson belülről</t>
  </si>
  <si>
    <t>Átvett pénzeszközök államháztartáson  kívülről</t>
  </si>
  <si>
    <t>Kölcsön visszatérülés  (működési célú)</t>
  </si>
  <si>
    <t>Egyéb bevételek</t>
  </si>
  <si>
    <t>Hiány belső finanszírozásának bevételei (15+…+18 )</t>
  </si>
  <si>
    <t xml:space="preserve">   Betét visszavonásából származó bevétel </t>
  </si>
  <si>
    <t xml:space="preserve">   Egyéb belső finanszírozási bevételek</t>
  </si>
  <si>
    <t xml:space="preserve">Hiány külső finanszírozásának bevételei (20+…+21) </t>
  </si>
  <si>
    <t xml:space="preserve">   Hitelek, kölcsönök felvétele</t>
  </si>
  <si>
    <t>Függő, átfutó, kiegyenlítő bevételek</t>
  </si>
  <si>
    <t>BEVÉTEL ÖSSZESEN (23+24)</t>
  </si>
  <si>
    <t>Költségvetési és finanszírozási bevételek összesen (13+22)</t>
  </si>
  <si>
    <t xml:space="preserve">Dologi kiadások </t>
  </si>
  <si>
    <t>Kölcsön törlesztése</t>
  </si>
  <si>
    <t>Költségvetési és finanszírozási kiadások összesen (13+22)</t>
  </si>
  <si>
    <t>Függő, átfutó, kiegyenlítő kiadások</t>
  </si>
  <si>
    <t>KIADÁSOK ÖSSZESEN (23+24)</t>
  </si>
  <si>
    <t>Tárgyévi  hiány:</t>
  </si>
  <si>
    <t>Tárgyévi  többlet:</t>
  </si>
  <si>
    <t>KÖLTSÉGVETÉSI ÉS FINANSZÍROZÁSI BEVÉTELEK ÖSSZESEN (10+11)</t>
  </si>
  <si>
    <t>BEVÉTELEK ÖSSZESEN (12+13)</t>
  </si>
  <si>
    <t>Hiány külső finanszírozásának bevételei (11.2.1.+…+11.2.5.)</t>
  </si>
  <si>
    <t>Hiány belső finanszírozás bevételei (11.1.1.+…+11.1.5.)</t>
  </si>
  <si>
    <t>Működési célú finanszírozási bevételek összesen (14+...+21)</t>
  </si>
  <si>
    <t>Működési célú finanszírozási kiadások összesen (14+...+21)</t>
  </si>
  <si>
    <t>Költségvetési kiadások összesen (1+...+12)</t>
  </si>
  <si>
    <t>Költségvetési bevételek összesen (1+...+12)</t>
  </si>
  <si>
    <t>Önkormányzatot megillető vagyoni ért. jog  értékesítése, hasznosítása</t>
  </si>
  <si>
    <t>Támogatások, kiegészítések (felhalmozási)</t>
  </si>
  <si>
    <t>Egyéb központi támogatások</t>
  </si>
  <si>
    <t>Átvett pénzeszköz államháztartáson  kívülről</t>
  </si>
  <si>
    <t>Kölcsön visszatérülés</t>
  </si>
  <si>
    <t>Átvett pénzeszköz államháztartáson belülről</t>
  </si>
  <si>
    <t xml:space="preserve">    - 5.-ből: EU támogatás</t>
  </si>
  <si>
    <t xml:space="preserve">   3.-ból:  - Felhalmozási célú pe. átadás államháztartáson belül</t>
  </si>
  <si>
    <t xml:space="preserve">               - Felhalmozási célú pe.átadás államháztartáson kívül</t>
  </si>
  <si>
    <t>- Pénzügyi befektetések kiadásai</t>
  </si>
  <si>
    <t>- EU-s forrásból megvalósuló  programok, projektek</t>
  </si>
  <si>
    <t>- Eu-s forrásból megvalósuló  programok, projektek
   önkormányzati hozzájárulásának kiadásai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</si>
  <si>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</si>
  <si>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</si>
  <si>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</si>
  <si>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</si>
  <si>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</si>
  <si>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</si>
  <si>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</si>
  <si>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</si>
  <si>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</si>
  <si>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</si>
  <si>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</si>
  <si>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</si>
  <si>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- ebből: EU támogatás</t>
  </si>
  <si>
    <t>Pénzügyi lízing tőkerész törlesztés kiadása</t>
  </si>
  <si>
    <t>Tárgyi eszközök és immateriális  javak értékesítése</t>
  </si>
  <si>
    <t>Az önkormányzati vagyon és az önkormányzatot megillető vagyoni értékű jog értékesítéséből és hasznosításából származó bevétel</t>
  </si>
  <si>
    <t>Bírság-, pótlék- és díjbevétel</t>
  </si>
  <si>
    <t>Tárgyi eszköz és az immateriális jószág, részvény, részesedés, vállalat értékesítéséből vagy privatizációból származó bevétel</t>
  </si>
  <si>
    <t>I/1. Közhatalmi bevételek (2.1. + …+ 2.4.)</t>
  </si>
  <si>
    <r>
      <t>IV</t>
    </r>
    <r>
      <rPr>
        <b/>
        <sz val="8"/>
        <rFont val="Times New Roman"/>
        <family val="1"/>
      </rPr>
      <t>. Átvett pénzeszközök államháztartáson belülről (6.1.+6.2.)</t>
    </r>
  </si>
  <si>
    <t>Működési támogatás államháztartáson belülről (6.1.1.+…+ 6.1.5.)</t>
  </si>
  <si>
    <t xml:space="preserve">   Egyéb működési támogatás államháztartáson belülről</t>
  </si>
  <si>
    <t>Felhalmozási támogatás államháztartáson belülről (6.2.1.+…+ 6.2.5.)</t>
  </si>
  <si>
    <t xml:space="preserve">   Egyéb felhalmozási támogatás államháztartáson belülről</t>
  </si>
  <si>
    <t>a 2.3-ból   - Felhalmozási célú pénzeszköz átadás államháztartáson belülre</t>
  </si>
  <si>
    <t>V. Finanszírozási kiadások (6.1+6.2.)</t>
  </si>
  <si>
    <t>Működési célú finanszírozási kiadások 6.1.1.+…+6.1.7.)</t>
  </si>
  <si>
    <t>Felhalmozási célú finanszírozási bevételek (6.2.1.+...+6.2.8.)</t>
  </si>
  <si>
    <t xml:space="preserve">   Pénzügyi lízing tőkerész törlesztés kiadása</t>
  </si>
  <si>
    <r>
      <t xml:space="preserve">2013. évi külső forrásból fedezhető működési hiány  </t>
    </r>
    <r>
      <rPr>
        <sz val="7"/>
        <rFont val="Times New Roman"/>
        <family val="1"/>
      </rPr>
      <t>(2.1. melléklet 3. oszlop 27. sor)</t>
    </r>
  </si>
  <si>
    <r>
      <t xml:space="preserve">2013. évi külső forrásból fedezhető felhalmozási hiány  </t>
    </r>
    <r>
      <rPr>
        <sz val="7"/>
        <rFont val="Times New Roman"/>
        <family val="1"/>
      </rPr>
      <t>(2.2. melléklet 3. oszlop 30. sor)</t>
    </r>
  </si>
  <si>
    <t xml:space="preserve"> Finanszírozási műveletek egyenlege (1.1-1.2.) +/-</t>
  </si>
  <si>
    <t>Működési célú finanszírozási kiadások 6.1.1.+….+6.1.7.)</t>
  </si>
  <si>
    <t>Felhalmozási célú finanszírozási bevételek (6.2.1.+…..6.2.8.)</t>
  </si>
  <si>
    <t>Költségvetési és finanszírozási bevételek összesen (13+26)</t>
  </si>
  <si>
    <t>BEVÉTEL ÖSSZESEN (27+28)</t>
  </si>
  <si>
    <t>Felhalmozási célú finanszírozási bevételek összesen (14+20)</t>
  </si>
  <si>
    <t>Felhalmozási célú finanszírozási kiadások összesen
(14+...+25)</t>
  </si>
  <si>
    <t>Költségvetési és finanszírozási kiadások összesen (13+26)</t>
  </si>
  <si>
    <t>KIADÁSOK ÖSSZESEN (27+28)</t>
  </si>
  <si>
    <t>bevételi  és  kiadási  előirányzata  feladatonként</t>
  </si>
  <si>
    <t>adatok: eFt-ban</t>
  </si>
  <si>
    <t>BEVÉTELEK</t>
  </si>
  <si>
    <t>KIADÁSOK</t>
  </si>
  <si>
    <t>Műk.</t>
  </si>
  <si>
    <t>Felhalm.</t>
  </si>
  <si>
    <t>Tám.</t>
  </si>
  <si>
    <t>Értékp.</t>
  </si>
  <si>
    <t>Pénzf.</t>
  </si>
  <si>
    <t>2012. év</t>
  </si>
  <si>
    <t>bev.</t>
  </si>
  <si>
    <t>pe.átv.</t>
  </si>
  <si>
    <t>hitel, kölcs.</t>
  </si>
  <si>
    <t>n.bev.</t>
  </si>
  <si>
    <t>bevételei</t>
  </si>
  <si>
    <t>kiadások</t>
  </si>
  <si>
    <t>kiad.</t>
  </si>
  <si>
    <t>pe.átad.</t>
  </si>
  <si>
    <t>n. kiad.</t>
  </si>
  <si>
    <t>kiadásai</t>
  </si>
  <si>
    <t>Szennyvíz gyűjtése, tisztítása, elhelyezése</t>
  </si>
  <si>
    <t>Települési hulladék vegyes (ömlesztett) begyűjtése</t>
  </si>
  <si>
    <t>Talaj és talajvíz szennyeződésmentesítése</t>
  </si>
  <si>
    <t>Lakó- és nem lakóépület építés</t>
  </si>
  <si>
    <t>Közutak, hidak üzemeltetése, fenntartása</t>
  </si>
  <si>
    <t>Városi és elővárosi közúti személyszállítás</t>
  </si>
  <si>
    <t>Folyóirat, időszaki kiadvány kiadása</t>
  </si>
  <si>
    <t>Lakóingatlan bérbeadása, üzemeltetése</t>
  </si>
  <si>
    <t>Nem lakóingatlan bérbeadása, üzemeltetése</t>
  </si>
  <si>
    <t>Önkormányzati jogalkotás</t>
  </si>
  <si>
    <t>Önkorm. és többc.kistérs.társulások igazgatási tev.</t>
  </si>
  <si>
    <t>Települési kisebbségi önk. igazgatási tevékenysége</t>
  </si>
  <si>
    <t>Adó, illeték kiszabása, beszedése, adóellenőrzés</t>
  </si>
  <si>
    <t>- Helyi adók és bírság</t>
  </si>
  <si>
    <t>- Gépjárműadó</t>
  </si>
  <si>
    <t>- Talajterhelési díj, helyszíni bírság</t>
  </si>
  <si>
    <t>Önk.képviselőválasztáshoz kapcs.tev.</t>
  </si>
  <si>
    <t>- Tűzoltóság támogatása</t>
  </si>
  <si>
    <t>- Polgárőrség támogatása</t>
  </si>
  <si>
    <t>Egyéb támogatások</t>
  </si>
  <si>
    <t>Közvilágítás</t>
  </si>
  <si>
    <t>Város-, községgazdálkodási m.n.s. szolgáltatások</t>
  </si>
  <si>
    <t>Önk., többc. kistérségi társulások elszámolásai</t>
  </si>
  <si>
    <t xml:space="preserve">- Lak. nem lak. bérleti díja, nem lak.ért.bev. </t>
  </si>
  <si>
    <t>- Állami támogatás</t>
  </si>
  <si>
    <t>Finanszírozási műveletek</t>
  </si>
  <si>
    <t>Önk. elszámolásai a költségvetési szervekkel</t>
  </si>
  <si>
    <t>A polgári védelem ágazati feladatai</t>
  </si>
  <si>
    <t>Ár- és belvízvédelemmel összefüggő tevékenységek</t>
  </si>
  <si>
    <t>Egyéb oktatási kiegészítő tevékenység</t>
  </si>
  <si>
    <t>Kábítószer megelőzés programjai</t>
  </si>
  <si>
    <t>Egyéb betegségmegelőzés, népegészségügyi ellátás</t>
  </si>
  <si>
    <t>Önk. szociális támogatások finanszírozása</t>
  </si>
  <si>
    <t>Rendszeres szociális segély</t>
  </si>
  <si>
    <t>Időskorúak járadéka</t>
  </si>
  <si>
    <t>Lakásfenntartási támogatás normatív alapon</t>
  </si>
  <si>
    <t>Helyi rendszeres lakásfenntartási támogatás</t>
  </si>
  <si>
    <t>Ápolási díj alanyi jogon</t>
  </si>
  <si>
    <t>Ápolási díj méltányossági alapon</t>
  </si>
  <si>
    <t>Kiegészítő gyermekvédelmi támogatás</t>
  </si>
  <si>
    <t>Óvodáztatási támogatás</t>
  </si>
  <si>
    <t>Átmeneti segély</t>
  </si>
  <si>
    <t>Rendkívüli gyermekvédelmi támogatás</t>
  </si>
  <si>
    <t>Mozgáskorlátozottak közlekedési támogatása</t>
  </si>
  <si>
    <t>Közgyógyellátás</t>
  </si>
  <si>
    <t>Köztemetés</t>
  </si>
  <si>
    <t>Civil szervezetek működési támogatása</t>
  </si>
  <si>
    <t>Közfoglalkoztatás</t>
  </si>
  <si>
    <t>Önkormányzati vagyonnal való gazdálkodás</t>
  </si>
  <si>
    <t>Versenysport-tevékenység és támogatása</t>
  </si>
  <si>
    <t>M.n.s. egyéb közösségi, társadalmi tevékenység</t>
  </si>
  <si>
    <t>- Le: intézményi támogatás</t>
  </si>
  <si>
    <t>Az önkormányzat 2013. évi költségvetésének</t>
  </si>
  <si>
    <t>Út-autópálya építés</t>
  </si>
  <si>
    <t>Zöldterület kezelés</t>
  </si>
  <si>
    <t>Egyéb m.n.s.közösségi társadalmi tev.tám.</t>
  </si>
  <si>
    <t>Tiszavasvári Önkormányzat saját bevételeinek részletezése az adósságot keletkeztető ügyletből származó tárgyévi fizetési kötelezettség megállapításához</t>
  </si>
  <si>
    <t>Férőhelybővítés és komplex fejlesztés az Óvodában</t>
  </si>
  <si>
    <t>Orvosi rendelő tetőszigetelése</t>
  </si>
  <si>
    <t xml:space="preserve">Tiszavasvári Város Önkormányzata </t>
  </si>
  <si>
    <t>Előirányzat</t>
  </si>
  <si>
    <t>Céltartalékok:</t>
  </si>
  <si>
    <t>- Egyéb tartalék</t>
  </si>
  <si>
    <t>- Normatíva visszafizetés miatti tartalék</t>
  </si>
  <si>
    <t>- Önkormányzati létesítmények felújítási kerete F</t>
  </si>
  <si>
    <t>Céltartalékok összesen:</t>
  </si>
  <si>
    <t>Pénzforgalom nélküli kiadások összesen:</t>
  </si>
  <si>
    <t xml:space="preserve">2013. évi költségvetésében rendelkezésre álló tartalékok </t>
  </si>
  <si>
    <t xml:space="preserve">  Köztemető fenntartás</t>
  </si>
  <si>
    <t xml:space="preserve">- Lakásfelújítási Alap </t>
  </si>
  <si>
    <t xml:space="preserve">2.1. melléklet a 4/2013. (II.15.) önkormányzati rendelethez     </t>
  </si>
  <si>
    <t xml:space="preserve"> a 4/2013.(II.15.) önk. rendelethez</t>
  </si>
  <si>
    <t xml:space="preserve"> 13. melléklet a 4/2013.(II.15.) önkormányzati rendelethez</t>
  </si>
  <si>
    <t>Támogatást megelőlegező rövid lejáratú hitel</t>
  </si>
  <si>
    <t>Cigány Közösségi Ház riasztórendszerrel történő felszerelése</t>
  </si>
  <si>
    <t>Felhalmozási tartalék</t>
  </si>
  <si>
    <t>Egyéb m.n.s. ép.-Belt. Vízrendezés, térfigy.kamera</t>
  </si>
  <si>
    <t>Szerkezetátalakítás tartalékból támogatás</t>
  </si>
  <si>
    <t xml:space="preserve">2. sz. táblázat                                                                          </t>
  </si>
  <si>
    <t>Szerkezetátalakítási tartalékból támogatás</t>
  </si>
  <si>
    <t>Kossuth utca 3. sz.alatti lakóház tetőszigetelése</t>
  </si>
  <si>
    <t>Központi orvosi rendelő utcai frontján ablakok cseréje</t>
  </si>
  <si>
    <t>Rendezvényekkel kapcsolatos kiadások</t>
  </si>
  <si>
    <t>Köztemető-fenntartés és - működtetés</t>
  </si>
  <si>
    <t>Művelődési Központ és Könyvtár ép.tetőterasz szigetelés és burkolás</t>
  </si>
  <si>
    <t xml:space="preserve">9. melléklet </t>
  </si>
  <si>
    <t>Téli közfoglalkoztatás</t>
  </si>
  <si>
    <t>Start-téli közmunka</t>
  </si>
  <si>
    <t>Minimanó óvoda fűtési rendszerének felújítása</t>
  </si>
</sst>
</file>

<file path=xl/styles.xml><?xml version="1.0" encoding="utf-8"?>
<styleSheet xmlns="http://schemas.openxmlformats.org/spreadsheetml/2006/main">
  <numFmts count="3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0.0%"/>
    <numFmt numFmtId="172" formatCode="_-* #,##0.0\ _F_t_-;\-* #,##0.0\ _F_t_-;_-* &quot;-&quot;??\ _F_t_-;_-@_-"/>
    <numFmt numFmtId="173" formatCode="#,##0&quot;eFt&quot;"/>
    <numFmt numFmtId="174" formatCode="#,##0&quot; eFt&quot;"/>
    <numFmt numFmtId="175" formatCode="0.0"/>
    <numFmt numFmtId="176" formatCode="#,##0.0"/>
    <numFmt numFmtId="177" formatCode="_-* #,##0.000\ _F_t_-;\-* #,##0.000\ _F_t_-;_-* &quot;-&quot;??\ _F_t_-;_-@_-"/>
    <numFmt numFmtId="178" formatCode="_-* #,##0.0000\ _F_t_-;\-* #,##0.0000\ _F_t_-;_-* &quot;-&quot;??\ _F_t_-;_-@_-"/>
    <numFmt numFmtId="179" formatCode="_-* #,##0.0\ _F_t_-;\-* #,##0.0\ _F_t_-;_-* &quot;-&quot;?\ _F_t_-;_-@_-"/>
    <numFmt numFmtId="180" formatCode="&quot;H-&quot;0000"/>
    <numFmt numFmtId="181" formatCode="0.000"/>
    <numFmt numFmtId="182" formatCode="#,##0_ ;\-#,##0\ "/>
    <numFmt numFmtId="183" formatCode="#,##0\f\ő"/>
    <numFmt numFmtId="184" formatCode="#,##0,\f\ő"/>
    <numFmt numFmtId="185" formatCode="#,##0.0,\f\ő"/>
    <numFmt numFmtId="186" formatCode="#,##0.0\f\ő"/>
    <numFmt numFmtId="187" formatCode="mmm/yyyy"/>
    <numFmt numFmtId="188" formatCode="#,##0.00\f\ő"/>
    <numFmt numFmtId="189" formatCode="#,##0.00\ _F_t"/>
  </numFmts>
  <fonts count="66">
    <font>
      <sz val="10"/>
      <name val="Times New Roman CE"/>
      <family val="0"/>
    </font>
    <font>
      <sz val="11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b/>
      <i/>
      <sz val="11"/>
      <name val="Times New Roman CE"/>
      <family val="1"/>
    </font>
    <font>
      <sz val="12"/>
      <name val="Times New Roman CE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2"/>
      <name val="Times New Roman"/>
      <family val="1"/>
    </font>
    <font>
      <sz val="9"/>
      <name val="Times New Roman CE"/>
      <family val="1"/>
    </font>
    <font>
      <b/>
      <sz val="8"/>
      <name val="Times New Roman CE"/>
      <family val="1"/>
    </font>
    <font>
      <b/>
      <i/>
      <sz val="9"/>
      <name val="Times New Roman CE"/>
      <family val="1"/>
    </font>
    <font>
      <sz val="8"/>
      <name val="Times New Roman CE"/>
      <family val="1"/>
    </font>
    <font>
      <b/>
      <i/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sz val="9"/>
      <name val="Times New Roman"/>
      <family val="1"/>
    </font>
    <font>
      <i/>
      <sz val="8"/>
      <name val="Times New Roman"/>
      <family val="1"/>
    </font>
    <font>
      <b/>
      <sz val="7"/>
      <name val="Times New Roman"/>
      <family val="1"/>
    </font>
    <font>
      <b/>
      <i/>
      <sz val="8"/>
      <name val="Times New Roman"/>
      <family val="1"/>
    </font>
    <font>
      <sz val="7"/>
      <name val="Times New Roman"/>
      <family val="1"/>
    </font>
    <font>
      <i/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name val="MS Sans Serif"/>
      <family val="0"/>
    </font>
    <font>
      <sz val="10"/>
      <name val="Arial"/>
      <family val="0"/>
    </font>
    <font>
      <sz val="8"/>
      <name val="MS Sans Serif"/>
      <family val="0"/>
    </font>
    <font>
      <b/>
      <sz val="10"/>
      <name val="MS Sans Serif"/>
      <family val="0"/>
    </font>
    <font>
      <b/>
      <i/>
      <sz val="14"/>
      <name val="Times New Roman CE"/>
      <family val="1"/>
    </font>
    <font>
      <b/>
      <i/>
      <sz val="13"/>
      <name val="Times New Roman CE"/>
      <family val="1"/>
    </font>
    <font>
      <b/>
      <sz val="9"/>
      <color indexed="50"/>
      <name val="Times New Roman CE"/>
      <family val="0"/>
    </font>
    <font>
      <i/>
      <sz val="9"/>
      <name val="Times New Roman CE"/>
      <family val="0"/>
    </font>
    <font>
      <i/>
      <sz val="9"/>
      <color indexed="10"/>
      <name val="Times New Roman CE"/>
      <family val="1"/>
    </font>
    <font>
      <sz val="9"/>
      <color indexed="10"/>
      <name val="Times New Roman CE"/>
      <family val="1"/>
    </font>
    <font>
      <b/>
      <sz val="9"/>
      <color indexed="10"/>
      <name val="Times New Roman CE"/>
      <family val="0"/>
    </font>
    <font>
      <b/>
      <sz val="9"/>
      <color indexed="16"/>
      <name val="Times New Roman CE"/>
      <family val="0"/>
    </font>
    <font>
      <i/>
      <sz val="9"/>
      <color indexed="48"/>
      <name val="Times New Roman CE"/>
      <family val="1"/>
    </font>
    <font>
      <b/>
      <sz val="8"/>
      <color indexed="10"/>
      <name val="Times New Roman CE"/>
      <family val="0"/>
    </font>
    <font>
      <sz val="10"/>
      <color indexed="10"/>
      <name val="Times New Roman CE"/>
      <family val="1"/>
    </font>
    <font>
      <b/>
      <i/>
      <sz val="9"/>
      <color indexed="10"/>
      <name val="Times New Roman CE"/>
      <family val="0"/>
    </font>
    <font>
      <b/>
      <sz val="10"/>
      <color indexed="10"/>
      <name val="Times New Roman CE"/>
      <family val="0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lightHorizontal"/>
    </fill>
  </fills>
  <borders count="7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2" borderId="0" applyNumberFormat="0" applyBorder="0" applyAlignment="0" applyProtection="0"/>
    <xf numFmtId="0" fontId="30" fillId="5" borderId="0" applyNumberFormat="0" applyBorder="0" applyAlignment="0" applyProtection="0"/>
    <xf numFmtId="0" fontId="30" fillId="4" borderId="0" applyNumberFormat="0" applyBorder="0" applyAlignment="0" applyProtection="0"/>
    <xf numFmtId="0" fontId="30" fillId="6" borderId="0" applyNumberFormat="0" applyBorder="0" applyAlignment="0" applyProtection="0"/>
    <xf numFmtId="0" fontId="30" fillId="3" borderId="0" applyNumberFormat="0" applyBorder="0" applyAlignment="0" applyProtection="0"/>
    <xf numFmtId="0" fontId="30" fillId="7" borderId="0" applyNumberFormat="0" applyBorder="0" applyAlignment="0" applyProtection="0"/>
    <xf numFmtId="0" fontId="30" fillId="6" borderId="0" applyNumberFormat="0" applyBorder="0" applyAlignment="0" applyProtection="0"/>
    <xf numFmtId="0" fontId="30" fillId="8" borderId="0" applyNumberFormat="0" applyBorder="0" applyAlignment="0" applyProtection="0"/>
    <xf numFmtId="0" fontId="30" fillId="7" borderId="0" applyNumberFormat="0" applyBorder="0" applyAlignment="0" applyProtection="0"/>
    <xf numFmtId="0" fontId="31" fillId="9" borderId="0" applyNumberFormat="0" applyBorder="0" applyAlignment="0" applyProtection="0"/>
    <xf numFmtId="0" fontId="31" fillId="3" borderId="0" applyNumberFormat="0" applyBorder="0" applyAlignment="0" applyProtection="0"/>
    <xf numFmtId="0" fontId="31" fillId="7" borderId="0" applyNumberFormat="0" applyBorder="0" applyAlignment="0" applyProtection="0"/>
    <xf numFmtId="0" fontId="31" fillId="6" borderId="0" applyNumberFormat="0" applyBorder="0" applyAlignment="0" applyProtection="0"/>
    <xf numFmtId="0" fontId="31" fillId="9" borderId="0" applyNumberFormat="0" applyBorder="0" applyAlignment="0" applyProtection="0"/>
    <xf numFmtId="0" fontId="31" fillId="3" borderId="0" applyNumberFormat="0" applyBorder="0" applyAlignment="0" applyProtection="0"/>
    <xf numFmtId="0" fontId="32" fillId="7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50" fillId="0" borderId="0">
      <alignment/>
      <protection/>
    </xf>
    <xf numFmtId="0" fontId="3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0" fillId="4" borderId="7" applyNumberFormat="0" applyFont="0" applyAlignment="0" applyProtection="0"/>
    <xf numFmtId="0" fontId="31" fillId="9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9" borderId="0" applyNumberFormat="0" applyBorder="0" applyAlignment="0" applyProtection="0"/>
    <xf numFmtId="0" fontId="31" fillId="14" borderId="0" applyNumberFormat="0" applyBorder="0" applyAlignment="0" applyProtection="0"/>
    <xf numFmtId="0" fontId="41" fillId="15" borderId="0" applyNumberFormat="0" applyBorder="0" applyAlignment="0" applyProtection="0"/>
    <xf numFmtId="0" fontId="42" fillId="16" borderId="8" applyNumberFormat="0" applyAlignment="0" applyProtection="0"/>
    <xf numFmtId="0" fontId="4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9" fillId="0" borderId="0">
      <alignment/>
      <protection/>
    </xf>
    <xf numFmtId="0" fontId="49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4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17" borderId="0" applyNumberFormat="0" applyBorder="0" applyAlignment="0" applyProtection="0"/>
    <xf numFmtId="0" fontId="47" fillId="7" borderId="0" applyNumberFormat="0" applyBorder="0" applyAlignment="0" applyProtection="0"/>
    <xf numFmtId="0" fontId="48" fillId="16" borderId="1" applyNumberFormat="0" applyAlignment="0" applyProtection="0"/>
    <xf numFmtId="9" fontId="0" fillId="0" borderId="0" applyFont="0" applyFill="0" applyBorder="0" applyAlignment="0" applyProtection="0"/>
  </cellStyleXfs>
  <cellXfs count="575">
    <xf numFmtId="0" fontId="0" fillId="0" borderId="0" xfId="0" applyAlignment="1">
      <alignment/>
    </xf>
    <xf numFmtId="0" fontId="0" fillId="0" borderId="0" xfId="61" applyFont="1" applyFill="1">
      <alignment/>
      <protection/>
    </xf>
    <xf numFmtId="0" fontId="0" fillId="0" borderId="0" xfId="0" applyFill="1" applyAlignment="1">
      <alignment vertical="center" wrapText="1"/>
    </xf>
    <xf numFmtId="0" fontId="4" fillId="0" borderId="0" xfId="0" applyFont="1" applyFill="1" applyAlignment="1">
      <alignment horizontal="right"/>
    </xf>
    <xf numFmtId="0" fontId="5" fillId="0" borderId="0" xfId="61" applyFont="1" applyFill="1" applyBorder="1" applyAlignment="1" applyProtection="1">
      <alignment horizontal="center" vertical="center" wrapText="1"/>
      <protection/>
    </xf>
    <xf numFmtId="0" fontId="5" fillId="0" borderId="0" xfId="61" applyFont="1" applyFill="1" applyBorder="1" applyAlignment="1" applyProtection="1">
      <alignment vertical="center" wrapText="1"/>
      <protection/>
    </xf>
    <xf numFmtId="0" fontId="17" fillId="0" borderId="10" xfId="61" applyFont="1" applyFill="1" applyBorder="1" applyAlignment="1" applyProtection="1">
      <alignment horizontal="left" vertical="center" wrapText="1" indent="1"/>
      <protection/>
    </xf>
    <xf numFmtId="0" fontId="17" fillId="0" borderId="11" xfId="61" applyFont="1" applyFill="1" applyBorder="1" applyAlignment="1" applyProtection="1">
      <alignment horizontal="left" vertical="center" wrapText="1" indent="1"/>
      <protection/>
    </xf>
    <xf numFmtId="0" fontId="17" fillId="0" borderId="12" xfId="61" applyFont="1" applyFill="1" applyBorder="1" applyAlignment="1" applyProtection="1">
      <alignment horizontal="left" vertical="center" wrapText="1" indent="1"/>
      <protection/>
    </xf>
    <xf numFmtId="0" fontId="17" fillId="0" borderId="13" xfId="61" applyFont="1" applyFill="1" applyBorder="1" applyAlignment="1" applyProtection="1">
      <alignment horizontal="left" vertical="center" wrapText="1" indent="1"/>
      <protection/>
    </xf>
    <xf numFmtId="0" fontId="17" fillId="0" borderId="14" xfId="61" applyFont="1" applyFill="1" applyBorder="1" applyAlignment="1" applyProtection="1">
      <alignment horizontal="left" vertical="center" wrapText="1" indent="1"/>
      <protection/>
    </xf>
    <xf numFmtId="0" fontId="17" fillId="0" borderId="15" xfId="61" applyFont="1" applyFill="1" applyBorder="1" applyAlignment="1" applyProtection="1">
      <alignment horizontal="left" vertical="center" wrapText="1" indent="1"/>
      <protection/>
    </xf>
    <xf numFmtId="0" fontId="17" fillId="0" borderId="16" xfId="61" applyFont="1" applyFill="1" applyBorder="1" applyAlignment="1" applyProtection="1">
      <alignment horizontal="left" vertical="center" wrapText="1" indent="1"/>
      <protection/>
    </xf>
    <xf numFmtId="49" fontId="17" fillId="0" borderId="17" xfId="61" applyNumberFormat="1" applyFont="1" applyFill="1" applyBorder="1" applyAlignment="1" applyProtection="1">
      <alignment horizontal="left" vertical="center" wrapText="1" indent="1"/>
      <protection/>
    </xf>
    <xf numFmtId="49" fontId="17" fillId="0" borderId="18" xfId="61" applyNumberFormat="1" applyFont="1" applyFill="1" applyBorder="1" applyAlignment="1" applyProtection="1">
      <alignment horizontal="left" vertical="center" wrapText="1" indent="1"/>
      <protection/>
    </xf>
    <xf numFmtId="49" fontId="17" fillId="0" borderId="19" xfId="61" applyNumberFormat="1" applyFont="1" applyFill="1" applyBorder="1" applyAlignment="1" applyProtection="1">
      <alignment horizontal="left" vertical="center" wrapText="1" indent="1"/>
      <protection/>
    </xf>
    <xf numFmtId="49" fontId="17" fillId="0" borderId="20" xfId="61" applyNumberFormat="1" applyFont="1" applyFill="1" applyBorder="1" applyAlignment="1" applyProtection="1">
      <alignment horizontal="left" vertical="center" wrapText="1" indent="1"/>
      <protection/>
    </xf>
    <xf numFmtId="49" fontId="17" fillId="0" borderId="21" xfId="61" applyNumberFormat="1" applyFont="1" applyFill="1" applyBorder="1" applyAlignment="1" applyProtection="1">
      <alignment horizontal="left" vertical="center" wrapText="1" indent="1"/>
      <protection/>
    </xf>
    <xf numFmtId="49" fontId="17" fillId="0" borderId="22" xfId="61" applyNumberFormat="1" applyFont="1" applyFill="1" applyBorder="1" applyAlignment="1" applyProtection="1">
      <alignment horizontal="left" vertical="center" wrapText="1" indent="1"/>
      <protection/>
    </xf>
    <xf numFmtId="49" fontId="17" fillId="0" borderId="23" xfId="61" applyNumberFormat="1" applyFont="1" applyFill="1" applyBorder="1" applyAlignment="1" applyProtection="1">
      <alignment horizontal="left" vertical="center" wrapText="1" indent="1"/>
      <protection/>
    </xf>
    <xf numFmtId="0" fontId="17" fillId="0" borderId="0" xfId="61" applyFont="1" applyFill="1" applyBorder="1" applyAlignment="1" applyProtection="1">
      <alignment horizontal="left" vertical="center" wrapText="1" indent="1"/>
      <protection/>
    </xf>
    <xf numFmtId="0" fontId="15" fillId="0" borderId="24" xfId="61" applyFont="1" applyFill="1" applyBorder="1" applyAlignment="1" applyProtection="1">
      <alignment horizontal="left" vertical="center" wrapText="1" indent="1"/>
      <protection/>
    </xf>
    <xf numFmtId="0" fontId="15" fillId="0" borderId="25" xfId="61" applyFont="1" applyFill="1" applyBorder="1" applyAlignment="1" applyProtection="1">
      <alignment horizontal="left" vertical="center" wrapText="1" indent="1"/>
      <protection/>
    </xf>
    <xf numFmtId="0" fontId="15" fillId="0" borderId="26" xfId="61" applyFont="1" applyFill="1" applyBorder="1" applyAlignment="1" applyProtection="1">
      <alignment horizontal="left" vertical="center" wrapText="1" indent="1"/>
      <protection/>
    </xf>
    <xf numFmtId="0" fontId="18" fillId="0" borderId="25" xfId="61" applyFont="1" applyFill="1" applyBorder="1" applyAlignment="1" applyProtection="1">
      <alignment horizontal="left" vertical="center" wrapText="1" indent="1"/>
      <protection/>
    </xf>
    <xf numFmtId="0" fontId="6" fillId="0" borderId="24" xfId="61" applyFont="1" applyFill="1" applyBorder="1" applyAlignment="1" applyProtection="1">
      <alignment horizontal="center" vertical="center" wrapText="1"/>
      <protection/>
    </xf>
    <xf numFmtId="0" fontId="6" fillId="0" borderId="25" xfId="61" applyFont="1" applyFill="1" applyBorder="1" applyAlignment="1" applyProtection="1">
      <alignment horizontal="center" vertical="center" wrapText="1"/>
      <protection/>
    </xf>
    <xf numFmtId="164" fontId="17" fillId="0" borderId="11" xfId="0" applyNumberFormat="1" applyFont="1" applyFill="1" applyBorder="1" applyAlignment="1" applyProtection="1">
      <alignment vertical="center" wrapText="1"/>
      <protection locked="0"/>
    </xf>
    <xf numFmtId="0" fontId="15" fillId="0" borderId="25" xfId="61" applyFont="1" applyFill="1" applyBorder="1" applyAlignment="1" applyProtection="1">
      <alignment vertical="center" wrapText="1"/>
      <protection/>
    </xf>
    <xf numFmtId="0" fontId="15" fillId="0" borderId="27" xfId="61" applyFont="1" applyFill="1" applyBorder="1" applyAlignment="1" applyProtection="1">
      <alignment vertical="center" wrapText="1"/>
      <protection/>
    </xf>
    <xf numFmtId="0" fontId="15" fillId="0" borderId="24" xfId="61" applyFont="1" applyFill="1" applyBorder="1" applyAlignment="1" applyProtection="1">
      <alignment horizontal="center" vertical="center" wrapText="1"/>
      <protection/>
    </xf>
    <xf numFmtId="0" fontId="15" fillId="0" borderId="25" xfId="61" applyFont="1" applyFill="1" applyBorder="1" applyAlignment="1" applyProtection="1">
      <alignment horizontal="center" vertical="center" wrapText="1"/>
      <protection/>
    </xf>
    <xf numFmtId="0" fontId="15" fillId="0" borderId="28" xfId="61" applyFont="1" applyFill="1" applyBorder="1" applyAlignment="1" applyProtection="1">
      <alignment horizontal="center" vertical="center" wrapText="1"/>
      <protection/>
    </xf>
    <xf numFmtId="0" fontId="15" fillId="0" borderId="24" xfId="0" applyFont="1" applyFill="1" applyBorder="1" applyAlignment="1">
      <alignment horizontal="center" vertical="center" wrapText="1"/>
    </xf>
    <xf numFmtId="0" fontId="15" fillId="0" borderId="24" xfId="0" applyFont="1" applyFill="1" applyBorder="1" applyAlignment="1">
      <alignment horizontal="center" vertical="center" wrapText="1"/>
    </xf>
    <xf numFmtId="0" fontId="6" fillId="0" borderId="25" xfId="62" applyFont="1" applyFill="1" applyBorder="1" applyAlignment="1" applyProtection="1">
      <alignment horizontal="left" vertical="center" indent="1"/>
      <protection/>
    </xf>
    <xf numFmtId="0" fontId="10" fillId="0" borderId="0" xfId="61" applyFill="1">
      <alignment/>
      <protection/>
    </xf>
    <xf numFmtId="0" fontId="6" fillId="0" borderId="28" xfId="61" applyFont="1" applyFill="1" applyBorder="1" applyAlignment="1" applyProtection="1">
      <alignment horizontal="center" vertical="center" wrapText="1"/>
      <protection/>
    </xf>
    <xf numFmtId="0" fontId="17" fillId="0" borderId="0" xfId="61" applyFont="1" applyFill="1">
      <alignment/>
      <protection/>
    </xf>
    <xf numFmtId="0" fontId="19" fillId="0" borderId="0" xfId="61" applyFont="1" applyFill="1">
      <alignment/>
      <protection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4" fillId="0" borderId="0" xfId="0" applyNumberFormat="1" applyFont="1" applyFill="1" applyAlignment="1">
      <alignment horizontal="right" vertical="center"/>
    </xf>
    <xf numFmtId="164" fontId="2" fillId="0" borderId="0" xfId="0" applyNumberFormat="1" applyFont="1" applyFill="1" applyAlignment="1">
      <alignment horizontal="center" vertical="center" wrapText="1"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4" fillId="0" borderId="0" xfId="0" applyNumberFormat="1" applyFont="1" applyFill="1" applyAlignment="1" applyProtection="1">
      <alignment horizontal="right" wrapText="1"/>
      <protection/>
    </xf>
    <xf numFmtId="164" fontId="6" fillId="0" borderId="28" xfId="0" applyNumberFormat="1" applyFont="1" applyFill="1" applyBorder="1" applyAlignment="1" applyProtection="1">
      <alignment horizontal="center" vertical="center" wrapText="1"/>
      <protection/>
    </xf>
    <xf numFmtId="164" fontId="15" fillId="0" borderId="19" xfId="0" applyNumberFormat="1" applyFont="1" applyFill="1" applyBorder="1" applyAlignment="1" applyProtection="1">
      <alignment horizontal="center" vertical="center" wrapText="1"/>
      <protection/>
    </xf>
    <xf numFmtId="164" fontId="15" fillId="0" borderId="12" xfId="0" applyNumberFormat="1" applyFont="1" applyFill="1" applyBorder="1" applyAlignment="1" applyProtection="1">
      <alignment horizontal="center" vertical="center" wrapText="1"/>
      <protection/>
    </xf>
    <xf numFmtId="164" fontId="15" fillId="0" borderId="29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" fontId="17" fillId="0" borderId="11" xfId="0" applyNumberFormat="1" applyFont="1" applyFill="1" applyBorder="1" applyAlignment="1" applyProtection="1">
      <alignment vertical="center" wrapText="1"/>
      <protection locked="0"/>
    </xf>
    <xf numFmtId="164" fontId="17" fillId="0" borderId="21" xfId="0" applyNumberFormat="1" applyFont="1" applyFill="1" applyBorder="1" applyAlignment="1" applyProtection="1">
      <alignment horizontal="left" vertical="center" wrapText="1" indent="1"/>
      <protection locked="0"/>
    </xf>
    <xf numFmtId="164" fontId="2" fillId="0" borderId="0" xfId="0" applyNumberFormat="1" applyFont="1" applyFill="1" applyAlignment="1">
      <alignment vertical="center" wrapText="1"/>
    </xf>
    <xf numFmtId="164" fontId="14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11" xfId="0" applyNumberFormat="1" applyFont="1" applyFill="1" applyBorder="1" applyAlignment="1" applyProtection="1">
      <alignment vertical="center" wrapText="1"/>
      <protection locked="0"/>
    </xf>
    <xf numFmtId="1" fontId="14" fillId="0" borderId="11" xfId="0" applyNumberFormat="1" applyFont="1" applyFill="1" applyBorder="1" applyAlignment="1" applyProtection="1">
      <alignment vertical="center" wrapText="1"/>
      <protection locked="0"/>
    </xf>
    <xf numFmtId="164" fontId="14" fillId="0" borderId="30" xfId="0" applyNumberFormat="1" applyFont="1" applyFill="1" applyBorder="1" applyAlignment="1" applyProtection="1">
      <alignment vertical="center" wrapText="1"/>
      <protection/>
    </xf>
    <xf numFmtId="164" fontId="14" fillId="0" borderId="21" xfId="0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16" xfId="0" applyNumberFormat="1" applyFont="1" applyFill="1" applyBorder="1" applyAlignment="1" applyProtection="1">
      <alignment vertical="center" wrapText="1"/>
      <protection locked="0"/>
    </xf>
    <xf numFmtId="164" fontId="14" fillId="0" borderId="31" xfId="0" applyNumberFormat="1" applyFont="1" applyFill="1" applyBorder="1" applyAlignment="1" applyProtection="1">
      <alignment vertical="center" wrapText="1"/>
      <protection/>
    </xf>
    <xf numFmtId="164" fontId="6" fillId="0" borderId="28" xfId="0" applyNumberFormat="1" applyFont="1" applyFill="1" applyBorder="1" applyAlignment="1" applyProtection="1">
      <alignment vertical="center" wrapText="1"/>
      <protection/>
    </xf>
    <xf numFmtId="164" fontId="8" fillId="0" borderId="0" xfId="0" applyNumberFormat="1" applyFont="1" applyFill="1" applyAlignment="1">
      <alignment horizontal="center" vertical="center" wrapText="1"/>
    </xf>
    <xf numFmtId="164" fontId="8" fillId="0" borderId="0" xfId="0" applyNumberFormat="1" applyFont="1" applyFill="1" applyAlignment="1">
      <alignment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64" fontId="17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8" xfId="0" applyFont="1" applyFill="1" applyBorder="1" applyAlignment="1">
      <alignment horizontal="center" vertical="center" wrapText="1"/>
    </xf>
    <xf numFmtId="164" fontId="17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1" xfId="0" applyFont="1" applyFill="1" applyBorder="1" applyAlignment="1" applyProtection="1">
      <alignment vertical="center" wrapText="1"/>
      <protection locked="0"/>
    </xf>
    <xf numFmtId="0" fontId="17" fillId="0" borderId="33" xfId="0" applyFont="1" applyFill="1" applyBorder="1" applyAlignment="1" applyProtection="1">
      <alignment vertical="center" wrapText="1"/>
      <protection locked="0"/>
    </xf>
    <xf numFmtId="164" fontId="17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0" fontId="6" fillId="0" borderId="26" xfId="62" applyFont="1" applyFill="1" applyBorder="1" applyAlignment="1" applyProtection="1">
      <alignment horizontal="center" vertical="center" wrapText="1"/>
      <protection/>
    </xf>
    <xf numFmtId="0" fontId="6" fillId="0" borderId="27" xfId="62" applyFont="1" applyFill="1" applyBorder="1" applyAlignment="1" applyProtection="1">
      <alignment horizontal="center" vertical="center"/>
      <protection/>
    </xf>
    <xf numFmtId="0" fontId="6" fillId="0" borderId="35" xfId="62" applyFont="1" applyFill="1" applyBorder="1" applyAlignment="1" applyProtection="1">
      <alignment horizontal="center" vertical="center"/>
      <protection/>
    </xf>
    <xf numFmtId="0" fontId="10" fillId="0" borderId="0" xfId="62" applyFill="1" applyProtection="1">
      <alignment/>
      <protection/>
    </xf>
    <xf numFmtId="0" fontId="17" fillId="0" borderId="24" xfId="62" applyFont="1" applyFill="1" applyBorder="1" applyAlignment="1" applyProtection="1">
      <alignment horizontal="left" vertical="center" indent="1"/>
      <protection/>
    </xf>
    <xf numFmtId="0" fontId="10" fillId="0" borderId="0" xfId="62" applyFill="1" applyAlignment="1" applyProtection="1">
      <alignment vertical="center"/>
      <protection/>
    </xf>
    <xf numFmtId="0" fontId="17" fillId="0" borderId="17" xfId="62" applyFont="1" applyFill="1" applyBorder="1" applyAlignment="1" applyProtection="1">
      <alignment horizontal="left" vertical="center" indent="1"/>
      <protection/>
    </xf>
    <xf numFmtId="0" fontId="17" fillId="0" borderId="10" xfId="62" applyFont="1" applyFill="1" applyBorder="1" applyAlignment="1" applyProtection="1">
      <alignment horizontal="left" vertical="center" indent="1"/>
      <protection/>
    </xf>
    <xf numFmtId="164" fontId="17" fillId="0" borderId="10" xfId="62" applyNumberFormat="1" applyFont="1" applyFill="1" applyBorder="1" applyAlignment="1" applyProtection="1">
      <alignment vertical="center"/>
      <protection locked="0"/>
    </xf>
    <xf numFmtId="164" fontId="17" fillId="0" borderId="36" xfId="62" applyNumberFormat="1" applyFont="1" applyFill="1" applyBorder="1" applyAlignment="1" applyProtection="1">
      <alignment vertical="center"/>
      <protection/>
    </xf>
    <xf numFmtId="0" fontId="17" fillId="0" borderId="18" xfId="62" applyFont="1" applyFill="1" applyBorder="1" applyAlignment="1" applyProtection="1">
      <alignment horizontal="left" vertical="center" indent="1"/>
      <protection/>
    </xf>
    <xf numFmtId="164" fontId="17" fillId="0" borderId="11" xfId="62" applyNumberFormat="1" applyFont="1" applyFill="1" applyBorder="1" applyAlignment="1" applyProtection="1">
      <alignment vertical="center"/>
      <protection locked="0"/>
    </xf>
    <xf numFmtId="164" fontId="17" fillId="0" borderId="30" xfId="62" applyNumberFormat="1" applyFont="1" applyFill="1" applyBorder="1" applyAlignment="1" applyProtection="1">
      <alignment vertical="center"/>
      <protection/>
    </xf>
    <xf numFmtId="0" fontId="10" fillId="0" borderId="0" xfId="62" applyFill="1" applyAlignment="1" applyProtection="1">
      <alignment vertical="center"/>
      <protection locked="0"/>
    </xf>
    <xf numFmtId="164" fontId="17" fillId="0" borderId="13" xfId="62" applyNumberFormat="1" applyFont="1" applyFill="1" applyBorder="1" applyAlignment="1" applyProtection="1">
      <alignment vertical="center"/>
      <protection locked="0"/>
    </xf>
    <xf numFmtId="164" fontId="15" fillId="0" borderId="25" xfId="62" applyNumberFormat="1" applyFont="1" applyFill="1" applyBorder="1" applyAlignment="1" applyProtection="1">
      <alignment vertical="center"/>
      <protection/>
    </xf>
    <xf numFmtId="164" fontId="15" fillId="0" borderId="28" xfId="62" applyNumberFormat="1" applyFont="1" applyFill="1" applyBorder="1" applyAlignment="1" applyProtection="1">
      <alignment vertical="center"/>
      <protection/>
    </xf>
    <xf numFmtId="0" fontId="17" fillId="0" borderId="20" xfId="62" applyFont="1" applyFill="1" applyBorder="1" applyAlignment="1" applyProtection="1">
      <alignment horizontal="left" vertical="center" indent="1"/>
      <protection/>
    </xf>
    <xf numFmtId="0" fontId="15" fillId="0" borderId="24" xfId="62" applyFont="1" applyFill="1" applyBorder="1" applyAlignment="1" applyProtection="1">
      <alignment horizontal="left" vertical="center" indent="1"/>
      <protection/>
    </xf>
    <xf numFmtId="164" fontId="15" fillId="0" borderId="25" xfId="62" applyNumberFormat="1" applyFont="1" applyFill="1" applyBorder="1" applyProtection="1">
      <alignment/>
      <protection/>
    </xf>
    <xf numFmtId="164" fontId="15" fillId="0" borderId="28" xfId="62" applyNumberFormat="1" applyFont="1" applyFill="1" applyBorder="1" applyProtection="1">
      <alignment/>
      <protection/>
    </xf>
    <xf numFmtId="0" fontId="10" fillId="0" borderId="0" xfId="62" applyFill="1" applyProtection="1">
      <alignment/>
      <protection locked="0"/>
    </xf>
    <xf numFmtId="0" fontId="0" fillId="0" borderId="0" xfId="62" applyFont="1" applyFill="1" applyProtection="1">
      <alignment/>
      <protection/>
    </xf>
    <xf numFmtId="0" fontId="3" fillId="0" borderId="0" xfId="62" applyFont="1" applyFill="1" applyProtection="1">
      <alignment/>
      <protection locked="0"/>
    </xf>
    <xf numFmtId="0" fontId="5" fillId="0" borderId="0" xfId="62" applyFont="1" applyFill="1" applyProtection="1">
      <alignment/>
      <protection locked="0"/>
    </xf>
    <xf numFmtId="164" fontId="6" fillId="18" borderId="25" xfId="0" applyNumberFormat="1" applyFont="1" applyFill="1" applyBorder="1" applyAlignment="1" applyProtection="1">
      <alignment vertical="center" wrapText="1"/>
      <protection/>
    </xf>
    <xf numFmtId="164" fontId="17" fillId="0" borderId="20" xfId="0" applyNumberFormat="1" applyFont="1" applyFill="1" applyBorder="1" applyAlignment="1" applyProtection="1">
      <alignment horizontal="left" vertical="center" wrapText="1" indent="1"/>
      <protection locked="0"/>
    </xf>
    <xf numFmtId="0" fontId="17" fillId="0" borderId="13" xfId="0" applyFont="1" applyFill="1" applyBorder="1" applyAlignment="1" applyProtection="1">
      <alignment vertical="center" wrapText="1"/>
      <protection locked="0"/>
    </xf>
    <xf numFmtId="0" fontId="15" fillId="0" borderId="25" xfId="61" applyFont="1" applyFill="1" applyBorder="1" applyAlignment="1" applyProtection="1">
      <alignment horizontal="left" vertical="center" wrapText="1" indent="1"/>
      <protection/>
    </xf>
    <xf numFmtId="0" fontId="5" fillId="0" borderId="0" xfId="61" applyFont="1" applyFill="1">
      <alignment/>
      <protection/>
    </xf>
    <xf numFmtId="164" fontId="15" fillId="0" borderId="24" xfId="0" applyNumberFormat="1" applyFont="1" applyFill="1" applyBorder="1" applyAlignment="1" applyProtection="1">
      <alignment horizontal="left" vertical="center" wrapText="1" indent="1"/>
      <protection/>
    </xf>
    <xf numFmtId="0" fontId="10" fillId="0" borderId="37" xfId="61" applyFill="1" applyBorder="1">
      <alignment/>
      <protection/>
    </xf>
    <xf numFmtId="164" fontId="17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2" xfId="0" applyFont="1" applyFill="1" applyBorder="1" applyAlignment="1">
      <alignment horizontal="center" vertical="center" wrapText="1"/>
    </xf>
    <xf numFmtId="0" fontId="17" fillId="0" borderId="21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 applyProtection="1">
      <alignment horizontal="right"/>
      <protection/>
    </xf>
    <xf numFmtId="164" fontId="16" fillId="0" borderId="39" xfId="61" applyNumberFormat="1" applyFont="1" applyFill="1" applyBorder="1" applyAlignment="1" applyProtection="1">
      <alignment horizontal="left" vertical="center"/>
      <protection/>
    </xf>
    <xf numFmtId="0" fontId="17" fillId="0" borderId="11" xfId="61" applyFont="1" applyFill="1" applyBorder="1" applyAlignment="1" applyProtection="1">
      <alignment horizontal="left" indent="6"/>
      <protection/>
    </xf>
    <xf numFmtId="0" fontId="17" fillId="0" borderId="11" xfId="61" applyFont="1" applyFill="1" applyBorder="1" applyAlignment="1" applyProtection="1">
      <alignment horizontal="left" vertical="center" wrapText="1" indent="6"/>
      <protection/>
    </xf>
    <xf numFmtId="0" fontId="17" fillId="0" borderId="16" xfId="61" applyFont="1" applyFill="1" applyBorder="1" applyAlignment="1" applyProtection="1">
      <alignment horizontal="left" vertical="center" wrapText="1" indent="6"/>
      <protection/>
    </xf>
    <xf numFmtId="0" fontId="17" fillId="0" borderId="33" xfId="61" applyFont="1" applyFill="1" applyBorder="1" applyAlignment="1" applyProtection="1">
      <alignment horizontal="left" vertical="center" wrapText="1" indent="6"/>
      <protection/>
    </xf>
    <xf numFmtId="0" fontId="0" fillId="0" borderId="0" xfId="61" applyFont="1" applyFill="1" applyBorder="1">
      <alignment/>
      <protection/>
    </xf>
    <xf numFmtId="0" fontId="1" fillId="0" borderId="0" xfId="61" applyFont="1" applyFill="1">
      <alignment/>
      <protection/>
    </xf>
    <xf numFmtId="164" fontId="3" fillId="0" borderId="0" xfId="61" applyNumberFormat="1" applyFont="1" applyFill="1" applyBorder="1" applyAlignment="1" applyProtection="1">
      <alignment horizontal="centerContinuous" vertical="center"/>
      <protection/>
    </xf>
    <xf numFmtId="0" fontId="9" fillId="0" borderId="0" xfId="0" applyFont="1" applyFill="1" applyBorder="1" applyAlignment="1" applyProtection="1">
      <alignment/>
      <protection/>
    </xf>
    <xf numFmtId="0" fontId="18" fillId="0" borderId="0" xfId="0" applyFont="1" applyFill="1" applyBorder="1" applyAlignment="1" applyProtection="1">
      <alignment horizontal="right"/>
      <protection/>
    </xf>
    <xf numFmtId="0" fontId="6" fillId="0" borderId="40" xfId="61" applyFont="1" applyFill="1" applyBorder="1" applyAlignment="1" applyProtection="1">
      <alignment horizontal="center" vertical="center" wrapText="1"/>
      <protection/>
    </xf>
    <xf numFmtId="0" fontId="15" fillId="0" borderId="22" xfId="61" applyFont="1" applyFill="1" applyBorder="1" applyAlignment="1" applyProtection="1">
      <alignment horizontal="center" vertical="center" wrapText="1"/>
      <protection/>
    </xf>
    <xf numFmtId="0" fontId="15" fillId="0" borderId="14" xfId="61" applyFont="1" applyFill="1" applyBorder="1" applyAlignment="1" applyProtection="1">
      <alignment horizontal="center" vertical="center" wrapText="1"/>
      <protection/>
    </xf>
    <xf numFmtId="0" fontId="15" fillId="0" borderId="41" xfId="61" applyFont="1" applyFill="1" applyBorder="1" applyAlignment="1" applyProtection="1">
      <alignment horizontal="center" vertical="center" wrapText="1"/>
      <protection/>
    </xf>
    <xf numFmtId="0" fontId="17" fillId="0" borderId="24" xfId="61" applyFont="1" applyFill="1" applyBorder="1" applyAlignment="1" applyProtection="1">
      <alignment horizontal="center" vertical="center"/>
      <protection/>
    </xf>
    <xf numFmtId="0" fontId="17" fillId="0" borderId="25" xfId="61" applyFont="1" applyFill="1" applyBorder="1" applyAlignment="1" applyProtection="1">
      <alignment horizontal="center" vertical="center"/>
      <protection/>
    </xf>
    <xf numFmtId="0" fontId="17" fillId="0" borderId="28" xfId="61" applyFont="1" applyFill="1" applyBorder="1" applyAlignment="1" applyProtection="1">
      <alignment horizontal="center" vertical="center"/>
      <protection/>
    </xf>
    <xf numFmtId="0" fontId="17" fillId="0" borderId="22" xfId="61" applyFont="1" applyFill="1" applyBorder="1" applyAlignment="1" applyProtection="1">
      <alignment horizontal="center" vertical="center"/>
      <protection/>
    </xf>
    <xf numFmtId="0" fontId="17" fillId="0" borderId="18" xfId="61" applyFont="1" applyFill="1" applyBorder="1" applyAlignment="1" applyProtection="1">
      <alignment horizontal="center" vertical="center"/>
      <protection/>
    </xf>
    <xf numFmtId="0" fontId="17" fillId="0" borderId="21" xfId="61" applyFont="1" applyFill="1" applyBorder="1" applyAlignment="1" applyProtection="1">
      <alignment horizontal="center" vertical="center"/>
      <protection/>
    </xf>
    <xf numFmtId="166" fontId="15" fillId="0" borderId="28" xfId="40" applyNumberFormat="1" applyFont="1" applyFill="1" applyBorder="1" applyAlignment="1" applyProtection="1">
      <alignment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6" fillId="0" borderId="24" xfId="0" applyNumberFormat="1" applyFont="1" applyFill="1" applyBorder="1" applyAlignment="1" applyProtection="1">
      <alignment horizontal="center" vertical="center" wrapText="1"/>
      <protection/>
    </xf>
    <xf numFmtId="164" fontId="6" fillId="0" borderId="25" xfId="0" applyNumberFormat="1" applyFont="1" applyFill="1" applyBorder="1" applyAlignment="1" applyProtection="1">
      <alignment horizontal="center" vertical="center" wrapText="1"/>
      <protection/>
    </xf>
    <xf numFmtId="164" fontId="6" fillId="0" borderId="24" xfId="0" applyNumberFormat="1" applyFont="1" applyFill="1" applyBorder="1" applyAlignment="1" applyProtection="1">
      <alignment horizontal="left" vertical="center" wrapText="1"/>
      <protection/>
    </xf>
    <xf numFmtId="164" fontId="6" fillId="0" borderId="25" xfId="0" applyNumberFormat="1" applyFont="1" applyFill="1" applyBorder="1" applyAlignment="1" applyProtection="1">
      <alignment vertical="center" wrapText="1"/>
      <protection/>
    </xf>
    <xf numFmtId="0" fontId="6" fillId="0" borderId="25" xfId="0" applyFont="1" applyFill="1" applyBorder="1" applyAlignment="1" applyProtection="1">
      <alignment horizontal="center" vertical="center" wrapText="1"/>
      <protection/>
    </xf>
    <xf numFmtId="0" fontId="6" fillId="0" borderId="28" xfId="0" applyFont="1" applyFill="1" applyBorder="1" applyAlignment="1" applyProtection="1">
      <alignment horizontal="center" vertical="center" wrapText="1"/>
      <protection/>
    </xf>
    <xf numFmtId="0" fontId="15" fillId="0" borderId="25" xfId="0" applyFont="1" applyFill="1" applyBorder="1" applyAlignment="1" applyProtection="1">
      <alignment horizontal="center" vertical="center" wrapText="1"/>
      <protection/>
    </xf>
    <xf numFmtId="0" fontId="15" fillId="0" borderId="28" xfId="0" applyFont="1" applyFill="1" applyBorder="1" applyAlignment="1" applyProtection="1">
      <alignment horizontal="center" vertical="center" wrapText="1"/>
      <protection/>
    </xf>
    <xf numFmtId="0" fontId="21" fillId="0" borderId="38" xfId="0" applyFont="1" applyFill="1" applyBorder="1" applyAlignment="1" applyProtection="1">
      <alignment horizontal="left" vertical="center" wrapText="1" indent="1"/>
      <protection/>
    </xf>
    <xf numFmtId="0" fontId="21" fillId="0" borderId="15" xfId="0" applyFont="1" applyFill="1" applyBorder="1" applyAlignment="1" applyProtection="1">
      <alignment horizontal="left" vertical="center" wrapText="1" indent="1"/>
      <protection/>
    </xf>
    <xf numFmtId="0" fontId="21" fillId="0" borderId="15" xfId="0" applyFont="1" applyFill="1" applyBorder="1" applyAlignment="1" applyProtection="1">
      <alignment horizontal="left" vertical="center" wrapText="1" indent="8"/>
      <protection/>
    </xf>
    <xf numFmtId="0" fontId="6" fillId="0" borderId="12" xfId="0" applyFont="1" applyFill="1" applyBorder="1" applyAlignment="1" applyProtection="1">
      <alignment vertical="center" wrapText="1"/>
      <protection/>
    </xf>
    <xf numFmtId="164" fontId="15" fillId="0" borderId="12" xfId="0" applyNumberFormat="1" applyFont="1" applyFill="1" applyBorder="1" applyAlignment="1" applyProtection="1">
      <alignment vertical="center" wrapText="1"/>
      <protection/>
    </xf>
    <xf numFmtId="164" fontId="15" fillId="0" borderId="29" xfId="0" applyNumberFormat="1" applyFont="1" applyFill="1" applyBorder="1" applyAlignment="1" applyProtection="1">
      <alignment vertical="center" wrapText="1"/>
      <protection/>
    </xf>
    <xf numFmtId="164" fontId="15" fillId="0" borderId="40" xfId="61" applyNumberFormat="1" applyFont="1" applyFill="1" applyBorder="1" applyAlignment="1" applyProtection="1">
      <alignment horizontal="right" vertical="center" wrapText="1" indent="1"/>
      <protection/>
    </xf>
    <xf numFmtId="164" fontId="17" fillId="0" borderId="42" xfId="61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3" xfId="61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4" xfId="61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5" xfId="61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2" xfId="61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5" xfId="61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3" xfId="61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1" xfId="62" applyFont="1" applyFill="1" applyBorder="1" applyAlignment="1" applyProtection="1">
      <alignment horizontal="left" vertical="center" indent="1"/>
      <protection/>
    </xf>
    <xf numFmtId="0" fontId="17" fillId="0" borderId="13" xfId="62" applyFont="1" applyFill="1" applyBorder="1" applyAlignment="1" applyProtection="1">
      <alignment horizontal="left" vertical="center" wrapText="1" indent="1"/>
      <protection/>
    </xf>
    <xf numFmtId="0" fontId="17" fillId="0" borderId="11" xfId="62" applyFont="1" applyFill="1" applyBorder="1" applyAlignment="1" applyProtection="1">
      <alignment horizontal="left" vertical="center" wrapText="1" indent="1"/>
      <protection/>
    </xf>
    <xf numFmtId="0" fontId="17" fillId="0" borderId="13" xfId="62" applyFont="1" applyFill="1" applyBorder="1" applyAlignment="1" applyProtection="1">
      <alignment horizontal="left" vertical="center" indent="1"/>
      <protection/>
    </xf>
    <xf numFmtId="0" fontId="6" fillId="0" borderId="25" xfId="62" applyFont="1" applyFill="1" applyBorder="1" applyAlignment="1" applyProtection="1">
      <alignment horizontal="left" indent="1"/>
      <protection/>
    </xf>
    <xf numFmtId="164" fontId="23" fillId="0" borderId="42" xfId="61" applyNumberFormat="1" applyFont="1" applyFill="1" applyBorder="1" applyAlignment="1" applyProtection="1">
      <alignment horizontal="right" vertical="center" wrapText="1" indent="1"/>
      <protection/>
    </xf>
    <xf numFmtId="164" fontId="23" fillId="0" borderId="44" xfId="61" applyNumberFormat="1" applyFont="1" applyFill="1" applyBorder="1" applyAlignment="1" applyProtection="1">
      <alignment horizontal="right" vertical="center" wrapText="1" indent="1"/>
      <protection/>
    </xf>
    <xf numFmtId="164" fontId="17" fillId="0" borderId="44" xfId="61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46" xfId="61" applyFont="1" applyFill="1" applyBorder="1" applyAlignment="1" applyProtection="1">
      <alignment horizontal="left" vertical="center" wrapText="1" indent="1"/>
      <protection/>
    </xf>
    <xf numFmtId="49" fontId="17" fillId="0" borderId="47" xfId="61" applyNumberFormat="1" applyFont="1" applyFill="1" applyBorder="1" applyAlignment="1" applyProtection="1">
      <alignment horizontal="left" vertical="center" wrapText="1" indent="1"/>
      <protection/>
    </xf>
    <xf numFmtId="49" fontId="17" fillId="0" borderId="48" xfId="61" applyNumberFormat="1" applyFont="1" applyFill="1" applyBorder="1" applyAlignment="1" applyProtection="1">
      <alignment horizontal="left" vertical="center" wrapText="1" indent="1"/>
      <protection/>
    </xf>
    <xf numFmtId="49" fontId="17" fillId="0" borderId="49" xfId="61" applyNumberFormat="1" applyFont="1" applyFill="1" applyBorder="1" applyAlignment="1" applyProtection="1">
      <alignment horizontal="left" vertical="center" wrapText="1" indent="1"/>
      <protection/>
    </xf>
    <xf numFmtId="0" fontId="15" fillId="0" borderId="17" xfId="61" applyFont="1" applyFill="1" applyBorder="1" applyAlignment="1" applyProtection="1">
      <alignment horizontal="left" vertical="center" wrapText="1" indent="1"/>
      <protection/>
    </xf>
    <xf numFmtId="0" fontId="18" fillId="0" borderId="10" xfId="61" applyFont="1" applyFill="1" applyBorder="1" applyAlignment="1" applyProtection="1">
      <alignment horizontal="left" vertical="center" wrapText="1" indent="1"/>
      <protection/>
    </xf>
    <xf numFmtId="0" fontId="10" fillId="0" borderId="0" xfId="61" applyFill="1" applyAlignment="1">
      <alignment horizontal="left" vertical="center" indent="1"/>
      <protection/>
    </xf>
    <xf numFmtId="0" fontId="22" fillId="0" borderId="25" xfId="0" applyFont="1" applyBorder="1" applyAlignment="1" applyProtection="1">
      <alignment horizontal="left" vertical="center" wrapText="1" indent="1"/>
      <protection/>
    </xf>
    <xf numFmtId="0" fontId="21" fillId="0" borderId="11" xfId="0" applyFont="1" applyBorder="1" applyAlignment="1" applyProtection="1">
      <alignment horizontal="left" vertical="center" wrapText="1" indent="1"/>
      <protection/>
    </xf>
    <xf numFmtId="0" fontId="25" fillId="0" borderId="11" xfId="0" applyFont="1" applyBorder="1" applyAlignment="1" applyProtection="1">
      <alignment horizontal="left" vertical="center" wrapText="1" indent="1"/>
      <protection/>
    </xf>
    <xf numFmtId="0" fontId="21" fillId="0" borderId="11" xfId="0" applyFont="1" applyBorder="1" applyAlignment="1" applyProtection="1">
      <alignment horizontal="left" vertical="center" indent="1"/>
      <protection/>
    </xf>
    <xf numFmtId="0" fontId="21" fillId="0" borderId="33" xfId="0" applyFont="1" applyBorder="1" applyAlignment="1" applyProtection="1">
      <alignment horizontal="left" vertical="center" indent="1"/>
      <protection/>
    </xf>
    <xf numFmtId="0" fontId="22" fillId="0" borderId="24" xfId="0" applyFont="1" applyBorder="1" applyAlignment="1" applyProtection="1">
      <alignment horizontal="left" vertical="center" wrapText="1" indent="1"/>
      <protection/>
    </xf>
    <xf numFmtId="49" fontId="21" fillId="0" borderId="18" xfId="0" applyNumberFormat="1" applyFont="1" applyBorder="1" applyAlignment="1" applyProtection="1">
      <alignment horizontal="left" vertical="center" wrapText="1" indent="2"/>
      <protection/>
    </xf>
    <xf numFmtId="49" fontId="22" fillId="0" borderId="18" xfId="0" applyNumberFormat="1" applyFont="1" applyBorder="1" applyAlignment="1" applyProtection="1">
      <alignment horizontal="left" vertical="center" wrapText="1" indent="1"/>
      <protection/>
    </xf>
    <xf numFmtId="49" fontId="21" fillId="0" borderId="23" xfId="0" applyNumberFormat="1" applyFont="1" applyBorder="1" applyAlignment="1" applyProtection="1">
      <alignment horizontal="left" vertical="center" wrapText="1" indent="2"/>
      <protection/>
    </xf>
    <xf numFmtId="0" fontId="21" fillId="0" borderId="33" xfId="0" applyFont="1" applyBorder="1" applyAlignment="1" applyProtection="1">
      <alignment horizontal="left" vertical="center" wrapText="1" indent="1"/>
      <protection/>
    </xf>
    <xf numFmtId="0" fontId="20" fillId="0" borderId="24" xfId="0" applyFont="1" applyBorder="1" applyAlignment="1" applyProtection="1">
      <alignment horizontal="left" vertical="center" wrapText="1" indent="1"/>
      <protection/>
    </xf>
    <xf numFmtId="0" fontId="24" fillId="0" borderId="19" xfId="0" applyFont="1" applyBorder="1" applyAlignment="1" applyProtection="1">
      <alignment horizontal="left" vertical="center" wrapText="1" indent="1"/>
      <protection/>
    </xf>
    <xf numFmtId="49" fontId="22" fillId="0" borderId="24" xfId="0" applyNumberFormat="1" applyFont="1" applyBorder="1" applyAlignment="1" applyProtection="1">
      <alignment horizontal="left" vertical="center" wrapText="1" indent="1"/>
      <protection/>
    </xf>
    <xf numFmtId="49" fontId="21" fillId="0" borderId="20" xfId="0" applyNumberFormat="1" applyFont="1" applyBorder="1" applyAlignment="1" applyProtection="1">
      <alignment horizontal="left" vertical="center" wrapText="1" indent="2"/>
      <protection/>
    </xf>
    <xf numFmtId="0" fontId="21" fillId="0" borderId="13" xfId="0" applyFont="1" applyBorder="1" applyAlignment="1" applyProtection="1">
      <alignment horizontal="left" vertical="center" wrapText="1" indent="1"/>
      <protection/>
    </xf>
    <xf numFmtId="49" fontId="21" fillId="0" borderId="21" xfId="0" applyNumberFormat="1" applyFont="1" applyBorder="1" applyAlignment="1" applyProtection="1">
      <alignment horizontal="left" vertical="center" wrapText="1" indent="2"/>
      <protection/>
    </xf>
    <xf numFmtId="0" fontId="21" fillId="0" borderId="16" xfId="0" applyFont="1" applyBorder="1" applyAlignment="1" applyProtection="1">
      <alignment horizontal="left" vertical="center" wrapText="1" indent="1"/>
      <protection/>
    </xf>
    <xf numFmtId="0" fontId="22" fillId="0" borderId="19" xfId="0" applyFont="1" applyBorder="1" applyAlignment="1" applyProtection="1">
      <alignment horizontal="left" vertical="center" wrapText="1" indent="1"/>
      <protection/>
    </xf>
    <xf numFmtId="0" fontId="26" fillId="0" borderId="25" xfId="0" applyFont="1" applyBorder="1" applyAlignment="1" applyProtection="1">
      <alignment horizontal="left" vertical="center" wrapText="1" indent="1"/>
      <protection/>
    </xf>
    <xf numFmtId="49" fontId="21" fillId="0" borderId="24" xfId="0" applyNumberFormat="1" applyFont="1" applyBorder="1" applyAlignment="1" applyProtection="1">
      <alignment horizontal="left" vertical="center" wrapText="1" indent="1"/>
      <protection/>
    </xf>
    <xf numFmtId="49" fontId="25" fillId="0" borderId="24" xfId="0" applyNumberFormat="1" applyFont="1" applyBorder="1" applyAlignment="1" applyProtection="1">
      <alignment horizontal="left" vertical="center" wrapText="1" indent="1"/>
      <protection/>
    </xf>
    <xf numFmtId="0" fontId="15" fillId="0" borderId="28" xfId="61" applyFont="1" applyFill="1" applyBorder="1" applyAlignment="1" applyProtection="1">
      <alignment horizontal="right" vertical="center" wrapText="1" indent="1"/>
      <protection/>
    </xf>
    <xf numFmtId="164" fontId="15" fillId="0" borderId="35" xfId="61" applyNumberFormat="1" applyFont="1" applyFill="1" applyBorder="1" applyAlignment="1" applyProtection="1">
      <alignment horizontal="right" vertical="center" wrapText="1" indent="1"/>
      <protection/>
    </xf>
    <xf numFmtId="164" fontId="15" fillId="0" borderId="28" xfId="61" applyNumberFormat="1" applyFont="1" applyFill="1" applyBorder="1" applyAlignment="1" applyProtection="1">
      <alignment horizontal="right" vertical="center" wrapText="1" indent="1"/>
      <protection/>
    </xf>
    <xf numFmtId="164" fontId="17" fillId="0" borderId="41" xfId="61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0" xfId="61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9" xfId="61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2" xfId="61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0" xfId="61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8" xfId="61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28" xfId="61" applyNumberFormat="1" applyFont="1" applyFill="1" applyBorder="1" applyAlignment="1" applyProtection="1">
      <alignment horizontal="right" vertical="center" wrapText="1" indent="1"/>
      <protection/>
    </xf>
    <xf numFmtId="164" fontId="15" fillId="0" borderId="28" xfId="61" applyNumberFormat="1" applyFont="1" applyFill="1" applyBorder="1" applyAlignment="1" applyProtection="1">
      <alignment horizontal="right" vertical="center" wrapText="1" indent="1"/>
      <protection/>
    </xf>
    <xf numFmtId="164" fontId="23" fillId="0" borderId="32" xfId="61" applyNumberFormat="1" applyFont="1" applyFill="1" applyBorder="1" applyAlignment="1" applyProtection="1">
      <alignment horizontal="right" vertical="center" wrapText="1" indent="1"/>
      <protection/>
    </xf>
    <xf numFmtId="164" fontId="23" fillId="0" borderId="30" xfId="61" applyNumberFormat="1" applyFont="1" applyFill="1" applyBorder="1" applyAlignment="1" applyProtection="1">
      <alignment horizontal="right" vertical="center" wrapText="1" indent="1"/>
      <protection/>
    </xf>
    <xf numFmtId="164" fontId="17" fillId="0" borderId="34" xfId="61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0" xfId="61" applyNumberFormat="1" applyFont="1" applyFill="1" applyBorder="1" applyAlignment="1" applyProtection="1">
      <alignment horizontal="right" vertical="center" wrapText="1" indent="1"/>
      <protection/>
    </xf>
    <xf numFmtId="164" fontId="17" fillId="0" borderId="34" xfId="61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8" xfId="0" applyNumberFormat="1" applyFont="1" applyBorder="1" applyAlignment="1" applyProtection="1">
      <alignment horizontal="right" vertical="center" wrapText="1" indent="1"/>
      <protection/>
    </xf>
    <xf numFmtId="0" fontId="20" fillId="0" borderId="28" xfId="0" applyFont="1" applyBorder="1" applyAlignment="1" applyProtection="1" quotePrefix="1">
      <alignment horizontal="right" vertical="center" wrapText="1" indent="1"/>
      <protection locked="0"/>
    </xf>
    <xf numFmtId="164" fontId="15" fillId="0" borderId="50" xfId="61" applyNumberFormat="1" applyFont="1" applyFill="1" applyBorder="1" applyAlignment="1" applyProtection="1">
      <alignment horizontal="right" vertical="center" wrapText="1" indent="1"/>
      <protection/>
    </xf>
    <xf numFmtId="0" fontId="21" fillId="0" borderId="28" xfId="0" applyFont="1" applyBorder="1" applyAlignment="1" applyProtection="1">
      <alignment horizontal="right" vertical="center" wrapText="1" indent="1"/>
      <protection/>
    </xf>
    <xf numFmtId="0" fontId="4" fillId="0" borderId="39" xfId="0" applyFont="1" applyFill="1" applyBorder="1" applyAlignment="1" applyProtection="1">
      <alignment horizontal="right" vertical="center"/>
      <protection/>
    </xf>
    <xf numFmtId="164" fontId="15" fillId="0" borderId="29" xfId="61" applyNumberFormat="1" applyFont="1" applyFill="1" applyBorder="1" applyAlignment="1" applyProtection="1" quotePrefix="1">
      <alignment horizontal="right" vertical="center" wrapText="1" indent="1"/>
      <protection locked="0"/>
    </xf>
    <xf numFmtId="164" fontId="6" fillId="0" borderId="28" xfId="61" applyNumberFormat="1" applyFont="1" applyFill="1" applyBorder="1" applyAlignment="1" applyProtection="1">
      <alignment horizontal="right" vertical="center" wrapText="1" indent="1"/>
      <protection/>
    </xf>
    <xf numFmtId="0" fontId="21" fillId="0" borderId="32" xfId="0" applyFont="1" applyBorder="1" applyAlignment="1" applyProtection="1">
      <alignment horizontal="right" vertical="center" wrapText="1" indent="1"/>
      <protection locked="0"/>
    </xf>
    <xf numFmtId="0" fontId="21" fillId="0" borderId="30" xfId="0" applyFont="1" applyBorder="1" applyAlignment="1" applyProtection="1">
      <alignment horizontal="right" vertical="center" wrapText="1" indent="1"/>
      <protection locked="0"/>
    </xf>
    <xf numFmtId="0" fontId="21" fillId="0" borderId="31" xfId="0" applyFont="1" applyBorder="1" applyAlignment="1" applyProtection="1">
      <alignment horizontal="right" vertical="center" wrapText="1" indent="1"/>
      <protection locked="0"/>
    </xf>
    <xf numFmtId="0" fontId="4" fillId="0" borderId="0" xfId="0" applyFont="1" applyFill="1" applyBorder="1" applyAlignment="1" applyProtection="1">
      <alignment horizontal="right" vertical="center"/>
      <protection/>
    </xf>
    <xf numFmtId="0" fontId="10" fillId="0" borderId="0" xfId="61" applyFill="1" applyAlignment="1">
      <alignment/>
      <protection/>
    </xf>
    <xf numFmtId="164" fontId="17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1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5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8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4" fillId="0" borderId="0" xfId="0" applyNumberFormat="1" applyFont="1" applyFill="1" applyAlignment="1" applyProtection="1">
      <alignment horizontal="right" vertical="center"/>
      <protection/>
    </xf>
    <xf numFmtId="164" fontId="6" fillId="0" borderId="24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25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28" xfId="0" applyNumberFormat="1" applyFont="1" applyFill="1" applyBorder="1" applyAlignment="1" applyProtection="1">
      <alignment horizontal="centerContinuous" vertical="center" wrapText="1"/>
      <protection/>
    </xf>
    <xf numFmtId="164" fontId="2" fillId="0" borderId="0" xfId="0" applyNumberFormat="1" applyFont="1" applyFill="1" applyAlignment="1" applyProtection="1">
      <alignment horizontal="center" vertical="center" wrapText="1"/>
      <protection/>
    </xf>
    <xf numFmtId="164" fontId="15" fillId="0" borderId="52" xfId="0" applyNumberFormat="1" applyFont="1" applyFill="1" applyBorder="1" applyAlignment="1" applyProtection="1">
      <alignment horizontal="center" vertical="center" wrapText="1"/>
      <protection/>
    </xf>
    <xf numFmtId="164" fontId="15" fillId="0" borderId="24" xfId="0" applyNumberFormat="1" applyFont="1" applyFill="1" applyBorder="1" applyAlignment="1" applyProtection="1">
      <alignment horizontal="center" vertical="center" wrapText="1"/>
      <protection/>
    </xf>
    <xf numFmtId="164" fontId="15" fillId="0" borderId="25" xfId="0" applyNumberFormat="1" applyFont="1" applyFill="1" applyBorder="1" applyAlignment="1" applyProtection="1">
      <alignment horizontal="center" vertical="center" wrapText="1"/>
      <protection/>
    </xf>
    <xf numFmtId="164" fontId="15" fillId="0" borderId="28" xfId="0" applyNumberFormat="1" applyFont="1" applyFill="1" applyBorder="1" applyAlignment="1" applyProtection="1">
      <alignment horizontal="center" vertical="center" wrapText="1"/>
      <protection/>
    </xf>
    <xf numFmtId="164" fontId="15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53" xfId="0" applyNumberFormat="1" applyFill="1" applyBorder="1" applyAlignment="1" applyProtection="1">
      <alignment horizontal="left" vertical="center" wrapText="1" indent="1"/>
      <protection/>
    </xf>
    <xf numFmtId="164" fontId="17" fillId="0" borderId="20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54" xfId="0" applyNumberFormat="1" applyFill="1" applyBorder="1" applyAlignment="1" applyProtection="1">
      <alignment horizontal="left" vertical="center" wrapText="1" indent="1"/>
      <protection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37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0" xfId="0" applyNumberFormat="1" applyFont="1" applyFill="1" applyBorder="1" applyAlignment="1" applyProtection="1">
      <alignment horizontal="left" vertical="center" wrapText="1" indent="1"/>
      <protection/>
    </xf>
    <xf numFmtId="164" fontId="2" fillId="0" borderId="52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55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23" fillId="0" borderId="10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54" xfId="0" applyNumberFormat="1" applyFont="1" applyFill="1" applyBorder="1" applyAlignment="1" applyProtection="1">
      <alignment horizontal="left" vertical="center" wrapText="1" indent="1"/>
      <protection/>
    </xf>
    <xf numFmtId="164" fontId="23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6" fillId="0" borderId="24" xfId="0" applyNumberFormat="1" applyFont="1" applyFill="1" applyBorder="1" applyAlignment="1" applyProtection="1">
      <alignment horizontal="left" vertical="center" wrapText="1" indent="1"/>
      <protection/>
    </xf>
    <xf numFmtId="164" fontId="2" fillId="0" borderId="24" xfId="0" applyNumberFormat="1" applyFont="1" applyFill="1" applyBorder="1" applyAlignment="1" applyProtection="1">
      <alignment horizontal="left" vertical="center" wrapText="1" indent="1"/>
      <protection/>
    </xf>
    <xf numFmtId="164" fontId="2" fillId="0" borderId="40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0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18" xfId="0" applyNumberFormat="1" applyFont="1" applyFill="1" applyBorder="1" applyAlignment="1" applyProtection="1" quotePrefix="1">
      <alignment horizontal="left" vertical="center" wrapText="1" indent="6"/>
      <protection/>
    </xf>
    <xf numFmtId="164" fontId="17" fillId="0" borderId="18" xfId="0" applyNumberFormat="1" applyFont="1" applyFill="1" applyBorder="1" applyAlignment="1" applyProtection="1" quotePrefix="1">
      <alignment horizontal="left" vertical="center" wrapText="1" indent="6"/>
      <protection/>
    </xf>
    <xf numFmtId="164" fontId="17" fillId="0" borderId="18" xfId="0" applyNumberFormat="1" applyFont="1" applyFill="1" applyBorder="1" applyAlignment="1" applyProtection="1" quotePrefix="1">
      <alignment horizontal="left" vertical="center" wrapText="1" indent="3"/>
      <protection/>
    </xf>
    <xf numFmtId="164" fontId="0" fillId="0" borderId="53" xfId="0" applyNumberFormat="1" applyFont="1" applyFill="1" applyBorder="1" applyAlignment="1" applyProtection="1">
      <alignment horizontal="left" vertical="center" wrapText="1" indent="1"/>
      <protection/>
    </xf>
    <xf numFmtId="164" fontId="23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8" xfId="0" applyNumberFormat="1" applyFont="1" applyFill="1" applyBorder="1" applyAlignment="1" applyProtection="1">
      <alignment horizontal="left" vertical="center" wrapText="1" indent="2"/>
      <protection/>
    </xf>
    <xf numFmtId="164" fontId="17" fillId="0" borderId="11" xfId="0" applyNumberFormat="1" applyFont="1" applyFill="1" applyBorder="1" applyAlignment="1" applyProtection="1">
      <alignment horizontal="left" vertical="center" wrapText="1" indent="2"/>
      <protection/>
    </xf>
    <xf numFmtId="164" fontId="23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20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20" xfId="0" applyNumberFormat="1" applyFont="1" applyFill="1" applyBorder="1" applyAlignment="1" applyProtection="1">
      <alignment horizontal="left" vertical="center" wrapText="1" indent="2"/>
      <protection/>
    </xf>
    <xf numFmtId="164" fontId="17" fillId="0" borderId="21" xfId="0" applyNumberFormat="1" applyFont="1" applyFill="1" applyBorder="1" applyAlignment="1" applyProtection="1">
      <alignment horizontal="left" vertical="center" wrapText="1" indent="2"/>
      <protection/>
    </xf>
    <xf numFmtId="164" fontId="23" fillId="0" borderId="13" xfId="0" applyNumberFormat="1" applyFont="1" applyFill="1" applyBorder="1" applyAlignment="1" applyProtection="1">
      <alignment horizontal="right" vertical="center" wrapText="1" indent="1"/>
      <protection/>
    </xf>
    <xf numFmtId="166" fontId="17" fillId="0" borderId="42" xfId="40" applyNumberFormat="1" applyFont="1" applyFill="1" applyBorder="1" applyAlignment="1" applyProtection="1">
      <alignment/>
      <protection locked="0"/>
    </xf>
    <xf numFmtId="166" fontId="17" fillId="0" borderId="45" xfId="40" applyNumberFormat="1" applyFont="1" applyFill="1" applyBorder="1" applyAlignment="1" applyProtection="1">
      <alignment/>
      <protection locked="0"/>
    </xf>
    <xf numFmtId="0" fontId="17" fillId="0" borderId="13" xfId="61" applyFont="1" applyFill="1" applyBorder="1" applyProtection="1">
      <alignment/>
      <protection/>
    </xf>
    <xf numFmtId="164" fontId="1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56" xfId="61" applyFont="1" applyFill="1" applyBorder="1" applyAlignment="1" applyProtection="1">
      <alignment horizontal="center" vertical="center" wrapText="1"/>
      <protection/>
    </xf>
    <xf numFmtId="0" fontId="5" fillId="0" borderId="56" xfId="61" applyFont="1" applyFill="1" applyBorder="1" applyAlignment="1" applyProtection="1">
      <alignment vertical="center" wrapText="1"/>
      <protection/>
    </xf>
    <xf numFmtId="164" fontId="5" fillId="0" borderId="56" xfId="61" applyNumberFormat="1" applyFont="1" applyFill="1" applyBorder="1" applyAlignment="1" applyProtection="1">
      <alignment horizontal="right" vertical="center" wrapText="1" indent="1"/>
      <protection/>
    </xf>
    <xf numFmtId="0" fontId="17" fillId="0" borderId="56" xfId="61" applyFont="1" applyFill="1" applyBorder="1" applyAlignment="1" applyProtection="1">
      <alignment horizontal="right" vertical="center" wrapText="1" indent="1"/>
      <protection locked="0"/>
    </xf>
    <xf numFmtId="164" fontId="17" fillId="0" borderId="56" xfId="61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0" xfId="0" applyFont="1" applyAlignment="1">
      <alignment horizontal="center" wrapText="1"/>
    </xf>
    <xf numFmtId="0" fontId="21" fillId="0" borderId="14" xfId="0" applyFont="1" applyBorder="1" applyAlignment="1" applyProtection="1">
      <alignment horizontal="left" vertical="center" wrapText="1" indent="1"/>
      <protection/>
    </xf>
    <xf numFmtId="0" fontId="21" fillId="0" borderId="12" xfId="0" applyFont="1" applyBorder="1" applyAlignment="1" applyProtection="1">
      <alignment horizontal="left" vertical="center" wrapText="1" indent="1"/>
      <protection/>
    </xf>
    <xf numFmtId="0" fontId="25" fillId="0" borderId="13" xfId="0" applyFont="1" applyBorder="1" applyAlignment="1" applyProtection="1">
      <alignment horizontal="left" vertical="center" wrapText="1" indent="1"/>
      <protection/>
    </xf>
    <xf numFmtId="0" fontId="22" fillId="0" borderId="33" xfId="0" applyFont="1" applyBorder="1" applyAlignment="1" applyProtection="1">
      <alignment horizontal="left" vertical="center" wrapText="1" indent="1"/>
      <protection/>
    </xf>
    <xf numFmtId="0" fontId="22" fillId="0" borderId="12" xfId="0" applyFont="1" applyBorder="1" applyAlignment="1" applyProtection="1">
      <alignment horizontal="left" vertical="center" wrapText="1" indent="1"/>
      <protection/>
    </xf>
    <xf numFmtId="49" fontId="22" fillId="0" borderId="20" xfId="0" applyNumberFormat="1" applyFont="1" applyBorder="1" applyAlignment="1" applyProtection="1">
      <alignment horizontal="left" vertical="center" wrapText="1" indent="1"/>
      <protection/>
    </xf>
    <xf numFmtId="0" fontId="20" fillId="0" borderId="25" xfId="0" applyFont="1" applyBorder="1" applyAlignment="1" applyProtection="1">
      <alignment horizontal="left" vertical="center" wrapText="1" indent="1"/>
      <protection/>
    </xf>
    <xf numFmtId="0" fontId="20" fillId="0" borderId="12" xfId="0" applyFont="1" applyBorder="1" applyAlignment="1" applyProtection="1">
      <alignment horizontal="left" vertical="center" wrapText="1" indent="1"/>
      <protection/>
    </xf>
    <xf numFmtId="0" fontId="21" fillId="0" borderId="11" xfId="0" applyFont="1" applyBorder="1" applyAlignment="1" applyProtection="1" quotePrefix="1">
      <alignment horizontal="left" vertical="center" wrapText="1" indent="6"/>
      <protection/>
    </xf>
    <xf numFmtId="0" fontId="21" fillId="0" borderId="33" xfId="0" applyFont="1" applyBorder="1" applyAlignment="1" applyProtection="1" quotePrefix="1">
      <alignment horizontal="left" vertical="center" wrapText="1" indent="6"/>
      <protection/>
    </xf>
    <xf numFmtId="0" fontId="25" fillId="0" borderId="25" xfId="0" applyFont="1" applyBorder="1" applyAlignment="1" applyProtection="1">
      <alignment horizontal="left" vertical="center" wrapText="1" indent="1"/>
      <protection/>
    </xf>
    <xf numFmtId="0" fontId="10" fillId="0" borderId="0" xfId="61" applyFont="1" applyFill="1" applyProtection="1">
      <alignment/>
      <protection/>
    </xf>
    <xf numFmtId="0" fontId="10" fillId="0" borderId="0" xfId="61" applyFont="1" applyFill="1" applyAlignment="1" applyProtection="1">
      <alignment horizontal="right" vertical="center" indent="1"/>
      <protection/>
    </xf>
    <xf numFmtId="0" fontId="13" fillId="0" borderId="0" xfId="0" applyFont="1" applyAlignment="1" applyProtection="1">
      <alignment horizontal="left" vertical="center" indent="1"/>
      <protection/>
    </xf>
    <xf numFmtId="0" fontId="28" fillId="0" borderId="25" xfId="0" applyFont="1" applyBorder="1" applyAlignment="1" applyProtection="1">
      <alignment horizontal="left" vertical="center" wrapText="1" indent="1"/>
      <protection/>
    </xf>
    <xf numFmtId="0" fontId="29" fillId="0" borderId="25" xfId="0" applyFont="1" applyBorder="1" applyAlignment="1" applyProtection="1">
      <alignment horizontal="left" vertical="center" wrapText="1" indent="1"/>
      <protection/>
    </xf>
    <xf numFmtId="0" fontId="10" fillId="0" borderId="0" xfId="61" applyFont="1" applyFill="1">
      <alignment/>
      <protection/>
    </xf>
    <xf numFmtId="0" fontId="10" fillId="0" borderId="0" xfId="61" applyFont="1" applyFill="1" applyAlignment="1">
      <alignment horizontal="right" vertical="center" indent="1"/>
      <protection/>
    </xf>
    <xf numFmtId="164" fontId="15" fillId="0" borderId="40" xfId="61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11" xfId="0" applyFont="1" applyBorder="1" applyAlignment="1">
      <alignment horizontal="justify" wrapText="1"/>
    </xf>
    <xf numFmtId="0" fontId="24" fillId="0" borderId="11" xfId="0" applyFont="1" applyBorder="1" applyAlignment="1">
      <alignment wrapText="1"/>
    </xf>
    <xf numFmtId="0" fontId="24" fillId="0" borderId="33" xfId="0" applyFont="1" applyBorder="1" applyAlignment="1">
      <alignment wrapText="1"/>
    </xf>
    <xf numFmtId="164" fontId="21" fillId="0" borderId="28" xfId="0" applyNumberFormat="1" applyFont="1" applyBorder="1" applyAlignment="1" applyProtection="1">
      <alignment horizontal="right" vertical="center" wrapText="1" indent="1"/>
      <protection/>
    </xf>
    <xf numFmtId="164" fontId="23" fillId="0" borderId="28" xfId="61" applyNumberFormat="1" applyFont="1" applyFill="1" applyBorder="1" applyAlignment="1" applyProtection="1">
      <alignment horizontal="right" vertical="center" wrapText="1" indent="1"/>
      <protection/>
    </xf>
    <xf numFmtId="164" fontId="23" fillId="0" borderId="28" xfId="61" applyNumberFormat="1" applyFont="1" applyFill="1" applyBorder="1" applyAlignment="1" applyProtection="1">
      <alignment horizontal="right" vertical="center" wrapText="1" indent="1"/>
      <protection/>
    </xf>
    <xf numFmtId="164" fontId="0" fillId="0" borderId="55" xfId="0" applyNumberFormat="1" applyFill="1" applyBorder="1" applyAlignment="1" applyProtection="1">
      <alignment horizontal="left" vertical="center" wrapText="1" indent="1"/>
      <protection/>
    </xf>
    <xf numFmtId="164" fontId="17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57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7" xfId="61" applyNumberFormat="1" applyFont="1" applyFill="1" applyBorder="1" applyAlignment="1" applyProtection="1">
      <alignment horizontal="right" vertical="center" wrapText="1" indent="1"/>
      <protection/>
    </xf>
    <xf numFmtId="164" fontId="15" fillId="0" borderId="25" xfId="61" applyNumberFormat="1" applyFont="1" applyFill="1" applyBorder="1" applyAlignment="1" applyProtection="1">
      <alignment horizontal="right" vertical="center" wrapText="1" indent="1"/>
      <protection/>
    </xf>
    <xf numFmtId="164" fontId="17" fillId="0" borderId="11" xfId="61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4" xfId="61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0" xfId="61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2" xfId="61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12" xfId="61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3" xfId="61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6" xfId="61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1" xfId="61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13" xfId="61" applyNumberFormat="1" applyFont="1" applyFill="1" applyBorder="1" applyAlignment="1" applyProtection="1">
      <alignment horizontal="right" vertical="center" wrapText="1" indent="1"/>
      <protection/>
    </xf>
    <xf numFmtId="164" fontId="23" fillId="0" borderId="11" xfId="61" applyNumberFormat="1" applyFont="1" applyFill="1" applyBorder="1" applyAlignment="1" applyProtection="1">
      <alignment horizontal="right" vertical="center" wrapText="1" indent="1"/>
      <protection/>
    </xf>
    <xf numFmtId="164" fontId="17" fillId="0" borderId="16" xfId="61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1" xfId="61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3" xfId="61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0" xfId="61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5" xfId="61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25" xfId="61" applyNumberFormat="1" applyFont="1" applyFill="1" applyBorder="1" applyAlignment="1" applyProtection="1">
      <alignment horizontal="right" vertical="center" wrapText="1" indent="1"/>
      <protection/>
    </xf>
    <xf numFmtId="164" fontId="15" fillId="0" borderId="25" xfId="61" applyNumberFormat="1" applyFont="1" applyFill="1" applyBorder="1" applyAlignment="1" applyProtection="1">
      <alignment horizontal="right" vertical="center" wrapText="1" indent="1"/>
      <protection/>
    </xf>
    <xf numFmtId="164" fontId="17" fillId="0" borderId="33" xfId="61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12" xfId="61" applyNumberFormat="1" applyFont="1" applyFill="1" applyBorder="1" applyAlignment="1" applyProtection="1" quotePrefix="1">
      <alignment horizontal="right" vertical="center" wrapText="1" indent="1"/>
      <protection locked="0"/>
    </xf>
    <xf numFmtId="164" fontId="6" fillId="0" borderId="25" xfId="61" applyNumberFormat="1" applyFont="1" applyFill="1" applyBorder="1" applyAlignment="1" applyProtection="1">
      <alignment horizontal="right" vertical="center" wrapText="1" indent="1"/>
      <protection/>
    </xf>
    <xf numFmtId="164" fontId="17" fillId="0" borderId="33" xfId="61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13" xfId="0" applyFont="1" applyBorder="1" applyAlignment="1" applyProtection="1">
      <alignment horizontal="right" vertical="center" wrapText="1" indent="1"/>
      <protection locked="0"/>
    </xf>
    <xf numFmtId="0" fontId="21" fillId="0" borderId="11" xfId="0" applyFont="1" applyBorder="1" applyAlignment="1" applyProtection="1">
      <alignment horizontal="right" vertical="center" wrapText="1" indent="1"/>
      <protection locked="0"/>
    </xf>
    <xf numFmtId="0" fontId="21" fillId="0" borderId="16" xfId="0" applyFont="1" applyBorder="1" applyAlignment="1" applyProtection="1">
      <alignment horizontal="right" vertical="center" wrapText="1" indent="1"/>
      <protection locked="0"/>
    </xf>
    <xf numFmtId="164" fontId="22" fillId="0" borderId="25" xfId="0" applyNumberFormat="1" applyFont="1" applyBorder="1" applyAlignment="1" applyProtection="1">
      <alignment horizontal="right" vertical="center" wrapText="1" indent="1"/>
      <protection/>
    </xf>
    <xf numFmtId="0" fontId="20" fillId="0" borderId="25" xfId="0" applyFont="1" applyBorder="1" applyAlignment="1" applyProtection="1" quotePrefix="1">
      <alignment horizontal="right" vertical="center" wrapText="1" indent="1"/>
      <protection locked="0"/>
    </xf>
    <xf numFmtId="0" fontId="6" fillId="0" borderId="58" xfId="61" applyFont="1" applyFill="1" applyBorder="1" applyAlignment="1" applyProtection="1">
      <alignment horizontal="center" vertical="center" wrapText="1"/>
      <protection/>
    </xf>
    <xf numFmtId="0" fontId="49" fillId="0" borderId="0" xfId="59">
      <alignment/>
      <protection/>
    </xf>
    <xf numFmtId="0" fontId="17" fillId="0" borderId="0" xfId="59" applyFont="1">
      <alignment/>
      <protection/>
    </xf>
    <xf numFmtId="0" fontId="15" fillId="0" borderId="0" xfId="59" applyFont="1">
      <alignment/>
      <protection/>
    </xf>
    <xf numFmtId="0" fontId="52" fillId="0" borderId="0" xfId="59" applyFont="1">
      <alignment/>
      <protection/>
    </xf>
    <xf numFmtId="0" fontId="0" fillId="0" borderId="0" xfId="59" applyFont="1">
      <alignment/>
      <protection/>
    </xf>
    <xf numFmtId="0" fontId="16" fillId="0" borderId="0" xfId="59" applyFont="1" applyAlignment="1">
      <alignment horizontal="right"/>
      <protection/>
    </xf>
    <xf numFmtId="49" fontId="53" fillId="0" borderId="0" xfId="59" applyNumberFormat="1" applyFont="1" applyAlignment="1">
      <alignment horizontal="centerContinuous"/>
      <protection/>
    </xf>
    <xf numFmtId="0" fontId="17" fillId="0" borderId="0" xfId="59" applyFont="1" applyAlignment="1">
      <alignment horizontal="centerContinuous"/>
      <protection/>
    </xf>
    <xf numFmtId="0" fontId="15" fillId="0" borderId="0" xfId="59" applyFont="1" applyAlignment="1">
      <alignment horizontal="centerContinuous"/>
      <protection/>
    </xf>
    <xf numFmtId="0" fontId="0" fillId="0" borderId="0" xfId="59" applyFont="1" applyAlignment="1">
      <alignment horizontal="centerContinuous"/>
      <protection/>
    </xf>
    <xf numFmtId="0" fontId="2" fillId="0" borderId="0" xfId="59" applyFont="1" applyAlignment="1">
      <alignment horizontal="centerContinuous"/>
      <protection/>
    </xf>
    <xf numFmtId="0" fontId="53" fillId="0" borderId="0" xfId="59" applyFont="1" applyAlignment="1">
      <alignment horizontal="centerContinuous"/>
      <protection/>
    </xf>
    <xf numFmtId="0" fontId="54" fillId="0" borderId="0" xfId="59" applyFont="1" applyAlignment="1">
      <alignment horizontal="centerContinuous"/>
      <protection/>
    </xf>
    <xf numFmtId="0" fontId="5" fillId="0" borderId="59" xfId="59" applyFont="1" applyBorder="1">
      <alignment/>
      <protection/>
    </xf>
    <xf numFmtId="0" fontId="5" fillId="0" borderId="56" xfId="59" applyFont="1" applyBorder="1" applyAlignment="1">
      <alignment horizontal="center"/>
      <protection/>
    </xf>
    <xf numFmtId="0" fontId="16" fillId="0" borderId="37" xfId="59" applyFont="1" applyBorder="1" applyAlignment="1">
      <alignment horizontal="center"/>
      <protection/>
    </xf>
    <xf numFmtId="0" fontId="6" fillId="0" borderId="21" xfId="59" applyFont="1" applyBorder="1" applyAlignment="1">
      <alignment horizontal="center"/>
      <protection/>
    </xf>
    <xf numFmtId="0" fontId="6" fillId="0" borderId="16" xfId="59" applyFont="1" applyBorder="1" applyAlignment="1">
      <alignment horizontal="center"/>
      <protection/>
    </xf>
    <xf numFmtId="0" fontId="6" fillId="0" borderId="31" xfId="59" applyFont="1" applyBorder="1" applyAlignment="1">
      <alignment horizontal="center"/>
      <protection/>
    </xf>
    <xf numFmtId="0" fontId="6" fillId="0" borderId="55" xfId="59" applyFont="1" applyBorder="1" applyAlignment="1">
      <alignment horizontal="center"/>
      <protection/>
    </xf>
    <xf numFmtId="0" fontId="14" fillId="0" borderId="60" xfId="59" applyFont="1" applyBorder="1">
      <alignment/>
      <protection/>
    </xf>
    <xf numFmtId="0" fontId="6" fillId="0" borderId="17" xfId="59" applyFont="1" applyBorder="1" applyAlignment="1">
      <alignment horizontal="center"/>
      <protection/>
    </xf>
    <xf numFmtId="0" fontId="6" fillId="0" borderId="10" xfId="59" applyFont="1" applyBorder="1" applyAlignment="1">
      <alignment horizontal="center"/>
      <protection/>
    </xf>
    <xf numFmtId="0" fontId="6" fillId="0" borderId="36" xfId="59" applyFont="1" applyBorder="1" applyAlignment="1">
      <alignment horizontal="center"/>
      <protection/>
    </xf>
    <xf numFmtId="0" fontId="6" fillId="0" borderId="0" xfId="59" applyFont="1" applyBorder="1" applyAlignment="1">
      <alignment horizontal="center"/>
      <protection/>
    </xf>
    <xf numFmtId="3" fontId="6" fillId="0" borderId="22" xfId="59" applyNumberFormat="1" applyFont="1" applyBorder="1" applyAlignment="1">
      <alignment horizontal="center"/>
      <protection/>
    </xf>
    <xf numFmtId="3" fontId="6" fillId="0" borderId="14" xfId="59" applyNumberFormat="1" applyFont="1" applyBorder="1" applyAlignment="1">
      <alignment horizontal="center"/>
      <protection/>
    </xf>
    <xf numFmtId="3" fontId="14" fillId="0" borderId="14" xfId="59" applyNumberFormat="1" applyFont="1" applyBorder="1" applyAlignment="1">
      <alignment horizontal="right"/>
      <protection/>
    </xf>
    <xf numFmtId="3" fontId="14" fillId="0" borderId="14" xfId="59" applyNumberFormat="1" applyFont="1" applyBorder="1" applyAlignment="1">
      <alignment horizontal="center"/>
      <protection/>
    </xf>
    <xf numFmtId="3" fontId="6" fillId="0" borderId="41" xfId="59" applyNumberFormat="1" applyFont="1" applyBorder="1">
      <alignment/>
      <protection/>
    </xf>
    <xf numFmtId="3" fontId="6" fillId="0" borderId="56" xfId="59" applyNumberFormat="1" applyFont="1" applyBorder="1">
      <alignment/>
      <protection/>
    </xf>
    <xf numFmtId="3" fontId="14" fillId="0" borderId="22" xfId="59" applyNumberFormat="1" applyFont="1" applyBorder="1" applyAlignment="1">
      <alignment horizontal="right"/>
      <protection/>
    </xf>
    <xf numFmtId="3" fontId="14" fillId="0" borderId="14" xfId="59" applyNumberFormat="1" applyFont="1" applyBorder="1" applyAlignment="1">
      <alignment/>
      <protection/>
    </xf>
    <xf numFmtId="0" fontId="51" fillId="0" borderId="0" xfId="59" applyFont="1">
      <alignment/>
      <protection/>
    </xf>
    <xf numFmtId="0" fontId="14" fillId="0" borderId="48" xfId="59" applyFont="1" applyBorder="1">
      <alignment/>
      <protection/>
    </xf>
    <xf numFmtId="3" fontId="14" fillId="0" borderId="18" xfId="59" applyNumberFormat="1" applyFont="1" applyBorder="1">
      <alignment/>
      <protection/>
    </xf>
    <xf numFmtId="3" fontId="14" fillId="0" borderId="11" xfId="59" applyNumberFormat="1" applyFont="1" applyBorder="1">
      <alignment/>
      <protection/>
    </xf>
    <xf numFmtId="3" fontId="6" fillId="0" borderId="30" xfId="59" applyNumberFormat="1" applyFont="1" applyBorder="1">
      <alignment/>
      <protection/>
    </xf>
    <xf numFmtId="3" fontId="6" fillId="0" borderId="55" xfId="59" applyNumberFormat="1" applyFont="1" applyBorder="1">
      <alignment/>
      <protection/>
    </xf>
    <xf numFmtId="0" fontId="14" fillId="0" borderId="48" xfId="59" applyFont="1" applyBorder="1">
      <alignment/>
      <protection/>
    </xf>
    <xf numFmtId="3" fontId="55" fillId="0" borderId="18" xfId="59" applyNumberFormat="1" applyFont="1" applyBorder="1">
      <alignment/>
      <protection/>
    </xf>
    <xf numFmtId="0" fontId="6" fillId="0" borderId="48" xfId="59" applyFont="1" applyBorder="1">
      <alignment/>
      <protection/>
    </xf>
    <xf numFmtId="3" fontId="6" fillId="0" borderId="18" xfId="59" applyNumberFormat="1" applyFont="1" applyBorder="1">
      <alignment/>
      <protection/>
    </xf>
    <xf numFmtId="3" fontId="6" fillId="0" borderId="11" xfId="59" applyNumberFormat="1" applyFont="1" applyBorder="1">
      <alignment/>
      <protection/>
    </xf>
    <xf numFmtId="49" fontId="56" fillId="0" borderId="48" xfId="59" applyNumberFormat="1" applyFont="1" applyBorder="1">
      <alignment/>
      <protection/>
    </xf>
    <xf numFmtId="3" fontId="56" fillId="0" borderId="18" xfId="59" applyNumberFormat="1" applyFont="1" applyBorder="1">
      <alignment/>
      <protection/>
    </xf>
    <xf numFmtId="3" fontId="56" fillId="0" borderId="11" xfId="59" applyNumberFormat="1" applyFont="1" applyBorder="1">
      <alignment/>
      <protection/>
    </xf>
    <xf numFmtId="3" fontId="57" fillId="0" borderId="11" xfId="59" applyNumberFormat="1" applyFont="1" applyBorder="1">
      <alignment/>
      <protection/>
    </xf>
    <xf numFmtId="3" fontId="16" fillId="0" borderId="30" xfId="59" applyNumberFormat="1" applyFont="1" applyBorder="1">
      <alignment/>
      <protection/>
    </xf>
    <xf numFmtId="3" fontId="16" fillId="0" borderId="11" xfId="59" applyNumberFormat="1" applyFont="1" applyBorder="1">
      <alignment/>
      <protection/>
    </xf>
    <xf numFmtId="49" fontId="14" fillId="0" borderId="48" xfId="59" applyNumberFormat="1" applyFont="1" applyBorder="1">
      <alignment/>
      <protection/>
    </xf>
    <xf numFmtId="3" fontId="14" fillId="0" borderId="11" xfId="59" applyNumberFormat="1" applyFont="1" applyBorder="1">
      <alignment/>
      <protection/>
    </xf>
    <xf numFmtId="3" fontId="6" fillId="0" borderId="30" xfId="59" applyNumberFormat="1" applyFont="1" applyBorder="1">
      <alignment/>
      <protection/>
    </xf>
    <xf numFmtId="3" fontId="14" fillId="0" borderId="18" xfId="59" applyNumberFormat="1" applyFont="1" applyBorder="1">
      <alignment/>
      <protection/>
    </xf>
    <xf numFmtId="3" fontId="58" fillId="0" borderId="11" xfId="59" applyNumberFormat="1" applyFont="1" applyBorder="1">
      <alignment/>
      <protection/>
    </xf>
    <xf numFmtId="3" fontId="58" fillId="0" borderId="18" xfId="59" applyNumberFormat="1" applyFont="1" applyBorder="1">
      <alignment/>
      <protection/>
    </xf>
    <xf numFmtId="3" fontId="16" fillId="0" borderId="55" xfId="59" applyNumberFormat="1" applyFont="1" applyBorder="1">
      <alignment/>
      <protection/>
    </xf>
    <xf numFmtId="49" fontId="14" fillId="0" borderId="48" xfId="59" applyNumberFormat="1" applyFont="1" applyBorder="1">
      <alignment/>
      <protection/>
    </xf>
    <xf numFmtId="3" fontId="59" fillId="0" borderId="18" xfId="59" applyNumberFormat="1" applyFont="1" applyBorder="1">
      <alignment/>
      <protection/>
    </xf>
    <xf numFmtId="3" fontId="56" fillId="0" borderId="11" xfId="59" applyNumberFormat="1" applyFont="1" applyBorder="1">
      <alignment/>
      <protection/>
    </xf>
    <xf numFmtId="3" fontId="60" fillId="0" borderId="11" xfId="59" applyNumberFormat="1" applyFont="1" applyBorder="1">
      <alignment/>
      <protection/>
    </xf>
    <xf numFmtId="3" fontId="6" fillId="0" borderId="11" xfId="59" applyNumberFormat="1" applyFont="1" applyBorder="1">
      <alignment/>
      <protection/>
    </xf>
    <xf numFmtId="0" fontId="0" fillId="0" borderId="18" xfId="59" applyFont="1" applyBorder="1">
      <alignment/>
      <protection/>
    </xf>
    <xf numFmtId="0" fontId="14" fillId="0" borderId="61" xfId="59" applyFont="1" applyBorder="1">
      <alignment/>
      <protection/>
    </xf>
    <xf numFmtId="3" fontId="56" fillId="0" borderId="23" xfId="59" applyNumberFormat="1" applyFont="1" applyBorder="1">
      <alignment/>
      <protection/>
    </xf>
    <xf numFmtId="3" fontId="56" fillId="0" borderId="33" xfId="59" applyNumberFormat="1" applyFont="1" applyBorder="1">
      <alignment/>
      <protection/>
    </xf>
    <xf numFmtId="3" fontId="56" fillId="0" borderId="33" xfId="59" applyNumberFormat="1" applyFont="1" applyBorder="1">
      <alignment/>
      <protection/>
    </xf>
    <xf numFmtId="3" fontId="6" fillId="0" borderId="34" xfId="59" applyNumberFormat="1" applyFont="1" applyBorder="1">
      <alignment/>
      <protection/>
    </xf>
    <xf numFmtId="3" fontId="16" fillId="0" borderId="62" xfId="59" applyNumberFormat="1" applyFont="1" applyBorder="1">
      <alignment/>
      <protection/>
    </xf>
    <xf numFmtId="3" fontId="14" fillId="0" borderId="33" xfId="59" applyNumberFormat="1" applyFont="1" applyBorder="1">
      <alignment/>
      <protection/>
    </xf>
    <xf numFmtId="0" fontId="6" fillId="0" borderId="37" xfId="59" applyFont="1" applyBorder="1" applyAlignment="1">
      <alignment horizontal="center"/>
      <protection/>
    </xf>
    <xf numFmtId="0" fontId="6" fillId="0" borderId="21" xfId="59" applyFont="1" applyBorder="1" applyAlignment="1">
      <alignment horizontal="center"/>
      <protection/>
    </xf>
    <xf numFmtId="0" fontId="6" fillId="0" borderId="16" xfId="59" applyFont="1" applyBorder="1" applyAlignment="1">
      <alignment horizontal="center"/>
      <protection/>
    </xf>
    <xf numFmtId="0" fontId="6" fillId="0" borderId="31" xfId="59" applyFont="1" applyBorder="1" applyAlignment="1">
      <alignment horizontal="center"/>
      <protection/>
    </xf>
    <xf numFmtId="0" fontId="6" fillId="0" borderId="17" xfId="59" applyFont="1" applyBorder="1" applyAlignment="1">
      <alignment horizontal="center"/>
      <protection/>
    </xf>
    <xf numFmtId="0" fontId="6" fillId="0" borderId="10" xfId="59" applyFont="1" applyBorder="1" applyAlignment="1">
      <alignment horizontal="center"/>
      <protection/>
    </xf>
    <xf numFmtId="0" fontId="6" fillId="0" borderId="36" xfId="59" applyFont="1" applyBorder="1" applyAlignment="1">
      <alignment horizontal="center"/>
      <protection/>
    </xf>
    <xf numFmtId="3" fontId="56" fillId="0" borderId="18" xfId="59" applyNumberFormat="1" applyFont="1" applyBorder="1">
      <alignment/>
      <protection/>
    </xf>
    <xf numFmtId="3" fontId="16" fillId="0" borderId="30" xfId="59" applyNumberFormat="1" applyFont="1" applyBorder="1">
      <alignment/>
      <protection/>
    </xf>
    <xf numFmtId="0" fontId="14" fillId="0" borderId="49" xfId="59" applyFont="1" applyBorder="1">
      <alignment/>
      <protection/>
    </xf>
    <xf numFmtId="3" fontId="14" fillId="0" borderId="21" xfId="59" applyNumberFormat="1" applyFont="1" applyBorder="1">
      <alignment/>
      <protection/>
    </xf>
    <xf numFmtId="3" fontId="14" fillId="0" borderId="16" xfId="59" applyNumberFormat="1" applyFont="1" applyBorder="1">
      <alignment/>
      <protection/>
    </xf>
    <xf numFmtId="3" fontId="14" fillId="0" borderId="21" xfId="59" applyNumberFormat="1" applyFont="1" applyBorder="1">
      <alignment/>
      <protection/>
    </xf>
    <xf numFmtId="3" fontId="14" fillId="0" borderId="16" xfId="59" applyNumberFormat="1" applyFont="1" applyBorder="1">
      <alignment/>
      <protection/>
    </xf>
    <xf numFmtId="3" fontId="14" fillId="0" borderId="16" xfId="59" applyNumberFormat="1" applyFont="1" applyFill="1" applyBorder="1">
      <alignment/>
      <protection/>
    </xf>
    <xf numFmtId="0" fontId="14" fillId="0" borderId="54" xfId="59" applyFont="1" applyBorder="1">
      <alignment/>
      <protection/>
    </xf>
    <xf numFmtId="3" fontId="14" fillId="0" borderId="30" xfId="59" applyNumberFormat="1" applyFont="1" applyBorder="1">
      <alignment/>
      <protection/>
    </xf>
    <xf numFmtId="3" fontId="6" fillId="0" borderId="31" xfId="59" applyNumberFormat="1" applyFont="1" applyBorder="1">
      <alignment/>
      <protection/>
    </xf>
    <xf numFmtId="3" fontId="6" fillId="0" borderId="31" xfId="59" applyNumberFormat="1" applyFont="1" applyBorder="1">
      <alignment/>
      <protection/>
    </xf>
    <xf numFmtId="0" fontId="6" fillId="0" borderId="63" xfId="59" applyFont="1" applyBorder="1">
      <alignment/>
      <protection/>
    </xf>
    <xf numFmtId="3" fontId="6" fillId="0" borderId="22" xfId="59" applyNumberFormat="1" applyFont="1" applyBorder="1">
      <alignment/>
      <protection/>
    </xf>
    <xf numFmtId="3" fontId="6" fillId="0" borderId="64" xfId="59" applyNumberFormat="1" applyFont="1" applyBorder="1">
      <alignment/>
      <protection/>
    </xf>
    <xf numFmtId="0" fontId="14" fillId="0" borderId="48" xfId="59" applyFont="1" applyBorder="1" quotePrefix="1">
      <alignment/>
      <protection/>
    </xf>
    <xf numFmtId="3" fontId="6" fillId="0" borderId="0" xfId="59" applyNumberFormat="1" applyFont="1" applyBorder="1">
      <alignment/>
      <protection/>
    </xf>
    <xf numFmtId="3" fontId="14" fillId="0" borderId="30" xfId="59" applyNumberFormat="1" applyFont="1" applyBorder="1">
      <alignment/>
      <protection/>
    </xf>
    <xf numFmtId="0" fontId="6" fillId="0" borderId="65" xfId="59" applyFont="1" applyBorder="1">
      <alignment/>
      <protection/>
    </xf>
    <xf numFmtId="3" fontId="6" fillId="0" borderId="66" xfId="59" applyNumberFormat="1" applyFont="1" applyBorder="1">
      <alignment/>
      <protection/>
    </xf>
    <xf numFmtId="3" fontId="6" fillId="0" borderId="33" xfId="59" applyNumberFormat="1" applyFont="1" applyBorder="1">
      <alignment/>
      <protection/>
    </xf>
    <xf numFmtId="3" fontId="6" fillId="0" borderId="65" xfId="59" applyNumberFormat="1" applyFont="1" applyBorder="1">
      <alignment/>
      <protection/>
    </xf>
    <xf numFmtId="3" fontId="6" fillId="0" borderId="34" xfId="59" applyNumberFormat="1" applyFont="1" applyBorder="1">
      <alignment/>
      <protection/>
    </xf>
    <xf numFmtId="0" fontId="56" fillId="0" borderId="0" xfId="59" applyFont="1" applyBorder="1" quotePrefix="1">
      <alignment/>
      <protection/>
    </xf>
    <xf numFmtId="3" fontId="14" fillId="0" borderId="0" xfId="59" applyNumberFormat="1" applyFont="1" applyBorder="1">
      <alignment/>
      <protection/>
    </xf>
    <xf numFmtId="3" fontId="16" fillId="0" borderId="0" xfId="59" applyNumberFormat="1" applyFont="1" applyBorder="1">
      <alignment/>
      <protection/>
    </xf>
    <xf numFmtId="3" fontId="14" fillId="0" borderId="0" xfId="59" applyNumberFormat="1" applyFont="1" applyFill="1" applyBorder="1">
      <alignment/>
      <protection/>
    </xf>
    <xf numFmtId="3" fontId="56" fillId="0" borderId="0" xfId="59" applyNumberFormat="1" applyFont="1" applyFill="1" applyBorder="1">
      <alignment/>
      <protection/>
    </xf>
    <xf numFmtId="3" fontId="56" fillId="0" borderId="0" xfId="59" applyNumberFormat="1" applyFont="1" applyBorder="1">
      <alignment/>
      <protection/>
    </xf>
    <xf numFmtId="3" fontId="58" fillId="0" borderId="0" xfId="59" applyNumberFormat="1" applyFont="1" applyBorder="1">
      <alignment/>
      <protection/>
    </xf>
    <xf numFmtId="0" fontId="14" fillId="0" borderId="37" xfId="59" applyFont="1" applyBorder="1">
      <alignment/>
      <protection/>
    </xf>
    <xf numFmtId="3" fontId="6" fillId="0" borderId="22" xfId="59" applyNumberFormat="1" applyFont="1" applyBorder="1">
      <alignment/>
      <protection/>
    </xf>
    <xf numFmtId="0" fontId="14" fillId="0" borderId="0" xfId="59" applyFont="1" applyBorder="1">
      <alignment/>
      <protection/>
    </xf>
    <xf numFmtId="3" fontId="56" fillId="0" borderId="0" xfId="59" applyNumberFormat="1" applyFont="1" applyBorder="1">
      <alignment/>
      <protection/>
    </xf>
    <xf numFmtId="3" fontId="6" fillId="0" borderId="0" xfId="59" applyNumberFormat="1" applyFont="1" applyBorder="1">
      <alignment/>
      <protection/>
    </xf>
    <xf numFmtId="3" fontId="14" fillId="0" borderId="0" xfId="59" applyNumberFormat="1" applyFont="1" applyBorder="1">
      <alignment/>
      <protection/>
    </xf>
    <xf numFmtId="3" fontId="61" fillId="0" borderId="0" xfId="59" applyNumberFormat="1" applyFont="1" applyBorder="1">
      <alignment/>
      <protection/>
    </xf>
    <xf numFmtId="0" fontId="14" fillId="0" borderId="63" xfId="59" applyFont="1" applyBorder="1">
      <alignment/>
      <protection/>
    </xf>
    <xf numFmtId="0" fontId="10" fillId="0" borderId="0" xfId="60" applyFont="1">
      <alignment/>
      <protection/>
    </xf>
    <xf numFmtId="166" fontId="7" fillId="0" borderId="0" xfId="40" applyNumberFormat="1" applyFont="1" applyAlignment="1">
      <alignment horizontal="center"/>
    </xf>
    <xf numFmtId="0" fontId="49" fillId="0" borderId="0" xfId="60">
      <alignment/>
      <protection/>
    </xf>
    <xf numFmtId="0" fontId="7" fillId="0" borderId="0" xfId="60" applyFont="1" applyAlignment="1">
      <alignment horizontal="center"/>
      <protection/>
    </xf>
    <xf numFmtId="166" fontId="0" fillId="0" borderId="0" xfId="40" applyNumberFormat="1" applyFont="1" applyAlignment="1">
      <alignment/>
    </xf>
    <xf numFmtId="166" fontId="10" fillId="0" borderId="0" xfId="40" applyNumberFormat="1" applyFont="1" applyAlignment="1">
      <alignment/>
    </xf>
    <xf numFmtId="0" fontId="53" fillId="0" borderId="0" xfId="60" applyFont="1" applyAlignment="1">
      <alignment horizontal="centerContinuous"/>
      <protection/>
    </xf>
    <xf numFmtId="166" fontId="53" fillId="0" borderId="0" xfId="40" applyNumberFormat="1" applyFont="1" applyAlignment="1">
      <alignment horizontal="centerContinuous"/>
    </xf>
    <xf numFmtId="166" fontId="7" fillId="0" borderId="0" xfId="40" applyNumberFormat="1" applyFont="1" applyAlignment="1">
      <alignment horizontal="right"/>
    </xf>
    <xf numFmtId="0" fontId="5" fillId="0" borderId="59" xfId="60" applyFont="1" applyBorder="1" applyAlignment="1">
      <alignment vertical="center"/>
      <protection/>
    </xf>
    <xf numFmtId="0" fontId="10" fillId="0" borderId="56" xfId="60" applyFont="1" applyBorder="1" applyAlignment="1">
      <alignment vertical="center"/>
      <protection/>
    </xf>
    <xf numFmtId="0" fontId="10" fillId="0" borderId="67" xfId="60" applyFont="1" applyBorder="1" applyAlignment="1">
      <alignment vertical="center"/>
      <protection/>
    </xf>
    <xf numFmtId="166" fontId="5" fillId="0" borderId="52" xfId="40" applyNumberFormat="1" applyFont="1" applyBorder="1" applyAlignment="1">
      <alignment horizontal="center" vertical="center"/>
    </xf>
    <xf numFmtId="0" fontId="49" fillId="0" borderId="0" xfId="60" applyAlignment="1">
      <alignment vertical="center"/>
      <protection/>
    </xf>
    <xf numFmtId="166" fontId="5" fillId="0" borderId="63" xfId="40" applyNumberFormat="1" applyFont="1" applyBorder="1" applyAlignment="1">
      <alignment/>
    </xf>
    <xf numFmtId="166" fontId="5" fillId="0" borderId="68" xfId="40" applyNumberFormat="1" applyFont="1" applyBorder="1" applyAlignment="1">
      <alignment/>
    </xf>
    <xf numFmtId="166" fontId="5" fillId="0" borderId="69" xfId="40" applyNumberFormat="1" applyFont="1" applyBorder="1" applyAlignment="1">
      <alignment/>
    </xf>
    <xf numFmtId="0" fontId="49" fillId="0" borderId="0" xfId="60" applyFill="1" applyBorder="1">
      <alignment/>
      <protection/>
    </xf>
    <xf numFmtId="0" fontId="49" fillId="0" borderId="0" xfId="60" applyBorder="1">
      <alignment/>
      <protection/>
    </xf>
    <xf numFmtId="166" fontId="5" fillId="0" borderId="48" xfId="40" applyNumberFormat="1" applyFont="1" applyBorder="1" applyAlignment="1">
      <alignment/>
    </xf>
    <xf numFmtId="166" fontId="10" fillId="0" borderId="70" xfId="40" applyNumberFormat="1" applyFont="1" applyBorder="1" applyAlignment="1" quotePrefix="1">
      <alignment/>
    </xf>
    <xf numFmtId="166" fontId="10" fillId="0" borderId="42" xfId="40" applyNumberFormat="1" applyFont="1" applyBorder="1" applyAlignment="1" quotePrefix="1">
      <alignment/>
    </xf>
    <xf numFmtId="166" fontId="10" fillId="0" borderId="42" xfId="40" applyNumberFormat="1" applyFont="1" applyBorder="1" applyAlignment="1">
      <alignment/>
    </xf>
    <xf numFmtId="0" fontId="0" fillId="0" borderId="48" xfId="60" applyFont="1" applyBorder="1" quotePrefix="1">
      <alignment/>
      <protection/>
    </xf>
    <xf numFmtId="0" fontId="0" fillId="0" borderId="70" xfId="60" applyFont="1" applyBorder="1">
      <alignment/>
      <protection/>
    </xf>
    <xf numFmtId="0" fontId="0" fillId="0" borderId="42" xfId="60" applyFont="1" applyBorder="1">
      <alignment/>
      <protection/>
    </xf>
    <xf numFmtId="166" fontId="0" fillId="0" borderId="42" xfId="40" applyNumberFormat="1" applyFont="1" applyBorder="1" applyAlignment="1">
      <alignment/>
    </xf>
    <xf numFmtId="0" fontId="0" fillId="0" borderId="0" xfId="60" applyFont="1" applyBorder="1">
      <alignment/>
      <protection/>
    </xf>
    <xf numFmtId="166" fontId="0" fillId="0" borderId="0" xfId="40" applyNumberFormat="1" applyFont="1" applyBorder="1" applyAlignment="1">
      <alignment/>
    </xf>
    <xf numFmtId="166" fontId="0" fillId="0" borderId="0" xfId="40" applyNumberFormat="1" applyFont="1" applyBorder="1" applyAlignment="1">
      <alignment/>
    </xf>
    <xf numFmtId="0" fontId="0" fillId="0" borderId="48" xfId="60" applyFont="1" applyBorder="1">
      <alignment/>
      <protection/>
    </xf>
    <xf numFmtId="166" fontId="0" fillId="0" borderId="42" xfId="40" applyNumberFormat="1" applyFont="1" applyBorder="1" applyAlignment="1">
      <alignment/>
    </xf>
    <xf numFmtId="0" fontId="0" fillId="0" borderId="48" xfId="60" applyFont="1" applyBorder="1">
      <alignment/>
      <protection/>
    </xf>
    <xf numFmtId="166" fontId="5" fillId="0" borderId="70" xfId="40" applyNumberFormat="1" applyFont="1" applyBorder="1" applyAlignment="1">
      <alignment/>
    </xf>
    <xf numFmtId="166" fontId="5" fillId="0" borderId="42" xfId="40" applyNumberFormat="1" applyFont="1" applyBorder="1" applyAlignment="1">
      <alignment/>
    </xf>
    <xf numFmtId="166" fontId="2" fillId="0" borderId="42" xfId="40" applyNumberFormat="1" applyFont="1" applyBorder="1" applyAlignment="1">
      <alignment/>
    </xf>
    <xf numFmtId="166" fontId="5" fillId="0" borderId="61" xfId="40" applyNumberFormat="1" applyFont="1" applyBorder="1" applyAlignment="1">
      <alignment/>
    </xf>
    <xf numFmtId="166" fontId="5" fillId="0" borderId="71" xfId="40" applyNumberFormat="1" applyFont="1" applyBorder="1" applyAlignment="1">
      <alignment/>
    </xf>
    <xf numFmtId="166" fontId="5" fillId="0" borderId="72" xfId="40" applyNumberFormat="1" applyFont="1" applyBorder="1" applyAlignment="1">
      <alignment/>
    </xf>
    <xf numFmtId="166" fontId="2" fillId="0" borderId="72" xfId="40" applyNumberFormat="1" applyFont="1" applyBorder="1" applyAlignment="1">
      <alignment/>
    </xf>
    <xf numFmtId="0" fontId="17" fillId="0" borderId="0" xfId="61" applyFont="1" applyFill="1" applyBorder="1" applyAlignment="1" applyProtection="1">
      <alignment horizontal="right" vertical="center" wrapText="1" indent="1"/>
      <protection locked="0"/>
    </xf>
    <xf numFmtId="164" fontId="17" fillId="0" borderId="0" xfId="61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ont="1" applyAlignment="1" applyProtection="1">
      <alignment horizontal="left" vertical="center" indent="1"/>
      <protection/>
    </xf>
    <xf numFmtId="0" fontId="0" fillId="0" borderId="0" xfId="0" applyFont="1" applyAlignment="1" applyProtection="1">
      <alignment horizontal="right" vertical="center" indent="1"/>
      <protection/>
    </xf>
    <xf numFmtId="164" fontId="62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1" xfId="62" applyNumberFormat="1" applyFont="1" applyFill="1" applyBorder="1" applyAlignment="1" applyProtection="1">
      <alignment vertical="center"/>
      <protection locked="0"/>
    </xf>
    <xf numFmtId="164" fontId="17" fillId="0" borderId="13" xfId="62" applyNumberFormat="1" applyFont="1" applyFill="1" applyBorder="1" applyAlignment="1" applyProtection="1">
      <alignment vertical="center"/>
      <protection locked="0"/>
    </xf>
    <xf numFmtId="164" fontId="17" fillId="0" borderId="29" xfId="61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8" xfId="61" applyNumberFormat="1" applyFont="1" applyFill="1" applyBorder="1" applyAlignment="1" applyProtection="1">
      <alignment horizontal="right" vertical="center" wrapText="1" indent="1"/>
      <protection/>
    </xf>
    <xf numFmtId="164" fontId="17" fillId="0" borderId="32" xfId="62" applyNumberFormat="1" applyFont="1" applyFill="1" applyBorder="1" applyAlignment="1" applyProtection="1">
      <alignment vertical="center"/>
      <protection/>
    </xf>
    <xf numFmtId="164" fontId="17" fillId="0" borderId="41" xfId="61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6" xfId="61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11" xfId="0" applyNumberFormat="1" applyFont="1" applyFill="1" applyBorder="1" applyAlignment="1" applyProtection="1">
      <alignment vertical="center" wrapText="1"/>
      <protection locked="0"/>
    </xf>
    <xf numFmtId="1" fontId="14" fillId="0" borderId="11" xfId="0" applyNumberFormat="1" applyFont="1" applyFill="1" applyBorder="1" applyAlignment="1" applyProtection="1">
      <alignment vertical="center" wrapText="1"/>
      <protection locked="0"/>
    </xf>
    <xf numFmtId="0" fontId="0" fillId="0" borderId="70" xfId="60" applyFont="1" applyBorder="1">
      <alignment/>
      <protection/>
    </xf>
    <xf numFmtId="164" fontId="17" fillId="0" borderId="32" xfId="61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0" xfId="62" applyNumberFormat="1" applyFont="1" applyFill="1" applyBorder="1" applyAlignment="1" applyProtection="1">
      <alignment vertical="center"/>
      <protection/>
    </xf>
    <xf numFmtId="164" fontId="15" fillId="0" borderId="11" xfId="62" applyNumberFormat="1" applyFont="1" applyFill="1" applyBorder="1" applyAlignment="1" applyProtection="1">
      <alignment vertical="center"/>
      <protection locked="0"/>
    </xf>
    <xf numFmtId="164" fontId="17" fillId="0" borderId="51" xfId="0" applyNumberFormat="1" applyFont="1" applyFill="1" applyBorder="1" applyAlignment="1" applyProtection="1">
      <alignment horizontal="right" vertical="center" wrapText="1" indent="1"/>
      <protection locked="0"/>
    </xf>
    <xf numFmtId="166" fontId="63" fillId="0" borderId="0" xfId="40" applyNumberFormat="1" applyFont="1" applyBorder="1" applyAlignment="1">
      <alignment/>
    </xf>
    <xf numFmtId="164" fontId="15" fillId="0" borderId="30" xfId="61" applyNumberFormat="1" applyFont="1" applyFill="1" applyBorder="1" applyAlignment="1" applyProtection="1">
      <alignment horizontal="right" vertical="center" wrapText="1" indent="1"/>
      <protection locked="0"/>
    </xf>
    <xf numFmtId="164" fontId="58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3" fontId="16" fillId="0" borderId="11" xfId="59" applyNumberFormat="1" applyFont="1" applyBorder="1">
      <alignment/>
      <protection/>
    </xf>
    <xf numFmtId="3" fontId="14" fillId="0" borderId="23" xfId="59" applyNumberFormat="1" applyFont="1" applyBorder="1">
      <alignment/>
      <protection/>
    </xf>
    <xf numFmtId="0" fontId="63" fillId="0" borderId="70" xfId="60" applyFont="1" applyBorder="1">
      <alignment/>
      <protection/>
    </xf>
    <xf numFmtId="0" fontId="63" fillId="0" borderId="42" xfId="60" applyFont="1" applyBorder="1">
      <alignment/>
      <protection/>
    </xf>
    <xf numFmtId="3" fontId="59" fillId="0" borderId="11" xfId="59" applyNumberFormat="1" applyFont="1" applyBorder="1">
      <alignment/>
      <protection/>
    </xf>
    <xf numFmtId="164" fontId="15" fillId="0" borderId="40" xfId="61" applyNumberFormat="1" applyFont="1" applyFill="1" applyBorder="1" applyAlignment="1" applyProtection="1">
      <alignment horizontal="right" vertical="center" wrapText="1" indent="1"/>
      <protection/>
    </xf>
    <xf numFmtId="164" fontId="17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164" fontId="62" fillId="0" borderId="42" xfId="61" applyNumberFormat="1" applyFont="1" applyFill="1" applyBorder="1" applyAlignment="1" applyProtection="1">
      <alignment horizontal="right" vertical="center" wrapText="1" indent="1"/>
      <protection locked="0"/>
    </xf>
    <xf numFmtId="164" fontId="62" fillId="0" borderId="31" xfId="61" applyNumberFormat="1" applyFont="1" applyFill="1" applyBorder="1" applyAlignment="1" applyProtection="1">
      <alignment horizontal="right" vertical="center" wrapText="1" indent="1"/>
      <protection locked="0"/>
    </xf>
    <xf numFmtId="164" fontId="62" fillId="0" borderId="30" xfId="61" applyNumberFormat="1" applyFont="1" applyFill="1" applyBorder="1" applyAlignment="1" applyProtection="1">
      <alignment horizontal="right" vertical="center" wrapText="1" indent="1"/>
      <protection locked="0"/>
    </xf>
    <xf numFmtId="164" fontId="62" fillId="0" borderId="32" xfId="61" applyNumberFormat="1" applyFont="1" applyFill="1" applyBorder="1" applyAlignment="1" applyProtection="1">
      <alignment horizontal="right" vertical="center" wrapText="1" indent="1"/>
      <protection locked="0"/>
    </xf>
    <xf numFmtId="164" fontId="62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164" fontId="62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40" xfId="62" applyFont="1" applyFill="1" applyBorder="1" applyAlignment="1" applyProtection="1">
      <alignment horizontal="left" vertical="center" indent="1"/>
      <protection/>
    </xf>
    <xf numFmtId="166" fontId="62" fillId="0" borderId="69" xfId="40" applyNumberFormat="1" applyFont="1" applyFill="1" applyBorder="1" applyAlignment="1" applyProtection="1">
      <alignment/>
      <protection locked="0"/>
    </xf>
    <xf numFmtId="166" fontId="62" fillId="0" borderId="42" xfId="40" applyNumberFormat="1" applyFont="1" applyFill="1" applyBorder="1" applyAlignment="1" applyProtection="1">
      <alignment/>
      <protection locked="0"/>
    </xf>
    <xf numFmtId="164" fontId="15" fillId="0" borderId="31" xfId="61" applyNumberFormat="1" applyFont="1" applyFill="1" applyBorder="1" applyAlignment="1" applyProtection="1">
      <alignment horizontal="right" vertical="center" wrapText="1" indent="1"/>
      <protection locked="0"/>
    </xf>
    <xf numFmtId="164" fontId="59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59" fillId="0" borderId="11" xfId="0" applyNumberFormat="1" applyFont="1" applyFill="1" applyBorder="1" applyAlignment="1" applyProtection="1">
      <alignment vertical="center" wrapText="1"/>
      <protection locked="0"/>
    </xf>
    <xf numFmtId="1" fontId="59" fillId="0" borderId="11" xfId="0" applyNumberFormat="1" applyFont="1" applyFill="1" applyBorder="1" applyAlignment="1" applyProtection="1">
      <alignment vertical="center" wrapText="1"/>
      <protection locked="0"/>
    </xf>
    <xf numFmtId="164" fontId="59" fillId="0" borderId="30" xfId="0" applyNumberFormat="1" applyFont="1" applyFill="1" applyBorder="1" applyAlignment="1" applyProtection="1">
      <alignment vertical="center" wrapText="1"/>
      <protection/>
    </xf>
    <xf numFmtId="3" fontId="64" fillId="0" borderId="18" xfId="59" applyNumberFormat="1" applyFont="1" applyBorder="1">
      <alignment/>
      <protection/>
    </xf>
    <xf numFmtId="0" fontId="16" fillId="0" borderId="73" xfId="62" applyFont="1" applyFill="1" applyBorder="1" applyAlignment="1" applyProtection="1">
      <alignment horizontal="left" vertical="center" indent="1"/>
      <protection/>
    </xf>
    <xf numFmtId="166" fontId="65" fillId="0" borderId="69" xfId="40" applyNumberFormat="1" applyFont="1" applyBorder="1" applyAlignment="1">
      <alignment/>
    </xf>
    <xf numFmtId="164" fontId="62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62" fillId="0" borderId="10" xfId="62" applyNumberFormat="1" applyFont="1" applyFill="1" applyBorder="1" applyAlignment="1" applyProtection="1">
      <alignment vertical="center"/>
      <protection locked="0"/>
    </xf>
    <xf numFmtId="164" fontId="62" fillId="0" borderId="11" xfId="62" applyNumberFormat="1" applyFont="1" applyFill="1" applyBorder="1" applyAlignment="1" applyProtection="1">
      <alignment vertical="center"/>
      <protection locked="0"/>
    </xf>
    <xf numFmtId="0" fontId="13" fillId="0" borderId="0" xfId="0" applyFont="1" applyAlignment="1" applyProtection="1">
      <alignment horizontal="left" vertical="center" indent="1"/>
      <protection/>
    </xf>
    <xf numFmtId="0" fontId="13" fillId="0" borderId="0" xfId="0" applyFont="1" applyAlignment="1" applyProtection="1">
      <alignment horizontal="center" vertical="center"/>
      <protection/>
    </xf>
    <xf numFmtId="164" fontId="5" fillId="0" borderId="0" xfId="61" applyNumberFormat="1" applyFont="1" applyFill="1" applyBorder="1" applyAlignment="1" applyProtection="1">
      <alignment horizontal="center" vertical="center"/>
      <protection/>
    </xf>
    <xf numFmtId="0" fontId="27" fillId="0" borderId="0" xfId="0" applyFont="1" applyBorder="1" applyAlignment="1" applyProtection="1">
      <alignment horizontal="left" wrapText="1" indent="1"/>
      <protection/>
    </xf>
    <xf numFmtId="164" fontId="16" fillId="0" borderId="39" xfId="61" applyNumberFormat="1" applyFont="1" applyFill="1" applyBorder="1" applyAlignment="1" applyProtection="1">
      <alignment horizontal="left" vertical="center"/>
      <protection/>
    </xf>
    <xf numFmtId="164" fontId="16" fillId="0" borderId="39" xfId="61" applyNumberFormat="1" applyFont="1" applyFill="1" applyBorder="1" applyAlignment="1" applyProtection="1">
      <alignment horizontal="left"/>
      <protection/>
    </xf>
    <xf numFmtId="0" fontId="5" fillId="0" borderId="0" xfId="61" applyFont="1" applyFill="1" applyAlignment="1" applyProtection="1">
      <alignment horizontal="center"/>
      <protection/>
    </xf>
    <xf numFmtId="164" fontId="6" fillId="0" borderId="74" xfId="0" applyNumberFormat="1" applyFont="1" applyFill="1" applyBorder="1" applyAlignment="1" applyProtection="1">
      <alignment horizontal="center" vertical="center" wrapText="1"/>
      <protection/>
    </xf>
    <xf numFmtId="164" fontId="6" fillId="0" borderId="62" xfId="0" applyNumberFormat="1" applyFont="1" applyFill="1" applyBorder="1" applyAlignment="1" applyProtection="1">
      <alignment horizontal="center" vertical="center" wrapText="1"/>
      <protection/>
    </xf>
    <xf numFmtId="164" fontId="7" fillId="0" borderId="0" xfId="0" applyNumberFormat="1" applyFont="1" applyFill="1" applyAlignment="1" applyProtection="1">
      <alignment horizontal="center" textRotation="180" wrapText="1"/>
      <protection/>
    </xf>
    <xf numFmtId="164" fontId="6" fillId="0" borderId="64" xfId="0" applyNumberFormat="1" applyFont="1" applyFill="1" applyBorder="1" applyAlignment="1" applyProtection="1">
      <alignment horizontal="center" vertical="center" wrapText="1"/>
      <protection/>
    </xf>
    <xf numFmtId="164" fontId="6" fillId="0" borderId="65" xfId="0" applyNumberFormat="1" applyFont="1" applyFill="1" applyBorder="1" applyAlignment="1" applyProtection="1">
      <alignment horizontal="center" vertical="center" wrapText="1"/>
      <protection/>
    </xf>
    <xf numFmtId="164" fontId="3" fillId="0" borderId="0" xfId="61" applyNumberFormat="1" applyFont="1" applyFill="1" applyBorder="1" applyAlignment="1" applyProtection="1">
      <alignment horizontal="center" vertical="center" wrapText="1"/>
      <protection/>
    </xf>
    <xf numFmtId="0" fontId="6" fillId="0" borderId="24" xfId="61" applyFont="1" applyFill="1" applyBorder="1" applyAlignment="1" applyProtection="1">
      <alignment horizontal="left"/>
      <protection/>
    </xf>
    <xf numFmtId="0" fontId="6" fillId="0" borderId="25" xfId="61" applyFont="1" applyFill="1" applyBorder="1" applyAlignment="1" applyProtection="1">
      <alignment horizontal="left"/>
      <protection/>
    </xf>
    <xf numFmtId="0" fontId="17" fillId="0" borderId="56" xfId="61" applyFont="1" applyFill="1" applyBorder="1" applyAlignment="1">
      <alignment horizontal="justify" vertical="center" wrapText="1"/>
      <protection/>
    </xf>
    <xf numFmtId="164" fontId="5" fillId="0" borderId="0" xfId="0" applyNumberFormat="1" applyFont="1" applyFill="1" applyAlignment="1">
      <alignment horizontal="center" vertical="center" wrapText="1"/>
    </xf>
    <xf numFmtId="0" fontId="5" fillId="0" borderId="22" xfId="59" applyFont="1" applyBorder="1" applyAlignment="1">
      <alignment horizontal="center"/>
      <protection/>
    </xf>
    <xf numFmtId="0" fontId="5" fillId="0" borderId="14" xfId="59" applyFont="1" applyBorder="1" applyAlignment="1">
      <alignment horizontal="center"/>
      <protection/>
    </xf>
    <xf numFmtId="0" fontId="5" fillId="0" borderId="41" xfId="59" applyFont="1" applyBorder="1" applyAlignment="1">
      <alignment horizontal="center"/>
      <protection/>
    </xf>
    <xf numFmtId="0" fontId="5" fillId="0" borderId="22" xfId="59" applyFont="1" applyBorder="1" applyAlignment="1">
      <alignment horizontal="center"/>
      <protection/>
    </xf>
    <xf numFmtId="0" fontId="5" fillId="0" borderId="14" xfId="59" applyFont="1" applyBorder="1" applyAlignment="1">
      <alignment horizontal="center"/>
      <protection/>
    </xf>
    <xf numFmtId="0" fontId="5" fillId="0" borderId="41" xfId="59" applyFont="1" applyBorder="1" applyAlignment="1">
      <alignment horizontal="center"/>
      <protection/>
    </xf>
    <xf numFmtId="0" fontId="0" fillId="0" borderId="0" xfId="59" applyFont="1" applyAlignment="1">
      <alignment horizontal="center"/>
      <protection/>
    </xf>
    <xf numFmtId="0" fontId="7" fillId="0" borderId="0" xfId="59" applyFont="1" applyAlignment="1">
      <alignment horizontal="center"/>
      <protection/>
    </xf>
    <xf numFmtId="0" fontId="17" fillId="0" borderId="56" xfId="0" applyFont="1" applyFill="1" applyBorder="1" applyAlignment="1">
      <alignment horizontal="justify" vertical="center" wrapText="1"/>
    </xf>
    <xf numFmtId="0" fontId="13" fillId="0" borderId="0" xfId="0" applyFont="1" applyAlignment="1">
      <alignment horizontal="center" wrapText="1"/>
    </xf>
    <xf numFmtId="0" fontId="16" fillId="0" borderId="50" xfId="62" applyFont="1" applyFill="1" applyBorder="1" applyAlignment="1" applyProtection="1">
      <alignment horizontal="left" vertical="center" indent="1"/>
      <protection/>
    </xf>
    <xf numFmtId="0" fontId="5" fillId="0" borderId="0" xfId="62" applyFont="1" applyFill="1" applyAlignment="1" applyProtection="1">
      <alignment horizontal="center" wrapText="1"/>
      <protection/>
    </xf>
    <xf numFmtId="0" fontId="5" fillId="0" borderId="0" xfId="62" applyFont="1" applyFill="1" applyAlignment="1" applyProtection="1">
      <alignment horizontal="center"/>
      <protection/>
    </xf>
  </cellXfs>
  <cellStyles count="56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etmál kút" xfId="43"/>
    <cellStyle name="Hyperlink" xfId="44"/>
    <cellStyle name="Hiperhivatkozás" xfId="45"/>
    <cellStyle name="Hivatkozott cella" xfId="46"/>
    <cellStyle name="Jegyzet" xfId="47"/>
    <cellStyle name="Jelölőszín (1)" xfId="48"/>
    <cellStyle name="Jelölőszín (2)" xfId="49"/>
    <cellStyle name="Jelölőszín (3)" xfId="50"/>
    <cellStyle name="Jelölőszín (4)" xfId="51"/>
    <cellStyle name="Jelölőszín (5)" xfId="52"/>
    <cellStyle name="Jelölőszín (6)" xfId="53"/>
    <cellStyle name="Jó" xfId="54"/>
    <cellStyle name="Kimenet" xfId="55"/>
    <cellStyle name="Magyarázó szöveg" xfId="56"/>
    <cellStyle name="Már látott hiperhivatkozás" xfId="57"/>
    <cellStyle name="Followed Hyperlink" xfId="58"/>
    <cellStyle name="Normál_Göngyölített 12.13" xfId="59"/>
    <cellStyle name="Normál_költségvetési rend. mód. melléklet" xfId="60"/>
    <cellStyle name="Normál_KVRENMUNKA" xfId="61"/>
    <cellStyle name="Normál_SEGEDLETEK" xfId="62"/>
    <cellStyle name="Összesen" xfId="63"/>
    <cellStyle name="Currency" xfId="64"/>
    <cellStyle name="Currency [0]" xfId="65"/>
    <cellStyle name="Rossz" xfId="66"/>
    <cellStyle name="Semleges" xfId="67"/>
    <cellStyle name="Számítás" xfId="68"/>
    <cellStyle name="Percent" xfId="69"/>
  </cellStyles>
  <dxfs count="3">
    <dxf>
      <font>
        <color indexed="9"/>
      </font>
    </dxf>
    <dxf>
      <font>
        <color indexed="9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mage\Dokumentumok1\&#214;nkorm&#225;nyzati%20k&#246;lts&#233;gvet&#233;s\K&#246;lts&#233;gvet&#233;s-2013\Rendelet%20&#233;s%20m&#243;dos&#237;t&#225;sai\M&#243;dos&#237;t&#225;sok\&#193;prilis%2025\12_2013.rend.-2013%20k&#246;lts&#233;gvet&#233;si%20rend.%20mel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"/>
      <sheetName val="1.2.sz.mell. "/>
      <sheetName val="1.3.sz.mell."/>
      <sheetName val="1.4.sz.mell."/>
      <sheetName val="2.1.sz.mell  "/>
      <sheetName val="2.2.sz.mell  "/>
      <sheetName val="6.sz.mell."/>
      <sheetName val="7.sz.mell."/>
      <sheetName val="8.1. sz. mell. "/>
      <sheetName val="szakfeladatos Önk "/>
      <sheetName val="szakfeladatos Ph  "/>
      <sheetName val="intézményi összesítő"/>
      <sheetName val="engedélyezett álláshelyek"/>
      <sheetName val="tartalék"/>
      <sheetName val="1. sz tájékoztató t."/>
      <sheetName val="4.sz tájékoztató t."/>
      <sheetName val="5.sz. tájékoztató"/>
      <sheetName val="6.sz tájékoztató t."/>
    </sheetNames>
    <sheetDataSet>
      <sheetData sheetId="4">
        <row r="27">
          <cell r="C27">
            <v>417147</v>
          </cell>
          <cell r="E27">
            <v>371096</v>
          </cell>
        </row>
        <row r="32">
          <cell r="C32">
            <v>376607</v>
          </cell>
        </row>
      </sheetData>
      <sheetData sheetId="5">
        <row r="31">
          <cell r="C31">
            <v>25943</v>
          </cell>
          <cell r="E31">
            <v>18409</v>
          </cell>
        </row>
        <row r="36">
          <cell r="C36">
            <v>26170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37"/>
  <dimension ref="A1:I142"/>
  <sheetViews>
    <sheetView zoomScale="120" zoomScaleNormal="120" zoomScaleSheetLayoutView="100" workbookViewId="0" topLeftCell="A1">
      <selection activeCell="B6" sqref="B6"/>
    </sheetView>
  </sheetViews>
  <sheetFormatPr defaultColWidth="9.00390625" defaultRowHeight="12.75"/>
  <cols>
    <col min="1" max="1" width="9.50390625" style="299" customWidth="1"/>
    <col min="2" max="2" width="91.625" style="299" customWidth="1"/>
    <col min="3" max="3" width="21.625" style="300" customWidth="1"/>
    <col min="4" max="4" width="9.00390625" style="36" customWidth="1"/>
    <col min="5" max="16384" width="9.375" style="36" customWidth="1"/>
  </cols>
  <sheetData>
    <row r="1" spans="1:3" ht="15.75" customHeight="1">
      <c r="A1" s="547" t="s">
        <v>18</v>
      </c>
      <c r="B1" s="547"/>
      <c r="C1" s="547"/>
    </row>
    <row r="2" spans="1:3" ht="15.75" customHeight="1" thickBot="1">
      <c r="A2" s="549" t="s">
        <v>141</v>
      </c>
      <c r="B2" s="549"/>
      <c r="C2" s="213" t="s">
        <v>298</v>
      </c>
    </row>
    <row r="3" spans="1:3" ht="37.5" customHeight="1" thickBot="1">
      <c r="A3" s="25" t="s">
        <v>70</v>
      </c>
      <c r="B3" s="26" t="s">
        <v>20</v>
      </c>
      <c r="C3" s="37" t="s">
        <v>277</v>
      </c>
    </row>
    <row r="4" spans="1:3" s="38" customFormat="1" ht="12" customHeight="1" thickBot="1">
      <c r="A4" s="30">
        <v>1</v>
      </c>
      <c r="B4" s="31">
        <v>2</v>
      </c>
      <c r="C4" s="32">
        <v>3</v>
      </c>
    </row>
    <row r="5" spans="1:3" s="1" customFormat="1" ht="12" customHeight="1" thickBot="1">
      <c r="A5" s="23" t="s">
        <v>21</v>
      </c>
      <c r="B5" s="22" t="s">
        <v>164</v>
      </c>
      <c r="C5" s="194">
        <f>+C6+C11+C20</f>
        <v>709911</v>
      </c>
    </row>
    <row r="6" spans="1:3" s="1" customFormat="1" ht="12" customHeight="1" thickBot="1">
      <c r="A6" s="21" t="s">
        <v>22</v>
      </c>
      <c r="B6" s="172" t="s">
        <v>372</v>
      </c>
      <c r="C6" s="149">
        <f>+C7+C8+C9+C10</f>
        <v>371166</v>
      </c>
    </row>
    <row r="7" spans="1:3" s="1" customFormat="1" ht="12" customHeight="1">
      <c r="A7" s="14" t="s">
        <v>112</v>
      </c>
      <c r="B7" s="283" t="s">
        <v>58</v>
      </c>
      <c r="C7" s="525">
        <v>360191</v>
      </c>
    </row>
    <row r="8" spans="1:3" s="1" customFormat="1" ht="12" customHeight="1">
      <c r="A8" s="14" t="s">
        <v>113</v>
      </c>
      <c r="B8" s="186" t="s">
        <v>85</v>
      </c>
      <c r="C8" s="150"/>
    </row>
    <row r="9" spans="1:3" s="1" customFormat="1" ht="12" customHeight="1">
      <c r="A9" s="14" t="s">
        <v>114</v>
      </c>
      <c r="B9" s="186" t="s">
        <v>165</v>
      </c>
      <c r="C9" s="525">
        <v>10800</v>
      </c>
    </row>
    <row r="10" spans="1:3" s="1" customFormat="1" ht="12" customHeight="1" thickBot="1">
      <c r="A10" s="14" t="s">
        <v>115</v>
      </c>
      <c r="B10" s="284" t="s">
        <v>166</v>
      </c>
      <c r="C10" s="150">
        <v>175</v>
      </c>
    </row>
    <row r="11" spans="1:3" s="1" customFormat="1" ht="12" customHeight="1" thickBot="1">
      <c r="A11" s="21" t="s">
        <v>23</v>
      </c>
      <c r="B11" s="22" t="s">
        <v>167</v>
      </c>
      <c r="C11" s="195">
        <f>+C12+C13+C14+C15+C16+C17+C18+C19</f>
        <v>313145</v>
      </c>
    </row>
    <row r="12" spans="1:3" s="1" customFormat="1" ht="12" customHeight="1">
      <c r="A12" s="18" t="s">
        <v>86</v>
      </c>
      <c r="B12" s="10" t="s">
        <v>172</v>
      </c>
      <c r="C12" s="505">
        <v>15000</v>
      </c>
    </row>
    <row r="13" spans="1:3" s="1" customFormat="1" ht="12" customHeight="1">
      <c r="A13" s="14" t="s">
        <v>87</v>
      </c>
      <c r="B13" s="7" t="s">
        <v>173</v>
      </c>
      <c r="C13" s="200">
        <v>6621</v>
      </c>
    </row>
    <row r="14" spans="1:3" s="1" customFormat="1" ht="12" customHeight="1">
      <c r="A14" s="14" t="s">
        <v>88</v>
      </c>
      <c r="B14" s="7" t="s">
        <v>174</v>
      </c>
      <c r="C14" s="200">
        <v>60847</v>
      </c>
    </row>
    <row r="15" spans="1:3" s="1" customFormat="1" ht="12" customHeight="1">
      <c r="A15" s="14" t="s">
        <v>89</v>
      </c>
      <c r="B15" s="7" t="s">
        <v>175</v>
      </c>
      <c r="C15" s="200">
        <v>101025</v>
      </c>
    </row>
    <row r="16" spans="1:3" s="1" customFormat="1" ht="12" customHeight="1">
      <c r="A16" s="13" t="s">
        <v>168</v>
      </c>
      <c r="B16" s="6" t="s">
        <v>176</v>
      </c>
      <c r="C16" s="506">
        <v>1806</v>
      </c>
    </row>
    <row r="17" spans="1:3" s="1" customFormat="1" ht="12" customHeight="1">
      <c r="A17" s="14" t="s">
        <v>169</v>
      </c>
      <c r="B17" s="7" t="s">
        <v>238</v>
      </c>
      <c r="C17" s="200">
        <v>50317</v>
      </c>
    </row>
    <row r="18" spans="1:3" s="1" customFormat="1" ht="12" customHeight="1">
      <c r="A18" s="14" t="s">
        <v>170</v>
      </c>
      <c r="B18" s="7" t="s">
        <v>177</v>
      </c>
      <c r="C18" s="200">
        <v>25</v>
      </c>
    </row>
    <row r="19" spans="1:3" s="1" customFormat="1" ht="12" customHeight="1" thickBot="1">
      <c r="A19" s="15" t="s">
        <v>171</v>
      </c>
      <c r="B19" s="8" t="s">
        <v>178</v>
      </c>
      <c r="C19" s="502">
        <v>77504</v>
      </c>
    </row>
    <row r="20" spans="1:3" s="1" customFormat="1" ht="12" customHeight="1" thickBot="1">
      <c r="A20" s="21" t="s">
        <v>179</v>
      </c>
      <c r="B20" s="22" t="s">
        <v>239</v>
      </c>
      <c r="C20" s="502">
        <v>25600</v>
      </c>
    </row>
    <row r="21" spans="1:3" s="1" customFormat="1" ht="12" customHeight="1" thickBot="1">
      <c r="A21" s="21" t="s">
        <v>25</v>
      </c>
      <c r="B21" s="22" t="s">
        <v>181</v>
      </c>
      <c r="C21" s="195">
        <f>+C22+C23+C24+C25+C26+C27+C28+C29</f>
        <v>894000</v>
      </c>
    </row>
    <row r="22" spans="1:3" s="1" customFormat="1" ht="12" customHeight="1">
      <c r="A22" s="16" t="s">
        <v>90</v>
      </c>
      <c r="B22" s="9" t="s">
        <v>187</v>
      </c>
      <c r="C22" s="199">
        <v>15507</v>
      </c>
    </row>
    <row r="23" spans="1:3" s="1" customFormat="1" ht="12" customHeight="1">
      <c r="A23" s="14" t="s">
        <v>91</v>
      </c>
      <c r="B23" s="7" t="s">
        <v>188</v>
      </c>
      <c r="C23" s="200">
        <v>537799</v>
      </c>
    </row>
    <row r="24" spans="1:3" s="1" customFormat="1" ht="12" customHeight="1">
      <c r="A24" s="14" t="s">
        <v>92</v>
      </c>
      <c r="B24" s="7" t="s">
        <v>189</v>
      </c>
      <c r="C24" s="200">
        <v>22094</v>
      </c>
    </row>
    <row r="25" spans="1:3" s="1" customFormat="1" ht="12" customHeight="1">
      <c r="A25" s="17" t="s">
        <v>182</v>
      </c>
      <c r="B25" s="7" t="s">
        <v>95</v>
      </c>
      <c r="C25" s="324">
        <v>33800</v>
      </c>
    </row>
    <row r="26" spans="1:3" s="1" customFormat="1" ht="12" customHeight="1">
      <c r="A26" s="17" t="s">
        <v>183</v>
      </c>
      <c r="B26" s="7" t="s">
        <v>190</v>
      </c>
      <c r="C26" s="324"/>
    </row>
    <row r="27" spans="1:3" s="1" customFormat="1" ht="12" customHeight="1">
      <c r="A27" s="14" t="s">
        <v>184</v>
      </c>
      <c r="B27" s="7" t="s">
        <v>491</v>
      </c>
      <c r="C27" s="200">
        <v>57067</v>
      </c>
    </row>
    <row r="28" spans="1:3" s="1" customFormat="1" ht="12" customHeight="1">
      <c r="A28" s="14" t="s">
        <v>185</v>
      </c>
      <c r="B28" s="7" t="s">
        <v>240</v>
      </c>
      <c r="C28" s="200"/>
    </row>
    <row r="29" spans="1:3" s="1" customFormat="1" ht="12" customHeight="1" thickBot="1">
      <c r="A29" s="14" t="s">
        <v>186</v>
      </c>
      <c r="B29" s="12" t="s">
        <v>192</v>
      </c>
      <c r="C29" s="200">
        <v>227733</v>
      </c>
    </row>
    <row r="30" spans="1:3" s="1" customFormat="1" ht="12" customHeight="1" thickBot="1">
      <c r="A30" s="165" t="s">
        <v>26</v>
      </c>
      <c r="B30" s="22" t="s">
        <v>373</v>
      </c>
      <c r="C30" s="523">
        <f>+C31+C37</f>
        <v>823526</v>
      </c>
    </row>
    <row r="31" spans="1:3" s="1" customFormat="1" ht="12" customHeight="1">
      <c r="A31" s="166" t="s">
        <v>93</v>
      </c>
      <c r="B31" s="285" t="s">
        <v>374</v>
      </c>
      <c r="C31" s="163">
        <f>+C32+C33+C34+C35+C36</f>
        <v>584114</v>
      </c>
    </row>
    <row r="32" spans="1:3" s="1" customFormat="1" ht="12" customHeight="1">
      <c r="A32" s="167" t="s">
        <v>96</v>
      </c>
      <c r="B32" s="173" t="s">
        <v>241</v>
      </c>
      <c r="C32" s="154">
        <v>34900</v>
      </c>
    </row>
    <row r="33" spans="1:3" s="1" customFormat="1" ht="12" customHeight="1">
      <c r="A33" s="167" t="s">
        <v>97</v>
      </c>
      <c r="B33" s="173" t="s">
        <v>242</v>
      </c>
      <c r="C33" s="154">
        <v>1235</v>
      </c>
    </row>
    <row r="34" spans="1:3" s="1" customFormat="1" ht="12" customHeight="1">
      <c r="A34" s="167" t="s">
        <v>98</v>
      </c>
      <c r="B34" s="173" t="s">
        <v>243</v>
      </c>
      <c r="C34" s="154">
        <v>21970</v>
      </c>
    </row>
    <row r="35" spans="1:3" s="1" customFormat="1" ht="12" customHeight="1">
      <c r="A35" s="167" t="s">
        <v>99</v>
      </c>
      <c r="B35" s="173" t="s">
        <v>244</v>
      </c>
      <c r="C35" s="154">
        <v>72104</v>
      </c>
    </row>
    <row r="36" spans="1:3" s="1" customFormat="1" ht="12" customHeight="1">
      <c r="A36" s="167" t="s">
        <v>193</v>
      </c>
      <c r="B36" s="173" t="s">
        <v>375</v>
      </c>
      <c r="C36" s="154">
        <v>453905</v>
      </c>
    </row>
    <row r="37" spans="1:3" s="1" customFormat="1" ht="12" customHeight="1">
      <c r="A37" s="167" t="s">
        <v>94</v>
      </c>
      <c r="B37" s="174" t="s">
        <v>376</v>
      </c>
      <c r="C37" s="162">
        <f>+C38+C39+C40+C41+C42</f>
        <v>239412</v>
      </c>
    </row>
    <row r="38" spans="1:3" s="1" customFormat="1" ht="12" customHeight="1">
      <c r="A38" s="167" t="s">
        <v>102</v>
      </c>
      <c r="B38" s="173" t="s">
        <v>241</v>
      </c>
      <c r="C38" s="154"/>
    </row>
    <row r="39" spans="1:3" s="1" customFormat="1" ht="12" customHeight="1">
      <c r="A39" s="167" t="s">
        <v>103</v>
      </c>
      <c r="B39" s="173" t="s">
        <v>242</v>
      </c>
      <c r="C39" s="154"/>
    </row>
    <row r="40" spans="1:3" s="1" customFormat="1" ht="12" customHeight="1">
      <c r="A40" s="167" t="s">
        <v>104</v>
      </c>
      <c r="B40" s="173" t="s">
        <v>243</v>
      </c>
      <c r="C40" s="154"/>
    </row>
    <row r="41" spans="1:3" s="1" customFormat="1" ht="12" customHeight="1">
      <c r="A41" s="167" t="s">
        <v>105</v>
      </c>
      <c r="B41" s="175" t="s">
        <v>244</v>
      </c>
      <c r="C41" s="154">
        <v>237372</v>
      </c>
    </row>
    <row r="42" spans="1:3" s="1" customFormat="1" ht="12" customHeight="1" thickBot="1">
      <c r="A42" s="168" t="s">
        <v>194</v>
      </c>
      <c r="B42" s="176" t="s">
        <v>377</v>
      </c>
      <c r="C42" s="155">
        <v>2040</v>
      </c>
    </row>
    <row r="43" spans="1:3" s="1" customFormat="1" ht="12" customHeight="1" thickBot="1">
      <c r="A43" s="21" t="s">
        <v>195</v>
      </c>
      <c r="B43" s="286" t="s">
        <v>245</v>
      </c>
      <c r="C43" s="149">
        <f>+C44+C45</f>
        <v>14509</v>
      </c>
    </row>
    <row r="44" spans="1:3" s="1" customFormat="1" ht="12" customHeight="1">
      <c r="A44" s="16" t="s">
        <v>100</v>
      </c>
      <c r="B44" s="186" t="s">
        <v>246</v>
      </c>
      <c r="C44" s="164">
        <v>790</v>
      </c>
    </row>
    <row r="45" spans="1:3" s="1" customFormat="1" ht="12" customHeight="1" thickBot="1">
      <c r="A45" s="13" t="s">
        <v>101</v>
      </c>
      <c r="B45" s="181" t="s">
        <v>250</v>
      </c>
      <c r="C45" s="151">
        <v>13719</v>
      </c>
    </row>
    <row r="46" spans="1:3" s="1" customFormat="1" ht="12" customHeight="1" thickBot="1">
      <c r="A46" s="21" t="s">
        <v>28</v>
      </c>
      <c r="B46" s="286" t="s">
        <v>249</v>
      </c>
      <c r="C46" s="149">
        <f>+C47+C48+C49</f>
        <v>26216</v>
      </c>
    </row>
    <row r="47" spans="1:3" s="1" customFormat="1" ht="12" customHeight="1">
      <c r="A47" s="16" t="s">
        <v>198</v>
      </c>
      <c r="B47" s="186" t="s">
        <v>196</v>
      </c>
      <c r="C47" s="164">
        <v>1016</v>
      </c>
    </row>
    <row r="48" spans="1:3" s="1" customFormat="1" ht="12" customHeight="1">
      <c r="A48" s="14" t="s">
        <v>199</v>
      </c>
      <c r="B48" s="173" t="s">
        <v>197</v>
      </c>
      <c r="C48" s="200">
        <v>200</v>
      </c>
    </row>
    <row r="49" spans="1:3" s="1" customFormat="1" ht="12" customHeight="1" thickBot="1">
      <c r="A49" s="13" t="s">
        <v>307</v>
      </c>
      <c r="B49" s="181" t="s">
        <v>247</v>
      </c>
      <c r="C49" s="156">
        <v>25000</v>
      </c>
    </row>
    <row r="50" spans="1:5" s="1" customFormat="1" ht="17.25" customHeight="1" thickBot="1">
      <c r="A50" s="21" t="s">
        <v>200</v>
      </c>
      <c r="B50" s="287" t="s">
        <v>248</v>
      </c>
      <c r="C50" s="201"/>
      <c r="E50" s="39"/>
    </row>
    <row r="51" spans="1:3" s="1" customFormat="1" ht="12" customHeight="1" thickBot="1">
      <c r="A51" s="21" t="s">
        <v>30</v>
      </c>
      <c r="B51" s="24" t="s">
        <v>201</v>
      </c>
      <c r="C51" s="202">
        <f>+C6+C11+C20+C21+C30+C43+C46+C50</f>
        <v>2468162</v>
      </c>
    </row>
    <row r="52" spans="1:3" s="1" customFormat="1" ht="12" customHeight="1" thickBot="1">
      <c r="A52" s="177" t="s">
        <v>31</v>
      </c>
      <c r="B52" s="172" t="s">
        <v>251</v>
      </c>
      <c r="C52" s="203">
        <f>+C53+C59</f>
        <v>460368</v>
      </c>
    </row>
    <row r="53" spans="1:3" s="1" customFormat="1" ht="12" customHeight="1">
      <c r="A53" s="288" t="s">
        <v>137</v>
      </c>
      <c r="B53" s="285" t="s">
        <v>337</v>
      </c>
      <c r="C53" s="204">
        <f>+C54+C55+C56+C57+C58</f>
        <v>40313</v>
      </c>
    </row>
    <row r="54" spans="1:3" s="1" customFormat="1" ht="12" customHeight="1">
      <c r="A54" s="178" t="s">
        <v>267</v>
      </c>
      <c r="B54" s="173" t="s">
        <v>253</v>
      </c>
      <c r="C54" s="200">
        <v>40313</v>
      </c>
    </row>
    <row r="55" spans="1:3" s="1" customFormat="1" ht="12" customHeight="1">
      <c r="A55" s="178" t="s">
        <v>268</v>
      </c>
      <c r="B55" s="173" t="s">
        <v>254</v>
      </c>
      <c r="C55" s="200"/>
    </row>
    <row r="56" spans="1:3" s="1" customFormat="1" ht="12" customHeight="1">
      <c r="A56" s="178" t="s">
        <v>269</v>
      </c>
      <c r="B56" s="173" t="s">
        <v>255</v>
      </c>
      <c r="C56" s="200"/>
    </row>
    <row r="57" spans="1:3" s="1" customFormat="1" ht="12" customHeight="1">
      <c r="A57" s="178" t="s">
        <v>270</v>
      </c>
      <c r="B57" s="173" t="s">
        <v>256</v>
      </c>
      <c r="C57" s="200"/>
    </row>
    <row r="58" spans="1:3" s="1" customFormat="1" ht="12" customHeight="1">
      <c r="A58" s="178" t="s">
        <v>271</v>
      </c>
      <c r="B58" s="173" t="s">
        <v>257</v>
      </c>
      <c r="C58" s="200"/>
    </row>
    <row r="59" spans="1:3" s="1" customFormat="1" ht="12" customHeight="1">
      <c r="A59" s="179" t="s">
        <v>138</v>
      </c>
      <c r="B59" s="174" t="s">
        <v>336</v>
      </c>
      <c r="C59" s="205">
        <f>+C60+C61+C62+C63+C64</f>
        <v>420055</v>
      </c>
    </row>
    <row r="60" spans="1:3" s="1" customFormat="1" ht="12" customHeight="1">
      <c r="A60" s="178" t="s">
        <v>272</v>
      </c>
      <c r="B60" s="173" t="s">
        <v>259</v>
      </c>
      <c r="C60" s="200">
        <v>390055</v>
      </c>
    </row>
    <row r="61" spans="1:3" s="1" customFormat="1" ht="12" customHeight="1">
      <c r="A61" s="178" t="s">
        <v>273</v>
      </c>
      <c r="B61" s="173" t="s">
        <v>260</v>
      </c>
      <c r="C61" s="200"/>
    </row>
    <row r="62" spans="1:3" s="1" customFormat="1" ht="12" customHeight="1">
      <c r="A62" s="178" t="s">
        <v>274</v>
      </c>
      <c r="B62" s="173" t="s">
        <v>261</v>
      </c>
      <c r="C62" s="200">
        <v>30000</v>
      </c>
    </row>
    <row r="63" spans="1:3" s="1" customFormat="1" ht="12" customHeight="1">
      <c r="A63" s="178" t="s">
        <v>275</v>
      </c>
      <c r="B63" s="173" t="s">
        <v>262</v>
      </c>
      <c r="C63" s="200"/>
    </row>
    <row r="64" spans="1:3" s="1" customFormat="1" ht="12" customHeight="1" thickBot="1">
      <c r="A64" s="180" t="s">
        <v>276</v>
      </c>
      <c r="B64" s="181" t="s">
        <v>263</v>
      </c>
      <c r="C64" s="206"/>
    </row>
    <row r="65" spans="1:3" s="1" customFormat="1" ht="12" customHeight="1" thickBot="1">
      <c r="A65" s="182" t="s">
        <v>32</v>
      </c>
      <c r="B65" s="289" t="s">
        <v>334</v>
      </c>
      <c r="C65" s="203">
        <f>+C51+C52</f>
        <v>2928530</v>
      </c>
    </row>
    <row r="66" spans="1:3" s="1" customFormat="1" ht="13.5" customHeight="1" thickBot="1">
      <c r="A66" s="183" t="s">
        <v>33</v>
      </c>
      <c r="B66" s="290" t="s">
        <v>265</v>
      </c>
      <c r="C66" s="214"/>
    </row>
    <row r="67" spans="1:3" s="1" customFormat="1" ht="12" customHeight="1" thickBot="1">
      <c r="A67" s="182" t="s">
        <v>34</v>
      </c>
      <c r="B67" s="289" t="s">
        <v>335</v>
      </c>
      <c r="C67" s="215">
        <f>+C65+C66</f>
        <v>2928530</v>
      </c>
    </row>
    <row r="68" spans="1:3" s="1" customFormat="1" ht="83.25" customHeight="1">
      <c r="A68" s="4"/>
      <c r="B68" s="5"/>
      <c r="C68" s="207"/>
    </row>
    <row r="69" spans="1:3" ht="16.5" customHeight="1">
      <c r="A69" s="547" t="s">
        <v>50</v>
      </c>
      <c r="B69" s="547"/>
      <c r="C69" s="547"/>
    </row>
    <row r="70" spans="1:3" s="220" customFormat="1" ht="16.5" customHeight="1" thickBot="1">
      <c r="A70" s="550" t="s">
        <v>492</v>
      </c>
      <c r="B70" s="550"/>
      <c r="C70" s="112" t="s">
        <v>298</v>
      </c>
    </row>
    <row r="71" spans="1:3" ht="37.5" customHeight="1" thickBot="1">
      <c r="A71" s="25" t="s">
        <v>19</v>
      </c>
      <c r="B71" s="26" t="s">
        <v>51</v>
      </c>
      <c r="C71" s="37" t="s">
        <v>277</v>
      </c>
    </row>
    <row r="72" spans="1:3" s="38" customFormat="1" ht="12" customHeight="1" thickBot="1">
      <c r="A72" s="30">
        <v>1</v>
      </c>
      <c r="B72" s="31">
        <v>2</v>
      </c>
      <c r="C72" s="32">
        <v>3</v>
      </c>
    </row>
    <row r="73" spans="1:3" ht="12" customHeight="1" thickBot="1">
      <c r="A73" s="23" t="s">
        <v>21</v>
      </c>
      <c r="B73" s="29" t="s">
        <v>202</v>
      </c>
      <c r="C73" s="194">
        <f>+C74+C75+C76+C77+C78</f>
        <v>2114313</v>
      </c>
    </row>
    <row r="74" spans="1:3" ht="12" customHeight="1">
      <c r="A74" s="18" t="s">
        <v>106</v>
      </c>
      <c r="B74" s="10" t="s">
        <v>52</v>
      </c>
      <c r="C74" s="505">
        <v>722689</v>
      </c>
    </row>
    <row r="75" spans="1:3" ht="12" customHeight="1">
      <c r="A75" s="14" t="s">
        <v>107</v>
      </c>
      <c r="B75" s="7" t="s">
        <v>203</v>
      </c>
      <c r="C75" s="200">
        <v>157414</v>
      </c>
    </row>
    <row r="76" spans="1:3" ht="12" customHeight="1">
      <c r="A76" s="14" t="s">
        <v>108</v>
      </c>
      <c r="B76" s="7" t="s">
        <v>136</v>
      </c>
      <c r="C76" s="526">
        <v>715528</v>
      </c>
    </row>
    <row r="77" spans="1:3" ht="12" customHeight="1">
      <c r="A77" s="14" t="s">
        <v>109</v>
      </c>
      <c r="B77" s="11" t="s">
        <v>204</v>
      </c>
      <c r="C77" s="324"/>
    </row>
    <row r="78" spans="1:3" ht="12" customHeight="1">
      <c r="A78" s="14" t="s">
        <v>120</v>
      </c>
      <c r="B78" s="20" t="s">
        <v>205</v>
      </c>
      <c r="C78" s="324">
        <v>518682</v>
      </c>
    </row>
    <row r="79" spans="1:3" ht="12" customHeight="1">
      <c r="A79" s="14" t="s">
        <v>110</v>
      </c>
      <c r="B79" s="7" t="s">
        <v>226</v>
      </c>
      <c r="C79" s="324"/>
    </row>
    <row r="80" spans="1:3" ht="12" customHeight="1">
      <c r="A80" s="14" t="s">
        <v>111</v>
      </c>
      <c r="B80" s="114" t="s">
        <v>227</v>
      </c>
      <c r="C80" s="324">
        <v>262712</v>
      </c>
    </row>
    <row r="81" spans="1:3" ht="14.25" customHeight="1">
      <c r="A81" s="14" t="s">
        <v>121</v>
      </c>
      <c r="B81" s="114" t="s">
        <v>278</v>
      </c>
      <c r="C81" s="324">
        <v>183273</v>
      </c>
    </row>
    <row r="82" spans="1:3" ht="12" customHeight="1">
      <c r="A82" s="14" t="s">
        <v>122</v>
      </c>
      <c r="B82" s="115" t="s">
        <v>228</v>
      </c>
      <c r="C82" s="324">
        <v>47866</v>
      </c>
    </row>
    <row r="83" spans="1:3" ht="12" customHeight="1">
      <c r="A83" s="13" t="s">
        <v>123</v>
      </c>
      <c r="B83" s="116" t="s">
        <v>229</v>
      </c>
      <c r="C83" s="324"/>
    </row>
    <row r="84" spans="1:3" ht="12" customHeight="1">
      <c r="A84" s="14" t="s">
        <v>124</v>
      </c>
      <c r="B84" s="116" t="s">
        <v>230</v>
      </c>
      <c r="C84" s="324">
        <v>24831</v>
      </c>
    </row>
    <row r="85" spans="1:3" ht="12" customHeight="1" thickBot="1">
      <c r="A85" s="19" t="s">
        <v>126</v>
      </c>
      <c r="B85" s="117" t="s">
        <v>231</v>
      </c>
      <c r="C85" s="208"/>
    </row>
    <row r="86" spans="1:3" ht="12" customHeight="1" thickBot="1">
      <c r="A86" s="21" t="s">
        <v>22</v>
      </c>
      <c r="B86" s="28" t="s">
        <v>308</v>
      </c>
      <c r="C86" s="195">
        <f>+C87+C88+C89</f>
        <v>328151</v>
      </c>
    </row>
    <row r="87" spans="1:3" ht="12" customHeight="1">
      <c r="A87" s="16" t="s">
        <v>112</v>
      </c>
      <c r="B87" s="7" t="s">
        <v>279</v>
      </c>
      <c r="C87" s="511">
        <v>211997</v>
      </c>
    </row>
    <row r="88" spans="1:3" ht="12" customHeight="1">
      <c r="A88" s="16" t="s">
        <v>113</v>
      </c>
      <c r="B88" s="12" t="s">
        <v>206</v>
      </c>
      <c r="C88" s="527">
        <v>105564</v>
      </c>
    </row>
    <row r="89" spans="1:3" ht="12" customHeight="1">
      <c r="A89" s="16" t="s">
        <v>114</v>
      </c>
      <c r="B89" s="173" t="s">
        <v>309</v>
      </c>
      <c r="C89" s="154">
        <v>10590</v>
      </c>
    </row>
    <row r="90" spans="1:3" ht="12" customHeight="1">
      <c r="A90" s="16" t="s">
        <v>115</v>
      </c>
      <c r="B90" s="173" t="s">
        <v>378</v>
      </c>
      <c r="C90" s="154"/>
    </row>
    <row r="91" spans="1:3" ht="12" customHeight="1">
      <c r="A91" s="16" t="s">
        <v>116</v>
      </c>
      <c r="B91" s="173" t="s">
        <v>310</v>
      </c>
      <c r="C91" s="154">
        <v>10590</v>
      </c>
    </row>
    <row r="92" spans="1:3" ht="15.75">
      <c r="A92" s="16" t="s">
        <v>125</v>
      </c>
      <c r="B92" s="173" t="s">
        <v>311</v>
      </c>
      <c r="C92" s="150"/>
    </row>
    <row r="93" spans="1:3" ht="12" customHeight="1">
      <c r="A93" s="16" t="s">
        <v>127</v>
      </c>
      <c r="B93" s="291" t="s">
        <v>282</v>
      </c>
      <c r="C93" s="150"/>
    </row>
    <row r="94" spans="1:3" ht="12" customHeight="1">
      <c r="A94" s="16" t="s">
        <v>207</v>
      </c>
      <c r="B94" s="291" t="s">
        <v>283</v>
      </c>
      <c r="C94" s="150"/>
    </row>
    <row r="95" spans="1:3" ht="12" customHeight="1">
      <c r="A95" s="16" t="s">
        <v>208</v>
      </c>
      <c r="B95" s="291" t="s">
        <v>281</v>
      </c>
      <c r="C95" s="150"/>
    </row>
    <row r="96" spans="1:3" ht="24" customHeight="1" thickBot="1">
      <c r="A96" s="13" t="s">
        <v>209</v>
      </c>
      <c r="B96" s="292" t="s">
        <v>280</v>
      </c>
      <c r="C96" s="153"/>
    </row>
    <row r="97" spans="1:3" ht="12" customHeight="1" thickBot="1">
      <c r="A97" s="21" t="s">
        <v>23</v>
      </c>
      <c r="B97" s="104" t="s">
        <v>312</v>
      </c>
      <c r="C97" s="195">
        <f>+C98+C99</f>
        <v>91231</v>
      </c>
    </row>
    <row r="98" spans="1:3" ht="12" customHeight="1">
      <c r="A98" s="16" t="s">
        <v>86</v>
      </c>
      <c r="B98" s="9" t="s">
        <v>61</v>
      </c>
      <c r="C98" s="528">
        <v>82880</v>
      </c>
    </row>
    <row r="99" spans="1:3" ht="12" customHeight="1" thickBot="1">
      <c r="A99" s="17" t="s">
        <v>87</v>
      </c>
      <c r="B99" s="12" t="s">
        <v>62</v>
      </c>
      <c r="C99" s="526">
        <v>8351</v>
      </c>
    </row>
    <row r="100" spans="1:3" s="171" customFormat="1" ht="12" customHeight="1" thickBot="1">
      <c r="A100" s="177" t="s">
        <v>24</v>
      </c>
      <c r="B100" s="172" t="s">
        <v>284</v>
      </c>
      <c r="C100" s="301"/>
    </row>
    <row r="101" spans="1:3" ht="12" customHeight="1" thickBot="1">
      <c r="A101" s="169" t="s">
        <v>25</v>
      </c>
      <c r="B101" s="170" t="s">
        <v>146</v>
      </c>
      <c r="C101" s="194">
        <f>+C73+C86+C97+C100</f>
        <v>2533695</v>
      </c>
    </row>
    <row r="102" spans="1:3" ht="12" customHeight="1" thickBot="1">
      <c r="A102" s="177" t="s">
        <v>26</v>
      </c>
      <c r="B102" s="172" t="s">
        <v>379</v>
      </c>
      <c r="C102" s="503">
        <f>+C103+C111</f>
        <v>394835</v>
      </c>
    </row>
    <row r="103" spans="1:3" ht="12" customHeight="1" thickBot="1">
      <c r="A103" s="192" t="s">
        <v>93</v>
      </c>
      <c r="B103" s="293" t="s">
        <v>380</v>
      </c>
      <c r="C103" s="306">
        <f>+C104+C105+C106+C107+C108+C109+C110</f>
        <v>371096</v>
      </c>
    </row>
    <row r="104" spans="1:3" ht="12" customHeight="1">
      <c r="A104" s="185" t="s">
        <v>96</v>
      </c>
      <c r="B104" s="186" t="s">
        <v>285</v>
      </c>
      <c r="C104" s="216"/>
    </row>
    <row r="105" spans="1:3" ht="12" customHeight="1">
      <c r="A105" s="178" t="s">
        <v>97</v>
      </c>
      <c r="B105" s="173" t="s">
        <v>286</v>
      </c>
      <c r="C105" s="217"/>
    </row>
    <row r="106" spans="1:3" ht="12" customHeight="1">
      <c r="A106" s="178" t="s">
        <v>98</v>
      </c>
      <c r="B106" s="173" t="s">
        <v>287</v>
      </c>
      <c r="C106" s="217">
        <v>371096</v>
      </c>
    </row>
    <row r="107" spans="1:3" ht="12" customHeight="1">
      <c r="A107" s="178" t="s">
        <v>99</v>
      </c>
      <c r="B107" s="173" t="s">
        <v>288</v>
      </c>
      <c r="C107" s="217"/>
    </row>
    <row r="108" spans="1:3" ht="12" customHeight="1">
      <c r="A108" s="178" t="s">
        <v>193</v>
      </c>
      <c r="B108" s="173" t="s">
        <v>289</v>
      </c>
      <c r="C108" s="217"/>
    </row>
    <row r="109" spans="1:3" ht="12" customHeight="1">
      <c r="A109" s="178" t="s">
        <v>210</v>
      </c>
      <c r="B109" s="173" t="s">
        <v>290</v>
      </c>
      <c r="C109" s="217"/>
    </row>
    <row r="110" spans="1:3" ht="12" customHeight="1" thickBot="1">
      <c r="A110" s="187" t="s">
        <v>211</v>
      </c>
      <c r="B110" s="188" t="s">
        <v>291</v>
      </c>
      <c r="C110" s="218"/>
    </row>
    <row r="111" spans="1:3" ht="12" customHeight="1" thickBot="1">
      <c r="A111" s="192" t="s">
        <v>94</v>
      </c>
      <c r="B111" s="293" t="s">
        <v>381</v>
      </c>
      <c r="C111" s="306">
        <f>+C112+C113+C114+C115+C116+C117+C118+C119</f>
        <v>23739</v>
      </c>
    </row>
    <row r="112" spans="1:3" ht="12" customHeight="1">
      <c r="A112" s="185" t="s">
        <v>102</v>
      </c>
      <c r="B112" s="186" t="s">
        <v>285</v>
      </c>
      <c r="C112" s="216"/>
    </row>
    <row r="113" spans="1:3" ht="12" customHeight="1">
      <c r="A113" s="178" t="s">
        <v>103</v>
      </c>
      <c r="B113" s="173" t="s">
        <v>292</v>
      </c>
      <c r="C113" s="217"/>
    </row>
    <row r="114" spans="1:3" ht="12" customHeight="1">
      <c r="A114" s="178" t="s">
        <v>104</v>
      </c>
      <c r="B114" s="173" t="s">
        <v>287</v>
      </c>
      <c r="C114" s="217"/>
    </row>
    <row r="115" spans="1:3" ht="12" customHeight="1">
      <c r="A115" s="178" t="s">
        <v>105</v>
      </c>
      <c r="B115" s="173" t="s">
        <v>288</v>
      </c>
      <c r="C115" s="217">
        <v>23739</v>
      </c>
    </row>
    <row r="116" spans="1:3" ht="12" customHeight="1">
      <c r="A116" s="178" t="s">
        <v>194</v>
      </c>
      <c r="B116" s="173" t="s">
        <v>289</v>
      </c>
      <c r="C116" s="217"/>
    </row>
    <row r="117" spans="1:3" ht="12" customHeight="1">
      <c r="A117" s="178" t="s">
        <v>212</v>
      </c>
      <c r="B117" s="173" t="s">
        <v>293</v>
      </c>
      <c r="C117" s="217"/>
    </row>
    <row r="118" spans="1:3" ht="12" customHeight="1">
      <c r="A118" s="178" t="s">
        <v>213</v>
      </c>
      <c r="B118" s="173" t="s">
        <v>291</v>
      </c>
      <c r="C118" s="217"/>
    </row>
    <row r="119" spans="1:3" ht="12" customHeight="1" thickBot="1">
      <c r="A119" s="187" t="s">
        <v>214</v>
      </c>
      <c r="B119" s="188" t="s">
        <v>382</v>
      </c>
      <c r="C119" s="218"/>
    </row>
    <row r="120" spans="1:3" ht="12" customHeight="1" thickBot="1">
      <c r="A120" s="177" t="s">
        <v>27</v>
      </c>
      <c r="B120" s="289" t="s">
        <v>294</v>
      </c>
      <c r="C120" s="209">
        <f>+C101+C102</f>
        <v>2928530</v>
      </c>
    </row>
    <row r="121" spans="1:9" ht="15" customHeight="1" thickBot="1">
      <c r="A121" s="177" t="s">
        <v>28</v>
      </c>
      <c r="B121" s="289" t="s">
        <v>295</v>
      </c>
      <c r="C121" s="210"/>
      <c r="F121" s="39"/>
      <c r="G121" s="105"/>
      <c r="H121" s="105"/>
      <c r="I121" s="105"/>
    </row>
    <row r="122" spans="1:3" s="1" customFormat="1" ht="12.75" customHeight="1" thickBot="1">
      <c r="A122" s="189" t="s">
        <v>29</v>
      </c>
      <c r="B122" s="290" t="s">
        <v>296</v>
      </c>
      <c r="C122" s="203">
        <f>+C120+C121</f>
        <v>2928530</v>
      </c>
    </row>
    <row r="123" spans="1:3" ht="7.5" customHeight="1">
      <c r="A123" s="294"/>
      <c r="B123" s="294"/>
      <c r="C123" s="295"/>
    </row>
    <row r="124" spans="1:3" ht="15.75">
      <c r="A124" s="551" t="s">
        <v>149</v>
      </c>
      <c r="B124" s="551"/>
      <c r="C124" s="551"/>
    </row>
    <row r="125" spans="1:3" ht="15" customHeight="1" thickBot="1">
      <c r="A125" s="549" t="s">
        <v>143</v>
      </c>
      <c r="B125" s="549"/>
      <c r="C125" s="213" t="s">
        <v>298</v>
      </c>
    </row>
    <row r="126" spans="1:4" ht="13.5" customHeight="1" thickBot="1">
      <c r="A126" s="21">
        <v>1</v>
      </c>
      <c r="B126" s="28" t="s">
        <v>221</v>
      </c>
      <c r="C126" s="211">
        <f>+C51-C101</f>
        <v>-65533</v>
      </c>
      <c r="D126" s="107"/>
    </row>
    <row r="127" spans="1:3" ht="7.5" customHeight="1">
      <c r="A127" s="294"/>
      <c r="B127" s="294"/>
      <c r="C127" s="295"/>
    </row>
    <row r="128" spans="1:5" ht="15.75">
      <c r="A128" s="545" t="s">
        <v>297</v>
      </c>
      <c r="B128" s="545"/>
      <c r="C128" s="545"/>
      <c r="D128"/>
      <c r="E128"/>
    </row>
    <row r="129" spans="1:3" ht="12.75" customHeight="1" thickBot="1">
      <c r="A129" s="548" t="s">
        <v>144</v>
      </c>
      <c r="B129" s="548"/>
      <c r="C129" s="219" t="s">
        <v>298</v>
      </c>
    </row>
    <row r="130" spans="1:3" ht="13.5" customHeight="1" thickBot="1">
      <c r="A130" s="177" t="s">
        <v>21</v>
      </c>
      <c r="B130" s="190" t="s">
        <v>383</v>
      </c>
      <c r="C130" s="209">
        <f>IF('[1]2.1.sz.mell  '!C32&lt;&gt;"-",'[1]2.1.sz.mell  '!C32,0)</f>
        <v>376607</v>
      </c>
    </row>
    <row r="131" spans="1:3" ht="13.5" customHeight="1" thickBot="1">
      <c r="A131" s="177" t="s">
        <v>22</v>
      </c>
      <c r="B131" s="190" t="s">
        <v>384</v>
      </c>
      <c r="C131" s="209">
        <f>IF('[1]2.2.sz.mell  '!C36&lt;&gt;"-",'[1]2.2.sz.mell  '!C36,0)</f>
        <v>26170</v>
      </c>
    </row>
    <row r="132" spans="1:3" ht="13.5" customHeight="1" thickBot="1">
      <c r="A132" s="177" t="s">
        <v>23</v>
      </c>
      <c r="B132" s="190" t="s">
        <v>313</v>
      </c>
      <c r="C132" s="209">
        <f>C131+C130</f>
        <v>402777</v>
      </c>
    </row>
    <row r="133" spans="1:3" ht="7.5" customHeight="1">
      <c r="A133" s="296"/>
      <c r="B133" s="497"/>
      <c r="C133" s="498"/>
    </row>
    <row r="134" spans="1:3" ht="15.75">
      <c r="A134" s="546" t="s">
        <v>299</v>
      </c>
      <c r="B134" s="546"/>
      <c r="C134" s="546"/>
    </row>
    <row r="135" spans="1:3" ht="12.75" customHeight="1" thickBot="1">
      <c r="A135" s="548" t="s">
        <v>300</v>
      </c>
      <c r="B135" s="548"/>
      <c r="C135" s="219" t="s">
        <v>298</v>
      </c>
    </row>
    <row r="136" spans="1:3" ht="12.75" customHeight="1" thickBot="1">
      <c r="A136" s="177" t="s">
        <v>21</v>
      </c>
      <c r="B136" s="190" t="s">
        <v>385</v>
      </c>
      <c r="C136" s="209">
        <f>+C137-C140</f>
        <v>65533</v>
      </c>
    </row>
    <row r="137" spans="1:3" ht="12.75" customHeight="1" thickBot="1">
      <c r="A137" s="191" t="s">
        <v>106</v>
      </c>
      <c r="B137" s="297" t="s">
        <v>301</v>
      </c>
      <c r="C137" s="305">
        <f>+C52</f>
        <v>460368</v>
      </c>
    </row>
    <row r="138" spans="1:3" ht="12.75" customHeight="1" thickBot="1">
      <c r="A138" s="192" t="s">
        <v>222</v>
      </c>
      <c r="B138" s="298" t="s">
        <v>302</v>
      </c>
      <c r="C138" s="212">
        <f>+'[1]2.1.sz.mell  '!C27</f>
        <v>417147</v>
      </c>
    </row>
    <row r="139" spans="1:3" ht="12.75" customHeight="1" thickBot="1">
      <c r="A139" s="192" t="s">
        <v>223</v>
      </c>
      <c r="B139" s="298" t="s">
        <v>303</v>
      </c>
      <c r="C139" s="212">
        <f>+'[1]2.2.sz.mell  '!C31</f>
        <v>25943</v>
      </c>
    </row>
    <row r="140" spans="1:3" ht="12.75" customHeight="1" thickBot="1">
      <c r="A140" s="191" t="s">
        <v>107</v>
      </c>
      <c r="B140" s="297" t="s">
        <v>304</v>
      </c>
      <c r="C140" s="305">
        <f>+C102</f>
        <v>394835</v>
      </c>
    </row>
    <row r="141" spans="1:3" ht="12.75" customHeight="1" thickBot="1">
      <c r="A141" s="192" t="s">
        <v>224</v>
      </c>
      <c r="B141" s="298" t="s">
        <v>305</v>
      </c>
      <c r="C141" s="212">
        <f>+'[1]2.1.sz.mell  '!E27</f>
        <v>371096</v>
      </c>
    </row>
    <row r="142" spans="1:3" ht="12.75" customHeight="1" thickBot="1">
      <c r="A142" s="192" t="s">
        <v>225</v>
      </c>
      <c r="B142" s="298" t="s">
        <v>306</v>
      </c>
      <c r="C142" s="212">
        <f>+'[1]2.2.sz.mell  '!E31</f>
        <v>18409</v>
      </c>
    </row>
  </sheetData>
  <sheetProtection/>
  <mergeCells count="10">
    <mergeCell ref="A128:C128"/>
    <mergeCell ref="A134:C134"/>
    <mergeCell ref="A1:C1"/>
    <mergeCell ref="A135:B135"/>
    <mergeCell ref="A129:B129"/>
    <mergeCell ref="A2:B2"/>
    <mergeCell ref="A70:B70"/>
    <mergeCell ref="A124:C124"/>
    <mergeCell ref="A125:B125"/>
    <mergeCell ref="A69:C69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0" r:id="rId1"/>
  <headerFooter alignWithMargins="0">
    <oddHeader>&amp;C&amp;"Times New Roman CE,Félkövér"&amp;12
Tiszavasvári Önkormányzat
2013. ÉVI KÖLTSÉGVETÉSÉNEK ÖSSZEVONT MÉRLEGE&amp;10
&amp;R&amp;"Times New Roman CE,Félkövér dőlt"&amp;11 1. melléklet a 2/2014.(I.31.) önk. rendelethez
  1.1. melléklet a 4/2013. (II.15.) önk. rendelethez</oddHeader>
  </headerFooter>
  <rowBreaks count="1" manualBreakCount="1">
    <brk id="68" max="2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 codeName="Munka29"/>
  <dimension ref="A3:G152"/>
  <sheetViews>
    <sheetView zoomScale="120" zoomScaleNormal="120" zoomScaleSheetLayoutView="130" workbookViewId="0" topLeftCell="A1">
      <selection activeCell="G90" sqref="G90"/>
    </sheetView>
  </sheetViews>
  <sheetFormatPr defaultColWidth="9.00390625" defaultRowHeight="12.75"/>
  <cols>
    <col min="1" max="1" width="9.00390625" style="299" customWidth="1"/>
    <col min="2" max="2" width="66.375" style="299" customWidth="1"/>
    <col min="3" max="3" width="13.00390625" style="300" customWidth="1"/>
    <col min="4" max="4" width="11.625" style="299" customWidth="1"/>
    <col min="5" max="5" width="12.125" style="299" customWidth="1"/>
    <col min="6" max="6" width="9.00390625" style="36" customWidth="1"/>
    <col min="7" max="16384" width="9.375" style="36" customWidth="1"/>
  </cols>
  <sheetData>
    <row r="3" spans="1:5" ht="15.75" customHeight="1">
      <c r="A3" s="547" t="s">
        <v>18</v>
      </c>
      <c r="B3" s="547"/>
      <c r="C3" s="547"/>
      <c r="D3" s="547"/>
      <c r="E3" s="547"/>
    </row>
    <row r="4" spans="1:5" ht="15.75" customHeight="1" thickBot="1">
      <c r="A4" s="549" t="s">
        <v>141</v>
      </c>
      <c r="B4" s="549"/>
      <c r="D4" s="113"/>
      <c r="E4" s="213" t="s">
        <v>298</v>
      </c>
    </row>
    <row r="5" spans="1:5" ht="37.5" customHeight="1" thickBot="1">
      <c r="A5" s="25" t="s">
        <v>70</v>
      </c>
      <c r="B5" s="26" t="s">
        <v>20</v>
      </c>
      <c r="C5" s="26" t="s">
        <v>3</v>
      </c>
      <c r="D5" s="339" t="s">
        <v>4</v>
      </c>
      <c r="E5" s="123" t="s">
        <v>277</v>
      </c>
    </row>
    <row r="6" spans="1:5" s="38" customFormat="1" ht="12" customHeight="1" thickBot="1">
      <c r="A6" s="30">
        <v>1</v>
      </c>
      <c r="B6" s="31">
        <v>2</v>
      </c>
      <c r="C6" s="31">
        <v>3</v>
      </c>
      <c r="D6" s="31">
        <v>4</v>
      </c>
      <c r="E6" s="32">
        <v>5</v>
      </c>
    </row>
    <row r="7" spans="1:5" s="1" customFormat="1" ht="12" customHeight="1" thickBot="1">
      <c r="A7" s="23" t="s">
        <v>21</v>
      </c>
      <c r="B7" s="22" t="s">
        <v>164</v>
      </c>
      <c r="C7" s="311">
        <f>+C8+C13+C22</f>
        <v>988148</v>
      </c>
      <c r="D7" s="311">
        <f>+D8+D13+D22</f>
        <v>1034150</v>
      </c>
      <c r="E7" s="194">
        <f>+E8+E13+E22</f>
        <v>709911</v>
      </c>
    </row>
    <row r="8" spans="1:5" s="1" customFormat="1" ht="12" customHeight="1" thickBot="1">
      <c r="A8" s="21" t="s">
        <v>22</v>
      </c>
      <c r="B8" s="172" t="s">
        <v>372</v>
      </c>
      <c r="C8" s="312">
        <f>+C9+C10+C11+C12</f>
        <v>235209</v>
      </c>
      <c r="D8" s="312">
        <f>+D9+D10+D11+D12</f>
        <v>289974</v>
      </c>
      <c r="E8" s="149">
        <f>+E9+E10+E11+E12</f>
        <v>371166</v>
      </c>
    </row>
    <row r="9" spans="1:5" s="1" customFormat="1" ht="12" customHeight="1">
      <c r="A9" s="14" t="s">
        <v>112</v>
      </c>
      <c r="B9" s="283" t="s">
        <v>58</v>
      </c>
      <c r="C9" s="313">
        <v>167891</v>
      </c>
      <c r="D9" s="313">
        <v>251071</v>
      </c>
      <c r="E9" s="525">
        <v>360191</v>
      </c>
    </row>
    <row r="10" spans="1:5" s="1" customFormat="1" ht="12" customHeight="1">
      <c r="A10" s="14" t="s">
        <v>113</v>
      </c>
      <c r="B10" s="186" t="s">
        <v>85</v>
      </c>
      <c r="C10" s="313">
        <v>0</v>
      </c>
      <c r="D10" s="313"/>
      <c r="E10" s="150"/>
    </row>
    <row r="11" spans="1:5" s="1" customFormat="1" ht="12" customHeight="1">
      <c r="A11" s="14" t="s">
        <v>114</v>
      </c>
      <c r="B11" s="186" t="s">
        <v>165</v>
      </c>
      <c r="C11" s="313">
        <v>16725</v>
      </c>
      <c r="D11" s="313">
        <v>4000</v>
      </c>
      <c r="E11" s="525">
        <v>10800</v>
      </c>
    </row>
    <row r="12" spans="1:5" s="1" customFormat="1" ht="12" customHeight="1" thickBot="1">
      <c r="A12" s="14" t="s">
        <v>115</v>
      </c>
      <c r="B12" s="284" t="s">
        <v>166</v>
      </c>
      <c r="C12" s="313">
        <v>50593</v>
      </c>
      <c r="D12" s="313">
        <v>34903</v>
      </c>
      <c r="E12" s="150">
        <v>175</v>
      </c>
    </row>
    <row r="13" spans="1:5" s="1" customFormat="1" ht="12" customHeight="1" thickBot="1">
      <c r="A13" s="21" t="s">
        <v>23</v>
      </c>
      <c r="B13" s="22" t="s">
        <v>167</v>
      </c>
      <c r="C13" s="312">
        <f>+C14+C15+C16+C17+C18+C19+C20+C21</f>
        <v>204055</v>
      </c>
      <c r="D13" s="312">
        <f>+D14+D15+D16+D17+D18+D19+D20+D21</f>
        <v>215502</v>
      </c>
      <c r="E13" s="195">
        <f>+E14+E15+E16+E17+E18+E19+E20+E21</f>
        <v>313145</v>
      </c>
    </row>
    <row r="14" spans="1:5" s="1" customFormat="1" ht="12" customHeight="1">
      <c r="A14" s="18" t="s">
        <v>86</v>
      </c>
      <c r="B14" s="10" t="s">
        <v>172</v>
      </c>
      <c r="C14" s="314">
        <v>7329</v>
      </c>
      <c r="D14" s="314">
        <v>17583</v>
      </c>
      <c r="E14" s="505">
        <v>15000</v>
      </c>
    </row>
    <row r="15" spans="1:5" s="1" customFormat="1" ht="12" customHeight="1">
      <c r="A15" s="14" t="s">
        <v>87</v>
      </c>
      <c r="B15" s="7" t="s">
        <v>173</v>
      </c>
      <c r="C15" s="313">
        <v>47590</v>
      </c>
      <c r="D15" s="313">
        <v>96232</v>
      </c>
      <c r="E15" s="200">
        <v>6621</v>
      </c>
    </row>
    <row r="16" spans="1:5" s="1" customFormat="1" ht="12" customHeight="1">
      <c r="A16" s="14" t="s">
        <v>88</v>
      </c>
      <c r="B16" s="7" t="s">
        <v>174</v>
      </c>
      <c r="C16" s="313">
        <v>12219</v>
      </c>
      <c r="D16" s="313">
        <v>16153</v>
      </c>
      <c r="E16" s="200">
        <v>60847</v>
      </c>
    </row>
    <row r="17" spans="1:5" s="1" customFormat="1" ht="12" customHeight="1">
      <c r="A17" s="14" t="s">
        <v>89</v>
      </c>
      <c r="B17" s="7" t="s">
        <v>175</v>
      </c>
      <c r="C17" s="313">
        <v>18301</v>
      </c>
      <c r="D17" s="313">
        <v>20648</v>
      </c>
      <c r="E17" s="200">
        <v>101025</v>
      </c>
    </row>
    <row r="18" spans="1:5" s="1" customFormat="1" ht="12" customHeight="1">
      <c r="A18" s="13" t="s">
        <v>168</v>
      </c>
      <c r="B18" s="6" t="s">
        <v>176</v>
      </c>
      <c r="C18" s="315">
        <v>2117</v>
      </c>
      <c r="D18" s="315">
        <v>2463</v>
      </c>
      <c r="E18" s="506">
        <v>1806</v>
      </c>
    </row>
    <row r="19" spans="1:5" s="1" customFormat="1" ht="12" customHeight="1">
      <c r="A19" s="14" t="s">
        <v>169</v>
      </c>
      <c r="B19" s="7" t="s">
        <v>238</v>
      </c>
      <c r="C19" s="313">
        <v>52769</v>
      </c>
      <c r="D19" s="313">
        <v>40567</v>
      </c>
      <c r="E19" s="200">
        <v>50317</v>
      </c>
    </row>
    <row r="20" spans="1:5" s="1" customFormat="1" ht="12" customHeight="1">
      <c r="A20" s="14" t="s">
        <v>170</v>
      </c>
      <c r="B20" s="7" t="s">
        <v>177</v>
      </c>
      <c r="C20" s="313">
        <v>264</v>
      </c>
      <c r="D20" s="313">
        <v>320</v>
      </c>
      <c r="E20" s="200">
        <v>25</v>
      </c>
    </row>
    <row r="21" spans="1:5" s="1" customFormat="1" ht="12" customHeight="1" thickBot="1">
      <c r="A21" s="15" t="s">
        <v>171</v>
      </c>
      <c r="B21" s="8" t="s">
        <v>178</v>
      </c>
      <c r="C21" s="316">
        <v>63466</v>
      </c>
      <c r="D21" s="316">
        <v>21536</v>
      </c>
      <c r="E21" s="502">
        <v>77504</v>
      </c>
    </row>
    <row r="22" spans="1:5" s="1" customFormat="1" ht="12" customHeight="1" thickBot="1">
      <c r="A22" s="21" t="s">
        <v>179</v>
      </c>
      <c r="B22" s="22" t="s">
        <v>239</v>
      </c>
      <c r="C22" s="317">
        <v>548884</v>
      </c>
      <c r="D22" s="317">
        <v>528674</v>
      </c>
      <c r="E22" s="502">
        <v>25600</v>
      </c>
    </row>
    <row r="23" spans="1:5" s="1" customFormat="1" ht="12" customHeight="1" thickBot="1">
      <c r="A23" s="21" t="s">
        <v>25</v>
      </c>
      <c r="B23" s="22" t="s">
        <v>181</v>
      </c>
      <c r="C23" s="312">
        <f>+C24+C25+C26+C27+C28+C29+C30+C31</f>
        <v>1103792</v>
      </c>
      <c r="D23" s="312">
        <f>+D24+D25+D26+D27+D28+D29+D30+D31</f>
        <v>1070465</v>
      </c>
      <c r="E23" s="195">
        <f>+E24+E25+E26+E27+E28+E29+E30+E31</f>
        <v>894000</v>
      </c>
    </row>
    <row r="24" spans="1:5" s="1" customFormat="1" ht="12" customHeight="1">
      <c r="A24" s="16" t="s">
        <v>90</v>
      </c>
      <c r="B24" s="9" t="s">
        <v>187</v>
      </c>
      <c r="C24" s="318">
        <v>907153</v>
      </c>
      <c r="D24" s="318">
        <v>705634</v>
      </c>
      <c r="E24" s="199">
        <v>15507</v>
      </c>
    </row>
    <row r="25" spans="1:5" s="1" customFormat="1" ht="12" customHeight="1">
      <c r="A25" s="14" t="s">
        <v>91</v>
      </c>
      <c r="B25" s="7" t="s">
        <v>188</v>
      </c>
      <c r="C25" s="313">
        <v>37906</v>
      </c>
      <c r="D25" s="313">
        <v>87380</v>
      </c>
      <c r="E25" s="200">
        <v>537799</v>
      </c>
    </row>
    <row r="26" spans="1:5" s="1" customFormat="1" ht="12" customHeight="1">
      <c r="A26" s="14" t="s">
        <v>92</v>
      </c>
      <c r="B26" s="7" t="s">
        <v>189</v>
      </c>
      <c r="C26" s="313">
        <v>9081</v>
      </c>
      <c r="D26" s="313">
        <v>18448</v>
      </c>
      <c r="E26" s="200">
        <v>22094</v>
      </c>
    </row>
    <row r="27" spans="1:5" s="1" customFormat="1" ht="12" customHeight="1">
      <c r="A27" s="17" t="s">
        <v>182</v>
      </c>
      <c r="B27" s="7" t="s">
        <v>95</v>
      </c>
      <c r="C27" s="319">
        <v>15440</v>
      </c>
      <c r="D27" s="319"/>
      <c r="E27" s="324">
        <v>33800</v>
      </c>
    </row>
    <row r="28" spans="1:5" s="1" customFormat="1" ht="12" customHeight="1">
      <c r="A28" s="17" t="s">
        <v>183</v>
      </c>
      <c r="B28" s="7" t="s">
        <v>190</v>
      </c>
      <c r="C28" s="319"/>
      <c r="D28" s="319"/>
      <c r="E28" s="324"/>
    </row>
    <row r="29" spans="1:5" s="1" customFormat="1" ht="12" customHeight="1">
      <c r="A29" s="14" t="s">
        <v>184</v>
      </c>
      <c r="B29" s="7" t="s">
        <v>493</v>
      </c>
      <c r="C29" s="313"/>
      <c r="D29" s="313"/>
      <c r="E29" s="200">
        <v>57067</v>
      </c>
    </row>
    <row r="30" spans="1:5" s="1" customFormat="1" ht="12" customHeight="1">
      <c r="A30" s="14" t="s">
        <v>185</v>
      </c>
      <c r="B30" s="7" t="s">
        <v>240</v>
      </c>
      <c r="C30" s="320">
        <v>33252</v>
      </c>
      <c r="D30" s="320"/>
      <c r="E30" s="200"/>
    </row>
    <row r="31" spans="1:5" s="1" customFormat="1" ht="12" customHeight="1" thickBot="1">
      <c r="A31" s="14" t="s">
        <v>186</v>
      </c>
      <c r="B31" s="12" t="s">
        <v>192</v>
      </c>
      <c r="C31" s="320">
        <v>100960</v>
      </c>
      <c r="D31" s="320">
        <v>259003</v>
      </c>
      <c r="E31" s="200">
        <v>227733</v>
      </c>
    </row>
    <row r="32" spans="1:5" s="1" customFormat="1" ht="12" customHeight="1" thickBot="1">
      <c r="A32" s="165" t="s">
        <v>26</v>
      </c>
      <c r="B32" s="22" t="s">
        <v>373</v>
      </c>
      <c r="C32" s="312">
        <f>+C33+C39</f>
        <v>284941</v>
      </c>
      <c r="D32" s="312">
        <f>+D33+D39</f>
        <v>196171</v>
      </c>
      <c r="E32" s="523">
        <f>+E33+E39</f>
        <v>823526</v>
      </c>
    </row>
    <row r="33" spans="1:5" s="1" customFormat="1" ht="12" customHeight="1">
      <c r="A33" s="166" t="s">
        <v>93</v>
      </c>
      <c r="B33" s="285" t="s">
        <v>374</v>
      </c>
      <c r="C33" s="321">
        <f>+C34+C35+C36+C37+C38</f>
        <v>200867</v>
      </c>
      <c r="D33" s="321">
        <f>+D34+D35+D36+D37+D38</f>
        <v>180904</v>
      </c>
      <c r="E33" s="163">
        <f>+E34+E35+E36+E37+E38</f>
        <v>584114</v>
      </c>
    </row>
    <row r="34" spans="1:5" s="1" customFormat="1" ht="12" customHeight="1">
      <c r="A34" s="167" t="s">
        <v>96</v>
      </c>
      <c r="B34" s="173" t="s">
        <v>241</v>
      </c>
      <c r="C34" s="320"/>
      <c r="D34" s="320"/>
      <c r="E34" s="154">
        <v>34900</v>
      </c>
    </row>
    <row r="35" spans="1:5" s="1" customFormat="1" ht="12" customHeight="1">
      <c r="A35" s="167" t="s">
        <v>97</v>
      </c>
      <c r="B35" s="173" t="s">
        <v>242</v>
      </c>
      <c r="C35" s="320"/>
      <c r="D35" s="320">
        <v>1204</v>
      </c>
      <c r="E35" s="154">
        <v>1235</v>
      </c>
    </row>
    <row r="36" spans="1:5" s="1" customFormat="1" ht="12" customHeight="1">
      <c r="A36" s="167" t="s">
        <v>98</v>
      </c>
      <c r="B36" s="173" t="s">
        <v>243</v>
      </c>
      <c r="C36" s="320"/>
      <c r="D36" s="320">
        <v>22000</v>
      </c>
      <c r="E36" s="154">
        <v>21970</v>
      </c>
    </row>
    <row r="37" spans="1:5" s="1" customFormat="1" ht="12" customHeight="1">
      <c r="A37" s="167" t="s">
        <v>99</v>
      </c>
      <c r="B37" s="173" t="s">
        <v>244</v>
      </c>
      <c r="C37" s="320">
        <v>78865</v>
      </c>
      <c r="D37" s="320">
        <v>28428</v>
      </c>
      <c r="E37" s="154">
        <v>72104</v>
      </c>
    </row>
    <row r="38" spans="1:5" s="1" customFormat="1" ht="12" customHeight="1">
      <c r="A38" s="167" t="s">
        <v>193</v>
      </c>
      <c r="B38" s="173" t="s">
        <v>375</v>
      </c>
      <c r="C38" s="320">
        <v>122002</v>
      </c>
      <c r="D38" s="320">
        <v>129272</v>
      </c>
      <c r="E38" s="154">
        <v>453905</v>
      </c>
    </row>
    <row r="39" spans="1:5" s="1" customFormat="1" ht="12" customHeight="1">
      <c r="A39" s="167" t="s">
        <v>94</v>
      </c>
      <c r="B39" s="174" t="s">
        <v>376</v>
      </c>
      <c r="C39" s="322">
        <f>+C40+C41+C42+C43+C44</f>
        <v>84074</v>
      </c>
      <c r="D39" s="322">
        <f>+D40+D41+D42+D43+D44</f>
        <v>15267</v>
      </c>
      <c r="E39" s="162">
        <f>+E40+E41+E42+E43+E44</f>
        <v>239412</v>
      </c>
    </row>
    <row r="40" spans="1:5" s="1" customFormat="1" ht="12" customHeight="1">
      <c r="A40" s="167" t="s">
        <v>102</v>
      </c>
      <c r="B40" s="173" t="s">
        <v>241</v>
      </c>
      <c r="C40" s="320"/>
      <c r="D40" s="320"/>
      <c r="E40" s="154"/>
    </row>
    <row r="41" spans="1:5" s="1" customFormat="1" ht="12" customHeight="1">
      <c r="A41" s="167" t="s">
        <v>103</v>
      </c>
      <c r="B41" s="173" t="s">
        <v>242</v>
      </c>
      <c r="C41" s="320"/>
      <c r="D41" s="320"/>
      <c r="E41" s="154"/>
    </row>
    <row r="42" spans="1:5" s="1" customFormat="1" ht="12" customHeight="1">
      <c r="A42" s="167" t="s">
        <v>104</v>
      </c>
      <c r="B42" s="173" t="s">
        <v>243</v>
      </c>
      <c r="C42" s="320"/>
      <c r="D42" s="320"/>
      <c r="E42" s="154"/>
    </row>
    <row r="43" spans="1:5" s="1" customFormat="1" ht="9.75" customHeight="1">
      <c r="A43" s="167" t="s">
        <v>105</v>
      </c>
      <c r="B43" s="175" t="s">
        <v>244</v>
      </c>
      <c r="C43" s="320">
        <v>84074</v>
      </c>
      <c r="D43" s="320">
        <v>14091</v>
      </c>
      <c r="E43" s="154">
        <v>237372</v>
      </c>
    </row>
    <row r="44" spans="1:5" s="1" customFormat="1" ht="9" customHeight="1" thickBot="1">
      <c r="A44" s="168" t="s">
        <v>194</v>
      </c>
      <c r="B44" s="176" t="s">
        <v>377</v>
      </c>
      <c r="C44" s="323"/>
      <c r="D44" s="323">
        <v>1176</v>
      </c>
      <c r="E44" s="155">
        <v>2040</v>
      </c>
    </row>
    <row r="45" spans="1:5" s="1" customFormat="1" ht="12" customHeight="1" thickBot="1">
      <c r="A45" s="21" t="s">
        <v>195</v>
      </c>
      <c r="B45" s="286" t="s">
        <v>245</v>
      </c>
      <c r="C45" s="312">
        <f>+C46+C47</f>
        <v>224383</v>
      </c>
      <c r="D45" s="312">
        <f>+D46+D47</f>
        <v>27266</v>
      </c>
      <c r="E45" s="149">
        <f>+E46+E47</f>
        <v>14509</v>
      </c>
    </row>
    <row r="46" spans="1:5" s="1" customFormat="1" ht="9.75" customHeight="1">
      <c r="A46" s="16" t="s">
        <v>100</v>
      </c>
      <c r="B46" s="186" t="s">
        <v>246</v>
      </c>
      <c r="C46" s="318">
        <v>8712</v>
      </c>
      <c r="D46" s="318"/>
      <c r="E46" s="164">
        <v>790</v>
      </c>
    </row>
    <row r="47" spans="1:5" s="1" customFormat="1" ht="9" customHeight="1" thickBot="1">
      <c r="A47" s="13" t="s">
        <v>101</v>
      </c>
      <c r="B47" s="181" t="s">
        <v>250</v>
      </c>
      <c r="C47" s="315">
        <v>215671</v>
      </c>
      <c r="D47" s="315">
        <v>27266</v>
      </c>
      <c r="E47" s="151">
        <v>13719</v>
      </c>
    </row>
    <row r="48" spans="1:5" s="1" customFormat="1" ht="12" customHeight="1" thickBot="1">
      <c r="A48" s="21" t="s">
        <v>28</v>
      </c>
      <c r="B48" s="286" t="s">
        <v>249</v>
      </c>
      <c r="C48" s="312">
        <f>+C49+C50+C51</f>
        <v>42552</v>
      </c>
      <c r="D48" s="312">
        <f>+D49+D50+D51</f>
        <v>61507</v>
      </c>
      <c r="E48" s="149">
        <f>+E49+E50+E51</f>
        <v>26216</v>
      </c>
    </row>
    <row r="49" spans="1:5" s="1" customFormat="1" ht="10.5" customHeight="1">
      <c r="A49" s="16" t="s">
        <v>198</v>
      </c>
      <c r="B49" s="186" t="s">
        <v>196</v>
      </c>
      <c r="C49" s="325">
        <v>41607</v>
      </c>
      <c r="D49" s="325">
        <v>5000</v>
      </c>
      <c r="E49" s="164">
        <v>1016</v>
      </c>
    </row>
    <row r="50" spans="1:5" s="1" customFormat="1" ht="9" customHeight="1">
      <c r="A50" s="14" t="s">
        <v>199</v>
      </c>
      <c r="B50" s="173" t="s">
        <v>197</v>
      </c>
      <c r="C50" s="320"/>
      <c r="D50" s="320">
        <v>56507</v>
      </c>
      <c r="E50" s="200">
        <v>200</v>
      </c>
    </row>
    <row r="51" spans="1:5" s="1" customFormat="1" ht="9" customHeight="1" thickBot="1">
      <c r="A51" s="13" t="s">
        <v>307</v>
      </c>
      <c r="B51" s="181" t="s">
        <v>247</v>
      </c>
      <c r="C51" s="326">
        <v>945</v>
      </c>
      <c r="D51" s="326"/>
      <c r="E51" s="156">
        <v>25000</v>
      </c>
    </row>
    <row r="52" spans="1:5" s="1" customFormat="1" ht="11.25" customHeight="1" thickBot="1">
      <c r="A52" s="21" t="s">
        <v>200</v>
      </c>
      <c r="B52" s="287" t="s">
        <v>248</v>
      </c>
      <c r="C52" s="327">
        <v>512</v>
      </c>
      <c r="D52" s="327"/>
      <c r="E52" s="201"/>
    </row>
    <row r="53" spans="1:5" s="1" customFormat="1" ht="12" customHeight="1" thickBot="1">
      <c r="A53" s="21" t="s">
        <v>30</v>
      </c>
      <c r="B53" s="24" t="s">
        <v>201</v>
      </c>
      <c r="C53" s="328">
        <f>+C8+C13+C22+C23+C32+C45+C48+C52</f>
        <v>2644328</v>
      </c>
      <c r="D53" s="328">
        <f>+D8+D13+D22+D23+D32+D45+D48+D52</f>
        <v>2389559</v>
      </c>
      <c r="E53" s="202">
        <f>+E8+E13+E22+E23+E32+E45+E48+E52</f>
        <v>2468162</v>
      </c>
    </row>
    <row r="54" spans="1:7" s="1" customFormat="1" ht="10.5" customHeight="1" thickBot="1">
      <c r="A54" s="177" t="s">
        <v>31</v>
      </c>
      <c r="B54" s="172" t="s">
        <v>251</v>
      </c>
      <c r="C54" s="329">
        <f>+C55+C61</f>
        <v>232555</v>
      </c>
      <c r="D54" s="329">
        <f>+D55+D61</f>
        <v>518393</v>
      </c>
      <c r="E54" s="203">
        <f>+E55+E61</f>
        <v>460368</v>
      </c>
      <c r="G54" s="39"/>
    </row>
    <row r="55" spans="1:5" s="1" customFormat="1" ht="12" customHeight="1">
      <c r="A55" s="288" t="s">
        <v>137</v>
      </c>
      <c r="B55" s="285" t="s">
        <v>337</v>
      </c>
      <c r="C55" s="321">
        <f>+C56+C57+C58+C59+C60</f>
        <v>170841</v>
      </c>
      <c r="D55" s="321">
        <f>+D56+D57+D58+D59+D60</f>
        <v>45506</v>
      </c>
      <c r="E55" s="204">
        <f>+E56+E57+E58+E59+E60</f>
        <v>40313</v>
      </c>
    </row>
    <row r="56" spans="1:5" s="1" customFormat="1" ht="9.75" customHeight="1">
      <c r="A56" s="178" t="s">
        <v>267</v>
      </c>
      <c r="B56" s="173" t="s">
        <v>253</v>
      </c>
      <c r="C56" s="320">
        <v>169496</v>
      </c>
      <c r="D56" s="320">
        <v>45506</v>
      </c>
      <c r="E56" s="200">
        <v>40313</v>
      </c>
    </row>
    <row r="57" spans="1:5" s="1" customFormat="1" ht="12" customHeight="1">
      <c r="A57" s="178" t="s">
        <v>268</v>
      </c>
      <c r="B57" s="173" t="s">
        <v>254</v>
      </c>
      <c r="C57" s="320"/>
      <c r="D57" s="320"/>
      <c r="E57" s="200"/>
    </row>
    <row r="58" spans="1:5" s="1" customFormat="1" ht="9.75" customHeight="1">
      <c r="A58" s="178" t="s">
        <v>269</v>
      </c>
      <c r="B58" s="173" t="s">
        <v>255</v>
      </c>
      <c r="C58" s="320"/>
      <c r="D58" s="320"/>
      <c r="E58" s="200"/>
    </row>
    <row r="59" spans="1:5" s="1" customFormat="1" ht="9.75" customHeight="1">
      <c r="A59" s="178" t="s">
        <v>270</v>
      </c>
      <c r="B59" s="173" t="s">
        <v>256</v>
      </c>
      <c r="C59" s="320">
        <v>1345</v>
      </c>
      <c r="D59" s="320"/>
      <c r="E59" s="200"/>
    </row>
    <row r="60" spans="1:5" s="1" customFormat="1" ht="9" customHeight="1">
      <c r="A60" s="178" t="s">
        <v>271</v>
      </c>
      <c r="B60" s="173" t="s">
        <v>257</v>
      </c>
      <c r="C60" s="320"/>
      <c r="D60" s="320"/>
      <c r="E60" s="200"/>
    </row>
    <row r="61" spans="1:5" s="1" customFormat="1" ht="10.5" customHeight="1">
      <c r="A61" s="179" t="s">
        <v>138</v>
      </c>
      <c r="B61" s="174" t="s">
        <v>336</v>
      </c>
      <c r="C61" s="322">
        <f>+C62+C63+C64+C65+C66</f>
        <v>61714</v>
      </c>
      <c r="D61" s="322">
        <f>+D62+D63+D64+D65+D66</f>
        <v>472887</v>
      </c>
      <c r="E61" s="205">
        <f>+E62+E63+E64+E65+E66</f>
        <v>420055</v>
      </c>
    </row>
    <row r="62" spans="1:5" s="1" customFormat="1" ht="12" customHeight="1">
      <c r="A62" s="178" t="s">
        <v>272</v>
      </c>
      <c r="B62" s="173" t="s">
        <v>259</v>
      </c>
      <c r="C62" s="320">
        <v>29392</v>
      </c>
      <c r="D62" s="320"/>
      <c r="E62" s="200">
        <v>390055</v>
      </c>
    </row>
    <row r="63" spans="1:5" s="1" customFormat="1" ht="12" customHeight="1">
      <c r="A63" s="178" t="s">
        <v>273</v>
      </c>
      <c r="B63" s="173" t="s">
        <v>260</v>
      </c>
      <c r="C63" s="320"/>
      <c r="D63" s="320">
        <v>472887</v>
      </c>
      <c r="E63" s="200"/>
    </row>
    <row r="64" spans="1:5" s="1" customFormat="1" ht="12" customHeight="1">
      <c r="A64" s="178" t="s">
        <v>274</v>
      </c>
      <c r="B64" s="173" t="s">
        <v>261</v>
      </c>
      <c r="C64" s="320"/>
      <c r="D64" s="320"/>
      <c r="E64" s="200">
        <v>30000</v>
      </c>
    </row>
    <row r="65" spans="1:5" s="1" customFormat="1" ht="8.25" customHeight="1">
      <c r="A65" s="178" t="s">
        <v>275</v>
      </c>
      <c r="B65" s="173" t="s">
        <v>262</v>
      </c>
      <c r="C65" s="320">
        <v>32322</v>
      </c>
      <c r="D65" s="320"/>
      <c r="E65" s="200"/>
    </row>
    <row r="66" spans="1:5" s="1" customFormat="1" ht="9" customHeight="1" thickBot="1">
      <c r="A66" s="180" t="s">
        <v>276</v>
      </c>
      <c r="B66" s="181" t="s">
        <v>263</v>
      </c>
      <c r="C66" s="330"/>
      <c r="D66" s="330"/>
      <c r="E66" s="206"/>
    </row>
    <row r="67" spans="1:5" s="1" customFormat="1" ht="12" customHeight="1" thickBot="1">
      <c r="A67" s="182" t="s">
        <v>32</v>
      </c>
      <c r="B67" s="289" t="s">
        <v>334</v>
      </c>
      <c r="C67" s="329">
        <f>+C53+C54</f>
        <v>2876883</v>
      </c>
      <c r="D67" s="329">
        <f>+D53+D54</f>
        <v>2907952</v>
      </c>
      <c r="E67" s="203">
        <f>+E53+E54</f>
        <v>2928530</v>
      </c>
    </row>
    <row r="68" spans="1:5" s="1" customFormat="1" ht="12" customHeight="1" thickBot="1">
      <c r="A68" s="183" t="s">
        <v>33</v>
      </c>
      <c r="B68" s="290" t="s">
        <v>265</v>
      </c>
      <c r="C68" s="331">
        <v>315</v>
      </c>
      <c r="D68" s="331"/>
      <c r="E68" s="214"/>
    </row>
    <row r="69" spans="1:5" s="1" customFormat="1" ht="12" customHeight="1" thickBot="1">
      <c r="A69" s="182" t="s">
        <v>34</v>
      </c>
      <c r="B69" s="289" t="s">
        <v>335</v>
      </c>
      <c r="C69" s="332">
        <f>+C67+C68</f>
        <v>2877198</v>
      </c>
      <c r="D69" s="332">
        <f>+D67+D68</f>
        <v>2907952</v>
      </c>
      <c r="E69" s="215">
        <f>+E67+E68</f>
        <v>2928530</v>
      </c>
    </row>
    <row r="70" spans="1:5" s="1" customFormat="1" ht="12" customHeight="1">
      <c r="A70" s="277"/>
      <c r="B70" s="278"/>
      <c r="C70" s="279"/>
      <c r="D70" s="280"/>
      <c r="E70" s="281"/>
    </row>
    <row r="71" spans="1:5" s="1" customFormat="1" ht="12" customHeight="1">
      <c r="A71" s="4"/>
      <c r="B71" s="5"/>
      <c r="C71" s="207"/>
      <c r="D71" s="495"/>
      <c r="E71" s="496"/>
    </row>
    <row r="72" spans="1:5" s="1" customFormat="1" ht="12" customHeight="1">
      <c r="A72" s="4"/>
      <c r="B72" s="5"/>
      <c r="C72" s="207"/>
      <c r="D72" s="495"/>
      <c r="E72" s="496"/>
    </row>
    <row r="73" spans="1:5" s="1" customFormat="1" ht="12" customHeight="1">
      <c r="A73" s="4"/>
      <c r="B73" s="5"/>
      <c r="C73" s="207"/>
      <c r="D73" s="495"/>
      <c r="E73" s="496"/>
    </row>
    <row r="74" spans="1:5" s="1" customFormat="1" ht="12" customHeight="1">
      <c r="A74" s="4"/>
      <c r="B74" s="5"/>
      <c r="C74" s="207"/>
      <c r="D74" s="495"/>
      <c r="E74" s="496"/>
    </row>
    <row r="75" spans="1:5" s="1" customFormat="1" ht="12" customHeight="1">
      <c r="A75" s="4"/>
      <c r="B75" s="5"/>
      <c r="C75" s="207"/>
      <c r="D75" s="495"/>
      <c r="E75" s="496"/>
    </row>
    <row r="76" spans="1:5" s="1" customFormat="1" ht="12" customHeight="1">
      <c r="A76" s="4"/>
      <c r="B76" s="5"/>
      <c r="C76" s="207"/>
      <c r="D76" s="495"/>
      <c r="E76" s="496"/>
    </row>
    <row r="77" spans="1:5" s="1" customFormat="1" ht="12" customHeight="1">
      <c r="A77" s="4"/>
      <c r="B77" s="5"/>
      <c r="C77" s="207"/>
      <c r="D77" s="495"/>
      <c r="E77" s="496"/>
    </row>
    <row r="78" spans="1:5" s="1" customFormat="1" ht="12" customHeight="1">
      <c r="A78" s="4"/>
      <c r="B78" s="5"/>
      <c r="C78" s="207"/>
      <c r="D78" s="495"/>
      <c r="E78" s="496"/>
    </row>
    <row r="79" spans="1:5" s="1" customFormat="1" ht="12" customHeight="1">
      <c r="A79" s="547" t="s">
        <v>50</v>
      </c>
      <c r="B79" s="547"/>
      <c r="C79" s="547"/>
      <c r="D79" s="547"/>
      <c r="E79" s="547"/>
    </row>
    <row r="80" spans="1:5" s="1" customFormat="1" ht="12" customHeight="1" thickBot="1">
      <c r="A80" s="550" t="s">
        <v>142</v>
      </c>
      <c r="B80" s="550"/>
      <c r="C80" s="300"/>
      <c r="D80" s="113"/>
      <c r="E80" s="213" t="s">
        <v>298</v>
      </c>
    </row>
    <row r="81" spans="1:6" s="1" customFormat="1" ht="24" customHeight="1" thickBot="1">
      <c r="A81" s="25" t="s">
        <v>19</v>
      </c>
      <c r="B81" s="26" t="s">
        <v>51</v>
      </c>
      <c r="C81" s="26" t="s">
        <v>3</v>
      </c>
      <c r="D81" s="26" t="s">
        <v>4</v>
      </c>
      <c r="E81" s="37" t="s">
        <v>277</v>
      </c>
      <c r="F81" s="118"/>
    </row>
    <row r="82" spans="1:6" s="1" customFormat="1" ht="12" customHeight="1" thickBot="1">
      <c r="A82" s="30">
        <v>1</v>
      </c>
      <c r="B82" s="31">
        <v>2</v>
      </c>
      <c r="C82" s="31">
        <v>3</v>
      </c>
      <c r="D82" s="31">
        <v>4</v>
      </c>
      <c r="E82" s="32">
        <v>5</v>
      </c>
      <c r="F82" s="118"/>
    </row>
    <row r="83" spans="1:6" s="1" customFormat="1" ht="15" customHeight="1" thickBot="1">
      <c r="A83" s="23" t="s">
        <v>21</v>
      </c>
      <c r="B83" s="29" t="s">
        <v>202</v>
      </c>
      <c r="C83" s="311">
        <f>+C84+C85+C86+C87+C88</f>
        <v>2357117</v>
      </c>
      <c r="D83" s="311">
        <f>+D84+D85+D86+D87+D88</f>
        <v>2405769</v>
      </c>
      <c r="E83" s="194">
        <f>+E84+E85+E86+E87+E88</f>
        <v>2114313</v>
      </c>
      <c r="F83" s="118"/>
    </row>
    <row r="84" spans="1:5" s="1" customFormat="1" ht="12.75" customHeight="1">
      <c r="A84" s="18" t="s">
        <v>106</v>
      </c>
      <c r="B84" s="10" t="s">
        <v>52</v>
      </c>
      <c r="C84" s="314">
        <v>998249</v>
      </c>
      <c r="D84" s="314">
        <v>938361</v>
      </c>
      <c r="E84" s="505">
        <v>722689</v>
      </c>
    </row>
    <row r="85" spans="1:5" ht="16.5" customHeight="1">
      <c r="A85" s="14" t="s">
        <v>107</v>
      </c>
      <c r="B85" s="7" t="s">
        <v>203</v>
      </c>
      <c r="C85" s="313">
        <v>248125</v>
      </c>
      <c r="D85" s="313">
        <v>240388</v>
      </c>
      <c r="E85" s="200">
        <v>157414</v>
      </c>
    </row>
    <row r="86" spans="1:5" ht="15.75">
      <c r="A86" s="14" t="s">
        <v>108</v>
      </c>
      <c r="B86" s="7" t="s">
        <v>136</v>
      </c>
      <c r="C86" s="319">
        <v>718287</v>
      </c>
      <c r="D86" s="319">
        <v>721454</v>
      </c>
      <c r="E86" s="526">
        <v>715528</v>
      </c>
    </row>
    <row r="87" spans="1:5" s="38" customFormat="1" ht="12" customHeight="1">
      <c r="A87" s="14" t="s">
        <v>109</v>
      </c>
      <c r="B87" s="11" t="s">
        <v>204</v>
      </c>
      <c r="C87" s="319">
        <v>15203</v>
      </c>
      <c r="D87" s="319">
        <v>15279</v>
      </c>
      <c r="E87" s="324"/>
    </row>
    <row r="88" spans="1:5" ht="12" customHeight="1">
      <c r="A88" s="14" t="s">
        <v>120</v>
      </c>
      <c r="B88" s="20" t="s">
        <v>205</v>
      </c>
      <c r="C88" s="319">
        <v>377253</v>
      </c>
      <c r="D88" s="319">
        <v>490287</v>
      </c>
      <c r="E88" s="324">
        <v>518682</v>
      </c>
    </row>
    <row r="89" spans="1:5" ht="12" customHeight="1">
      <c r="A89" s="14" t="s">
        <v>110</v>
      </c>
      <c r="B89" s="7" t="s">
        <v>226</v>
      </c>
      <c r="C89" s="319"/>
      <c r="D89" s="319"/>
      <c r="E89" s="324"/>
    </row>
    <row r="90" spans="1:5" ht="12" customHeight="1">
      <c r="A90" s="14" t="s">
        <v>111</v>
      </c>
      <c r="B90" s="114" t="s">
        <v>227</v>
      </c>
      <c r="C90" s="319">
        <v>228007</v>
      </c>
      <c r="D90" s="319">
        <v>266156</v>
      </c>
      <c r="E90" s="324">
        <v>262712</v>
      </c>
    </row>
    <row r="91" spans="1:5" ht="12" customHeight="1">
      <c r="A91" s="14" t="s">
        <v>121</v>
      </c>
      <c r="B91" s="114" t="s">
        <v>278</v>
      </c>
      <c r="C91" s="319"/>
      <c r="D91" s="319"/>
      <c r="E91" s="324">
        <v>183273</v>
      </c>
    </row>
    <row r="92" spans="1:5" ht="12" customHeight="1">
      <c r="A92" s="14" t="s">
        <v>122</v>
      </c>
      <c r="B92" s="115" t="s">
        <v>228</v>
      </c>
      <c r="C92" s="319">
        <v>149246</v>
      </c>
      <c r="D92" s="319">
        <v>102763</v>
      </c>
      <c r="E92" s="324">
        <v>47866</v>
      </c>
    </row>
    <row r="93" spans="1:5" ht="12" customHeight="1">
      <c r="A93" s="13" t="s">
        <v>123</v>
      </c>
      <c r="B93" s="116" t="s">
        <v>229</v>
      </c>
      <c r="C93" s="319"/>
      <c r="D93" s="319"/>
      <c r="E93" s="324"/>
    </row>
    <row r="94" spans="1:5" ht="12" customHeight="1">
      <c r="A94" s="14" t="s">
        <v>124</v>
      </c>
      <c r="B94" s="116" t="s">
        <v>230</v>
      </c>
      <c r="C94" s="319">
        <v>59151</v>
      </c>
      <c r="D94" s="319">
        <v>62421</v>
      </c>
      <c r="E94" s="324">
        <v>24831</v>
      </c>
    </row>
    <row r="95" spans="1:5" ht="12" customHeight="1" thickBot="1">
      <c r="A95" s="19" t="s">
        <v>126</v>
      </c>
      <c r="B95" s="117" t="s">
        <v>231</v>
      </c>
      <c r="C95" s="333"/>
      <c r="D95" s="333"/>
      <c r="E95" s="208"/>
    </row>
    <row r="96" spans="1:5" ht="12" customHeight="1" thickBot="1">
      <c r="A96" s="21" t="s">
        <v>22</v>
      </c>
      <c r="B96" s="28" t="s">
        <v>308</v>
      </c>
      <c r="C96" s="312">
        <f>+C97+C98+C99</f>
        <v>159120</v>
      </c>
      <c r="D96" s="312">
        <f>+D97+D98+D99</f>
        <v>54553</v>
      </c>
      <c r="E96" s="195">
        <f>+E97+E98+E99</f>
        <v>328151</v>
      </c>
    </row>
    <row r="97" spans="1:5" ht="12" customHeight="1">
      <c r="A97" s="16" t="s">
        <v>112</v>
      </c>
      <c r="B97" s="7" t="s">
        <v>279</v>
      </c>
      <c r="C97" s="318">
        <v>93772</v>
      </c>
      <c r="D97" s="318">
        <v>30700</v>
      </c>
      <c r="E97" s="511">
        <v>211997</v>
      </c>
    </row>
    <row r="98" spans="1:5" ht="12" customHeight="1">
      <c r="A98" s="16" t="s">
        <v>113</v>
      </c>
      <c r="B98" s="12" t="s">
        <v>206</v>
      </c>
      <c r="C98" s="313">
        <v>38395</v>
      </c>
      <c r="D98" s="313">
        <v>444</v>
      </c>
      <c r="E98" s="527">
        <v>105564</v>
      </c>
    </row>
    <row r="99" spans="1:5" ht="12" customHeight="1">
      <c r="A99" s="16" t="s">
        <v>114</v>
      </c>
      <c r="B99" s="173" t="s">
        <v>309</v>
      </c>
      <c r="C99" s="313">
        <v>26953</v>
      </c>
      <c r="D99" s="313">
        <v>23409</v>
      </c>
      <c r="E99" s="154">
        <v>10590</v>
      </c>
    </row>
    <row r="100" spans="1:5" ht="12" customHeight="1">
      <c r="A100" s="16" t="s">
        <v>115</v>
      </c>
      <c r="B100" s="173" t="s">
        <v>378</v>
      </c>
      <c r="C100" s="313"/>
      <c r="D100" s="313"/>
      <c r="E100" s="154"/>
    </row>
    <row r="101" spans="1:5" ht="12" customHeight="1">
      <c r="A101" s="16" t="s">
        <v>116</v>
      </c>
      <c r="B101" s="173" t="s">
        <v>310</v>
      </c>
      <c r="C101" s="313">
        <v>8328</v>
      </c>
      <c r="D101" s="313"/>
      <c r="E101" s="154">
        <v>10590</v>
      </c>
    </row>
    <row r="102" spans="1:5" ht="12" customHeight="1">
      <c r="A102" s="16" t="s">
        <v>125</v>
      </c>
      <c r="B102" s="173" t="s">
        <v>311</v>
      </c>
      <c r="C102" s="313"/>
      <c r="D102" s="313"/>
      <c r="E102" s="150"/>
    </row>
    <row r="103" spans="1:5" ht="12" customHeight="1">
      <c r="A103" s="16" t="s">
        <v>127</v>
      </c>
      <c r="B103" s="291" t="s">
        <v>282</v>
      </c>
      <c r="C103" s="313"/>
      <c r="D103" s="313"/>
      <c r="E103" s="150"/>
    </row>
    <row r="104" spans="1:5" ht="12.75" customHeight="1">
      <c r="A104" s="16" t="s">
        <v>207</v>
      </c>
      <c r="B104" s="291" t="s">
        <v>283</v>
      </c>
      <c r="C104" s="313"/>
      <c r="D104" s="313"/>
      <c r="E104" s="150"/>
    </row>
    <row r="105" spans="1:5" ht="18.75" customHeight="1">
      <c r="A105" s="16" t="s">
        <v>208</v>
      </c>
      <c r="B105" s="291" t="s">
        <v>281</v>
      </c>
      <c r="C105" s="313"/>
      <c r="D105" s="313">
        <v>9752</v>
      </c>
      <c r="E105" s="150"/>
    </row>
    <row r="106" spans="1:5" ht="34.5" thickBot="1">
      <c r="A106" s="13" t="s">
        <v>209</v>
      </c>
      <c r="B106" s="292" t="s">
        <v>280</v>
      </c>
      <c r="C106" s="319"/>
      <c r="D106" s="319">
        <v>1633</v>
      </c>
      <c r="E106" s="153"/>
    </row>
    <row r="107" spans="1:5" ht="12" customHeight="1" thickBot="1">
      <c r="A107" s="21" t="s">
        <v>23</v>
      </c>
      <c r="B107" s="104" t="s">
        <v>312</v>
      </c>
      <c r="C107" s="312">
        <f>+C108+C109</f>
        <v>0</v>
      </c>
      <c r="D107" s="312">
        <f>+D108+D109</f>
        <v>4990</v>
      </c>
      <c r="E107" s="195">
        <f>+E108+E109</f>
        <v>91231</v>
      </c>
    </row>
    <row r="108" spans="1:5" ht="12" customHeight="1">
      <c r="A108" s="16" t="s">
        <v>86</v>
      </c>
      <c r="B108" s="9" t="s">
        <v>61</v>
      </c>
      <c r="C108" s="318"/>
      <c r="D108" s="318">
        <v>604</v>
      </c>
      <c r="E108" s="528">
        <v>82880</v>
      </c>
    </row>
    <row r="109" spans="1:5" ht="12" customHeight="1" thickBot="1">
      <c r="A109" s="17" t="s">
        <v>87</v>
      </c>
      <c r="B109" s="12" t="s">
        <v>62</v>
      </c>
      <c r="C109" s="319"/>
      <c r="D109" s="319">
        <v>4386</v>
      </c>
      <c r="E109" s="526">
        <v>8351</v>
      </c>
    </row>
    <row r="110" spans="1:5" ht="12" customHeight="1" thickBot="1">
      <c r="A110" s="177" t="s">
        <v>24</v>
      </c>
      <c r="B110" s="172" t="s">
        <v>284</v>
      </c>
      <c r="C110" s="327">
        <v>43</v>
      </c>
      <c r="D110" s="327"/>
      <c r="E110" s="301"/>
    </row>
    <row r="111" spans="1:5" ht="12" customHeight="1" thickBot="1">
      <c r="A111" s="169" t="s">
        <v>25</v>
      </c>
      <c r="B111" s="170" t="s">
        <v>146</v>
      </c>
      <c r="C111" s="311">
        <f>+C83+C96+C107+C110</f>
        <v>2516280</v>
      </c>
      <c r="D111" s="311">
        <f>+D83+D96+D107+D110</f>
        <v>2465312</v>
      </c>
      <c r="E111" s="194">
        <f>+E83+E96+E107+E110</f>
        <v>2533695</v>
      </c>
    </row>
    <row r="112" spans="1:5" ht="12" customHeight="1" thickBot="1">
      <c r="A112" s="177" t="s">
        <v>26</v>
      </c>
      <c r="B112" s="172" t="s">
        <v>379</v>
      </c>
      <c r="C112" s="312">
        <f>+C113+C121</f>
        <v>282776</v>
      </c>
      <c r="D112" s="312">
        <f>+D113+D121</f>
        <v>442640</v>
      </c>
      <c r="E112" s="503">
        <f>+E113+E121</f>
        <v>394835</v>
      </c>
    </row>
    <row r="113" spans="1:5" ht="12" customHeight="1" thickBot="1">
      <c r="A113" s="184" t="s">
        <v>93</v>
      </c>
      <c r="B113" s="293" t="s">
        <v>380</v>
      </c>
      <c r="C113" s="312">
        <f>+C114+C115+C116+C117+C118+C119+C120</f>
        <v>282776</v>
      </c>
      <c r="D113" s="312">
        <f>+D114+D115+D116+D117+D118+D119+D120</f>
        <v>442640</v>
      </c>
      <c r="E113" s="306">
        <f>+E114+E115+E116+E117+E118+E119+E120</f>
        <v>371096</v>
      </c>
    </row>
    <row r="114" spans="1:5" ht="12" customHeight="1">
      <c r="A114" s="185" t="s">
        <v>96</v>
      </c>
      <c r="B114" s="186" t="s">
        <v>285</v>
      </c>
      <c r="C114" s="334"/>
      <c r="D114" s="334"/>
      <c r="E114" s="216"/>
    </row>
    <row r="115" spans="1:5" ht="12" customHeight="1">
      <c r="A115" s="178" t="s">
        <v>97</v>
      </c>
      <c r="B115" s="173" t="s">
        <v>286</v>
      </c>
      <c r="C115" s="335">
        <v>63432</v>
      </c>
      <c r="D115" s="335"/>
      <c r="E115" s="217"/>
    </row>
    <row r="116" spans="1:5" ht="12" customHeight="1">
      <c r="A116" s="178" t="s">
        <v>98</v>
      </c>
      <c r="B116" s="173" t="s">
        <v>287</v>
      </c>
      <c r="C116" s="335"/>
      <c r="D116" s="335">
        <v>379572</v>
      </c>
      <c r="E116" s="217">
        <v>371096</v>
      </c>
    </row>
    <row r="117" spans="1:5" ht="12" customHeight="1">
      <c r="A117" s="178" t="s">
        <v>99</v>
      </c>
      <c r="B117" s="173" t="s">
        <v>288</v>
      </c>
      <c r="C117" s="335">
        <v>219344</v>
      </c>
      <c r="D117" s="335">
        <v>63068</v>
      </c>
      <c r="E117" s="217"/>
    </row>
    <row r="118" spans="1:5" ht="12" customHeight="1">
      <c r="A118" s="178" t="s">
        <v>193</v>
      </c>
      <c r="B118" s="173" t="s">
        <v>289</v>
      </c>
      <c r="C118" s="335"/>
      <c r="D118" s="335"/>
      <c r="E118" s="217"/>
    </row>
    <row r="119" spans="1:5" ht="12" customHeight="1">
      <c r="A119" s="178" t="s">
        <v>210</v>
      </c>
      <c r="B119" s="173" t="s">
        <v>290</v>
      </c>
      <c r="C119" s="335"/>
      <c r="D119" s="335"/>
      <c r="E119" s="217"/>
    </row>
    <row r="120" spans="1:5" ht="12" customHeight="1" thickBot="1">
      <c r="A120" s="187" t="s">
        <v>211</v>
      </c>
      <c r="B120" s="188" t="s">
        <v>291</v>
      </c>
      <c r="C120" s="336"/>
      <c r="D120" s="336"/>
      <c r="E120" s="218"/>
    </row>
    <row r="121" spans="1:5" ht="12" customHeight="1" thickBot="1">
      <c r="A121" s="184" t="s">
        <v>94</v>
      </c>
      <c r="B121" s="293" t="s">
        <v>381</v>
      </c>
      <c r="C121" s="312">
        <f>+C122+C123+C124+C125+C126+C127+C128+C129</f>
        <v>0</v>
      </c>
      <c r="D121" s="312">
        <f>+D122+D123+D124+D125+D126+D127+D128+D129</f>
        <v>0</v>
      </c>
      <c r="E121" s="306">
        <f>+E122+E123+E124+E125+E126+E127+E128+E129</f>
        <v>23739</v>
      </c>
    </row>
    <row r="122" spans="1:5" ht="12" customHeight="1">
      <c r="A122" s="185" t="s">
        <v>102</v>
      </c>
      <c r="B122" s="186" t="s">
        <v>285</v>
      </c>
      <c r="C122" s="334"/>
      <c r="D122" s="334"/>
      <c r="E122" s="216"/>
    </row>
    <row r="123" spans="1:5" ht="12" customHeight="1">
      <c r="A123" s="178" t="s">
        <v>103</v>
      </c>
      <c r="B123" s="173" t="s">
        <v>292</v>
      </c>
      <c r="C123" s="335"/>
      <c r="D123" s="335"/>
      <c r="E123" s="217"/>
    </row>
    <row r="124" spans="1:5" ht="12" customHeight="1">
      <c r="A124" s="178" t="s">
        <v>104</v>
      </c>
      <c r="B124" s="173" t="s">
        <v>287</v>
      </c>
      <c r="C124" s="335"/>
      <c r="D124" s="335"/>
      <c r="E124" s="217"/>
    </row>
    <row r="125" spans="1:5" ht="12" customHeight="1">
      <c r="A125" s="178" t="s">
        <v>105</v>
      </c>
      <c r="B125" s="173" t="s">
        <v>288</v>
      </c>
      <c r="C125" s="335"/>
      <c r="D125" s="335"/>
      <c r="E125" s="217">
        <v>23739</v>
      </c>
    </row>
    <row r="126" spans="1:5" ht="12" customHeight="1">
      <c r="A126" s="178" t="s">
        <v>194</v>
      </c>
      <c r="B126" s="173" t="s">
        <v>289</v>
      </c>
      <c r="C126" s="335"/>
      <c r="D126" s="335"/>
      <c r="E126" s="217"/>
    </row>
    <row r="127" spans="1:5" ht="12" customHeight="1">
      <c r="A127" s="178" t="s">
        <v>212</v>
      </c>
      <c r="B127" s="173" t="s">
        <v>293</v>
      </c>
      <c r="C127" s="335"/>
      <c r="D127" s="335"/>
      <c r="E127" s="217"/>
    </row>
    <row r="128" spans="1:5" ht="12" customHeight="1">
      <c r="A128" s="178" t="s">
        <v>213</v>
      </c>
      <c r="B128" s="173" t="s">
        <v>291</v>
      </c>
      <c r="C128" s="335"/>
      <c r="D128" s="335"/>
      <c r="E128" s="217"/>
    </row>
    <row r="129" spans="1:5" ht="12" customHeight="1" thickBot="1">
      <c r="A129" s="187" t="s">
        <v>214</v>
      </c>
      <c r="B129" s="188" t="s">
        <v>382</v>
      </c>
      <c r="C129" s="336"/>
      <c r="D129" s="336"/>
      <c r="E129" s="218"/>
    </row>
    <row r="130" spans="1:5" ht="12" customHeight="1" thickBot="1">
      <c r="A130" s="177" t="s">
        <v>27</v>
      </c>
      <c r="B130" s="289" t="s">
        <v>294</v>
      </c>
      <c r="C130" s="337">
        <f>+C111+C112</f>
        <v>2799056</v>
      </c>
      <c r="D130" s="337">
        <f>+D111+D112</f>
        <v>2907952</v>
      </c>
      <c r="E130" s="209">
        <f>+E111+E112</f>
        <v>2928530</v>
      </c>
    </row>
    <row r="131" spans="1:5" ht="12" customHeight="1" thickBot="1">
      <c r="A131" s="177" t="s">
        <v>28</v>
      </c>
      <c r="B131" s="289" t="s">
        <v>295</v>
      </c>
      <c r="C131" s="338">
        <v>-67269</v>
      </c>
      <c r="D131" s="338"/>
      <c r="E131" s="210"/>
    </row>
    <row r="132" spans="1:5" ht="12" customHeight="1" thickBot="1">
      <c r="A132" s="189" t="s">
        <v>29</v>
      </c>
      <c r="B132" s="290" t="s">
        <v>296</v>
      </c>
      <c r="C132" s="329">
        <f>+C130+C131</f>
        <v>2731787</v>
      </c>
      <c r="D132" s="329">
        <f>+D130+D131</f>
        <v>2907952</v>
      </c>
      <c r="E132" s="203">
        <f>+E130+E131</f>
        <v>2928530</v>
      </c>
    </row>
    <row r="133" ht="12" customHeight="1">
      <c r="C133" s="299"/>
    </row>
    <row r="134" ht="12" customHeight="1">
      <c r="C134" s="299"/>
    </row>
    <row r="135" ht="12" customHeight="1">
      <c r="C135" s="299"/>
    </row>
    <row r="136" ht="12" customHeight="1">
      <c r="C136" s="299"/>
    </row>
    <row r="137" ht="12" customHeight="1">
      <c r="C137" s="299"/>
    </row>
    <row r="138" spans="3:6" ht="15" customHeight="1">
      <c r="C138" s="105"/>
      <c r="D138" s="105"/>
      <c r="E138" s="105"/>
      <c r="F138" s="105"/>
    </row>
    <row r="139" s="1" customFormat="1" ht="12.75" customHeight="1"/>
    <row r="140" ht="15.75">
      <c r="C140" s="299"/>
    </row>
    <row r="141" ht="15.75">
      <c r="C141" s="299"/>
    </row>
    <row r="142" ht="15.75">
      <c r="C142" s="299"/>
    </row>
    <row r="143" ht="16.5" customHeight="1">
      <c r="C143" s="299"/>
    </row>
    <row r="144" ht="15.75">
      <c r="C144" s="299"/>
    </row>
    <row r="145" ht="15.75">
      <c r="C145" s="299"/>
    </row>
    <row r="146" ht="15.75">
      <c r="C146" s="299"/>
    </row>
    <row r="147" ht="15.75">
      <c r="C147" s="299"/>
    </row>
    <row r="148" ht="15.75">
      <c r="C148" s="299"/>
    </row>
    <row r="149" ht="15.75">
      <c r="C149" s="299"/>
    </row>
    <row r="150" ht="15.75">
      <c r="C150" s="299"/>
    </row>
    <row r="151" ht="15.75">
      <c r="C151" s="299"/>
    </row>
    <row r="152" ht="15.75">
      <c r="C152" s="299"/>
    </row>
  </sheetData>
  <sheetProtection/>
  <mergeCells count="4">
    <mergeCell ref="A3:E3"/>
    <mergeCell ref="A79:E79"/>
    <mergeCell ref="A80:B80"/>
    <mergeCell ref="A4:B4"/>
  </mergeCells>
  <printOptions horizontalCentered="1"/>
  <pageMargins left="0.7874015748031497" right="0.7874015748031497" top="1.4566929133858268" bottom="0.87" header="0.7874015748031497" footer="0.58"/>
  <pageSetup fitToHeight="2" fitToWidth="3" horizontalDpi="600" verticalDpi="600" orientation="portrait" paperSize="9" scale="85" r:id="rId1"/>
  <headerFooter alignWithMargins="0">
    <oddHeader>&amp;C&amp;"Times New Roman CE,Félkövér"&amp;12&amp;UTájékoztató kimutatások, mérlegek&amp;U
Tiszavasvári Önkormányzat
2012. ÉVI KÖLTSÉGVETÉSÉNEK MÉRLEGE&amp;R&amp;"Times New Roman CE,Félkövér dőlt"&amp;11 10.m. 2/2014.(I.31.) önk. r.-hez
 1. táj. tábla a 4/2013.(II.15.) önk. r.-hez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Munka21"/>
  <dimension ref="A1:D32"/>
  <sheetViews>
    <sheetView workbookViewId="0" topLeftCell="A1">
      <selection activeCell="G6" sqref="G6"/>
    </sheetView>
  </sheetViews>
  <sheetFormatPr defaultColWidth="9.00390625" defaultRowHeight="12.75"/>
  <cols>
    <col min="1" max="1" width="5.875" style="75" customWidth="1"/>
    <col min="2" max="2" width="54.875" style="2" customWidth="1"/>
    <col min="3" max="4" width="17.625" style="2" customWidth="1"/>
    <col min="5" max="16384" width="9.375" style="2" customWidth="1"/>
  </cols>
  <sheetData>
    <row r="1" spans="2:4" ht="31.5" customHeight="1">
      <c r="B1" s="571" t="s">
        <v>5</v>
      </c>
      <c r="C1" s="571"/>
      <c r="D1" s="571"/>
    </row>
    <row r="2" spans="1:4" s="63" customFormat="1" ht="16.5" thickBot="1">
      <c r="A2" s="62"/>
      <c r="B2" s="282"/>
      <c r="D2" s="42" t="s">
        <v>63</v>
      </c>
    </row>
    <row r="3" spans="1:4" s="65" customFormat="1" ht="48" customHeight="1" thickBot="1">
      <c r="A3" s="64" t="s">
        <v>19</v>
      </c>
      <c r="B3" s="139" t="s">
        <v>20</v>
      </c>
      <c r="C3" s="139" t="s">
        <v>71</v>
      </c>
      <c r="D3" s="140" t="s">
        <v>72</v>
      </c>
    </row>
    <row r="4" spans="1:4" s="65" customFormat="1" ht="13.5" customHeight="1" thickBot="1">
      <c r="A4" s="33">
        <v>1</v>
      </c>
      <c r="B4" s="141">
        <v>2</v>
      </c>
      <c r="C4" s="141">
        <v>3</v>
      </c>
      <c r="D4" s="142">
        <v>4</v>
      </c>
    </row>
    <row r="5" spans="1:4" ht="18" customHeight="1">
      <c r="A5" s="110" t="s">
        <v>21</v>
      </c>
      <c r="B5" s="143" t="s">
        <v>160</v>
      </c>
      <c r="C5" s="108"/>
      <c r="D5" s="66"/>
    </row>
    <row r="6" spans="1:4" ht="18" customHeight="1">
      <c r="A6" s="67" t="s">
        <v>22</v>
      </c>
      <c r="B6" s="144" t="s">
        <v>161</v>
      </c>
      <c r="C6" s="109"/>
      <c r="D6" s="69"/>
    </row>
    <row r="7" spans="1:4" ht="18" customHeight="1">
      <c r="A7" s="67" t="s">
        <v>23</v>
      </c>
      <c r="B7" s="144" t="s">
        <v>128</v>
      </c>
      <c r="C7" s="109"/>
      <c r="D7" s="69"/>
    </row>
    <row r="8" spans="1:4" ht="18" customHeight="1">
      <c r="A8" s="67" t="s">
        <v>24</v>
      </c>
      <c r="B8" s="144" t="s">
        <v>129</v>
      </c>
      <c r="C8" s="109"/>
      <c r="D8" s="69"/>
    </row>
    <row r="9" spans="1:4" ht="18" customHeight="1">
      <c r="A9" s="67" t="s">
        <v>25</v>
      </c>
      <c r="B9" s="144" t="s">
        <v>152</v>
      </c>
      <c r="C9" s="109">
        <v>374494</v>
      </c>
      <c r="D9" s="69">
        <v>31300</v>
      </c>
    </row>
    <row r="10" spans="1:4" ht="18" customHeight="1">
      <c r="A10" s="67" t="s">
        <v>26</v>
      </c>
      <c r="B10" s="144" t="s">
        <v>153</v>
      </c>
      <c r="C10" s="109">
        <v>103000</v>
      </c>
      <c r="D10" s="69">
        <v>28000</v>
      </c>
    </row>
    <row r="11" spans="1:4" ht="18" customHeight="1">
      <c r="A11" s="67" t="s">
        <v>27</v>
      </c>
      <c r="B11" s="145" t="s">
        <v>154</v>
      </c>
      <c r="C11" s="109"/>
      <c r="D11" s="69"/>
    </row>
    <row r="12" spans="1:4" ht="18" customHeight="1">
      <c r="A12" s="67" t="s">
        <v>28</v>
      </c>
      <c r="B12" s="145" t="s">
        <v>155</v>
      </c>
      <c r="C12" s="109">
        <v>500</v>
      </c>
      <c r="D12" s="69">
        <v>0</v>
      </c>
    </row>
    <row r="13" spans="1:4" ht="18" customHeight="1">
      <c r="A13" s="67" t="s">
        <v>29</v>
      </c>
      <c r="B13" s="145" t="s">
        <v>156</v>
      </c>
      <c r="C13" s="109">
        <v>46000</v>
      </c>
      <c r="D13" s="69">
        <v>1000</v>
      </c>
    </row>
    <row r="14" spans="1:4" ht="18" customHeight="1">
      <c r="A14" s="67" t="s">
        <v>30</v>
      </c>
      <c r="B14" s="145" t="s">
        <v>157</v>
      </c>
      <c r="C14" s="109"/>
      <c r="D14" s="69"/>
    </row>
    <row r="15" spans="1:4" ht="18" customHeight="1">
      <c r="A15" s="67" t="s">
        <v>31</v>
      </c>
      <c r="B15" s="145" t="s">
        <v>158</v>
      </c>
      <c r="C15" s="109"/>
      <c r="D15" s="69"/>
    </row>
    <row r="16" spans="1:4" ht="22.5" customHeight="1">
      <c r="A16" s="67" t="s">
        <v>32</v>
      </c>
      <c r="B16" s="145" t="s">
        <v>159</v>
      </c>
      <c r="C16" s="542">
        <v>239691</v>
      </c>
      <c r="D16" s="69"/>
    </row>
    <row r="17" spans="1:4" ht="18" customHeight="1">
      <c r="A17" s="67" t="s">
        <v>33</v>
      </c>
      <c r="B17" s="144" t="s">
        <v>130</v>
      </c>
      <c r="C17" s="109">
        <v>66300</v>
      </c>
      <c r="D17" s="69">
        <v>2300</v>
      </c>
    </row>
    <row r="18" spans="1:4" ht="18" customHeight="1">
      <c r="A18" s="67" t="s">
        <v>34</v>
      </c>
      <c r="B18" s="144" t="s">
        <v>7</v>
      </c>
      <c r="C18" s="109"/>
      <c r="D18" s="69"/>
    </row>
    <row r="19" spans="1:4" ht="18" customHeight="1">
      <c r="A19" s="67" t="s">
        <v>35</v>
      </c>
      <c r="B19" s="144" t="s">
        <v>6</v>
      </c>
      <c r="C19" s="109"/>
      <c r="D19" s="69"/>
    </row>
    <row r="20" spans="1:4" ht="18" customHeight="1">
      <c r="A20" s="67" t="s">
        <v>36</v>
      </c>
      <c r="B20" s="144" t="s">
        <v>131</v>
      </c>
      <c r="C20" s="109"/>
      <c r="D20" s="69"/>
    </row>
    <row r="21" spans="1:4" ht="18" customHeight="1">
      <c r="A21" s="67" t="s">
        <v>37</v>
      </c>
      <c r="B21" s="144" t="s">
        <v>132</v>
      </c>
      <c r="C21" s="109"/>
      <c r="D21" s="69"/>
    </row>
    <row r="22" spans="1:4" ht="18" customHeight="1">
      <c r="A22" s="67" t="s">
        <v>38</v>
      </c>
      <c r="B22" s="103"/>
      <c r="C22" s="68"/>
      <c r="D22" s="69"/>
    </row>
    <row r="23" spans="1:4" ht="18" customHeight="1">
      <c r="A23" s="67" t="s">
        <v>39</v>
      </c>
      <c r="B23" s="70"/>
      <c r="C23" s="68"/>
      <c r="D23" s="69"/>
    </row>
    <row r="24" spans="1:4" ht="18" customHeight="1">
      <c r="A24" s="67" t="s">
        <v>40</v>
      </c>
      <c r="B24" s="70"/>
      <c r="C24" s="68"/>
      <c r="D24" s="69"/>
    </row>
    <row r="25" spans="1:4" ht="18" customHeight="1">
      <c r="A25" s="67" t="s">
        <v>41</v>
      </c>
      <c r="B25" s="70"/>
      <c r="C25" s="68"/>
      <c r="D25" s="69"/>
    </row>
    <row r="26" spans="1:4" ht="18" customHeight="1">
      <c r="A26" s="67" t="s">
        <v>42</v>
      </c>
      <c r="B26" s="70"/>
      <c r="C26" s="68"/>
      <c r="D26" s="69"/>
    </row>
    <row r="27" spans="1:4" ht="18" customHeight="1">
      <c r="A27" s="67" t="s">
        <v>43</v>
      </c>
      <c r="B27" s="70"/>
      <c r="C27" s="68"/>
      <c r="D27" s="69"/>
    </row>
    <row r="28" spans="1:4" ht="18" customHeight="1">
      <c r="A28" s="67" t="s">
        <v>44</v>
      </c>
      <c r="B28" s="70"/>
      <c r="C28" s="68"/>
      <c r="D28" s="69"/>
    </row>
    <row r="29" spans="1:4" ht="18" customHeight="1">
      <c r="A29" s="67" t="s">
        <v>45</v>
      </c>
      <c r="B29" s="70"/>
      <c r="C29" s="68"/>
      <c r="D29" s="69"/>
    </row>
    <row r="30" spans="1:4" ht="18" customHeight="1" thickBot="1">
      <c r="A30" s="111" t="s">
        <v>46</v>
      </c>
      <c r="B30" s="71"/>
      <c r="C30" s="72"/>
      <c r="D30" s="73"/>
    </row>
    <row r="31" spans="1:4" ht="18" customHeight="1" thickBot="1">
      <c r="A31" s="34" t="s">
        <v>47</v>
      </c>
      <c r="B31" s="146" t="s">
        <v>54</v>
      </c>
      <c r="C31" s="147">
        <f>SUM(C5:C30)</f>
        <v>829985</v>
      </c>
      <c r="D31" s="148">
        <f>SUM(D5:D30)</f>
        <v>62600</v>
      </c>
    </row>
    <row r="32" spans="1:4" ht="8.25" customHeight="1">
      <c r="A32" s="74"/>
      <c r="B32" s="570"/>
      <c r="C32" s="570"/>
      <c r="D32" s="570"/>
    </row>
  </sheetData>
  <sheetProtection/>
  <mergeCells count="2">
    <mergeCell ref="B32:D32"/>
    <mergeCell ref="B1:D1"/>
  </mergeCells>
  <printOptions horizontalCentered="1"/>
  <pageMargins left="0.7874015748031497" right="0.7874015748031497" top="1.06" bottom="0.984251968503937" header="0.7874015748031497" footer="0.7874015748031497"/>
  <pageSetup horizontalDpi="300" verticalDpi="300" orientation="portrait" paperSize="9" scale="95" r:id="rId1"/>
  <headerFooter alignWithMargins="0">
    <oddHeader xml:space="preserve">&amp;R&amp;"Times New Roman CE,Dőlt"&amp;11 11. sz. 2/2014.(I.31.) önk. r-hez &amp;"Times New Roman CE,Félkövér dőlt"3. tájékoztató tábla 4/2013.(II.15.) önkormányzati rendelethez 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Munka42"/>
  <dimension ref="A1:O83"/>
  <sheetViews>
    <sheetView tabSelected="1" workbookViewId="0" topLeftCell="A1">
      <selection activeCell="N24" sqref="N24"/>
    </sheetView>
  </sheetViews>
  <sheetFormatPr defaultColWidth="9.00390625" defaultRowHeight="12.75"/>
  <cols>
    <col min="1" max="1" width="4.875" style="79" customWidth="1"/>
    <col min="2" max="2" width="28.875" style="97" customWidth="1"/>
    <col min="3" max="4" width="9.00390625" style="97" customWidth="1"/>
    <col min="5" max="5" width="9.50390625" style="97" customWidth="1"/>
    <col min="6" max="6" width="8.875" style="97" customWidth="1"/>
    <col min="7" max="7" width="8.625" style="97" customWidth="1"/>
    <col min="8" max="8" width="8.875" style="97" customWidth="1"/>
    <col min="9" max="9" width="8.125" style="97" customWidth="1"/>
    <col min="10" max="14" width="9.50390625" style="97" customWidth="1"/>
    <col min="15" max="15" width="12.625" style="79" customWidth="1"/>
    <col min="16" max="16384" width="9.375" style="97" customWidth="1"/>
  </cols>
  <sheetData>
    <row r="1" spans="1:15" ht="31.5" customHeight="1">
      <c r="A1" s="573" t="s">
        <v>8</v>
      </c>
      <c r="B1" s="574"/>
      <c r="C1" s="574"/>
      <c r="D1" s="574"/>
      <c r="E1" s="574"/>
      <c r="F1" s="574"/>
      <c r="G1" s="574"/>
      <c r="H1" s="574"/>
      <c r="I1" s="574"/>
      <c r="J1" s="574"/>
      <c r="K1" s="574"/>
      <c r="L1" s="574"/>
      <c r="M1" s="574"/>
      <c r="N1" s="574"/>
      <c r="O1" s="574"/>
    </row>
    <row r="2" ht="16.5" thickBot="1">
      <c r="O2" s="3" t="s">
        <v>55</v>
      </c>
    </row>
    <row r="3" spans="1:15" s="79" customFormat="1" ht="25.5" customHeight="1" thickBot="1">
      <c r="A3" s="76" t="s">
        <v>19</v>
      </c>
      <c r="B3" s="77" t="s">
        <v>64</v>
      </c>
      <c r="C3" s="77" t="s">
        <v>73</v>
      </c>
      <c r="D3" s="77" t="s">
        <v>74</v>
      </c>
      <c r="E3" s="77" t="s">
        <v>75</v>
      </c>
      <c r="F3" s="77" t="s">
        <v>76</v>
      </c>
      <c r="G3" s="77" t="s">
        <v>77</v>
      </c>
      <c r="H3" s="77" t="s">
        <v>78</v>
      </c>
      <c r="I3" s="77" t="s">
        <v>79</v>
      </c>
      <c r="J3" s="77" t="s">
        <v>80</v>
      </c>
      <c r="K3" s="77" t="s">
        <v>81</v>
      </c>
      <c r="L3" s="77" t="s">
        <v>82</v>
      </c>
      <c r="M3" s="77" t="s">
        <v>83</v>
      </c>
      <c r="N3" s="77" t="s">
        <v>84</v>
      </c>
      <c r="O3" s="78" t="s">
        <v>54</v>
      </c>
    </row>
    <row r="4" spans="1:15" s="81" customFormat="1" ht="15" customHeight="1" thickBot="1">
      <c r="A4" s="80" t="s">
        <v>21</v>
      </c>
      <c r="B4" s="572" t="s">
        <v>56</v>
      </c>
      <c r="C4" s="540"/>
      <c r="D4" s="540"/>
      <c r="E4" s="540"/>
      <c r="F4" s="540"/>
      <c r="G4" s="540"/>
      <c r="H4" s="540"/>
      <c r="I4" s="540"/>
      <c r="J4" s="540"/>
      <c r="K4" s="540"/>
      <c r="L4" s="540"/>
      <c r="M4" s="540"/>
      <c r="N4" s="540"/>
      <c r="O4" s="531"/>
    </row>
    <row r="5" spans="1:15" s="81" customFormat="1" ht="15" customHeight="1">
      <c r="A5" s="82" t="s">
        <v>22</v>
      </c>
      <c r="B5" s="83" t="s">
        <v>180</v>
      </c>
      <c r="C5" s="84">
        <v>2000</v>
      </c>
      <c r="D5" s="84"/>
      <c r="E5" s="84">
        <v>120000</v>
      </c>
      <c r="F5" s="84">
        <v>9000</v>
      </c>
      <c r="G5" s="84">
        <v>4000</v>
      </c>
      <c r="H5" s="84">
        <v>166</v>
      </c>
      <c r="I5" s="84"/>
      <c r="J5" s="84"/>
      <c r="K5" s="84">
        <v>120000</v>
      </c>
      <c r="L5" s="84">
        <v>8000</v>
      </c>
      <c r="M5" s="84">
        <v>4000</v>
      </c>
      <c r="N5" s="543">
        <v>104000</v>
      </c>
      <c r="O5" s="85">
        <f aca="true" t="shared" si="0" ref="O5:O14">SUM(C5:N5)</f>
        <v>371166</v>
      </c>
    </row>
    <row r="6" spans="1:15" s="89" customFormat="1" ht="13.5" customHeight="1">
      <c r="A6" s="86" t="s">
        <v>23</v>
      </c>
      <c r="B6" s="157" t="s">
        <v>57</v>
      </c>
      <c r="C6" s="87">
        <v>23000</v>
      </c>
      <c r="D6" s="87">
        <v>23000</v>
      </c>
      <c r="E6" s="87">
        <v>25000</v>
      </c>
      <c r="F6" s="87">
        <v>26000</v>
      </c>
      <c r="G6" s="87">
        <v>25000</v>
      </c>
      <c r="H6" s="87">
        <v>14000</v>
      </c>
      <c r="I6" s="500">
        <v>17196</v>
      </c>
      <c r="J6" s="500">
        <v>18144</v>
      </c>
      <c r="K6" s="500">
        <v>23738</v>
      </c>
      <c r="L6" s="500">
        <v>40446</v>
      </c>
      <c r="M6" s="500">
        <v>40446</v>
      </c>
      <c r="N6" s="500">
        <v>37175</v>
      </c>
      <c r="O6" s="512">
        <f t="shared" si="0"/>
        <v>313145</v>
      </c>
    </row>
    <row r="7" spans="1:15" s="89" customFormat="1" ht="15.75">
      <c r="A7" s="86" t="s">
        <v>24</v>
      </c>
      <c r="B7" s="158" t="s">
        <v>59</v>
      </c>
      <c r="C7" s="90">
        <v>800</v>
      </c>
      <c r="D7" s="90">
        <v>800</v>
      </c>
      <c r="E7" s="90">
        <v>9600</v>
      </c>
      <c r="F7" s="90">
        <v>1200</v>
      </c>
      <c r="G7" s="90">
        <v>400</v>
      </c>
      <c r="H7" s="90"/>
      <c r="I7" s="501"/>
      <c r="J7" s="501"/>
      <c r="K7" s="501">
        <v>10800</v>
      </c>
      <c r="L7" s="501">
        <v>1200</v>
      </c>
      <c r="M7" s="501">
        <v>800</v>
      </c>
      <c r="N7" s="501"/>
      <c r="O7" s="504">
        <f t="shared" si="0"/>
        <v>25600</v>
      </c>
    </row>
    <row r="8" spans="1:15" s="89" customFormat="1" ht="13.5" customHeight="1">
      <c r="A8" s="86" t="s">
        <v>25</v>
      </c>
      <c r="B8" s="157" t="s">
        <v>9</v>
      </c>
      <c r="C8" s="87">
        <v>61468</v>
      </c>
      <c r="D8" s="87">
        <v>62000</v>
      </c>
      <c r="E8" s="87">
        <v>62424</v>
      </c>
      <c r="F8" s="87">
        <v>62000</v>
      </c>
      <c r="G8" s="87">
        <v>62000</v>
      </c>
      <c r="H8" s="87">
        <v>109000</v>
      </c>
      <c r="I8" s="500">
        <v>80166</v>
      </c>
      <c r="J8" s="500">
        <v>80582</v>
      </c>
      <c r="K8" s="500">
        <v>50581</v>
      </c>
      <c r="L8" s="500">
        <v>84965</v>
      </c>
      <c r="M8" s="500">
        <v>93775</v>
      </c>
      <c r="N8" s="500">
        <v>85039</v>
      </c>
      <c r="O8" s="512">
        <f t="shared" si="0"/>
        <v>894000</v>
      </c>
    </row>
    <row r="9" spans="1:15" s="89" customFormat="1" ht="13.5" customHeight="1">
      <c r="A9" s="86" t="s">
        <v>26</v>
      </c>
      <c r="B9" s="157" t="s">
        <v>10</v>
      </c>
      <c r="C9" s="87">
        <v>26000</v>
      </c>
      <c r="D9" s="87">
        <v>55000</v>
      </c>
      <c r="E9" s="87">
        <v>27000</v>
      </c>
      <c r="F9" s="87">
        <v>26771</v>
      </c>
      <c r="G9" s="87">
        <v>25000</v>
      </c>
      <c r="H9" s="87">
        <v>83724</v>
      </c>
      <c r="I9" s="500">
        <v>77000</v>
      </c>
      <c r="J9" s="500">
        <v>78278</v>
      </c>
      <c r="K9" s="500">
        <v>80000</v>
      </c>
      <c r="L9" s="500">
        <v>147875</v>
      </c>
      <c r="M9" s="500">
        <v>83000</v>
      </c>
      <c r="N9" s="500">
        <v>113878</v>
      </c>
      <c r="O9" s="512">
        <f t="shared" si="0"/>
        <v>823526</v>
      </c>
    </row>
    <row r="10" spans="1:15" s="89" customFormat="1" ht="13.5" customHeight="1">
      <c r="A10" s="86" t="s">
        <v>27</v>
      </c>
      <c r="B10" s="157" t="s">
        <v>11</v>
      </c>
      <c r="C10" s="87">
        <v>1293</v>
      </c>
      <c r="D10" s="87">
        <v>1143</v>
      </c>
      <c r="E10" s="87">
        <v>1143</v>
      </c>
      <c r="F10" s="87">
        <v>1143</v>
      </c>
      <c r="G10" s="87">
        <v>1293</v>
      </c>
      <c r="H10" s="513">
        <v>1333</v>
      </c>
      <c r="I10" s="500">
        <v>1293</v>
      </c>
      <c r="J10" s="500">
        <v>1143</v>
      </c>
      <c r="K10" s="500">
        <v>1143</v>
      </c>
      <c r="L10" s="500">
        <v>1143</v>
      </c>
      <c r="M10" s="500">
        <v>1293</v>
      </c>
      <c r="N10" s="500">
        <v>1146</v>
      </c>
      <c r="O10" s="512">
        <f t="shared" si="0"/>
        <v>14509</v>
      </c>
    </row>
    <row r="11" spans="1:15" s="89" customFormat="1" ht="13.5" customHeight="1">
      <c r="A11" s="86" t="s">
        <v>28</v>
      </c>
      <c r="B11" s="157" t="s">
        <v>12</v>
      </c>
      <c r="C11" s="87"/>
      <c r="D11" s="87"/>
      <c r="E11" s="500">
        <v>1216</v>
      </c>
      <c r="F11" s="87"/>
      <c r="G11" s="87">
        <v>12000</v>
      </c>
      <c r="H11" s="87"/>
      <c r="I11" s="87"/>
      <c r="J11" s="87"/>
      <c r="K11" s="500">
        <v>13000</v>
      </c>
      <c r="L11" s="500"/>
      <c r="M11" s="500"/>
      <c r="N11" s="500"/>
      <c r="O11" s="88">
        <f t="shared" si="0"/>
        <v>26216</v>
      </c>
    </row>
    <row r="12" spans="1:15" s="89" customFormat="1" ht="15.75">
      <c r="A12" s="86" t="s">
        <v>29</v>
      </c>
      <c r="B12" s="159" t="s">
        <v>13</v>
      </c>
      <c r="C12" s="87"/>
      <c r="D12" s="87"/>
      <c r="E12" s="87"/>
      <c r="F12" s="87"/>
      <c r="G12" s="87"/>
      <c r="H12" s="87"/>
      <c r="I12" s="87"/>
      <c r="J12" s="87"/>
      <c r="K12" s="500"/>
      <c r="L12" s="500"/>
      <c r="M12" s="500"/>
      <c r="N12" s="500"/>
      <c r="O12" s="88">
        <f t="shared" si="0"/>
        <v>0</v>
      </c>
    </row>
    <row r="13" spans="1:15" s="89" customFormat="1" ht="13.5" customHeight="1" thickBot="1">
      <c r="A13" s="86" t="s">
        <v>30</v>
      </c>
      <c r="B13" s="157" t="s">
        <v>14</v>
      </c>
      <c r="C13" s="87">
        <v>26984</v>
      </c>
      <c r="D13" s="87">
        <v>10000</v>
      </c>
      <c r="E13" s="87"/>
      <c r="F13" s="87">
        <v>371096</v>
      </c>
      <c r="G13" s="87"/>
      <c r="H13" s="87">
        <v>6601</v>
      </c>
      <c r="I13" s="87">
        <v>15687</v>
      </c>
      <c r="J13" s="87">
        <v>12722</v>
      </c>
      <c r="K13" s="500"/>
      <c r="L13" s="500">
        <v>15000</v>
      </c>
      <c r="M13" s="500">
        <v>2278</v>
      </c>
      <c r="N13" s="500"/>
      <c r="O13" s="88">
        <f t="shared" si="0"/>
        <v>460368</v>
      </c>
    </row>
    <row r="14" spans="1:15" s="81" customFormat="1" ht="15.75" customHeight="1" thickBot="1">
      <c r="A14" s="80" t="s">
        <v>31</v>
      </c>
      <c r="B14" s="35" t="s">
        <v>117</v>
      </c>
      <c r="C14" s="91">
        <f aca="true" t="shared" si="1" ref="C14:N14">SUM(C5:C13)</f>
        <v>141545</v>
      </c>
      <c r="D14" s="91">
        <f t="shared" si="1"/>
        <v>151943</v>
      </c>
      <c r="E14" s="91">
        <f t="shared" si="1"/>
        <v>246383</v>
      </c>
      <c r="F14" s="91">
        <f t="shared" si="1"/>
        <v>497210</v>
      </c>
      <c r="G14" s="91">
        <f t="shared" si="1"/>
        <v>129693</v>
      </c>
      <c r="H14" s="91">
        <f t="shared" si="1"/>
        <v>214824</v>
      </c>
      <c r="I14" s="91">
        <f t="shared" si="1"/>
        <v>191342</v>
      </c>
      <c r="J14" s="91">
        <f t="shared" si="1"/>
        <v>190869</v>
      </c>
      <c r="K14" s="91">
        <f t="shared" si="1"/>
        <v>299262</v>
      </c>
      <c r="L14" s="91">
        <f t="shared" si="1"/>
        <v>298629</v>
      </c>
      <c r="M14" s="91">
        <f t="shared" si="1"/>
        <v>225592</v>
      </c>
      <c r="N14" s="91">
        <f t="shared" si="1"/>
        <v>341238</v>
      </c>
      <c r="O14" s="92">
        <f t="shared" si="0"/>
        <v>2928530</v>
      </c>
    </row>
    <row r="15" spans="1:15" s="81" customFormat="1" ht="15" customHeight="1" thickBot="1">
      <c r="A15" s="80" t="s">
        <v>32</v>
      </c>
      <c r="B15" s="572" t="s">
        <v>60</v>
      </c>
      <c r="C15" s="540"/>
      <c r="D15" s="540"/>
      <c r="E15" s="540"/>
      <c r="F15" s="540"/>
      <c r="G15" s="540"/>
      <c r="H15" s="540"/>
      <c r="I15" s="540"/>
      <c r="J15" s="540"/>
      <c r="K15" s="540"/>
      <c r="L15" s="540"/>
      <c r="M15" s="540"/>
      <c r="N15" s="540"/>
      <c r="O15" s="531"/>
    </row>
    <row r="16" spans="1:15" s="89" customFormat="1" ht="13.5" customHeight="1">
      <c r="A16" s="93" t="s">
        <v>33</v>
      </c>
      <c r="B16" s="160" t="s">
        <v>65</v>
      </c>
      <c r="C16" s="90">
        <v>43000</v>
      </c>
      <c r="D16" s="90">
        <v>43000</v>
      </c>
      <c r="E16" s="90">
        <v>43000</v>
      </c>
      <c r="F16" s="90">
        <v>48057</v>
      </c>
      <c r="G16" s="90">
        <v>49000</v>
      </c>
      <c r="H16" s="90">
        <v>48000</v>
      </c>
      <c r="I16" s="501">
        <v>75706</v>
      </c>
      <c r="J16" s="501">
        <v>76000</v>
      </c>
      <c r="K16" s="501">
        <v>74700</v>
      </c>
      <c r="L16" s="501">
        <v>78568</v>
      </c>
      <c r="M16" s="501">
        <v>79118</v>
      </c>
      <c r="N16" s="501">
        <v>64540</v>
      </c>
      <c r="O16" s="504">
        <f aca="true" t="shared" si="2" ref="O16:O27">SUM(C16:N16)</f>
        <v>722689</v>
      </c>
    </row>
    <row r="17" spans="1:15" s="89" customFormat="1" ht="27" customHeight="1">
      <c r="A17" s="86" t="s">
        <v>34</v>
      </c>
      <c r="B17" s="159" t="s">
        <v>203</v>
      </c>
      <c r="C17" s="87">
        <v>11610</v>
      </c>
      <c r="D17" s="87">
        <v>11610</v>
      </c>
      <c r="E17" s="87">
        <v>11610</v>
      </c>
      <c r="F17" s="87">
        <v>9086</v>
      </c>
      <c r="G17" s="87">
        <v>9080</v>
      </c>
      <c r="H17" s="87">
        <v>9050</v>
      </c>
      <c r="I17" s="500">
        <v>16010</v>
      </c>
      <c r="J17" s="500">
        <v>16435</v>
      </c>
      <c r="K17" s="500">
        <v>16020</v>
      </c>
      <c r="L17" s="500">
        <v>16767</v>
      </c>
      <c r="M17" s="500">
        <v>16774</v>
      </c>
      <c r="N17" s="500">
        <v>13362</v>
      </c>
      <c r="O17" s="512">
        <f t="shared" si="2"/>
        <v>157414</v>
      </c>
    </row>
    <row r="18" spans="1:15" s="89" customFormat="1" ht="13.5" customHeight="1">
      <c r="A18" s="86" t="s">
        <v>35</v>
      </c>
      <c r="B18" s="157" t="s">
        <v>136</v>
      </c>
      <c r="C18" s="87">
        <v>46800</v>
      </c>
      <c r="D18" s="87">
        <v>56800</v>
      </c>
      <c r="E18" s="87">
        <v>56656</v>
      </c>
      <c r="F18" s="87">
        <v>48200</v>
      </c>
      <c r="G18" s="87">
        <v>39541</v>
      </c>
      <c r="H18" s="87">
        <v>50000</v>
      </c>
      <c r="I18" s="500">
        <v>61000</v>
      </c>
      <c r="J18" s="500">
        <v>56000</v>
      </c>
      <c r="K18" s="500">
        <v>69300</v>
      </c>
      <c r="L18" s="500">
        <v>68425</v>
      </c>
      <c r="M18" s="500">
        <v>68798</v>
      </c>
      <c r="N18" s="544">
        <v>94008</v>
      </c>
      <c r="O18" s="512">
        <f t="shared" si="2"/>
        <v>715528</v>
      </c>
    </row>
    <row r="19" spans="1:15" s="89" customFormat="1" ht="13.5" customHeight="1">
      <c r="A19" s="86" t="s">
        <v>36</v>
      </c>
      <c r="B19" s="157" t="s">
        <v>204</v>
      </c>
      <c r="C19" s="87"/>
      <c r="D19" s="87"/>
      <c r="E19" s="87"/>
      <c r="F19" s="87"/>
      <c r="G19" s="87"/>
      <c r="H19" s="87"/>
      <c r="I19" s="87"/>
      <c r="J19" s="87"/>
      <c r="K19" s="500"/>
      <c r="L19" s="500"/>
      <c r="M19" s="500"/>
      <c r="N19" s="500"/>
      <c r="O19" s="88">
        <f t="shared" si="2"/>
        <v>0</v>
      </c>
    </row>
    <row r="20" spans="1:15" s="89" customFormat="1" ht="13.5" customHeight="1">
      <c r="A20" s="86" t="s">
        <v>37</v>
      </c>
      <c r="B20" s="157" t="s">
        <v>15</v>
      </c>
      <c r="C20" s="87">
        <v>43000</v>
      </c>
      <c r="D20" s="87">
        <v>42000</v>
      </c>
      <c r="E20" s="87">
        <v>46000</v>
      </c>
      <c r="F20" s="87">
        <v>46000</v>
      </c>
      <c r="G20" s="87">
        <v>45000</v>
      </c>
      <c r="H20" s="87">
        <v>43350</v>
      </c>
      <c r="I20" s="87">
        <v>30000</v>
      </c>
      <c r="J20" s="87">
        <v>48716</v>
      </c>
      <c r="K20" s="500">
        <v>44715</v>
      </c>
      <c r="L20" s="500">
        <v>44221</v>
      </c>
      <c r="M20" s="500">
        <v>41715</v>
      </c>
      <c r="N20" s="500">
        <v>43965</v>
      </c>
      <c r="O20" s="88">
        <f t="shared" si="2"/>
        <v>518682</v>
      </c>
    </row>
    <row r="21" spans="1:15" s="89" customFormat="1" ht="13.5" customHeight="1">
      <c r="A21" s="86" t="s">
        <v>38</v>
      </c>
      <c r="B21" s="157" t="s">
        <v>279</v>
      </c>
      <c r="C21" s="87"/>
      <c r="D21" s="87"/>
      <c r="E21" s="87">
        <v>25000</v>
      </c>
      <c r="F21" s="87">
        <v>22000</v>
      </c>
      <c r="G21" s="87">
        <v>7000</v>
      </c>
      <c r="H21" s="87">
        <v>20000</v>
      </c>
      <c r="I21" s="87"/>
      <c r="J21" s="87"/>
      <c r="K21" s="500">
        <v>70560</v>
      </c>
      <c r="L21" s="500">
        <v>4870</v>
      </c>
      <c r="M21" s="500">
        <v>20732</v>
      </c>
      <c r="N21" s="500">
        <v>41835</v>
      </c>
      <c r="O21" s="88">
        <f t="shared" si="2"/>
        <v>211997</v>
      </c>
    </row>
    <row r="22" spans="1:15" s="89" customFormat="1" ht="15.75">
      <c r="A22" s="86" t="s">
        <v>39</v>
      </c>
      <c r="B22" s="159" t="s">
        <v>206</v>
      </c>
      <c r="C22" s="87"/>
      <c r="D22" s="87"/>
      <c r="E22" s="87"/>
      <c r="F22" s="87">
        <v>211</v>
      </c>
      <c r="G22" s="87"/>
      <c r="H22" s="87">
        <v>20000</v>
      </c>
      <c r="I22" s="87"/>
      <c r="J22" s="87"/>
      <c r="K22" s="500">
        <v>11341</v>
      </c>
      <c r="L22" s="500">
        <v>40000</v>
      </c>
      <c r="M22" s="500"/>
      <c r="N22" s="544">
        <v>34012</v>
      </c>
      <c r="O22" s="88">
        <f t="shared" si="2"/>
        <v>105564</v>
      </c>
    </row>
    <row r="23" spans="1:15" s="89" customFormat="1" ht="13.5" customHeight="1">
      <c r="A23" s="86" t="s">
        <v>40</v>
      </c>
      <c r="B23" s="157" t="s">
        <v>309</v>
      </c>
      <c r="C23" s="87"/>
      <c r="D23" s="87"/>
      <c r="E23" s="87"/>
      <c r="F23" s="87"/>
      <c r="G23" s="87"/>
      <c r="H23" s="87">
        <v>3000</v>
      </c>
      <c r="I23" s="87">
        <v>3000</v>
      </c>
      <c r="J23" s="87">
        <v>4440</v>
      </c>
      <c r="K23" s="500"/>
      <c r="L23" s="500"/>
      <c r="M23" s="500">
        <v>150</v>
      </c>
      <c r="N23" s="500"/>
      <c r="O23" s="88">
        <f t="shared" si="2"/>
        <v>10590</v>
      </c>
    </row>
    <row r="24" spans="1:15" s="89" customFormat="1" ht="13.5" customHeight="1">
      <c r="A24" s="86" t="s">
        <v>41</v>
      </c>
      <c r="B24" s="157" t="s">
        <v>53</v>
      </c>
      <c r="C24" s="87"/>
      <c r="D24" s="87"/>
      <c r="E24" s="87">
        <v>3000</v>
      </c>
      <c r="F24" s="87"/>
      <c r="G24" s="87">
        <v>589</v>
      </c>
      <c r="H24" s="500">
        <v>1818</v>
      </c>
      <c r="I24" s="500">
        <v>1000</v>
      </c>
      <c r="J24" s="500">
        <v>1337</v>
      </c>
      <c r="K24" s="500"/>
      <c r="L24" s="500">
        <v>663</v>
      </c>
      <c r="M24" s="500"/>
      <c r="N24" s="544">
        <v>82824</v>
      </c>
      <c r="O24" s="88">
        <f t="shared" si="2"/>
        <v>91231</v>
      </c>
    </row>
    <row r="25" spans="1:15" s="89" customFormat="1" ht="13.5" customHeight="1">
      <c r="A25" s="86" t="s">
        <v>42</v>
      </c>
      <c r="B25" s="157" t="s">
        <v>16</v>
      </c>
      <c r="C25" s="87"/>
      <c r="D25" s="87"/>
      <c r="E25" s="87"/>
      <c r="F25" s="87"/>
      <c r="G25" s="87"/>
      <c r="H25" s="87"/>
      <c r="I25" s="87"/>
      <c r="J25" s="87"/>
      <c r="K25" s="500"/>
      <c r="L25" s="500"/>
      <c r="M25" s="500"/>
      <c r="N25" s="500"/>
      <c r="O25" s="88">
        <f t="shared" si="2"/>
        <v>0</v>
      </c>
    </row>
    <row r="26" spans="1:15" s="89" customFormat="1" ht="13.5" customHeight="1" thickBot="1">
      <c r="A26" s="86" t="s">
        <v>43</v>
      </c>
      <c r="B26" s="157" t="s">
        <v>17</v>
      </c>
      <c r="C26" s="87"/>
      <c r="D26" s="87"/>
      <c r="E26" s="87">
        <v>6232</v>
      </c>
      <c r="F26" s="87">
        <v>371096</v>
      </c>
      <c r="G26" s="87"/>
      <c r="H26" s="87">
        <v>6765</v>
      </c>
      <c r="I26" s="87"/>
      <c r="J26" s="87"/>
      <c r="K26" s="500">
        <v>5371</v>
      </c>
      <c r="L26" s="500"/>
      <c r="M26" s="500"/>
      <c r="N26" s="500">
        <v>5371</v>
      </c>
      <c r="O26" s="88">
        <f t="shared" si="2"/>
        <v>394835</v>
      </c>
    </row>
    <row r="27" spans="1:15" s="81" customFormat="1" ht="15.75" customHeight="1" thickBot="1">
      <c r="A27" s="94" t="s">
        <v>44</v>
      </c>
      <c r="B27" s="35" t="s">
        <v>118</v>
      </c>
      <c r="C27" s="91">
        <f aca="true" t="shared" si="3" ref="C27:N27">SUM(C16:C26)</f>
        <v>144410</v>
      </c>
      <c r="D27" s="91">
        <f t="shared" si="3"/>
        <v>153410</v>
      </c>
      <c r="E27" s="91">
        <f t="shared" si="3"/>
        <v>191498</v>
      </c>
      <c r="F27" s="91">
        <f t="shared" si="3"/>
        <v>544650</v>
      </c>
      <c r="G27" s="91">
        <f t="shared" si="3"/>
        <v>150210</v>
      </c>
      <c r="H27" s="91">
        <f t="shared" si="3"/>
        <v>201983</v>
      </c>
      <c r="I27" s="91">
        <f t="shared" si="3"/>
        <v>186716</v>
      </c>
      <c r="J27" s="91">
        <f t="shared" si="3"/>
        <v>202928</v>
      </c>
      <c r="K27" s="91">
        <f t="shared" si="3"/>
        <v>292007</v>
      </c>
      <c r="L27" s="91">
        <f t="shared" si="3"/>
        <v>253514</v>
      </c>
      <c r="M27" s="91">
        <f t="shared" si="3"/>
        <v>227287</v>
      </c>
      <c r="N27" s="91">
        <f t="shared" si="3"/>
        <v>379917</v>
      </c>
      <c r="O27" s="92">
        <f t="shared" si="2"/>
        <v>2928530</v>
      </c>
    </row>
    <row r="28" spans="1:15" ht="16.5" thickBot="1">
      <c r="A28" s="94" t="s">
        <v>45</v>
      </c>
      <c r="B28" s="161" t="s">
        <v>119</v>
      </c>
      <c r="C28" s="95">
        <f aca="true" t="shared" si="4" ref="C28:O28">C14-C27</f>
        <v>-2865</v>
      </c>
      <c r="D28" s="95">
        <f t="shared" si="4"/>
        <v>-1467</v>
      </c>
      <c r="E28" s="95">
        <f t="shared" si="4"/>
        <v>54885</v>
      </c>
      <c r="F28" s="95">
        <f t="shared" si="4"/>
        <v>-47440</v>
      </c>
      <c r="G28" s="95">
        <f t="shared" si="4"/>
        <v>-20517</v>
      </c>
      <c r="H28" s="95">
        <f t="shared" si="4"/>
        <v>12841</v>
      </c>
      <c r="I28" s="95">
        <f t="shared" si="4"/>
        <v>4626</v>
      </c>
      <c r="J28" s="95">
        <f t="shared" si="4"/>
        <v>-12059</v>
      </c>
      <c r="K28" s="95">
        <f t="shared" si="4"/>
        <v>7255</v>
      </c>
      <c r="L28" s="95">
        <f t="shared" si="4"/>
        <v>45115</v>
      </c>
      <c r="M28" s="95">
        <f t="shared" si="4"/>
        <v>-1695</v>
      </c>
      <c r="N28" s="95">
        <f t="shared" si="4"/>
        <v>-38679</v>
      </c>
      <c r="O28" s="96">
        <f t="shared" si="4"/>
        <v>0</v>
      </c>
    </row>
    <row r="29" ht="15.75">
      <c r="A29" s="98"/>
    </row>
    <row r="30" spans="2:15" ht="15.75">
      <c r="B30" s="99"/>
      <c r="C30" s="100"/>
      <c r="D30" s="100"/>
      <c r="O30" s="97"/>
    </row>
    <row r="31" ht="15.75">
      <c r="O31" s="97"/>
    </row>
    <row r="32" ht="15.75">
      <c r="O32" s="97"/>
    </row>
    <row r="33" ht="15.75">
      <c r="O33" s="97"/>
    </row>
    <row r="34" ht="15.75">
      <c r="O34" s="97"/>
    </row>
    <row r="35" ht="15.75">
      <c r="O35" s="97"/>
    </row>
    <row r="36" ht="15.75">
      <c r="O36" s="97"/>
    </row>
    <row r="37" ht="15.75">
      <c r="O37" s="97"/>
    </row>
    <row r="38" ht="15.75">
      <c r="O38" s="97"/>
    </row>
    <row r="39" ht="15.75">
      <c r="O39" s="97"/>
    </row>
    <row r="40" ht="15.75">
      <c r="O40" s="97"/>
    </row>
    <row r="41" ht="15.75">
      <c r="O41" s="97"/>
    </row>
    <row r="42" ht="15.75">
      <c r="O42" s="97"/>
    </row>
    <row r="43" ht="15.75">
      <c r="O43" s="97"/>
    </row>
    <row r="44" ht="15.75">
      <c r="O44" s="97"/>
    </row>
    <row r="45" ht="15.75">
      <c r="O45" s="97"/>
    </row>
    <row r="46" ht="15.75">
      <c r="O46" s="97"/>
    </row>
    <row r="47" ht="15.75">
      <c r="O47" s="97"/>
    </row>
    <row r="48" ht="15.75">
      <c r="O48" s="97"/>
    </row>
    <row r="49" ht="15.75">
      <c r="O49" s="97"/>
    </row>
    <row r="50" ht="15.75">
      <c r="O50" s="97"/>
    </row>
    <row r="51" ht="15.75">
      <c r="O51" s="97"/>
    </row>
    <row r="52" ht="15.75">
      <c r="O52" s="97"/>
    </row>
    <row r="53" ht="15.75">
      <c r="O53" s="97"/>
    </row>
    <row r="54" ht="15.75">
      <c r="O54" s="97"/>
    </row>
    <row r="55" ht="15.75">
      <c r="O55" s="97"/>
    </row>
    <row r="56" ht="15.75">
      <c r="O56" s="97"/>
    </row>
    <row r="57" ht="15.75">
      <c r="O57" s="97"/>
    </row>
    <row r="58" ht="15.75">
      <c r="O58" s="97"/>
    </row>
    <row r="59" ht="15.75">
      <c r="O59" s="97"/>
    </row>
    <row r="60" ht="15.75">
      <c r="O60" s="97"/>
    </row>
    <row r="61" ht="15.75">
      <c r="O61" s="97"/>
    </row>
    <row r="62" ht="15.75">
      <c r="O62" s="97"/>
    </row>
    <row r="63" ht="15.75">
      <c r="O63" s="97"/>
    </row>
    <row r="64" ht="15.75">
      <c r="O64" s="97"/>
    </row>
    <row r="65" ht="15.75">
      <c r="O65" s="97"/>
    </row>
    <row r="66" ht="15.75">
      <c r="O66" s="97"/>
    </row>
    <row r="67" ht="15.75">
      <c r="O67" s="97"/>
    </row>
    <row r="68" ht="15.75">
      <c r="O68" s="97"/>
    </row>
    <row r="69" ht="15.75">
      <c r="O69" s="97"/>
    </row>
    <row r="70" ht="15.75">
      <c r="O70" s="97"/>
    </row>
    <row r="71" ht="15.75">
      <c r="O71" s="97"/>
    </row>
    <row r="72" ht="15.75">
      <c r="O72" s="97"/>
    </row>
    <row r="73" ht="15.75">
      <c r="O73" s="97"/>
    </row>
    <row r="74" ht="15.75">
      <c r="O74" s="97"/>
    </row>
    <row r="75" ht="15.75">
      <c r="O75" s="97"/>
    </row>
    <row r="76" ht="15.75">
      <c r="O76" s="97"/>
    </row>
    <row r="77" ht="15.75">
      <c r="O77" s="97"/>
    </row>
    <row r="78" ht="15.75">
      <c r="O78" s="97"/>
    </row>
    <row r="79" ht="15.75">
      <c r="O79" s="97"/>
    </row>
    <row r="80" ht="15.75">
      <c r="O80" s="97"/>
    </row>
    <row r="81" ht="15.75">
      <c r="O81" s="97"/>
    </row>
    <row r="82" ht="15.75">
      <c r="O82" s="97"/>
    </row>
    <row r="83" ht="15.75">
      <c r="O83" s="97"/>
    </row>
  </sheetData>
  <sheetProtection/>
  <mergeCells count="3">
    <mergeCell ref="B4:O4"/>
    <mergeCell ref="B15:O15"/>
    <mergeCell ref="A1:O1"/>
  </mergeCells>
  <printOptions horizontalCentered="1"/>
  <pageMargins left="0.7874015748031497" right="0.7874015748031497" top="1.06875" bottom="0.984251968503937" header="0.7874015748031497" footer="0.7874015748031497"/>
  <pageSetup horizontalDpi="600" verticalDpi="600" orientation="landscape" paperSize="9" scale="90" r:id="rId1"/>
  <headerFooter alignWithMargins="0">
    <oddHeader>&amp;R&amp;"Times New Roman CE,Félkövér dőlt"&amp;11 12. mell. a 2/2014.(I.31.) önk. rend.-hez 
4. táj. tábla a 4/2013.(II.15.) önk.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Munka46"/>
  <dimension ref="A1:I127"/>
  <sheetViews>
    <sheetView zoomScale="120" zoomScaleNormal="120" zoomScaleSheetLayoutView="130" workbookViewId="0" topLeftCell="A40">
      <selection activeCell="B42" sqref="B42"/>
    </sheetView>
  </sheetViews>
  <sheetFormatPr defaultColWidth="9.00390625" defaultRowHeight="12.75"/>
  <cols>
    <col min="1" max="1" width="9.00390625" style="299" customWidth="1"/>
    <col min="2" max="2" width="91.625" style="299" customWidth="1"/>
    <col min="3" max="3" width="21.625" style="300" customWidth="1"/>
    <col min="4" max="4" width="9.00390625" style="36" customWidth="1"/>
    <col min="5" max="16384" width="9.375" style="36" customWidth="1"/>
  </cols>
  <sheetData>
    <row r="1" spans="1:3" ht="15.75" customHeight="1">
      <c r="A1" s="547" t="s">
        <v>18</v>
      </c>
      <c r="B1" s="547"/>
      <c r="C1" s="547"/>
    </row>
    <row r="2" spans="1:3" ht="15.75" customHeight="1" thickBot="1">
      <c r="A2" s="549" t="s">
        <v>141</v>
      </c>
      <c r="B2" s="549"/>
      <c r="C2" s="213" t="s">
        <v>298</v>
      </c>
    </row>
    <row r="3" spans="1:3" ht="37.5" customHeight="1" thickBot="1">
      <c r="A3" s="25" t="s">
        <v>70</v>
      </c>
      <c r="B3" s="26" t="s">
        <v>20</v>
      </c>
      <c r="C3" s="37" t="s">
        <v>277</v>
      </c>
    </row>
    <row r="4" spans="1:3" s="38" customFormat="1" ht="12" customHeight="1" thickBot="1">
      <c r="A4" s="30">
        <v>1</v>
      </c>
      <c r="B4" s="31">
        <v>2</v>
      </c>
      <c r="C4" s="32">
        <v>3</v>
      </c>
    </row>
    <row r="5" spans="1:3" s="1" customFormat="1" ht="12" customHeight="1" thickBot="1">
      <c r="A5" s="23" t="s">
        <v>21</v>
      </c>
      <c r="B5" s="22" t="s">
        <v>164</v>
      </c>
      <c r="C5" s="194">
        <f>+C6+C11+C20</f>
        <v>186676</v>
      </c>
    </row>
    <row r="6" spans="1:3" s="1" customFormat="1" ht="12" customHeight="1" thickBot="1">
      <c r="A6" s="21" t="s">
        <v>22</v>
      </c>
      <c r="B6" s="172" t="s">
        <v>372</v>
      </c>
      <c r="C6" s="149">
        <f>+C7+C8+C9+C10</f>
        <v>75</v>
      </c>
    </row>
    <row r="7" spans="1:3" s="1" customFormat="1" ht="12" customHeight="1">
      <c r="A7" s="14" t="s">
        <v>112</v>
      </c>
      <c r="B7" s="283" t="s">
        <v>58</v>
      </c>
      <c r="C7" s="150"/>
    </row>
    <row r="8" spans="1:3" s="1" customFormat="1" ht="12" customHeight="1">
      <c r="A8" s="14" t="s">
        <v>113</v>
      </c>
      <c r="B8" s="186" t="s">
        <v>85</v>
      </c>
      <c r="C8" s="150"/>
    </row>
    <row r="9" spans="1:3" s="1" customFormat="1" ht="12" customHeight="1">
      <c r="A9" s="14" t="s">
        <v>114</v>
      </c>
      <c r="B9" s="186" t="s">
        <v>165</v>
      </c>
      <c r="C9" s="150"/>
    </row>
    <row r="10" spans="1:3" s="1" customFormat="1" ht="12" customHeight="1" thickBot="1">
      <c r="A10" s="14" t="s">
        <v>115</v>
      </c>
      <c r="B10" s="284" t="s">
        <v>166</v>
      </c>
      <c r="C10" s="150">
        <v>75</v>
      </c>
    </row>
    <row r="11" spans="1:3" s="1" customFormat="1" ht="12" customHeight="1" thickBot="1">
      <c r="A11" s="21" t="s">
        <v>23</v>
      </c>
      <c r="B11" s="22" t="s">
        <v>167</v>
      </c>
      <c r="C11" s="195">
        <f>+C12+C13+C14+C15+C16+C17+C18+C19</f>
        <v>161001</v>
      </c>
    </row>
    <row r="12" spans="1:3" s="1" customFormat="1" ht="12" customHeight="1">
      <c r="A12" s="18" t="s">
        <v>86</v>
      </c>
      <c r="B12" s="10" t="s">
        <v>172</v>
      </c>
      <c r="C12" s="196"/>
    </row>
    <row r="13" spans="1:3" s="1" customFormat="1" ht="12" customHeight="1">
      <c r="A13" s="14" t="s">
        <v>87</v>
      </c>
      <c r="B13" s="7" t="s">
        <v>173</v>
      </c>
      <c r="C13" s="200">
        <v>5696</v>
      </c>
    </row>
    <row r="14" spans="1:3" s="1" customFormat="1" ht="12" customHeight="1">
      <c r="A14" s="14" t="s">
        <v>88</v>
      </c>
      <c r="B14" s="7" t="s">
        <v>174</v>
      </c>
      <c r="C14" s="197">
        <v>22656</v>
      </c>
    </row>
    <row r="15" spans="1:3" s="1" customFormat="1" ht="12" customHeight="1">
      <c r="A15" s="14" t="s">
        <v>89</v>
      </c>
      <c r="B15" s="7" t="s">
        <v>175</v>
      </c>
      <c r="C15" s="200">
        <v>25525</v>
      </c>
    </row>
    <row r="16" spans="1:3" s="1" customFormat="1" ht="12" customHeight="1">
      <c r="A16" s="13" t="s">
        <v>168</v>
      </c>
      <c r="B16" s="6" t="s">
        <v>176</v>
      </c>
      <c r="C16" s="506">
        <v>1456</v>
      </c>
    </row>
    <row r="17" spans="1:3" s="1" customFormat="1" ht="12" customHeight="1">
      <c r="A17" s="14" t="s">
        <v>169</v>
      </c>
      <c r="B17" s="7" t="s">
        <v>238</v>
      </c>
      <c r="C17" s="200">
        <v>33501</v>
      </c>
    </row>
    <row r="18" spans="1:3" s="1" customFormat="1" ht="12" customHeight="1">
      <c r="A18" s="14" t="s">
        <v>170</v>
      </c>
      <c r="B18" s="7" t="s">
        <v>177</v>
      </c>
      <c r="C18" s="200"/>
    </row>
    <row r="19" spans="1:3" s="1" customFormat="1" ht="12" customHeight="1" thickBot="1">
      <c r="A19" s="15" t="s">
        <v>171</v>
      </c>
      <c r="B19" s="8" t="s">
        <v>178</v>
      </c>
      <c r="C19" s="502">
        <v>72167</v>
      </c>
    </row>
    <row r="20" spans="1:3" s="1" customFormat="1" ht="12" customHeight="1" thickBot="1">
      <c r="A20" s="21" t="s">
        <v>179</v>
      </c>
      <c r="B20" s="22" t="s">
        <v>239</v>
      </c>
      <c r="C20" s="502">
        <v>25600</v>
      </c>
    </row>
    <row r="21" spans="1:3" s="1" customFormat="1" ht="12" customHeight="1" thickBot="1">
      <c r="A21" s="21" t="s">
        <v>25</v>
      </c>
      <c r="B21" s="22" t="s">
        <v>181</v>
      </c>
      <c r="C21" s="195">
        <f>+C22+C23+C24+C25+C26+C27+C28+C29</f>
        <v>812227</v>
      </c>
    </row>
    <row r="22" spans="1:3" s="1" customFormat="1" ht="12" customHeight="1">
      <c r="A22" s="16" t="s">
        <v>90</v>
      </c>
      <c r="B22" s="9" t="s">
        <v>187</v>
      </c>
      <c r="C22" s="199">
        <v>15507</v>
      </c>
    </row>
    <row r="23" spans="1:3" s="1" customFormat="1" ht="12" customHeight="1">
      <c r="A23" s="14" t="s">
        <v>91</v>
      </c>
      <c r="B23" s="7" t="s">
        <v>188</v>
      </c>
      <c r="C23" s="200">
        <v>478730</v>
      </c>
    </row>
    <row r="24" spans="1:3" s="1" customFormat="1" ht="12" customHeight="1">
      <c r="A24" s="14" t="s">
        <v>92</v>
      </c>
      <c r="B24" s="7" t="s">
        <v>189</v>
      </c>
      <c r="C24" s="200">
        <v>8991</v>
      </c>
    </row>
    <row r="25" spans="1:3" s="1" customFormat="1" ht="12" customHeight="1">
      <c r="A25" s="17" t="s">
        <v>182</v>
      </c>
      <c r="B25" s="7" t="s">
        <v>95</v>
      </c>
      <c r="C25" s="324">
        <v>33800</v>
      </c>
    </row>
    <row r="26" spans="1:3" s="1" customFormat="1" ht="12" customHeight="1">
      <c r="A26" s="17" t="s">
        <v>183</v>
      </c>
      <c r="B26" s="7" t="s">
        <v>190</v>
      </c>
      <c r="C26" s="324"/>
    </row>
    <row r="27" spans="1:3" s="1" customFormat="1" ht="12" customHeight="1">
      <c r="A27" s="14" t="s">
        <v>184</v>
      </c>
      <c r="B27" s="7" t="s">
        <v>493</v>
      </c>
      <c r="C27" s="200">
        <v>57067</v>
      </c>
    </row>
    <row r="28" spans="1:3" s="1" customFormat="1" ht="12" customHeight="1">
      <c r="A28" s="14" t="s">
        <v>185</v>
      </c>
      <c r="B28" s="7" t="s">
        <v>240</v>
      </c>
      <c r="C28" s="200"/>
    </row>
    <row r="29" spans="1:3" s="1" customFormat="1" ht="12" customHeight="1" thickBot="1">
      <c r="A29" s="14" t="s">
        <v>186</v>
      </c>
      <c r="B29" s="12" t="s">
        <v>192</v>
      </c>
      <c r="C29" s="200">
        <v>218132</v>
      </c>
    </row>
    <row r="30" spans="1:3" s="1" customFormat="1" ht="12" customHeight="1" thickBot="1">
      <c r="A30" s="165" t="s">
        <v>26</v>
      </c>
      <c r="B30" s="22" t="s">
        <v>373</v>
      </c>
      <c r="C30" s="523">
        <f>+C31+C37</f>
        <v>377390</v>
      </c>
    </row>
    <row r="31" spans="1:3" s="1" customFormat="1" ht="12" customHeight="1">
      <c r="A31" s="166" t="s">
        <v>93</v>
      </c>
      <c r="B31" s="285" t="s">
        <v>374</v>
      </c>
      <c r="C31" s="163">
        <f>+C32+C33+C34+C35+C36</f>
        <v>375350</v>
      </c>
    </row>
    <row r="32" spans="1:3" s="1" customFormat="1" ht="12" customHeight="1">
      <c r="A32" s="167" t="s">
        <v>96</v>
      </c>
      <c r="B32" s="173" t="s">
        <v>241</v>
      </c>
      <c r="C32" s="154"/>
    </row>
    <row r="33" spans="1:3" s="1" customFormat="1" ht="12" customHeight="1">
      <c r="A33" s="167" t="s">
        <v>97</v>
      </c>
      <c r="B33" s="173" t="s">
        <v>242</v>
      </c>
      <c r="C33" s="154"/>
    </row>
    <row r="34" spans="1:3" s="1" customFormat="1" ht="12" customHeight="1">
      <c r="A34" s="167" t="s">
        <v>98</v>
      </c>
      <c r="B34" s="173" t="s">
        <v>243</v>
      </c>
      <c r="C34" s="154"/>
    </row>
    <row r="35" spans="1:3" s="1" customFormat="1" ht="12" customHeight="1">
      <c r="A35" s="167" t="s">
        <v>99</v>
      </c>
      <c r="B35" s="173" t="s">
        <v>244</v>
      </c>
      <c r="C35" s="154"/>
    </row>
    <row r="36" spans="1:3" s="1" customFormat="1" ht="12" customHeight="1">
      <c r="A36" s="167" t="s">
        <v>193</v>
      </c>
      <c r="B36" s="173" t="s">
        <v>375</v>
      </c>
      <c r="C36" s="154">
        <v>375350</v>
      </c>
    </row>
    <row r="37" spans="1:3" s="1" customFormat="1" ht="12" customHeight="1">
      <c r="A37" s="167" t="s">
        <v>94</v>
      </c>
      <c r="B37" s="174" t="s">
        <v>376</v>
      </c>
      <c r="C37" s="162">
        <f>+C38+C39+C40+C41+C42</f>
        <v>2040</v>
      </c>
    </row>
    <row r="38" spans="1:3" s="1" customFormat="1" ht="12" customHeight="1">
      <c r="A38" s="167" t="s">
        <v>102</v>
      </c>
      <c r="B38" s="173" t="s">
        <v>241</v>
      </c>
      <c r="C38" s="154"/>
    </row>
    <row r="39" spans="1:3" s="1" customFormat="1" ht="12" customHeight="1">
      <c r="A39" s="167" t="s">
        <v>103</v>
      </c>
      <c r="B39" s="173" t="s">
        <v>242</v>
      </c>
      <c r="C39" s="154"/>
    </row>
    <row r="40" spans="1:3" s="1" customFormat="1" ht="12" customHeight="1">
      <c r="A40" s="167" t="s">
        <v>104</v>
      </c>
      <c r="B40" s="173" t="s">
        <v>243</v>
      </c>
      <c r="C40" s="154"/>
    </row>
    <row r="41" spans="1:3" s="1" customFormat="1" ht="12" customHeight="1">
      <c r="A41" s="167" t="s">
        <v>105</v>
      </c>
      <c r="B41" s="175" t="s">
        <v>244</v>
      </c>
      <c r="C41" s="154"/>
    </row>
    <row r="42" spans="1:3" s="1" customFormat="1" ht="12" customHeight="1" thickBot="1">
      <c r="A42" s="168" t="s">
        <v>194</v>
      </c>
      <c r="B42" s="176" t="s">
        <v>377</v>
      </c>
      <c r="C42" s="155">
        <v>2040</v>
      </c>
    </row>
    <row r="43" spans="1:3" s="1" customFormat="1" ht="12" customHeight="1" thickBot="1">
      <c r="A43" s="21" t="s">
        <v>195</v>
      </c>
      <c r="B43" s="286" t="s">
        <v>245</v>
      </c>
      <c r="C43" s="149">
        <f>+C44+C45</f>
        <v>13909</v>
      </c>
    </row>
    <row r="44" spans="1:3" s="1" customFormat="1" ht="12" customHeight="1">
      <c r="A44" s="16" t="s">
        <v>100</v>
      </c>
      <c r="B44" s="186" t="s">
        <v>246</v>
      </c>
      <c r="C44" s="164">
        <v>190</v>
      </c>
    </row>
    <row r="45" spans="1:3" s="1" customFormat="1" ht="12" customHeight="1" thickBot="1">
      <c r="A45" s="13" t="s">
        <v>101</v>
      </c>
      <c r="B45" s="181" t="s">
        <v>250</v>
      </c>
      <c r="C45" s="151">
        <v>13719</v>
      </c>
    </row>
    <row r="46" spans="1:3" s="1" customFormat="1" ht="12" customHeight="1" thickBot="1">
      <c r="A46" s="21" t="s">
        <v>28</v>
      </c>
      <c r="B46" s="286" t="s">
        <v>249</v>
      </c>
      <c r="C46" s="149">
        <f>+C47+C48+C49</f>
        <v>1216</v>
      </c>
    </row>
    <row r="47" spans="1:3" s="1" customFormat="1" ht="12" customHeight="1">
      <c r="A47" s="16" t="s">
        <v>198</v>
      </c>
      <c r="B47" s="186" t="s">
        <v>196</v>
      </c>
      <c r="C47" s="164">
        <v>1016</v>
      </c>
    </row>
    <row r="48" spans="1:3" s="1" customFormat="1" ht="12" customHeight="1">
      <c r="A48" s="14" t="s">
        <v>199</v>
      </c>
      <c r="B48" s="173" t="s">
        <v>197</v>
      </c>
      <c r="C48" s="200">
        <v>200</v>
      </c>
    </row>
    <row r="49" spans="1:3" s="1" customFormat="1" ht="12" customHeight="1" thickBot="1">
      <c r="A49" s="13" t="s">
        <v>307</v>
      </c>
      <c r="B49" s="181" t="s">
        <v>247</v>
      </c>
      <c r="C49" s="156"/>
    </row>
    <row r="50" spans="1:5" s="1" customFormat="1" ht="17.25" customHeight="1" thickBot="1">
      <c r="A50" s="21" t="s">
        <v>200</v>
      </c>
      <c r="B50" s="287" t="s">
        <v>248</v>
      </c>
      <c r="C50" s="201"/>
      <c r="E50" s="39"/>
    </row>
    <row r="51" spans="1:3" s="1" customFormat="1" ht="12" customHeight="1" thickBot="1">
      <c r="A51" s="21" t="s">
        <v>30</v>
      </c>
      <c r="B51" s="24" t="s">
        <v>201</v>
      </c>
      <c r="C51" s="202">
        <f>+C6+C11+C20+C21+C30+C43+C46+C50</f>
        <v>1391418</v>
      </c>
    </row>
    <row r="52" spans="1:3" s="1" customFormat="1" ht="12" customHeight="1" thickBot="1">
      <c r="A52" s="177" t="s">
        <v>31</v>
      </c>
      <c r="B52" s="172" t="s">
        <v>251</v>
      </c>
      <c r="C52" s="203">
        <f>+C53+C59</f>
        <v>40313</v>
      </c>
    </row>
    <row r="53" spans="1:3" s="1" customFormat="1" ht="12" customHeight="1">
      <c r="A53" s="288" t="s">
        <v>137</v>
      </c>
      <c r="B53" s="285" t="s">
        <v>252</v>
      </c>
      <c r="C53" s="204">
        <f>+C54+C55+C56+C57+C58</f>
        <v>40313</v>
      </c>
    </row>
    <row r="54" spans="1:3" s="1" customFormat="1" ht="12" customHeight="1">
      <c r="A54" s="178" t="s">
        <v>267</v>
      </c>
      <c r="B54" s="173" t="s">
        <v>253</v>
      </c>
      <c r="C54" s="200">
        <v>40313</v>
      </c>
    </row>
    <row r="55" spans="1:3" s="1" customFormat="1" ht="12" customHeight="1">
      <c r="A55" s="178" t="s">
        <v>268</v>
      </c>
      <c r="B55" s="173" t="s">
        <v>254</v>
      </c>
      <c r="C55" s="200"/>
    </row>
    <row r="56" spans="1:3" s="1" customFormat="1" ht="12" customHeight="1">
      <c r="A56" s="178" t="s">
        <v>269</v>
      </c>
      <c r="B56" s="173" t="s">
        <v>255</v>
      </c>
      <c r="C56" s="200"/>
    </row>
    <row r="57" spans="1:3" s="1" customFormat="1" ht="12" customHeight="1">
      <c r="A57" s="178" t="s">
        <v>270</v>
      </c>
      <c r="B57" s="173" t="s">
        <v>256</v>
      </c>
      <c r="C57" s="200"/>
    </row>
    <row r="58" spans="1:3" s="1" customFormat="1" ht="12" customHeight="1">
      <c r="A58" s="178" t="s">
        <v>271</v>
      </c>
      <c r="B58" s="173" t="s">
        <v>257</v>
      </c>
      <c r="C58" s="200"/>
    </row>
    <row r="59" spans="1:3" s="1" customFormat="1" ht="12" customHeight="1">
      <c r="A59" s="179" t="s">
        <v>138</v>
      </c>
      <c r="B59" s="174" t="s">
        <v>258</v>
      </c>
      <c r="C59" s="205">
        <f>+C60+C61+C62+C63+C64</f>
        <v>0</v>
      </c>
    </row>
    <row r="60" spans="1:3" s="1" customFormat="1" ht="12" customHeight="1">
      <c r="A60" s="178" t="s">
        <v>272</v>
      </c>
      <c r="B60" s="173" t="s">
        <v>259</v>
      </c>
      <c r="C60" s="200"/>
    </row>
    <row r="61" spans="1:3" s="1" customFormat="1" ht="12" customHeight="1">
      <c r="A61" s="178" t="s">
        <v>273</v>
      </c>
      <c r="B61" s="173" t="s">
        <v>260</v>
      </c>
      <c r="C61" s="200"/>
    </row>
    <row r="62" spans="1:3" s="1" customFormat="1" ht="12" customHeight="1">
      <c r="A62" s="178" t="s">
        <v>274</v>
      </c>
      <c r="B62" s="173" t="s">
        <v>261</v>
      </c>
      <c r="C62" s="200"/>
    </row>
    <row r="63" spans="1:3" s="1" customFormat="1" ht="12" customHeight="1">
      <c r="A63" s="178" t="s">
        <v>275</v>
      </c>
      <c r="B63" s="173" t="s">
        <v>262</v>
      </c>
      <c r="C63" s="200"/>
    </row>
    <row r="64" spans="1:3" s="1" customFormat="1" ht="12" customHeight="1" thickBot="1">
      <c r="A64" s="180" t="s">
        <v>276</v>
      </c>
      <c r="B64" s="181" t="s">
        <v>263</v>
      </c>
      <c r="C64" s="206"/>
    </row>
    <row r="65" spans="1:3" s="1" customFormat="1" ht="12" customHeight="1" thickBot="1">
      <c r="A65" s="182" t="s">
        <v>32</v>
      </c>
      <c r="B65" s="289" t="s">
        <v>264</v>
      </c>
      <c r="C65" s="203">
        <f>+C51+C52</f>
        <v>1431731</v>
      </c>
    </row>
    <row r="66" spans="1:3" s="1" customFormat="1" ht="13.5" customHeight="1" thickBot="1">
      <c r="A66" s="183" t="s">
        <v>33</v>
      </c>
      <c r="B66" s="290" t="s">
        <v>265</v>
      </c>
      <c r="C66" s="214"/>
    </row>
    <row r="67" spans="1:3" s="1" customFormat="1" ht="12" customHeight="1" thickBot="1">
      <c r="A67" s="182" t="s">
        <v>34</v>
      </c>
      <c r="B67" s="289" t="s">
        <v>266</v>
      </c>
      <c r="C67" s="215">
        <f>+C65+C66</f>
        <v>1431731</v>
      </c>
    </row>
    <row r="68" spans="1:3" s="1" customFormat="1" ht="12.75" customHeight="1">
      <c r="A68" s="4"/>
      <c r="B68" s="5"/>
      <c r="C68" s="207"/>
    </row>
    <row r="69" spans="1:3" ht="16.5" customHeight="1">
      <c r="A69" s="547" t="s">
        <v>50</v>
      </c>
      <c r="B69" s="547"/>
      <c r="C69" s="547"/>
    </row>
    <row r="70" spans="1:3" s="220" customFormat="1" ht="16.5" customHeight="1" thickBot="1">
      <c r="A70" s="550" t="s">
        <v>142</v>
      </c>
      <c r="B70" s="550"/>
      <c r="C70" s="112" t="s">
        <v>298</v>
      </c>
    </row>
    <row r="71" spans="1:3" ht="37.5" customHeight="1" thickBot="1">
      <c r="A71" s="25" t="s">
        <v>19</v>
      </c>
      <c r="B71" s="26" t="s">
        <v>51</v>
      </c>
      <c r="C71" s="37" t="s">
        <v>277</v>
      </c>
    </row>
    <row r="72" spans="1:3" s="38" customFormat="1" ht="12" customHeight="1" thickBot="1">
      <c r="A72" s="30">
        <v>1</v>
      </c>
      <c r="B72" s="31">
        <v>2</v>
      </c>
      <c r="C72" s="193">
        <v>3</v>
      </c>
    </row>
    <row r="73" spans="1:3" ht="12" customHeight="1" thickBot="1">
      <c r="A73" s="23" t="s">
        <v>21</v>
      </c>
      <c r="B73" s="29" t="s">
        <v>202</v>
      </c>
      <c r="C73" s="194">
        <f>+C74+C75+C76+C77+C78</f>
        <v>1577088</v>
      </c>
    </row>
    <row r="74" spans="1:3" ht="12" customHeight="1">
      <c r="A74" s="18" t="s">
        <v>106</v>
      </c>
      <c r="B74" s="10" t="s">
        <v>52</v>
      </c>
      <c r="C74" s="505">
        <v>558733</v>
      </c>
    </row>
    <row r="75" spans="1:3" ht="12" customHeight="1">
      <c r="A75" s="14" t="s">
        <v>107</v>
      </c>
      <c r="B75" s="7" t="s">
        <v>203</v>
      </c>
      <c r="C75" s="200">
        <v>116292</v>
      </c>
    </row>
    <row r="76" spans="1:3" ht="12" customHeight="1">
      <c r="A76" s="14" t="s">
        <v>108</v>
      </c>
      <c r="B76" s="7" t="s">
        <v>136</v>
      </c>
      <c r="C76" s="324">
        <v>456537</v>
      </c>
    </row>
    <row r="77" spans="1:3" ht="12" customHeight="1">
      <c r="A77" s="14" t="s">
        <v>109</v>
      </c>
      <c r="B77" s="11" t="s">
        <v>204</v>
      </c>
      <c r="C77" s="324"/>
    </row>
    <row r="78" spans="1:3" ht="12" customHeight="1">
      <c r="A78" s="14" t="s">
        <v>120</v>
      </c>
      <c r="B78" s="20" t="s">
        <v>205</v>
      </c>
      <c r="C78" s="324">
        <v>445526</v>
      </c>
    </row>
    <row r="79" spans="1:3" ht="12" customHeight="1">
      <c r="A79" s="14" t="s">
        <v>110</v>
      </c>
      <c r="B79" s="7" t="s">
        <v>226</v>
      </c>
      <c r="C79" s="324"/>
    </row>
    <row r="80" spans="1:3" ht="12" customHeight="1">
      <c r="A80" s="14" t="s">
        <v>111</v>
      </c>
      <c r="B80" s="114" t="s">
        <v>227</v>
      </c>
      <c r="C80" s="324">
        <v>258212</v>
      </c>
    </row>
    <row r="81" spans="1:3" ht="12" customHeight="1">
      <c r="A81" s="14" t="s">
        <v>121</v>
      </c>
      <c r="B81" s="114" t="s">
        <v>278</v>
      </c>
      <c r="C81" s="324">
        <v>158259</v>
      </c>
    </row>
    <row r="82" spans="1:3" ht="12" customHeight="1">
      <c r="A82" s="14" t="s">
        <v>122</v>
      </c>
      <c r="B82" s="115" t="s">
        <v>228</v>
      </c>
      <c r="C82" s="324">
        <v>29055</v>
      </c>
    </row>
    <row r="83" spans="1:3" ht="12" customHeight="1">
      <c r="A83" s="13" t="s">
        <v>123</v>
      </c>
      <c r="B83" s="116" t="s">
        <v>229</v>
      </c>
      <c r="C83" s="324"/>
    </row>
    <row r="84" spans="1:3" ht="12" customHeight="1">
      <c r="A84" s="14" t="s">
        <v>124</v>
      </c>
      <c r="B84" s="116" t="s">
        <v>230</v>
      </c>
      <c r="C84" s="324"/>
    </row>
    <row r="85" spans="1:3" ht="12" customHeight="1" thickBot="1">
      <c r="A85" s="19" t="s">
        <v>126</v>
      </c>
      <c r="B85" s="117" t="s">
        <v>231</v>
      </c>
      <c r="C85" s="206"/>
    </row>
    <row r="86" spans="1:3" ht="12" customHeight="1" thickBot="1">
      <c r="A86" s="21" t="s">
        <v>22</v>
      </c>
      <c r="B86" s="28" t="s">
        <v>308</v>
      </c>
      <c r="C86" s="203">
        <f>+C87+C88+C89</f>
        <v>24352</v>
      </c>
    </row>
    <row r="87" spans="1:3" ht="12" customHeight="1">
      <c r="A87" s="16" t="s">
        <v>112</v>
      </c>
      <c r="B87" s="7" t="s">
        <v>279</v>
      </c>
      <c r="C87" s="511">
        <v>10119</v>
      </c>
    </row>
    <row r="88" spans="1:3" ht="12" customHeight="1">
      <c r="A88" s="16" t="s">
        <v>113</v>
      </c>
      <c r="B88" s="12" t="s">
        <v>206</v>
      </c>
      <c r="C88" s="527">
        <v>3793</v>
      </c>
    </row>
    <row r="89" spans="1:3" ht="12" customHeight="1">
      <c r="A89" s="16" t="s">
        <v>114</v>
      </c>
      <c r="B89" s="173" t="s">
        <v>309</v>
      </c>
      <c r="C89" s="154">
        <v>10440</v>
      </c>
    </row>
    <row r="90" spans="1:3" ht="12" customHeight="1">
      <c r="A90" s="16" t="s">
        <v>115</v>
      </c>
      <c r="B90" s="173" t="s">
        <v>378</v>
      </c>
      <c r="C90" s="150"/>
    </row>
    <row r="91" spans="1:3" ht="12" customHeight="1">
      <c r="A91" s="16" t="s">
        <v>116</v>
      </c>
      <c r="B91" s="173" t="s">
        <v>310</v>
      </c>
      <c r="C91" s="150">
        <v>10440</v>
      </c>
    </row>
    <row r="92" spans="1:3" ht="15.75">
      <c r="A92" s="16" t="s">
        <v>125</v>
      </c>
      <c r="B92" s="173" t="s">
        <v>311</v>
      </c>
      <c r="C92" s="150"/>
    </row>
    <row r="93" spans="1:3" ht="12" customHeight="1">
      <c r="A93" s="16" t="s">
        <v>127</v>
      </c>
      <c r="B93" s="291" t="s">
        <v>282</v>
      </c>
      <c r="C93" s="150"/>
    </row>
    <row r="94" spans="1:3" ht="12" customHeight="1">
      <c r="A94" s="16" t="s">
        <v>207</v>
      </c>
      <c r="B94" s="291" t="s">
        <v>283</v>
      </c>
      <c r="C94" s="150"/>
    </row>
    <row r="95" spans="1:3" ht="12" customHeight="1">
      <c r="A95" s="16" t="s">
        <v>208</v>
      </c>
      <c r="B95" s="291" t="s">
        <v>281</v>
      </c>
      <c r="C95" s="150"/>
    </row>
    <row r="96" spans="1:3" ht="24" customHeight="1" thickBot="1">
      <c r="A96" s="13" t="s">
        <v>209</v>
      </c>
      <c r="B96" s="292" t="s">
        <v>280</v>
      </c>
      <c r="C96" s="153"/>
    </row>
    <row r="97" spans="1:3" ht="12" customHeight="1" thickBot="1">
      <c r="A97" s="21" t="s">
        <v>23</v>
      </c>
      <c r="B97" s="104" t="s">
        <v>312</v>
      </c>
      <c r="C97" s="195">
        <f>+C98+C99</f>
        <v>839</v>
      </c>
    </row>
    <row r="98" spans="1:3" ht="12" customHeight="1">
      <c r="A98" s="16" t="s">
        <v>86</v>
      </c>
      <c r="B98" s="9" t="s">
        <v>61</v>
      </c>
      <c r="C98" s="199"/>
    </row>
    <row r="99" spans="1:3" ht="12" customHeight="1" thickBot="1">
      <c r="A99" s="17" t="s">
        <v>87</v>
      </c>
      <c r="B99" s="12" t="s">
        <v>62</v>
      </c>
      <c r="C99" s="534">
        <v>839</v>
      </c>
    </row>
    <row r="100" spans="1:3" s="171" customFormat="1" ht="12" customHeight="1" thickBot="1">
      <c r="A100" s="177" t="s">
        <v>24</v>
      </c>
      <c r="B100" s="172" t="s">
        <v>284</v>
      </c>
      <c r="C100" s="301"/>
    </row>
    <row r="101" spans="1:3" ht="12" customHeight="1" thickBot="1">
      <c r="A101" s="169" t="s">
        <v>25</v>
      </c>
      <c r="B101" s="170" t="s">
        <v>146</v>
      </c>
      <c r="C101" s="194">
        <f>+C73+C86+C97+C100</f>
        <v>1602279</v>
      </c>
    </row>
    <row r="102" spans="1:3" ht="12" customHeight="1" thickBot="1">
      <c r="A102" s="177" t="s">
        <v>26</v>
      </c>
      <c r="B102" s="172" t="s">
        <v>379</v>
      </c>
      <c r="C102" s="195">
        <f>+C103+C111</f>
        <v>0</v>
      </c>
    </row>
    <row r="103" spans="1:3" ht="12" customHeight="1" thickBot="1">
      <c r="A103" s="192" t="s">
        <v>93</v>
      </c>
      <c r="B103" s="293" t="s">
        <v>386</v>
      </c>
      <c r="C103" s="307">
        <f>+C104+C105+C106+C107+C108+C109+C110</f>
        <v>0</v>
      </c>
    </row>
    <row r="104" spans="1:3" ht="12" customHeight="1">
      <c r="A104" s="185" t="s">
        <v>96</v>
      </c>
      <c r="B104" s="186" t="s">
        <v>285</v>
      </c>
      <c r="C104" s="216"/>
    </row>
    <row r="105" spans="1:3" ht="12" customHeight="1">
      <c r="A105" s="178" t="s">
        <v>97</v>
      </c>
      <c r="B105" s="173" t="s">
        <v>286</v>
      </c>
      <c r="C105" s="217"/>
    </row>
    <row r="106" spans="1:3" ht="12" customHeight="1">
      <c r="A106" s="178" t="s">
        <v>98</v>
      </c>
      <c r="B106" s="173" t="s">
        <v>287</v>
      </c>
      <c r="C106" s="217"/>
    </row>
    <row r="107" spans="1:3" ht="12" customHeight="1">
      <c r="A107" s="178" t="s">
        <v>99</v>
      </c>
      <c r="B107" s="173" t="s">
        <v>288</v>
      </c>
      <c r="C107" s="217"/>
    </row>
    <row r="108" spans="1:3" ht="12" customHeight="1">
      <c r="A108" s="178" t="s">
        <v>193</v>
      </c>
      <c r="B108" s="173" t="s">
        <v>289</v>
      </c>
      <c r="C108" s="217"/>
    </row>
    <row r="109" spans="1:3" ht="12" customHeight="1">
      <c r="A109" s="178" t="s">
        <v>210</v>
      </c>
      <c r="B109" s="173" t="s">
        <v>290</v>
      </c>
      <c r="C109" s="217"/>
    </row>
    <row r="110" spans="1:3" ht="12" customHeight="1" thickBot="1">
      <c r="A110" s="187" t="s">
        <v>211</v>
      </c>
      <c r="B110" s="188" t="s">
        <v>291</v>
      </c>
      <c r="C110" s="218"/>
    </row>
    <row r="111" spans="1:3" ht="12" customHeight="1" thickBot="1">
      <c r="A111" s="192" t="s">
        <v>94</v>
      </c>
      <c r="B111" s="293" t="s">
        <v>387</v>
      </c>
      <c r="C111" s="307">
        <f>+C112+C113+C114+C115+C116+C117+C118+C119</f>
        <v>0</v>
      </c>
    </row>
    <row r="112" spans="1:3" ht="12" customHeight="1">
      <c r="A112" s="185" t="s">
        <v>102</v>
      </c>
      <c r="B112" s="186" t="s">
        <v>285</v>
      </c>
      <c r="C112" s="216"/>
    </row>
    <row r="113" spans="1:3" ht="12" customHeight="1">
      <c r="A113" s="178" t="s">
        <v>103</v>
      </c>
      <c r="B113" s="173" t="s">
        <v>292</v>
      </c>
      <c r="C113" s="217"/>
    </row>
    <row r="114" spans="1:3" ht="12" customHeight="1">
      <c r="A114" s="178" t="s">
        <v>104</v>
      </c>
      <c r="B114" s="173" t="s">
        <v>287</v>
      </c>
      <c r="C114" s="217"/>
    </row>
    <row r="115" spans="1:3" ht="12" customHeight="1">
      <c r="A115" s="178" t="s">
        <v>105</v>
      </c>
      <c r="B115" s="173" t="s">
        <v>288</v>
      </c>
      <c r="C115" s="217"/>
    </row>
    <row r="116" spans="1:3" ht="12" customHeight="1">
      <c r="A116" s="178" t="s">
        <v>194</v>
      </c>
      <c r="B116" s="173" t="s">
        <v>289</v>
      </c>
      <c r="C116" s="217"/>
    </row>
    <row r="117" spans="1:3" ht="12" customHeight="1">
      <c r="A117" s="178" t="s">
        <v>212</v>
      </c>
      <c r="B117" s="173" t="s">
        <v>293</v>
      </c>
      <c r="C117" s="217"/>
    </row>
    <row r="118" spans="1:3" ht="12" customHeight="1">
      <c r="A118" s="178" t="s">
        <v>213</v>
      </c>
      <c r="B118" s="173" t="s">
        <v>291</v>
      </c>
      <c r="C118" s="217"/>
    </row>
    <row r="119" spans="1:3" ht="12" customHeight="1" thickBot="1">
      <c r="A119" s="187" t="s">
        <v>214</v>
      </c>
      <c r="B119" s="188" t="s">
        <v>382</v>
      </c>
      <c r="C119" s="218"/>
    </row>
    <row r="120" spans="1:3" ht="12" customHeight="1" thickBot="1">
      <c r="A120" s="177" t="s">
        <v>27</v>
      </c>
      <c r="B120" s="289" t="s">
        <v>294</v>
      </c>
      <c r="C120" s="209">
        <f>+C101+C102</f>
        <v>1602279</v>
      </c>
    </row>
    <row r="121" spans="1:9" ht="15" customHeight="1" thickBot="1">
      <c r="A121" s="177" t="s">
        <v>28</v>
      </c>
      <c r="B121" s="289" t="s">
        <v>295</v>
      </c>
      <c r="C121" s="210"/>
      <c r="F121" s="39"/>
      <c r="G121" s="105"/>
      <c r="H121" s="105"/>
      <c r="I121" s="105"/>
    </row>
    <row r="122" spans="1:3" s="1" customFormat="1" ht="12.75" customHeight="1" thickBot="1">
      <c r="A122" s="189" t="s">
        <v>29</v>
      </c>
      <c r="B122" s="290" t="s">
        <v>296</v>
      </c>
      <c r="C122" s="203">
        <f>+C120+C121</f>
        <v>1602279</v>
      </c>
    </row>
    <row r="123" spans="1:3" ht="7.5" customHeight="1">
      <c r="A123" s="294"/>
      <c r="B123" s="294"/>
      <c r="C123" s="295"/>
    </row>
    <row r="124" spans="1:3" ht="15.75">
      <c r="A124" s="551" t="s">
        <v>149</v>
      </c>
      <c r="B124" s="551"/>
      <c r="C124" s="551"/>
    </row>
    <row r="125" spans="1:3" ht="15" customHeight="1" thickBot="1">
      <c r="A125" s="549" t="s">
        <v>143</v>
      </c>
      <c r="B125" s="549"/>
      <c r="C125" s="213" t="s">
        <v>298</v>
      </c>
    </row>
    <row r="126" spans="1:4" ht="13.5" customHeight="1" thickBot="1">
      <c r="A126" s="21">
        <v>1</v>
      </c>
      <c r="B126" s="28" t="s">
        <v>221</v>
      </c>
      <c r="C126" s="211">
        <f>+C51-C101</f>
        <v>-210861</v>
      </c>
      <c r="D126" s="107"/>
    </row>
    <row r="127" spans="1:3" ht="7.5" customHeight="1">
      <c r="A127" s="294"/>
      <c r="B127" s="294"/>
      <c r="C127" s="295"/>
    </row>
  </sheetData>
  <sheetProtection/>
  <mergeCells count="6">
    <mergeCell ref="A125:B125"/>
    <mergeCell ref="A69:C69"/>
    <mergeCell ref="A1:C1"/>
    <mergeCell ref="A2:B2"/>
    <mergeCell ref="A70:B70"/>
    <mergeCell ref="A124:C124"/>
  </mergeCells>
  <printOptions horizontalCentered="1"/>
  <pageMargins left="0.7874015748031497" right="0.7874015748031497" top="1.4566929133858268" bottom="0.8661417322834646" header="0.7874015748031497" footer="0.5905511811023623"/>
  <pageSetup fitToHeight="2" fitToWidth="3" horizontalDpi="600" verticalDpi="600" orientation="portrait" paperSize="9" scale="71" r:id="rId1"/>
  <headerFooter alignWithMargins="0">
    <oddHeader>&amp;C&amp;"Times New Roman CE,Félkövér"&amp;12
Tiszavasvári Önkormányzat
2013. ÉVI KÖLTSÉGVETÉS
KÖTELEZŐ FELADATAINAK MÉRLEGE &amp;10
&amp;R&amp;"Times New Roman CE,Félkövér dőlt"&amp;11 2. mell. a 2/2014.(I.31.) önk. rend.-hez 
1.2. melléklet a 4/2013. (II.15.) önk. rendelethez</oddHeader>
  </headerFooter>
  <rowBreaks count="1" manualBreakCount="1"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Munka56"/>
  <dimension ref="A1:I127"/>
  <sheetViews>
    <sheetView zoomScale="120" zoomScaleNormal="120" zoomScaleSheetLayoutView="100" workbookViewId="0" topLeftCell="A1">
      <selection activeCell="B94" sqref="B94"/>
    </sheetView>
  </sheetViews>
  <sheetFormatPr defaultColWidth="9.00390625" defaultRowHeight="12.75"/>
  <cols>
    <col min="1" max="1" width="9.00390625" style="299" customWidth="1"/>
    <col min="2" max="2" width="91.625" style="299" customWidth="1"/>
    <col min="3" max="3" width="21.625" style="300" customWidth="1"/>
    <col min="4" max="4" width="9.00390625" style="36" customWidth="1"/>
    <col min="5" max="16384" width="9.375" style="36" customWidth="1"/>
  </cols>
  <sheetData>
    <row r="1" spans="1:3" ht="15.75" customHeight="1">
      <c r="A1" s="547" t="s">
        <v>18</v>
      </c>
      <c r="B1" s="547"/>
      <c r="C1" s="547"/>
    </row>
    <row r="2" spans="1:3" ht="15.75" customHeight="1" thickBot="1">
      <c r="A2" s="549" t="s">
        <v>141</v>
      </c>
      <c r="B2" s="549"/>
      <c r="C2" s="213" t="s">
        <v>298</v>
      </c>
    </row>
    <row r="3" spans="1:3" ht="37.5" customHeight="1" thickBot="1">
      <c r="A3" s="25" t="s">
        <v>70</v>
      </c>
      <c r="B3" s="26" t="s">
        <v>20</v>
      </c>
      <c r="C3" s="37" t="s">
        <v>277</v>
      </c>
    </row>
    <row r="4" spans="1:3" s="38" customFormat="1" ht="12" customHeight="1" thickBot="1">
      <c r="A4" s="30">
        <v>1</v>
      </c>
      <c r="B4" s="31">
        <v>2</v>
      </c>
      <c r="C4" s="32">
        <v>3</v>
      </c>
    </row>
    <row r="5" spans="1:3" s="1" customFormat="1" ht="12" customHeight="1" thickBot="1">
      <c r="A5" s="23" t="s">
        <v>21</v>
      </c>
      <c r="B5" s="22" t="s">
        <v>164</v>
      </c>
      <c r="C5" s="194">
        <f>+C6+C11+C20</f>
        <v>523235</v>
      </c>
    </row>
    <row r="6" spans="1:3" s="1" customFormat="1" ht="12" customHeight="1" thickBot="1">
      <c r="A6" s="21" t="s">
        <v>22</v>
      </c>
      <c r="B6" s="172" t="s">
        <v>372</v>
      </c>
      <c r="C6" s="149">
        <f>+C7+C8+C9+C10</f>
        <v>371091</v>
      </c>
    </row>
    <row r="7" spans="1:3" s="1" customFormat="1" ht="12" customHeight="1">
      <c r="A7" s="14" t="s">
        <v>112</v>
      </c>
      <c r="B7" s="283" t="s">
        <v>58</v>
      </c>
      <c r="C7" s="525">
        <v>360191</v>
      </c>
    </row>
    <row r="8" spans="1:3" s="1" customFormat="1" ht="12" customHeight="1">
      <c r="A8" s="14" t="s">
        <v>113</v>
      </c>
      <c r="B8" s="186" t="s">
        <v>85</v>
      </c>
      <c r="C8" s="150"/>
    </row>
    <row r="9" spans="1:3" s="1" customFormat="1" ht="12" customHeight="1">
      <c r="A9" s="14" t="s">
        <v>114</v>
      </c>
      <c r="B9" s="186" t="s">
        <v>165</v>
      </c>
      <c r="C9" s="525">
        <v>10800</v>
      </c>
    </row>
    <row r="10" spans="1:3" s="1" customFormat="1" ht="12" customHeight="1" thickBot="1">
      <c r="A10" s="14" t="s">
        <v>115</v>
      </c>
      <c r="B10" s="284" t="s">
        <v>166</v>
      </c>
      <c r="C10" s="150">
        <v>100</v>
      </c>
    </row>
    <row r="11" spans="1:3" s="1" customFormat="1" ht="12" customHeight="1" thickBot="1">
      <c r="A11" s="21" t="s">
        <v>23</v>
      </c>
      <c r="B11" s="22" t="s">
        <v>167</v>
      </c>
      <c r="C11" s="195">
        <f>+C12+C13+C14+C15+C16+C17+C18+C19</f>
        <v>152144</v>
      </c>
    </row>
    <row r="12" spans="1:3" s="1" customFormat="1" ht="12" customHeight="1">
      <c r="A12" s="18" t="s">
        <v>86</v>
      </c>
      <c r="B12" s="10" t="s">
        <v>172</v>
      </c>
      <c r="C12" s="505">
        <v>15000</v>
      </c>
    </row>
    <row r="13" spans="1:3" s="1" customFormat="1" ht="12" customHeight="1">
      <c r="A13" s="14" t="s">
        <v>87</v>
      </c>
      <c r="B13" s="7" t="s">
        <v>173</v>
      </c>
      <c r="C13" s="516">
        <v>925</v>
      </c>
    </row>
    <row r="14" spans="1:3" s="1" customFormat="1" ht="12" customHeight="1">
      <c r="A14" s="14" t="s">
        <v>88</v>
      </c>
      <c r="B14" s="7" t="s">
        <v>174</v>
      </c>
      <c r="C14" s="200">
        <v>38191</v>
      </c>
    </row>
    <row r="15" spans="1:3" s="1" customFormat="1" ht="12" customHeight="1">
      <c r="A15" s="14" t="s">
        <v>89</v>
      </c>
      <c r="B15" s="7" t="s">
        <v>175</v>
      </c>
      <c r="C15" s="200">
        <v>75500</v>
      </c>
    </row>
    <row r="16" spans="1:3" s="1" customFormat="1" ht="12" customHeight="1">
      <c r="A16" s="13" t="s">
        <v>168</v>
      </c>
      <c r="B16" s="6" t="s">
        <v>176</v>
      </c>
      <c r="C16" s="506">
        <v>350</v>
      </c>
    </row>
    <row r="17" spans="1:3" s="1" customFormat="1" ht="12" customHeight="1">
      <c r="A17" s="14" t="s">
        <v>169</v>
      </c>
      <c r="B17" s="7" t="s">
        <v>238</v>
      </c>
      <c r="C17" s="200">
        <v>16816</v>
      </c>
    </row>
    <row r="18" spans="1:3" s="1" customFormat="1" ht="12" customHeight="1">
      <c r="A18" s="14" t="s">
        <v>170</v>
      </c>
      <c r="B18" s="7" t="s">
        <v>177</v>
      </c>
      <c r="C18" s="200">
        <v>25</v>
      </c>
    </row>
    <row r="19" spans="1:3" s="1" customFormat="1" ht="12" customHeight="1" thickBot="1">
      <c r="A19" s="15" t="s">
        <v>171</v>
      </c>
      <c r="B19" s="8" t="s">
        <v>178</v>
      </c>
      <c r="C19" s="502">
        <v>5337</v>
      </c>
    </row>
    <row r="20" spans="1:3" s="1" customFormat="1" ht="12" customHeight="1" thickBot="1">
      <c r="A20" s="21" t="s">
        <v>179</v>
      </c>
      <c r="B20" s="22" t="s">
        <v>239</v>
      </c>
      <c r="C20" s="198"/>
    </row>
    <row r="21" spans="1:3" s="1" customFormat="1" ht="12" customHeight="1" thickBot="1">
      <c r="A21" s="21" t="s">
        <v>25</v>
      </c>
      <c r="B21" s="22" t="s">
        <v>181</v>
      </c>
      <c r="C21" s="195">
        <f>+C22+C23+C24+C25+C26+C27+C28+C29</f>
        <v>81773</v>
      </c>
    </row>
    <row r="22" spans="1:3" s="1" customFormat="1" ht="12" customHeight="1">
      <c r="A22" s="16" t="s">
        <v>90</v>
      </c>
      <c r="B22" s="9" t="s">
        <v>187</v>
      </c>
      <c r="C22" s="199"/>
    </row>
    <row r="23" spans="1:3" s="1" customFormat="1" ht="12" customHeight="1">
      <c r="A23" s="14" t="s">
        <v>91</v>
      </c>
      <c r="B23" s="7" t="s">
        <v>188</v>
      </c>
      <c r="C23" s="200">
        <v>59069</v>
      </c>
    </row>
    <row r="24" spans="1:3" s="1" customFormat="1" ht="12" customHeight="1">
      <c r="A24" s="14" t="s">
        <v>92</v>
      </c>
      <c r="B24" s="7" t="s">
        <v>189</v>
      </c>
      <c r="C24" s="200">
        <v>13103</v>
      </c>
    </row>
    <row r="25" spans="1:3" s="1" customFormat="1" ht="12" customHeight="1">
      <c r="A25" s="17" t="s">
        <v>182</v>
      </c>
      <c r="B25" s="7" t="s">
        <v>95</v>
      </c>
      <c r="C25" s="324"/>
    </row>
    <row r="26" spans="1:3" s="1" customFormat="1" ht="12" customHeight="1">
      <c r="A26" s="17" t="s">
        <v>183</v>
      </c>
      <c r="B26" s="7" t="s">
        <v>190</v>
      </c>
      <c r="C26" s="324"/>
    </row>
    <row r="27" spans="1:3" s="1" customFormat="1" ht="12" customHeight="1">
      <c r="A27" s="14" t="s">
        <v>184</v>
      </c>
      <c r="B27" s="7" t="s">
        <v>191</v>
      </c>
      <c r="C27" s="200"/>
    </row>
    <row r="28" spans="1:3" s="1" customFormat="1" ht="12" customHeight="1">
      <c r="A28" s="14" t="s">
        <v>185</v>
      </c>
      <c r="B28" s="7" t="s">
        <v>240</v>
      </c>
      <c r="C28" s="200"/>
    </row>
    <row r="29" spans="1:3" s="1" customFormat="1" ht="12" customHeight="1" thickBot="1">
      <c r="A29" s="14" t="s">
        <v>186</v>
      </c>
      <c r="B29" s="12" t="s">
        <v>192</v>
      </c>
      <c r="C29" s="200">
        <v>9601</v>
      </c>
    </row>
    <row r="30" spans="1:3" s="1" customFormat="1" ht="12" customHeight="1" thickBot="1">
      <c r="A30" s="165" t="s">
        <v>26</v>
      </c>
      <c r="B30" s="22" t="s">
        <v>373</v>
      </c>
      <c r="C30" s="523">
        <f>+C31+C37</f>
        <v>446136</v>
      </c>
    </row>
    <row r="31" spans="1:3" s="1" customFormat="1" ht="12" customHeight="1">
      <c r="A31" s="166" t="s">
        <v>93</v>
      </c>
      <c r="B31" s="285" t="s">
        <v>374</v>
      </c>
      <c r="C31" s="163">
        <f>+C32+C33+C34+C35+C36</f>
        <v>208764</v>
      </c>
    </row>
    <row r="32" spans="1:3" s="1" customFormat="1" ht="12" customHeight="1">
      <c r="A32" s="167" t="s">
        <v>96</v>
      </c>
      <c r="B32" s="173" t="s">
        <v>241</v>
      </c>
      <c r="C32" s="154">
        <v>34900</v>
      </c>
    </row>
    <row r="33" spans="1:3" s="1" customFormat="1" ht="12" customHeight="1">
      <c r="A33" s="167" t="s">
        <v>97</v>
      </c>
      <c r="B33" s="173" t="s">
        <v>242</v>
      </c>
      <c r="C33" s="154">
        <v>1235</v>
      </c>
    </row>
    <row r="34" spans="1:3" s="1" customFormat="1" ht="12" customHeight="1">
      <c r="A34" s="167" t="s">
        <v>98</v>
      </c>
      <c r="B34" s="173" t="s">
        <v>243</v>
      </c>
      <c r="C34" s="154">
        <v>21970</v>
      </c>
    </row>
    <row r="35" spans="1:3" s="1" customFormat="1" ht="12" customHeight="1">
      <c r="A35" s="167" t="s">
        <v>99</v>
      </c>
      <c r="B35" s="173" t="s">
        <v>244</v>
      </c>
      <c r="C35" s="154">
        <v>72104</v>
      </c>
    </row>
    <row r="36" spans="1:3" s="1" customFormat="1" ht="12" customHeight="1">
      <c r="A36" s="167" t="s">
        <v>193</v>
      </c>
      <c r="B36" s="173" t="s">
        <v>375</v>
      </c>
      <c r="C36" s="154">
        <v>78555</v>
      </c>
    </row>
    <row r="37" spans="1:3" s="1" customFormat="1" ht="12" customHeight="1">
      <c r="A37" s="167" t="s">
        <v>94</v>
      </c>
      <c r="B37" s="174" t="s">
        <v>376</v>
      </c>
      <c r="C37" s="162">
        <f>+C38+C39+C40+C41+C42</f>
        <v>237372</v>
      </c>
    </row>
    <row r="38" spans="1:3" s="1" customFormat="1" ht="12" customHeight="1">
      <c r="A38" s="167" t="s">
        <v>102</v>
      </c>
      <c r="B38" s="173" t="s">
        <v>241</v>
      </c>
      <c r="C38" s="154"/>
    </row>
    <row r="39" spans="1:3" s="1" customFormat="1" ht="12" customHeight="1">
      <c r="A39" s="167" t="s">
        <v>103</v>
      </c>
      <c r="B39" s="173" t="s">
        <v>242</v>
      </c>
      <c r="C39" s="154"/>
    </row>
    <row r="40" spans="1:3" s="1" customFormat="1" ht="12" customHeight="1">
      <c r="A40" s="167" t="s">
        <v>104</v>
      </c>
      <c r="B40" s="173" t="s">
        <v>243</v>
      </c>
      <c r="C40" s="154"/>
    </row>
    <row r="41" spans="1:3" s="1" customFormat="1" ht="12" customHeight="1">
      <c r="A41" s="167" t="s">
        <v>105</v>
      </c>
      <c r="B41" s="175" t="s">
        <v>244</v>
      </c>
      <c r="C41" s="154">
        <v>237372</v>
      </c>
    </row>
    <row r="42" spans="1:3" s="1" customFormat="1" ht="12" customHeight="1" thickBot="1">
      <c r="A42" s="168" t="s">
        <v>194</v>
      </c>
      <c r="B42" s="176" t="s">
        <v>377</v>
      </c>
      <c r="C42" s="155"/>
    </row>
    <row r="43" spans="1:3" s="1" customFormat="1" ht="12" customHeight="1" thickBot="1">
      <c r="A43" s="21" t="s">
        <v>195</v>
      </c>
      <c r="B43" s="286" t="s">
        <v>245</v>
      </c>
      <c r="C43" s="149">
        <f>+C44+C45</f>
        <v>600</v>
      </c>
    </row>
    <row r="44" spans="1:3" s="1" customFormat="1" ht="12" customHeight="1">
      <c r="A44" s="16" t="s">
        <v>100</v>
      </c>
      <c r="B44" s="186" t="s">
        <v>246</v>
      </c>
      <c r="C44" s="152">
        <v>600</v>
      </c>
    </row>
    <row r="45" spans="1:3" s="1" customFormat="1" ht="12" customHeight="1" thickBot="1">
      <c r="A45" s="13" t="s">
        <v>101</v>
      </c>
      <c r="B45" s="181" t="s">
        <v>250</v>
      </c>
      <c r="C45" s="151"/>
    </row>
    <row r="46" spans="1:3" s="1" customFormat="1" ht="12" customHeight="1" thickBot="1">
      <c r="A46" s="21" t="s">
        <v>28</v>
      </c>
      <c r="B46" s="286" t="s">
        <v>249</v>
      </c>
      <c r="C46" s="149">
        <f>+C47+C48+C49</f>
        <v>25000</v>
      </c>
    </row>
    <row r="47" spans="1:3" s="1" customFormat="1" ht="12" customHeight="1">
      <c r="A47" s="16" t="s">
        <v>198</v>
      </c>
      <c r="B47" s="186" t="s">
        <v>196</v>
      </c>
      <c r="C47" s="164"/>
    </row>
    <row r="48" spans="1:3" s="1" customFormat="1" ht="12" customHeight="1">
      <c r="A48" s="14" t="s">
        <v>199</v>
      </c>
      <c r="B48" s="173" t="s">
        <v>197</v>
      </c>
      <c r="C48" s="200"/>
    </row>
    <row r="49" spans="1:3" s="1" customFormat="1" ht="12" customHeight="1" thickBot="1">
      <c r="A49" s="13" t="s">
        <v>307</v>
      </c>
      <c r="B49" s="181" t="s">
        <v>247</v>
      </c>
      <c r="C49" s="156">
        <v>25000</v>
      </c>
    </row>
    <row r="50" spans="1:5" s="1" customFormat="1" ht="17.25" customHeight="1" thickBot="1">
      <c r="A50" s="21" t="s">
        <v>200</v>
      </c>
      <c r="B50" s="287" t="s">
        <v>248</v>
      </c>
      <c r="C50" s="201"/>
      <c r="E50" s="39"/>
    </row>
    <row r="51" spans="1:3" s="1" customFormat="1" ht="12" customHeight="1" thickBot="1">
      <c r="A51" s="21" t="s">
        <v>30</v>
      </c>
      <c r="B51" s="24" t="s">
        <v>201</v>
      </c>
      <c r="C51" s="202">
        <f>+C6+C11+C20+C21+C30+C43+C46+C50</f>
        <v>1076744</v>
      </c>
    </row>
    <row r="52" spans="1:3" s="1" customFormat="1" ht="12" customHeight="1" thickBot="1">
      <c r="A52" s="177" t="s">
        <v>31</v>
      </c>
      <c r="B52" s="172" t="s">
        <v>251</v>
      </c>
      <c r="C52" s="203">
        <f>+C53+C59</f>
        <v>420055</v>
      </c>
    </row>
    <row r="53" spans="1:3" s="1" customFormat="1" ht="12" customHeight="1">
      <c r="A53" s="288" t="s">
        <v>137</v>
      </c>
      <c r="B53" s="285" t="s">
        <v>252</v>
      </c>
      <c r="C53" s="204">
        <f>+C54+C55+C56+C57+C58</f>
        <v>0</v>
      </c>
    </row>
    <row r="54" spans="1:3" s="1" customFormat="1" ht="12" customHeight="1">
      <c r="A54" s="178" t="s">
        <v>267</v>
      </c>
      <c r="B54" s="173" t="s">
        <v>253</v>
      </c>
      <c r="C54" s="200"/>
    </row>
    <row r="55" spans="1:3" s="1" customFormat="1" ht="12" customHeight="1">
      <c r="A55" s="178" t="s">
        <v>268</v>
      </c>
      <c r="B55" s="173" t="s">
        <v>254</v>
      </c>
      <c r="C55" s="200"/>
    </row>
    <row r="56" spans="1:3" s="1" customFormat="1" ht="12" customHeight="1">
      <c r="A56" s="178" t="s">
        <v>269</v>
      </c>
      <c r="B56" s="173" t="s">
        <v>255</v>
      </c>
      <c r="C56" s="200"/>
    </row>
    <row r="57" spans="1:3" s="1" customFormat="1" ht="12" customHeight="1">
      <c r="A57" s="178" t="s">
        <v>270</v>
      </c>
      <c r="B57" s="173" t="s">
        <v>256</v>
      </c>
      <c r="C57" s="200"/>
    </row>
    <row r="58" spans="1:3" s="1" customFormat="1" ht="12" customHeight="1">
      <c r="A58" s="178" t="s">
        <v>271</v>
      </c>
      <c r="B58" s="173" t="s">
        <v>257</v>
      </c>
      <c r="C58" s="200"/>
    </row>
    <row r="59" spans="1:3" s="1" customFormat="1" ht="12" customHeight="1">
      <c r="A59" s="179" t="s">
        <v>138</v>
      </c>
      <c r="B59" s="174" t="s">
        <v>258</v>
      </c>
      <c r="C59" s="205">
        <f>+C60+C61+C62+C63+C64</f>
        <v>420055</v>
      </c>
    </row>
    <row r="60" spans="1:3" s="1" customFormat="1" ht="12" customHeight="1">
      <c r="A60" s="178" t="s">
        <v>272</v>
      </c>
      <c r="B60" s="173" t="s">
        <v>259</v>
      </c>
      <c r="C60" s="200">
        <v>390055</v>
      </c>
    </row>
    <row r="61" spans="1:3" s="1" customFormat="1" ht="12" customHeight="1">
      <c r="A61" s="178" t="s">
        <v>273</v>
      </c>
      <c r="B61" s="173" t="s">
        <v>260</v>
      </c>
      <c r="C61" s="200"/>
    </row>
    <row r="62" spans="1:3" s="1" customFormat="1" ht="12" customHeight="1">
      <c r="A62" s="178" t="s">
        <v>274</v>
      </c>
      <c r="B62" s="173" t="s">
        <v>261</v>
      </c>
      <c r="C62" s="200">
        <v>30000</v>
      </c>
    </row>
    <row r="63" spans="1:3" s="1" customFormat="1" ht="12" customHeight="1">
      <c r="A63" s="178" t="s">
        <v>275</v>
      </c>
      <c r="B63" s="173" t="s">
        <v>262</v>
      </c>
      <c r="C63" s="200"/>
    </row>
    <row r="64" spans="1:3" s="1" customFormat="1" ht="12" customHeight="1" thickBot="1">
      <c r="A64" s="180" t="s">
        <v>276</v>
      </c>
      <c r="B64" s="181" t="s">
        <v>263</v>
      </c>
      <c r="C64" s="206"/>
    </row>
    <row r="65" spans="1:3" s="1" customFormat="1" ht="12" customHeight="1" thickBot="1">
      <c r="A65" s="182" t="s">
        <v>32</v>
      </c>
      <c r="B65" s="289" t="s">
        <v>264</v>
      </c>
      <c r="C65" s="203">
        <f>+C51+C52</f>
        <v>1496799</v>
      </c>
    </row>
    <row r="66" spans="1:3" s="1" customFormat="1" ht="13.5" customHeight="1" thickBot="1">
      <c r="A66" s="183" t="s">
        <v>33</v>
      </c>
      <c r="B66" s="290" t="s">
        <v>265</v>
      </c>
      <c r="C66" s="214"/>
    </row>
    <row r="67" spans="1:3" s="1" customFormat="1" ht="12" customHeight="1" thickBot="1">
      <c r="A67" s="182" t="s">
        <v>34</v>
      </c>
      <c r="B67" s="289" t="s">
        <v>266</v>
      </c>
      <c r="C67" s="215">
        <f>+C65+C66</f>
        <v>1496799</v>
      </c>
    </row>
    <row r="68" spans="1:3" s="1" customFormat="1" ht="12.75" customHeight="1">
      <c r="A68" s="4"/>
      <c r="B68" s="5"/>
      <c r="C68" s="207"/>
    </row>
    <row r="69" spans="1:3" ht="16.5" customHeight="1">
      <c r="A69" s="547" t="s">
        <v>50</v>
      </c>
      <c r="B69" s="547"/>
      <c r="C69" s="547"/>
    </row>
    <row r="70" spans="1:3" s="220" customFormat="1" ht="16.5" customHeight="1" thickBot="1">
      <c r="A70" s="550" t="s">
        <v>142</v>
      </c>
      <c r="B70" s="550"/>
      <c r="C70" s="112" t="s">
        <v>298</v>
      </c>
    </row>
    <row r="71" spans="1:3" ht="37.5" customHeight="1" thickBot="1">
      <c r="A71" s="25" t="s">
        <v>19</v>
      </c>
      <c r="B71" s="26" t="s">
        <v>51</v>
      </c>
      <c r="C71" s="37" t="s">
        <v>277</v>
      </c>
    </row>
    <row r="72" spans="1:3" s="38" customFormat="1" ht="12" customHeight="1" thickBot="1">
      <c r="A72" s="30">
        <v>1</v>
      </c>
      <c r="B72" s="31">
        <v>2</v>
      </c>
      <c r="C72" s="193">
        <v>3</v>
      </c>
    </row>
    <row r="73" spans="1:3" ht="12" customHeight="1" thickBot="1">
      <c r="A73" s="23" t="s">
        <v>21</v>
      </c>
      <c r="B73" s="29" t="s">
        <v>202</v>
      </c>
      <c r="C73" s="194">
        <f>+C74+C75+C76+C77+C78</f>
        <v>537225</v>
      </c>
    </row>
    <row r="74" spans="1:3" ht="12" customHeight="1">
      <c r="A74" s="18" t="s">
        <v>106</v>
      </c>
      <c r="B74" s="10" t="s">
        <v>52</v>
      </c>
      <c r="C74" s="505">
        <v>163956</v>
      </c>
    </row>
    <row r="75" spans="1:3" ht="12" customHeight="1">
      <c r="A75" s="14" t="s">
        <v>107</v>
      </c>
      <c r="B75" s="7" t="s">
        <v>203</v>
      </c>
      <c r="C75" s="200">
        <v>41122</v>
      </c>
    </row>
    <row r="76" spans="1:3" ht="12" customHeight="1">
      <c r="A76" s="14" t="s">
        <v>108</v>
      </c>
      <c r="B76" s="7" t="s">
        <v>136</v>
      </c>
      <c r="C76" s="526">
        <v>258991</v>
      </c>
    </row>
    <row r="77" spans="1:3" ht="12" customHeight="1">
      <c r="A77" s="14" t="s">
        <v>109</v>
      </c>
      <c r="B77" s="11" t="s">
        <v>204</v>
      </c>
      <c r="C77" s="324"/>
    </row>
    <row r="78" spans="1:3" ht="12" customHeight="1">
      <c r="A78" s="14" t="s">
        <v>120</v>
      </c>
      <c r="B78" s="20" t="s">
        <v>205</v>
      </c>
      <c r="C78" s="324">
        <v>73156</v>
      </c>
    </row>
    <row r="79" spans="1:3" ht="12" customHeight="1">
      <c r="A79" s="14" t="s">
        <v>110</v>
      </c>
      <c r="B79" s="7" t="s">
        <v>226</v>
      </c>
      <c r="C79" s="324"/>
    </row>
    <row r="80" spans="1:3" ht="12" customHeight="1">
      <c r="A80" s="14" t="s">
        <v>111</v>
      </c>
      <c r="B80" s="114" t="s">
        <v>227</v>
      </c>
      <c r="C80" s="324">
        <v>4500</v>
      </c>
    </row>
    <row r="81" spans="1:3" ht="12" customHeight="1">
      <c r="A81" s="14" t="s">
        <v>121</v>
      </c>
      <c r="B81" s="114" t="s">
        <v>278</v>
      </c>
      <c r="C81" s="324">
        <v>25014</v>
      </c>
    </row>
    <row r="82" spans="1:3" ht="12" customHeight="1">
      <c r="A82" s="14" t="s">
        <v>122</v>
      </c>
      <c r="B82" s="115" t="s">
        <v>228</v>
      </c>
      <c r="C82" s="324">
        <v>18811</v>
      </c>
    </row>
    <row r="83" spans="1:3" ht="12" customHeight="1">
      <c r="A83" s="13" t="s">
        <v>123</v>
      </c>
      <c r="B83" s="116" t="s">
        <v>229</v>
      </c>
      <c r="C83" s="324"/>
    </row>
    <row r="84" spans="1:3" ht="12" customHeight="1">
      <c r="A84" s="14" t="s">
        <v>124</v>
      </c>
      <c r="B84" s="116" t="s">
        <v>230</v>
      </c>
      <c r="C84" s="324">
        <v>24831</v>
      </c>
    </row>
    <row r="85" spans="1:3" ht="12" customHeight="1" thickBot="1">
      <c r="A85" s="19" t="s">
        <v>126</v>
      </c>
      <c r="B85" s="117" t="s">
        <v>231</v>
      </c>
      <c r="C85" s="208"/>
    </row>
    <row r="86" spans="1:3" ht="12" customHeight="1" thickBot="1">
      <c r="A86" s="21" t="s">
        <v>22</v>
      </c>
      <c r="B86" s="28" t="s">
        <v>308</v>
      </c>
      <c r="C86" s="195">
        <f>+C87+C88+C89</f>
        <v>303799</v>
      </c>
    </row>
    <row r="87" spans="1:3" ht="12" customHeight="1">
      <c r="A87" s="16" t="s">
        <v>112</v>
      </c>
      <c r="B87" s="7" t="s">
        <v>279</v>
      </c>
      <c r="C87" s="511">
        <v>201878</v>
      </c>
    </row>
    <row r="88" spans="1:3" ht="12" customHeight="1">
      <c r="A88" s="16" t="s">
        <v>113</v>
      </c>
      <c r="B88" s="12" t="s">
        <v>206</v>
      </c>
      <c r="C88" s="200">
        <v>101771</v>
      </c>
    </row>
    <row r="89" spans="1:3" ht="12" customHeight="1">
      <c r="A89" s="16" t="s">
        <v>114</v>
      </c>
      <c r="B89" s="173" t="s">
        <v>309</v>
      </c>
      <c r="C89" s="154">
        <v>150</v>
      </c>
    </row>
    <row r="90" spans="1:3" ht="12" customHeight="1">
      <c r="A90" s="16" t="s">
        <v>115</v>
      </c>
      <c r="B90" s="173" t="s">
        <v>378</v>
      </c>
      <c r="C90" s="154"/>
    </row>
    <row r="91" spans="1:3" ht="12" customHeight="1">
      <c r="A91" s="16" t="s">
        <v>116</v>
      </c>
      <c r="B91" s="173" t="s">
        <v>310</v>
      </c>
      <c r="C91" s="154">
        <v>150</v>
      </c>
    </row>
    <row r="92" spans="1:3" ht="15.75">
      <c r="A92" s="16" t="s">
        <v>125</v>
      </c>
      <c r="B92" s="173" t="s">
        <v>311</v>
      </c>
      <c r="C92" s="150"/>
    </row>
    <row r="93" spans="1:3" ht="12" customHeight="1">
      <c r="A93" s="16" t="s">
        <v>127</v>
      </c>
      <c r="B93" s="291" t="s">
        <v>282</v>
      </c>
      <c r="C93" s="150"/>
    </row>
    <row r="94" spans="1:3" ht="12" customHeight="1">
      <c r="A94" s="16" t="s">
        <v>207</v>
      </c>
      <c r="B94" s="291" t="s">
        <v>283</v>
      </c>
      <c r="C94" s="150"/>
    </row>
    <row r="95" spans="1:3" ht="12" customHeight="1">
      <c r="A95" s="16" t="s">
        <v>208</v>
      </c>
      <c r="B95" s="291" t="s">
        <v>281</v>
      </c>
      <c r="C95" s="150"/>
    </row>
    <row r="96" spans="1:3" ht="24" customHeight="1" thickBot="1">
      <c r="A96" s="13" t="s">
        <v>209</v>
      </c>
      <c r="B96" s="292" t="s">
        <v>280</v>
      </c>
      <c r="C96" s="153"/>
    </row>
    <row r="97" spans="1:3" ht="12" customHeight="1" thickBot="1">
      <c r="A97" s="21" t="s">
        <v>23</v>
      </c>
      <c r="B97" s="104" t="s">
        <v>312</v>
      </c>
      <c r="C97" s="195">
        <f>+C98+C99</f>
        <v>90392</v>
      </c>
    </row>
    <row r="98" spans="1:3" ht="12" customHeight="1">
      <c r="A98" s="16" t="s">
        <v>86</v>
      </c>
      <c r="B98" s="9" t="s">
        <v>61</v>
      </c>
      <c r="C98" s="528">
        <v>82880</v>
      </c>
    </row>
    <row r="99" spans="1:3" ht="12" customHeight="1" thickBot="1">
      <c r="A99" s="17" t="s">
        <v>87</v>
      </c>
      <c r="B99" s="12" t="s">
        <v>62</v>
      </c>
      <c r="C99" s="526">
        <v>7512</v>
      </c>
    </row>
    <row r="100" spans="1:3" s="171" customFormat="1" ht="12" customHeight="1" thickBot="1">
      <c r="A100" s="177" t="s">
        <v>24</v>
      </c>
      <c r="B100" s="172" t="s">
        <v>284</v>
      </c>
      <c r="C100" s="301"/>
    </row>
    <row r="101" spans="1:3" ht="12" customHeight="1" thickBot="1">
      <c r="A101" s="169" t="s">
        <v>25</v>
      </c>
      <c r="B101" s="170" t="s">
        <v>146</v>
      </c>
      <c r="C101" s="194">
        <f>+C73+C86+C97+C100</f>
        <v>931416</v>
      </c>
    </row>
    <row r="102" spans="1:3" ht="12" customHeight="1" thickBot="1">
      <c r="A102" s="177" t="s">
        <v>26</v>
      </c>
      <c r="B102" s="172" t="s">
        <v>379</v>
      </c>
      <c r="C102" s="195">
        <f>+C103+C111</f>
        <v>394835</v>
      </c>
    </row>
    <row r="103" spans="1:3" ht="12" customHeight="1" thickBot="1">
      <c r="A103" s="184" t="s">
        <v>93</v>
      </c>
      <c r="B103" s="293" t="s">
        <v>386</v>
      </c>
      <c r="C103" s="195">
        <f>+C104+C105+C106+C107+C108+C109+C110</f>
        <v>371096</v>
      </c>
    </row>
    <row r="104" spans="1:3" ht="12" customHeight="1">
      <c r="A104" s="185" t="s">
        <v>96</v>
      </c>
      <c r="B104" s="186" t="s">
        <v>285</v>
      </c>
      <c r="C104" s="216"/>
    </row>
    <row r="105" spans="1:3" ht="12" customHeight="1">
      <c r="A105" s="178" t="s">
        <v>97</v>
      </c>
      <c r="B105" s="173" t="s">
        <v>286</v>
      </c>
      <c r="C105" s="217"/>
    </row>
    <row r="106" spans="1:3" ht="12" customHeight="1">
      <c r="A106" s="178" t="s">
        <v>98</v>
      </c>
      <c r="B106" s="173" t="s">
        <v>287</v>
      </c>
      <c r="C106" s="217">
        <v>371096</v>
      </c>
    </row>
    <row r="107" spans="1:3" ht="12" customHeight="1">
      <c r="A107" s="178" t="s">
        <v>99</v>
      </c>
      <c r="B107" s="173" t="s">
        <v>288</v>
      </c>
      <c r="C107" s="217"/>
    </row>
    <row r="108" spans="1:3" ht="12" customHeight="1">
      <c r="A108" s="178" t="s">
        <v>193</v>
      </c>
      <c r="B108" s="173" t="s">
        <v>289</v>
      </c>
      <c r="C108" s="217"/>
    </row>
    <row r="109" spans="1:3" ht="12" customHeight="1">
      <c r="A109" s="178" t="s">
        <v>210</v>
      </c>
      <c r="B109" s="173" t="s">
        <v>290</v>
      </c>
      <c r="C109" s="217"/>
    </row>
    <row r="110" spans="1:3" ht="12" customHeight="1" thickBot="1">
      <c r="A110" s="187" t="s">
        <v>211</v>
      </c>
      <c r="B110" s="188" t="s">
        <v>291</v>
      </c>
      <c r="C110" s="218"/>
    </row>
    <row r="111" spans="1:3" ht="12" customHeight="1" thickBot="1">
      <c r="A111" s="184" t="s">
        <v>94</v>
      </c>
      <c r="B111" s="293" t="s">
        <v>387</v>
      </c>
      <c r="C111" s="195">
        <f>+C112+C113+C114+C115+C116+C117+C118+C119</f>
        <v>23739</v>
      </c>
    </row>
    <row r="112" spans="1:3" ht="12" customHeight="1">
      <c r="A112" s="185" t="s">
        <v>102</v>
      </c>
      <c r="B112" s="186" t="s">
        <v>285</v>
      </c>
      <c r="C112" s="216"/>
    </row>
    <row r="113" spans="1:3" ht="12" customHeight="1">
      <c r="A113" s="178" t="s">
        <v>103</v>
      </c>
      <c r="B113" s="173" t="s">
        <v>292</v>
      </c>
      <c r="C113" s="217"/>
    </row>
    <row r="114" spans="1:3" ht="12" customHeight="1">
      <c r="A114" s="178" t="s">
        <v>104</v>
      </c>
      <c r="B114" s="173" t="s">
        <v>287</v>
      </c>
      <c r="C114" s="217"/>
    </row>
    <row r="115" spans="1:3" ht="12" customHeight="1">
      <c r="A115" s="178" t="s">
        <v>105</v>
      </c>
      <c r="B115" s="173" t="s">
        <v>288</v>
      </c>
      <c r="C115" s="217">
        <v>23739</v>
      </c>
    </row>
    <row r="116" spans="1:3" ht="12" customHeight="1">
      <c r="A116" s="178" t="s">
        <v>194</v>
      </c>
      <c r="B116" s="173" t="s">
        <v>289</v>
      </c>
      <c r="C116" s="217"/>
    </row>
    <row r="117" spans="1:3" ht="12" customHeight="1">
      <c r="A117" s="178" t="s">
        <v>212</v>
      </c>
      <c r="B117" s="173" t="s">
        <v>293</v>
      </c>
      <c r="C117" s="217"/>
    </row>
    <row r="118" spans="1:3" ht="12" customHeight="1">
      <c r="A118" s="178" t="s">
        <v>213</v>
      </c>
      <c r="B118" s="173" t="s">
        <v>291</v>
      </c>
      <c r="C118" s="217"/>
    </row>
    <row r="119" spans="1:3" ht="12" customHeight="1" thickBot="1">
      <c r="A119" s="187" t="s">
        <v>214</v>
      </c>
      <c r="B119" s="188" t="s">
        <v>382</v>
      </c>
      <c r="C119" s="218"/>
    </row>
    <row r="120" spans="1:3" ht="12" customHeight="1" thickBot="1">
      <c r="A120" s="177" t="s">
        <v>27</v>
      </c>
      <c r="B120" s="289" t="s">
        <v>294</v>
      </c>
      <c r="C120" s="209">
        <f>+C101+C102</f>
        <v>1326251</v>
      </c>
    </row>
    <row r="121" spans="1:9" ht="15" customHeight="1" thickBot="1">
      <c r="A121" s="177" t="s">
        <v>28</v>
      </c>
      <c r="B121" s="289" t="s">
        <v>295</v>
      </c>
      <c r="C121" s="210"/>
      <c r="F121" s="39"/>
      <c r="G121" s="105"/>
      <c r="H121" s="105"/>
      <c r="I121" s="105"/>
    </row>
    <row r="122" spans="1:3" s="1" customFormat="1" ht="12.75" customHeight="1" thickBot="1">
      <c r="A122" s="189" t="s">
        <v>29</v>
      </c>
      <c r="B122" s="290" t="s">
        <v>296</v>
      </c>
      <c r="C122" s="203">
        <f>+C120+C121</f>
        <v>1326251</v>
      </c>
    </row>
    <row r="123" spans="1:3" ht="7.5" customHeight="1">
      <c r="A123" s="294"/>
      <c r="B123" s="294"/>
      <c r="C123" s="295"/>
    </row>
    <row r="124" spans="1:3" ht="15.75">
      <c r="A124" s="551" t="s">
        <v>149</v>
      </c>
      <c r="B124" s="551"/>
      <c r="C124" s="551"/>
    </row>
    <row r="125" spans="1:3" ht="15" customHeight="1" thickBot="1">
      <c r="A125" s="549" t="s">
        <v>143</v>
      </c>
      <c r="B125" s="549"/>
      <c r="C125" s="213" t="s">
        <v>298</v>
      </c>
    </row>
    <row r="126" spans="1:4" ht="13.5" customHeight="1" thickBot="1">
      <c r="A126" s="21">
        <v>1</v>
      </c>
      <c r="B126" s="28" t="s">
        <v>221</v>
      </c>
      <c r="C126" s="211">
        <f>+C51-C101</f>
        <v>145328</v>
      </c>
      <c r="D126" s="107"/>
    </row>
    <row r="127" spans="1:3" ht="7.5" customHeight="1">
      <c r="A127" s="294"/>
      <c r="B127" s="294"/>
      <c r="C127" s="295"/>
    </row>
  </sheetData>
  <sheetProtection/>
  <mergeCells count="6">
    <mergeCell ref="A125:B125"/>
    <mergeCell ref="A69:C69"/>
    <mergeCell ref="A1:C1"/>
    <mergeCell ref="A2:B2"/>
    <mergeCell ref="A70:B70"/>
    <mergeCell ref="A124:C124"/>
  </mergeCells>
  <printOptions horizontalCentered="1"/>
  <pageMargins left="0.7874015748031497" right="0.7874015748031497" top="1.4566929133858268" bottom="0.8661417322834646" header="0.7874015748031497" footer="0.5905511811023623"/>
  <pageSetup fitToHeight="2" fitToWidth="3" horizontalDpi="600" verticalDpi="600" orientation="portrait" paperSize="9" scale="71" r:id="rId1"/>
  <headerFooter alignWithMargins="0">
    <oddHeader>&amp;C&amp;"Times New Roman CE,Félkövér"&amp;12
 Tiszavasvári Önkormányzat
2013. ÉVI KÖLTSÉGVETÉS
ÖNKÉNT VÁLLALT FELADATAINAK MÉRLEGE&amp;10
&amp;R&amp;"Times New Roman CE,Félkövér dőlt"&amp;11 3. mell. a 2/2014.(I.31.) önk. rend.-hez
 1.3. mell. a 4/2013. (II.15.) önk. rend.-hez</oddHeader>
  </headerFooter>
  <rowBreaks count="1" manualBreakCount="1">
    <brk id="6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Munka57"/>
  <dimension ref="A1:F32"/>
  <sheetViews>
    <sheetView zoomScaleSheetLayoutView="100" workbookViewId="0" topLeftCell="A1">
      <selection activeCell="G16" sqref="G16"/>
    </sheetView>
  </sheetViews>
  <sheetFormatPr defaultColWidth="9.00390625" defaultRowHeight="12.75"/>
  <cols>
    <col min="1" max="1" width="6.875" style="50" customWidth="1"/>
    <col min="2" max="2" width="55.125" style="134" customWidth="1"/>
    <col min="3" max="3" width="16.375" style="50" customWidth="1"/>
    <col min="4" max="4" width="55.125" style="50" customWidth="1"/>
    <col min="5" max="5" width="16.375" style="50" customWidth="1"/>
    <col min="6" max="6" width="4.875" style="50" customWidth="1"/>
    <col min="7" max="16384" width="9.375" style="50" customWidth="1"/>
  </cols>
  <sheetData>
    <row r="1" spans="2:6" ht="39.75" customHeight="1">
      <c r="B1" s="230" t="s">
        <v>150</v>
      </c>
      <c r="C1" s="231"/>
      <c r="D1" s="231"/>
      <c r="E1" s="231"/>
      <c r="F1" s="554" t="s">
        <v>484</v>
      </c>
    </row>
    <row r="2" spans="5:6" ht="14.25" thickBot="1">
      <c r="E2" s="232" t="s">
        <v>63</v>
      </c>
      <c r="F2" s="554"/>
    </row>
    <row r="3" spans="1:6" ht="18" customHeight="1" thickBot="1">
      <c r="A3" s="552" t="s">
        <v>70</v>
      </c>
      <c r="B3" s="233" t="s">
        <v>56</v>
      </c>
      <c r="C3" s="234"/>
      <c r="D3" s="233" t="s">
        <v>60</v>
      </c>
      <c r="E3" s="235"/>
      <c r="F3" s="554"/>
    </row>
    <row r="4" spans="1:6" s="236" customFormat="1" ht="35.25" customHeight="1" thickBot="1">
      <c r="A4" s="553"/>
      <c r="B4" s="135" t="s">
        <v>64</v>
      </c>
      <c r="C4" s="136" t="s">
        <v>277</v>
      </c>
      <c r="D4" s="135" t="s">
        <v>64</v>
      </c>
      <c r="E4" s="46" t="s">
        <v>277</v>
      </c>
      <c r="F4" s="554"/>
    </row>
    <row r="5" spans="1:6" s="241" customFormat="1" ht="12" customHeight="1" thickBot="1">
      <c r="A5" s="237">
        <v>1</v>
      </c>
      <c r="B5" s="238">
        <v>2</v>
      </c>
      <c r="C5" s="239" t="s">
        <v>23</v>
      </c>
      <c r="D5" s="238" t="s">
        <v>24</v>
      </c>
      <c r="E5" s="240" t="s">
        <v>25</v>
      </c>
      <c r="F5" s="554"/>
    </row>
    <row r="6" spans="1:6" ht="12.75" customHeight="1">
      <c r="A6" s="242" t="s">
        <v>21</v>
      </c>
      <c r="B6" s="243" t="s">
        <v>180</v>
      </c>
      <c r="C6" s="529">
        <v>371166</v>
      </c>
      <c r="D6" s="243" t="s">
        <v>65</v>
      </c>
      <c r="E6" s="66">
        <v>722689</v>
      </c>
      <c r="F6" s="554"/>
    </row>
    <row r="7" spans="1:6" ht="12.75" customHeight="1">
      <c r="A7" s="244" t="s">
        <v>22</v>
      </c>
      <c r="B7" s="245" t="s">
        <v>57</v>
      </c>
      <c r="C7" s="68">
        <v>313145</v>
      </c>
      <c r="D7" s="245" t="s">
        <v>203</v>
      </c>
      <c r="E7" s="69">
        <v>157414</v>
      </c>
      <c r="F7" s="554"/>
    </row>
    <row r="8" spans="1:6" ht="12.75" customHeight="1">
      <c r="A8" s="244" t="s">
        <v>23</v>
      </c>
      <c r="B8" s="245" t="s">
        <v>59</v>
      </c>
      <c r="C8" s="68">
        <v>25600</v>
      </c>
      <c r="D8" s="245" t="s">
        <v>327</v>
      </c>
      <c r="E8" s="530">
        <v>715528</v>
      </c>
      <c r="F8" s="554"/>
    </row>
    <row r="9" spans="1:6" ht="12.75" customHeight="1">
      <c r="A9" s="244" t="s">
        <v>24</v>
      </c>
      <c r="B9" s="246" t="s">
        <v>314</v>
      </c>
      <c r="C9" s="68">
        <v>894000</v>
      </c>
      <c r="D9" s="245" t="s">
        <v>204</v>
      </c>
      <c r="E9" s="69"/>
      <c r="F9" s="554"/>
    </row>
    <row r="10" spans="1:6" ht="12.75" customHeight="1">
      <c r="A10" s="244" t="s">
        <v>25</v>
      </c>
      <c r="B10" s="245" t="s">
        <v>315</v>
      </c>
      <c r="C10" s="68">
        <v>584114</v>
      </c>
      <c r="D10" s="245" t="s">
        <v>205</v>
      </c>
      <c r="E10" s="69">
        <v>518682</v>
      </c>
      <c r="F10" s="554"/>
    </row>
    <row r="11" spans="1:6" ht="12.75" customHeight="1">
      <c r="A11" s="244" t="s">
        <v>26</v>
      </c>
      <c r="B11" s="245" t="s">
        <v>348</v>
      </c>
      <c r="C11" s="514">
        <v>72104</v>
      </c>
      <c r="D11" s="245" t="s">
        <v>53</v>
      </c>
      <c r="E11" s="530">
        <v>91231</v>
      </c>
      <c r="F11" s="554"/>
    </row>
    <row r="12" spans="1:6" ht="12.75" customHeight="1">
      <c r="A12" s="244" t="s">
        <v>27</v>
      </c>
      <c r="B12" s="245" t="s">
        <v>316</v>
      </c>
      <c r="C12" s="68">
        <v>790</v>
      </c>
      <c r="D12" s="245" t="s">
        <v>16</v>
      </c>
      <c r="E12" s="226"/>
      <c r="F12" s="554"/>
    </row>
    <row r="13" spans="1:6" ht="12.75" customHeight="1">
      <c r="A13" s="244" t="s">
        <v>28</v>
      </c>
      <c r="B13" s="245" t="s">
        <v>317</v>
      </c>
      <c r="C13" s="221"/>
      <c r="D13" s="44"/>
      <c r="E13" s="226"/>
      <c r="F13" s="554"/>
    </row>
    <row r="14" spans="1:6" ht="12.75" customHeight="1">
      <c r="A14" s="244" t="s">
        <v>29</v>
      </c>
      <c r="B14" s="247" t="s">
        <v>318</v>
      </c>
      <c r="C14" s="222"/>
      <c r="D14" s="44"/>
      <c r="E14" s="226"/>
      <c r="F14" s="554"/>
    </row>
    <row r="15" spans="1:6" ht="12.75" customHeight="1">
      <c r="A15" s="244" t="s">
        <v>30</v>
      </c>
      <c r="B15" s="44"/>
      <c r="C15" s="221"/>
      <c r="D15" s="44"/>
      <c r="E15" s="226"/>
      <c r="F15" s="554"/>
    </row>
    <row r="16" spans="1:6" ht="12.75" customHeight="1">
      <c r="A16" s="244" t="s">
        <v>31</v>
      </c>
      <c r="B16" s="44"/>
      <c r="C16" s="221"/>
      <c r="D16" s="44"/>
      <c r="E16" s="226"/>
      <c r="F16" s="554"/>
    </row>
    <row r="17" spans="1:6" ht="12.75" customHeight="1" thickBot="1">
      <c r="A17" s="244" t="s">
        <v>32</v>
      </c>
      <c r="B17" s="52"/>
      <c r="C17" s="223"/>
      <c r="D17" s="44"/>
      <c r="E17" s="227"/>
      <c r="F17" s="554"/>
    </row>
    <row r="18" spans="1:6" ht="15.75" customHeight="1" thickBot="1">
      <c r="A18" s="248" t="s">
        <v>33</v>
      </c>
      <c r="B18" s="106" t="s">
        <v>341</v>
      </c>
      <c r="C18" s="224">
        <f>+C6+C7+C8+C9+C10+C12+C13+C14+C15+C16+C17</f>
        <v>2188815</v>
      </c>
      <c r="D18" s="106" t="s">
        <v>340</v>
      </c>
      <c r="E18" s="228">
        <f>SUM(E6:E17)</f>
        <v>2205544</v>
      </c>
      <c r="F18" s="554"/>
    </row>
    <row r="19" spans="1:6" ht="12.75" customHeight="1">
      <c r="A19" s="249" t="s">
        <v>34</v>
      </c>
      <c r="B19" s="250" t="s">
        <v>319</v>
      </c>
      <c r="C19" s="251">
        <f>+C20+C21+C22+C23</f>
        <v>33329</v>
      </c>
      <c r="D19" s="252" t="s">
        <v>215</v>
      </c>
      <c r="E19" s="229"/>
      <c r="F19" s="554"/>
    </row>
    <row r="20" spans="1:6" ht="12.75" customHeight="1">
      <c r="A20" s="253" t="s">
        <v>35</v>
      </c>
      <c r="B20" s="252" t="s">
        <v>253</v>
      </c>
      <c r="C20" s="68">
        <v>33329</v>
      </c>
      <c r="D20" s="252" t="s">
        <v>216</v>
      </c>
      <c r="E20" s="69"/>
      <c r="F20" s="554"/>
    </row>
    <row r="21" spans="1:6" ht="12.75" customHeight="1">
      <c r="A21" s="253" t="s">
        <v>36</v>
      </c>
      <c r="B21" s="252" t="s">
        <v>254</v>
      </c>
      <c r="C21" s="68"/>
      <c r="D21" s="252" t="s">
        <v>147</v>
      </c>
      <c r="E21" s="69">
        <v>371096</v>
      </c>
      <c r="F21" s="554"/>
    </row>
    <row r="22" spans="1:6" ht="12.75" customHeight="1">
      <c r="A22" s="253" t="s">
        <v>37</v>
      </c>
      <c r="B22" s="252" t="s">
        <v>320</v>
      </c>
      <c r="C22" s="68"/>
      <c r="D22" s="252" t="s">
        <v>148</v>
      </c>
      <c r="E22" s="69"/>
      <c r="F22" s="554"/>
    </row>
    <row r="23" spans="1:6" ht="12.75" customHeight="1">
      <c r="A23" s="253" t="s">
        <v>38</v>
      </c>
      <c r="B23" s="252" t="s">
        <v>321</v>
      </c>
      <c r="C23" s="68"/>
      <c r="D23" s="250" t="s">
        <v>328</v>
      </c>
      <c r="E23" s="69"/>
      <c r="F23" s="554"/>
    </row>
    <row r="24" spans="1:6" ht="12.75" customHeight="1">
      <c r="A24" s="253" t="s">
        <v>39</v>
      </c>
      <c r="B24" s="252" t="s">
        <v>322</v>
      </c>
      <c r="C24" s="254">
        <f>+C25+C26</f>
        <v>401096</v>
      </c>
      <c r="D24" s="252" t="s">
        <v>217</v>
      </c>
      <c r="E24" s="69"/>
      <c r="F24" s="554"/>
    </row>
    <row r="25" spans="1:6" ht="12.75" customHeight="1">
      <c r="A25" s="249" t="s">
        <v>40</v>
      </c>
      <c r="B25" s="250" t="s">
        <v>323</v>
      </c>
      <c r="C25" s="225">
        <v>371096</v>
      </c>
      <c r="D25" s="243" t="s">
        <v>218</v>
      </c>
      <c r="E25" s="229"/>
      <c r="F25" s="554"/>
    </row>
    <row r="26" spans="1:6" ht="12.75" customHeight="1" thickBot="1">
      <c r="A26" s="253" t="s">
        <v>41</v>
      </c>
      <c r="B26" s="252" t="s">
        <v>487</v>
      </c>
      <c r="C26" s="68">
        <v>30000</v>
      </c>
      <c r="D26" s="44"/>
      <c r="E26" s="69"/>
      <c r="F26" s="554"/>
    </row>
    <row r="27" spans="1:6" ht="15.75" customHeight="1" thickBot="1">
      <c r="A27" s="248" t="s">
        <v>42</v>
      </c>
      <c r="B27" s="106" t="s">
        <v>338</v>
      </c>
      <c r="C27" s="224">
        <f>+C19+C24</f>
        <v>434425</v>
      </c>
      <c r="D27" s="106" t="s">
        <v>339</v>
      </c>
      <c r="E27" s="228">
        <f>SUM(E19:E26)</f>
        <v>371096</v>
      </c>
      <c r="F27" s="554"/>
    </row>
    <row r="28" spans="1:6" ht="18" customHeight="1" thickBot="1">
      <c r="A28" s="248" t="s">
        <v>43</v>
      </c>
      <c r="B28" s="255" t="s">
        <v>326</v>
      </c>
      <c r="C28" s="224">
        <f>+C18+C27</f>
        <v>2623240</v>
      </c>
      <c r="D28" s="255" t="s">
        <v>329</v>
      </c>
      <c r="E28" s="228">
        <f>+E18+E27</f>
        <v>2576640</v>
      </c>
      <c r="F28" s="554"/>
    </row>
    <row r="29" spans="1:6" ht="18" customHeight="1" thickBot="1">
      <c r="A29" s="248" t="s">
        <v>44</v>
      </c>
      <c r="B29" s="106" t="s">
        <v>324</v>
      </c>
      <c r="C29" s="259"/>
      <c r="D29" s="106" t="s">
        <v>330</v>
      </c>
      <c r="E29" s="258"/>
      <c r="F29" s="554"/>
    </row>
    <row r="30" spans="1:6" ht="13.5" thickBot="1">
      <c r="A30" s="248" t="s">
        <v>45</v>
      </c>
      <c r="B30" s="256" t="s">
        <v>325</v>
      </c>
      <c r="C30" s="257">
        <f>+C28+C29</f>
        <v>2623240</v>
      </c>
      <c r="D30" s="256" t="s">
        <v>331</v>
      </c>
      <c r="E30" s="257">
        <f>+E28+E29</f>
        <v>2576640</v>
      </c>
      <c r="F30" s="554"/>
    </row>
    <row r="31" spans="1:6" ht="13.5" thickBot="1">
      <c r="A31" s="248" t="s">
        <v>46</v>
      </c>
      <c r="B31" s="256" t="s">
        <v>162</v>
      </c>
      <c r="C31" s="257">
        <f>IF(C18-E18&lt;0,E18-C18,"-")</f>
        <v>16729</v>
      </c>
      <c r="D31" s="256" t="s">
        <v>163</v>
      </c>
      <c r="E31" s="257" t="str">
        <f>IF(C18-E18&gt;0,C18-E18,"-")</f>
        <v>-</v>
      </c>
      <c r="F31" s="554"/>
    </row>
    <row r="32" spans="1:6" ht="13.5" thickBot="1">
      <c r="A32" s="248" t="s">
        <v>47</v>
      </c>
      <c r="B32" s="256" t="s">
        <v>332</v>
      </c>
      <c r="C32" s="257">
        <f>IF(C18+C19-E28&lt;0,E28-(C18+C19),"-")</f>
        <v>354496</v>
      </c>
      <c r="D32" s="256" t="s">
        <v>333</v>
      </c>
      <c r="E32" s="257" t="str">
        <f>IF(C18+C19-E28&gt;0,C18+C19-E28,"-")</f>
        <v>-</v>
      </c>
      <c r="F32" s="554"/>
    </row>
  </sheetData>
  <sheetProtection/>
  <mergeCells count="2">
    <mergeCell ref="A3:A4"/>
    <mergeCell ref="F1:F32"/>
  </mergeCells>
  <printOptions horizontalCentered="1"/>
  <pageMargins left="0.33" right="0.48" top="0.9055118110236221" bottom="0.5" header="0.6692913385826772" footer="0.28"/>
  <pageSetup horizontalDpi="600" verticalDpi="600" orientation="landscape" paperSize="9" r:id="rId1"/>
  <headerFooter alignWithMargins="0">
    <oddHeader xml:space="preserve">&amp;R&amp;"Times New Roman CE,Félkövér dőlt"&amp;11 4. melléklet a 2/2014.(I.31.) önkormányzati rendelethez
 2.1. mell.a 4/2013.(II.15.) rend.-hez
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Munka58">
    <pageSetUpPr fitToPage="1"/>
  </sheetPr>
  <dimension ref="A1:F36"/>
  <sheetViews>
    <sheetView zoomScaleSheetLayoutView="115" workbookViewId="0" topLeftCell="A1">
      <selection activeCell="E16" sqref="E16"/>
    </sheetView>
  </sheetViews>
  <sheetFormatPr defaultColWidth="9.00390625" defaultRowHeight="12.75"/>
  <cols>
    <col min="1" max="1" width="6.875" style="50" customWidth="1"/>
    <col min="2" max="2" width="55.125" style="134" customWidth="1"/>
    <col min="3" max="3" width="16.375" style="50" customWidth="1"/>
    <col min="4" max="4" width="55.125" style="50" customWidth="1"/>
    <col min="5" max="5" width="16.375" style="50" customWidth="1"/>
    <col min="6" max="6" width="4.875" style="50" customWidth="1"/>
    <col min="7" max="16384" width="9.375" style="50" customWidth="1"/>
  </cols>
  <sheetData>
    <row r="1" spans="2:6" ht="31.5">
      <c r="B1" s="230" t="s">
        <v>151</v>
      </c>
      <c r="C1" s="231"/>
      <c r="D1" s="231"/>
      <c r="E1" s="231"/>
      <c r="F1" s="554"/>
    </row>
    <row r="2" spans="5:6" ht="14.25" thickBot="1">
      <c r="E2" s="232" t="s">
        <v>63</v>
      </c>
      <c r="F2" s="554"/>
    </row>
    <row r="3" spans="1:6" ht="13.5" thickBot="1">
      <c r="A3" s="555" t="s">
        <v>70</v>
      </c>
      <c r="B3" s="233" t="s">
        <v>56</v>
      </c>
      <c r="C3" s="234"/>
      <c r="D3" s="233" t="s">
        <v>60</v>
      </c>
      <c r="E3" s="235"/>
      <c r="F3" s="554"/>
    </row>
    <row r="4" spans="1:6" s="236" customFormat="1" ht="24.75" thickBot="1">
      <c r="A4" s="556"/>
      <c r="B4" s="135" t="s">
        <v>64</v>
      </c>
      <c r="C4" s="136" t="s">
        <v>277</v>
      </c>
      <c r="D4" s="135" t="s">
        <v>64</v>
      </c>
      <c r="E4" s="46" t="s">
        <v>277</v>
      </c>
      <c r="F4" s="554"/>
    </row>
    <row r="5" spans="1:6" s="236" customFormat="1" ht="13.5" thickBot="1">
      <c r="A5" s="237">
        <v>1</v>
      </c>
      <c r="B5" s="238">
        <v>2</v>
      </c>
      <c r="C5" s="239">
        <v>3</v>
      </c>
      <c r="D5" s="238">
        <v>4</v>
      </c>
      <c r="E5" s="240">
        <v>5</v>
      </c>
      <c r="F5" s="554"/>
    </row>
    <row r="6" spans="1:6" ht="12.75" customHeight="1">
      <c r="A6" s="242" t="s">
        <v>21</v>
      </c>
      <c r="B6" s="243" t="s">
        <v>368</v>
      </c>
      <c r="C6" s="524">
        <v>1016</v>
      </c>
      <c r="D6" s="243" t="s">
        <v>279</v>
      </c>
      <c r="E6" s="66">
        <v>211997</v>
      </c>
      <c r="F6" s="554"/>
    </row>
    <row r="7" spans="1:6" ht="22.5" customHeight="1">
      <c r="A7" s="244" t="s">
        <v>22</v>
      </c>
      <c r="B7" s="245" t="s">
        <v>342</v>
      </c>
      <c r="C7" s="68">
        <v>200</v>
      </c>
      <c r="D7" s="245" t="s">
        <v>206</v>
      </c>
      <c r="E7" s="530">
        <v>105564</v>
      </c>
      <c r="F7" s="554"/>
    </row>
    <row r="8" spans="1:6" ht="12.75" customHeight="1">
      <c r="A8" s="244" t="s">
        <v>23</v>
      </c>
      <c r="B8" s="245" t="s">
        <v>145</v>
      </c>
      <c r="C8" s="68">
        <v>25000</v>
      </c>
      <c r="D8" s="245" t="s">
        <v>309</v>
      </c>
      <c r="E8" s="69">
        <v>10590</v>
      </c>
      <c r="F8" s="554"/>
    </row>
    <row r="9" spans="1:6" ht="12.75" customHeight="1">
      <c r="A9" s="244" t="s">
        <v>24</v>
      </c>
      <c r="B9" s="245" t="s">
        <v>191</v>
      </c>
      <c r="C9" s="68"/>
      <c r="D9" s="245" t="s">
        <v>349</v>
      </c>
      <c r="E9" s="69"/>
      <c r="F9" s="554"/>
    </row>
    <row r="10" spans="1:6" ht="12.75" customHeight="1">
      <c r="A10" s="244" t="s">
        <v>25</v>
      </c>
      <c r="B10" s="245" t="s">
        <v>240</v>
      </c>
      <c r="C10" s="68"/>
      <c r="D10" s="245" t="s">
        <v>350</v>
      </c>
      <c r="E10" s="69">
        <v>10590</v>
      </c>
      <c r="F10" s="554"/>
    </row>
    <row r="11" spans="1:6" ht="12.75" customHeight="1">
      <c r="A11" s="244" t="s">
        <v>26</v>
      </c>
      <c r="B11" s="245" t="s">
        <v>343</v>
      </c>
      <c r="C11" s="514"/>
      <c r="D11" s="261" t="s">
        <v>351</v>
      </c>
      <c r="E11" s="69"/>
      <c r="F11" s="554"/>
    </row>
    <row r="12" spans="1:6" ht="12.75" customHeight="1">
      <c r="A12" s="244" t="s">
        <v>27</v>
      </c>
      <c r="B12" s="245" t="s">
        <v>344</v>
      </c>
      <c r="C12" s="68"/>
      <c r="D12" s="261" t="s">
        <v>282</v>
      </c>
      <c r="E12" s="69"/>
      <c r="F12" s="554"/>
    </row>
    <row r="13" spans="1:6" ht="12.75" customHeight="1">
      <c r="A13" s="244" t="s">
        <v>28</v>
      </c>
      <c r="B13" s="245" t="s">
        <v>347</v>
      </c>
      <c r="C13" s="68">
        <v>239412</v>
      </c>
      <c r="D13" s="262" t="s">
        <v>283</v>
      </c>
      <c r="E13" s="69"/>
      <c r="F13" s="554"/>
    </row>
    <row r="14" spans="1:6" ht="12.75" customHeight="1">
      <c r="A14" s="244" t="s">
        <v>29</v>
      </c>
      <c r="B14" s="263" t="s">
        <v>366</v>
      </c>
      <c r="C14" s="514">
        <v>237372</v>
      </c>
      <c r="D14" s="261" t="s">
        <v>352</v>
      </c>
      <c r="E14" s="69"/>
      <c r="F14" s="554"/>
    </row>
    <row r="15" spans="1:6" ht="22.5" customHeight="1">
      <c r="A15" s="244" t="s">
        <v>30</v>
      </c>
      <c r="B15" s="245" t="s">
        <v>345</v>
      </c>
      <c r="C15" s="222">
        <v>13719</v>
      </c>
      <c r="D15" s="261" t="s">
        <v>353</v>
      </c>
      <c r="E15" s="69"/>
      <c r="F15" s="554"/>
    </row>
    <row r="16" spans="1:6" ht="12.75" customHeight="1">
      <c r="A16" s="244" t="s">
        <v>31</v>
      </c>
      <c r="B16" s="245" t="s">
        <v>346</v>
      </c>
      <c r="C16" s="226"/>
      <c r="D16" s="245" t="s">
        <v>53</v>
      </c>
      <c r="E16" s="69"/>
      <c r="F16" s="554"/>
    </row>
    <row r="17" spans="1:6" ht="12.75" customHeight="1" thickBot="1">
      <c r="A17" s="308" t="s">
        <v>32</v>
      </c>
      <c r="B17" s="309"/>
      <c r="C17" s="310"/>
      <c r="D17" s="309" t="s">
        <v>16</v>
      </c>
      <c r="E17" s="276"/>
      <c r="F17" s="554"/>
    </row>
    <row r="18" spans="1:6" ht="15.75" customHeight="1" thickBot="1">
      <c r="A18" s="248" t="s">
        <v>33</v>
      </c>
      <c r="B18" s="106" t="s">
        <v>139</v>
      </c>
      <c r="C18" s="224">
        <f>+C6+C7+C8+C9+C10+C11+C12+C13+C15+C16+C17</f>
        <v>279347</v>
      </c>
      <c r="D18" s="106" t="s">
        <v>140</v>
      </c>
      <c r="E18" s="228">
        <f>+E6+E7+E8+E16+E17</f>
        <v>328151</v>
      </c>
      <c r="F18" s="554"/>
    </row>
    <row r="19" spans="1:6" ht="12.75" customHeight="1">
      <c r="A19" s="264" t="s">
        <v>34</v>
      </c>
      <c r="B19" s="265" t="s">
        <v>365</v>
      </c>
      <c r="C19" s="272">
        <f>+C20+C21+C22+C23+C24</f>
        <v>6984</v>
      </c>
      <c r="D19" s="252" t="s">
        <v>215</v>
      </c>
      <c r="E19" s="66"/>
      <c r="F19" s="554"/>
    </row>
    <row r="20" spans="1:6" ht="12.75" customHeight="1">
      <c r="A20" s="244" t="s">
        <v>35</v>
      </c>
      <c r="B20" s="266" t="s">
        <v>354</v>
      </c>
      <c r="C20" s="68">
        <v>6984</v>
      </c>
      <c r="D20" s="252" t="s">
        <v>219</v>
      </c>
      <c r="E20" s="69"/>
      <c r="F20" s="554"/>
    </row>
    <row r="21" spans="1:6" ht="12.75" customHeight="1">
      <c r="A21" s="264" t="s">
        <v>36</v>
      </c>
      <c r="B21" s="266" t="s">
        <v>355</v>
      </c>
      <c r="C21" s="68"/>
      <c r="D21" s="252" t="s">
        <v>147</v>
      </c>
      <c r="E21" s="69"/>
      <c r="F21" s="554"/>
    </row>
    <row r="22" spans="1:6" ht="12.75" customHeight="1">
      <c r="A22" s="244" t="s">
        <v>37</v>
      </c>
      <c r="B22" s="266" t="s">
        <v>356</v>
      </c>
      <c r="C22" s="68"/>
      <c r="D22" s="252" t="s">
        <v>148</v>
      </c>
      <c r="E22" s="69">
        <v>23739</v>
      </c>
      <c r="F22" s="554"/>
    </row>
    <row r="23" spans="1:6" ht="12.75" customHeight="1">
      <c r="A23" s="264" t="s">
        <v>38</v>
      </c>
      <c r="B23" s="266" t="s">
        <v>357</v>
      </c>
      <c r="C23" s="68"/>
      <c r="D23" s="250" t="s">
        <v>328</v>
      </c>
      <c r="E23" s="69"/>
      <c r="F23" s="554"/>
    </row>
    <row r="24" spans="1:6" ht="12.75" customHeight="1">
      <c r="A24" s="244" t="s">
        <v>39</v>
      </c>
      <c r="B24" s="267" t="s">
        <v>358</v>
      </c>
      <c r="C24" s="68"/>
      <c r="D24" s="252" t="s">
        <v>220</v>
      </c>
      <c r="E24" s="69"/>
      <c r="F24" s="554"/>
    </row>
    <row r="25" spans="1:6" ht="12.75" customHeight="1">
      <c r="A25" s="264" t="s">
        <v>40</v>
      </c>
      <c r="B25" s="268" t="s">
        <v>359</v>
      </c>
      <c r="C25" s="254">
        <f>+C26+C27+C28+C29+C30</f>
        <v>18959</v>
      </c>
      <c r="D25" s="269" t="s">
        <v>218</v>
      </c>
      <c r="E25" s="69"/>
      <c r="F25" s="554"/>
    </row>
    <row r="26" spans="1:6" ht="12.75" customHeight="1">
      <c r="A26" s="244" t="s">
        <v>41</v>
      </c>
      <c r="B26" s="267" t="s">
        <v>360</v>
      </c>
      <c r="C26" s="68">
        <v>18959</v>
      </c>
      <c r="D26" s="269" t="s">
        <v>367</v>
      </c>
      <c r="E26" s="69"/>
      <c r="F26" s="554"/>
    </row>
    <row r="27" spans="1:6" ht="12.75" customHeight="1">
      <c r="A27" s="264" t="s">
        <v>42</v>
      </c>
      <c r="B27" s="267" t="s">
        <v>361</v>
      </c>
      <c r="C27" s="68"/>
      <c r="D27" s="260"/>
      <c r="E27" s="69"/>
      <c r="F27" s="554"/>
    </row>
    <row r="28" spans="1:6" ht="12.75" customHeight="1">
      <c r="A28" s="244" t="s">
        <v>43</v>
      </c>
      <c r="B28" s="266" t="s">
        <v>362</v>
      </c>
      <c r="C28" s="499"/>
      <c r="D28" s="102"/>
      <c r="E28" s="69"/>
      <c r="F28" s="554"/>
    </row>
    <row r="29" spans="1:6" ht="12.75" customHeight="1">
      <c r="A29" s="264" t="s">
        <v>44</v>
      </c>
      <c r="B29" s="270" t="s">
        <v>363</v>
      </c>
      <c r="C29" s="68"/>
      <c r="D29" s="44"/>
      <c r="E29" s="69"/>
      <c r="F29" s="554"/>
    </row>
    <row r="30" spans="1:6" ht="12.75" customHeight="1" thickBot="1">
      <c r="A30" s="244" t="s">
        <v>45</v>
      </c>
      <c r="B30" s="271" t="s">
        <v>364</v>
      </c>
      <c r="C30" s="68"/>
      <c r="D30" s="102"/>
      <c r="E30" s="69"/>
      <c r="F30" s="554"/>
    </row>
    <row r="31" spans="1:6" ht="21.75" customHeight="1" thickBot="1">
      <c r="A31" s="248" t="s">
        <v>46</v>
      </c>
      <c r="B31" s="106" t="s">
        <v>390</v>
      </c>
      <c r="C31" s="224">
        <f>+C19+C25</f>
        <v>25943</v>
      </c>
      <c r="D31" s="106" t="s">
        <v>391</v>
      </c>
      <c r="E31" s="228">
        <f>SUM(E19:E30)</f>
        <v>23739</v>
      </c>
      <c r="F31" s="554"/>
    </row>
    <row r="32" spans="1:6" ht="18" customHeight="1" thickBot="1">
      <c r="A32" s="248" t="s">
        <v>47</v>
      </c>
      <c r="B32" s="255" t="s">
        <v>388</v>
      </c>
      <c r="C32" s="224">
        <f>+C18+C31</f>
        <v>305290</v>
      </c>
      <c r="D32" s="255" t="s">
        <v>392</v>
      </c>
      <c r="E32" s="228">
        <f>+E18+E31</f>
        <v>351890</v>
      </c>
      <c r="F32" s="554"/>
    </row>
    <row r="33" spans="1:6" ht="18" customHeight="1" thickBot="1">
      <c r="A33" s="248" t="s">
        <v>48</v>
      </c>
      <c r="B33" s="106" t="s">
        <v>324</v>
      </c>
      <c r="C33" s="259"/>
      <c r="D33" s="106" t="s">
        <v>330</v>
      </c>
      <c r="E33" s="258"/>
      <c r="F33" s="554"/>
    </row>
    <row r="34" spans="1:6" ht="13.5" thickBot="1">
      <c r="A34" s="248" t="s">
        <v>49</v>
      </c>
      <c r="B34" s="256" t="s">
        <v>389</v>
      </c>
      <c r="C34" s="257">
        <f>+C32+C33</f>
        <v>305290</v>
      </c>
      <c r="D34" s="256" t="s">
        <v>393</v>
      </c>
      <c r="E34" s="257">
        <f>+E32+E33</f>
        <v>351890</v>
      </c>
      <c r="F34" s="554"/>
    </row>
    <row r="35" spans="1:6" ht="13.5" thickBot="1">
      <c r="A35" s="248" t="s">
        <v>133</v>
      </c>
      <c r="B35" s="256" t="s">
        <v>162</v>
      </c>
      <c r="C35" s="257">
        <f>IF(C18-E18&lt;0,E18-C18,"-")</f>
        <v>48804</v>
      </c>
      <c r="D35" s="256" t="s">
        <v>163</v>
      </c>
      <c r="E35" s="257" t="str">
        <f>IF(C18-E18&gt;0,C18-E18,"-")</f>
        <v>-</v>
      </c>
      <c r="F35" s="554"/>
    </row>
    <row r="36" spans="1:6" ht="13.5" thickBot="1">
      <c r="A36" s="248" t="s">
        <v>134</v>
      </c>
      <c r="B36" s="256" t="s">
        <v>332</v>
      </c>
      <c r="C36" s="257">
        <f>IF(C18+C19-E32&lt;0,E32-(C18+C19),"-")</f>
        <v>65559</v>
      </c>
      <c r="D36" s="256" t="s">
        <v>333</v>
      </c>
      <c r="E36" s="257" t="str">
        <f>IF(C18+C19-E32&gt;0,C18+C19-E32,"-")</f>
        <v>-</v>
      </c>
      <c r="F36" s="554"/>
    </row>
  </sheetData>
  <sheetProtection/>
  <mergeCells count="2">
    <mergeCell ref="A3:A4"/>
    <mergeCell ref="F1:F36"/>
  </mergeCells>
  <printOptions horizontalCentered="1"/>
  <pageMargins left="0.7874015748031497" right="0.7874015748031497" top="0.49" bottom="0.79" header="0.49" footer="0.7874015748031497"/>
  <pageSetup fitToHeight="1" fitToWidth="1" horizontalDpi="600" verticalDpi="600" orientation="landscape" paperSize="9" scale="92" r:id="rId1"/>
  <headerFooter alignWithMargins="0">
    <oddHeader>&amp;R5. melléklet  a 2/2014.(I.31.) önkormányzati rendelethez
2.2 mell.a 4/2013.(II.15.) rend.-hez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Munka5"/>
  <dimension ref="A1:D12"/>
  <sheetViews>
    <sheetView zoomScale="120" zoomScaleNormal="120" workbookViewId="0" topLeftCell="A1">
      <selection activeCell="C7" sqref="C7"/>
    </sheetView>
  </sheetViews>
  <sheetFormatPr defaultColWidth="9.00390625" defaultRowHeight="12.75"/>
  <cols>
    <col min="1" max="1" width="5.625" style="119" customWidth="1"/>
    <col min="2" max="2" width="68.625" style="119" customWidth="1"/>
    <col min="3" max="3" width="19.50390625" style="119" customWidth="1"/>
    <col min="4" max="16384" width="9.375" style="119" customWidth="1"/>
  </cols>
  <sheetData>
    <row r="1" spans="1:3" ht="33" customHeight="1">
      <c r="A1" s="557" t="s">
        <v>470</v>
      </c>
      <c r="B1" s="557"/>
      <c r="C1" s="557"/>
    </row>
    <row r="2" spans="1:4" ht="15.75" customHeight="1" thickBot="1">
      <c r="A2" s="120"/>
      <c r="B2" s="120"/>
      <c r="C2" s="122" t="s">
        <v>55</v>
      </c>
      <c r="D2" s="121"/>
    </row>
    <row r="3" spans="1:3" ht="26.25" customHeight="1" thickBot="1">
      <c r="A3" s="124" t="s">
        <v>19</v>
      </c>
      <c r="B3" s="125" t="s">
        <v>232</v>
      </c>
      <c r="C3" s="126" t="s">
        <v>277</v>
      </c>
    </row>
    <row r="4" spans="1:3" ht="15.75" thickBot="1">
      <c r="A4" s="127">
        <v>1</v>
      </c>
      <c r="B4" s="128">
        <v>2</v>
      </c>
      <c r="C4" s="129">
        <v>3</v>
      </c>
    </row>
    <row r="5" spans="1:3" ht="15">
      <c r="A5" s="130" t="s">
        <v>21</v>
      </c>
      <c r="B5" s="275" t="s">
        <v>58</v>
      </c>
      <c r="C5" s="532">
        <v>360191</v>
      </c>
    </row>
    <row r="6" spans="1:3" ht="24.75">
      <c r="A6" s="131" t="s">
        <v>22</v>
      </c>
      <c r="B6" s="302" t="s">
        <v>369</v>
      </c>
      <c r="C6" s="273">
        <v>82899</v>
      </c>
    </row>
    <row r="7" spans="1:3" ht="15">
      <c r="A7" s="131" t="s">
        <v>23</v>
      </c>
      <c r="B7" s="303" t="s">
        <v>234</v>
      </c>
      <c r="C7" s="533">
        <v>10800</v>
      </c>
    </row>
    <row r="8" spans="1:3" ht="24.75">
      <c r="A8" s="131" t="s">
        <v>24</v>
      </c>
      <c r="B8" s="303" t="s">
        <v>371</v>
      </c>
      <c r="C8" s="273"/>
    </row>
    <row r="9" spans="1:3" ht="15">
      <c r="A9" s="132" t="s">
        <v>25</v>
      </c>
      <c r="B9" s="303" t="s">
        <v>370</v>
      </c>
      <c r="C9" s="274">
        <v>175</v>
      </c>
    </row>
    <row r="10" spans="1:3" ht="15.75" thickBot="1">
      <c r="A10" s="131" t="s">
        <v>26</v>
      </c>
      <c r="B10" s="304" t="s">
        <v>233</v>
      </c>
      <c r="C10" s="273"/>
    </row>
    <row r="11" spans="1:3" ht="15.75" thickBot="1">
      <c r="A11" s="558" t="s">
        <v>235</v>
      </c>
      <c r="B11" s="559"/>
      <c r="C11" s="133">
        <f>SUM(C5:C10)</f>
        <v>454065</v>
      </c>
    </row>
    <row r="12" spans="1:3" ht="23.25" customHeight="1">
      <c r="A12" s="560" t="s">
        <v>237</v>
      </c>
      <c r="B12" s="560"/>
      <c r="C12" s="560"/>
    </row>
  </sheetData>
  <sheetProtection/>
  <mergeCells count="3">
    <mergeCell ref="A1:C1"/>
    <mergeCell ref="A11:B11"/>
    <mergeCell ref="A12:C1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6. melléklet a 2/2014.(I.31.) önkormányzati rendelethez 4. melléklet a 4/2013. (II.15.) önkormányzati rendelethez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Munka41"/>
  <dimension ref="A1:F24"/>
  <sheetViews>
    <sheetView workbookViewId="0" topLeftCell="A1">
      <selection activeCell="C14" sqref="C14"/>
    </sheetView>
  </sheetViews>
  <sheetFormatPr defaultColWidth="9.00390625" defaultRowHeight="12.75"/>
  <cols>
    <col min="1" max="1" width="60.625" style="41" customWidth="1"/>
    <col min="2" max="2" width="15.625" style="40" customWidth="1"/>
    <col min="3" max="3" width="16.375" style="40" customWidth="1"/>
    <col min="4" max="4" width="18.00390625" style="40" customWidth="1"/>
    <col min="5" max="5" width="16.625" style="40" customWidth="1"/>
    <col min="6" max="6" width="18.875" style="40" customWidth="1"/>
    <col min="7" max="8" width="12.875" style="40" customWidth="1"/>
    <col min="9" max="9" width="13.875" style="40" customWidth="1"/>
    <col min="10" max="16384" width="9.375" style="40" customWidth="1"/>
  </cols>
  <sheetData>
    <row r="1" spans="1:6" ht="24.75" customHeight="1">
      <c r="A1" s="561" t="s">
        <v>1</v>
      </c>
      <c r="B1" s="561"/>
      <c r="C1" s="561"/>
      <c r="D1" s="561"/>
      <c r="E1" s="561"/>
      <c r="F1" s="561"/>
    </row>
    <row r="2" spans="1:6" ht="23.25" customHeight="1" thickBot="1">
      <c r="A2" s="134"/>
      <c r="B2" s="50"/>
      <c r="C2" s="50"/>
      <c r="D2" s="50"/>
      <c r="E2" s="50"/>
      <c r="F2" s="45" t="s">
        <v>63</v>
      </c>
    </row>
    <row r="3" spans="1:6" s="43" customFormat="1" ht="48.75" customHeight="1" thickBot="1">
      <c r="A3" s="135" t="s">
        <v>69</v>
      </c>
      <c r="B3" s="136" t="s">
        <v>67</v>
      </c>
      <c r="C3" s="136" t="s">
        <v>68</v>
      </c>
      <c r="D3" s="136" t="s">
        <v>0</v>
      </c>
      <c r="E3" s="136" t="s">
        <v>277</v>
      </c>
      <c r="F3" s="46" t="s">
        <v>2</v>
      </c>
    </row>
    <row r="4" spans="1:6" s="50" customFormat="1" ht="15" customHeight="1" thickBot="1">
      <c r="A4" s="47">
        <v>1</v>
      </c>
      <c r="B4" s="48">
        <v>2</v>
      </c>
      <c r="C4" s="48">
        <v>3</v>
      </c>
      <c r="D4" s="48">
        <v>4</v>
      </c>
      <c r="E4" s="48">
        <v>5</v>
      </c>
      <c r="F4" s="49">
        <v>6</v>
      </c>
    </row>
    <row r="5" spans="1:6" ht="15.75" customHeight="1">
      <c r="A5" s="44" t="s">
        <v>471</v>
      </c>
      <c r="B5" s="27">
        <v>110199</v>
      </c>
      <c r="C5" s="51">
        <v>2013</v>
      </c>
      <c r="D5" s="27">
        <v>3328</v>
      </c>
      <c r="E5" s="27">
        <v>106871</v>
      </c>
      <c r="F5" s="57">
        <f aca="true" t="shared" si="0" ref="F5:F23">B5-D5-E5</f>
        <v>0</v>
      </c>
    </row>
    <row r="6" spans="1:6" ht="15.75" customHeight="1">
      <c r="A6" s="54" t="s">
        <v>472</v>
      </c>
      <c r="B6" s="55">
        <v>1270</v>
      </c>
      <c r="C6" s="56">
        <v>2013</v>
      </c>
      <c r="D6" s="55"/>
      <c r="E6" s="55">
        <v>1270</v>
      </c>
      <c r="F6" s="57">
        <f t="shared" si="0"/>
        <v>0</v>
      </c>
    </row>
    <row r="7" spans="1:6" ht="15.75" customHeight="1">
      <c r="A7" s="507" t="s">
        <v>488</v>
      </c>
      <c r="B7" s="508">
        <v>211</v>
      </c>
      <c r="C7" s="509">
        <v>2013</v>
      </c>
      <c r="D7" s="508"/>
      <c r="E7" s="508">
        <v>211</v>
      </c>
      <c r="F7" s="57">
        <f t="shared" si="0"/>
        <v>0</v>
      </c>
    </row>
    <row r="8" spans="1:6" ht="15.75" customHeight="1">
      <c r="A8" s="507" t="s">
        <v>494</v>
      </c>
      <c r="B8" s="508">
        <v>1200</v>
      </c>
      <c r="C8" s="509">
        <v>2013</v>
      </c>
      <c r="D8" s="508"/>
      <c r="E8" s="508">
        <v>1200</v>
      </c>
      <c r="F8" s="57">
        <f t="shared" si="0"/>
        <v>0</v>
      </c>
    </row>
    <row r="9" spans="1:6" ht="15.75" customHeight="1">
      <c r="A9" s="507" t="s">
        <v>495</v>
      </c>
      <c r="B9" s="508">
        <v>760</v>
      </c>
      <c r="C9" s="509">
        <v>2013</v>
      </c>
      <c r="D9" s="508"/>
      <c r="E9" s="508">
        <v>760</v>
      </c>
      <c r="F9" s="57">
        <f t="shared" si="0"/>
        <v>0</v>
      </c>
    </row>
    <row r="10" spans="1:6" ht="15.75" customHeight="1">
      <c r="A10" s="54" t="s">
        <v>498</v>
      </c>
      <c r="B10" s="55">
        <v>1233</v>
      </c>
      <c r="C10" s="56">
        <v>2013</v>
      </c>
      <c r="D10" s="55"/>
      <c r="E10" s="55">
        <v>1233</v>
      </c>
      <c r="F10" s="57">
        <f t="shared" si="0"/>
        <v>0</v>
      </c>
    </row>
    <row r="11" spans="1:6" ht="15.75" customHeight="1">
      <c r="A11" s="535" t="s">
        <v>502</v>
      </c>
      <c r="B11" s="536">
        <v>600</v>
      </c>
      <c r="C11" s="537">
        <v>2013</v>
      </c>
      <c r="D11" s="536"/>
      <c r="E11" s="536">
        <v>600</v>
      </c>
      <c r="F11" s="538">
        <f t="shared" si="0"/>
        <v>0</v>
      </c>
    </row>
    <row r="12" spans="1:6" ht="15.75" customHeight="1">
      <c r="A12" s="54"/>
      <c r="B12" s="55"/>
      <c r="C12" s="56"/>
      <c r="D12" s="55"/>
      <c r="E12" s="55"/>
      <c r="F12" s="57">
        <f t="shared" si="0"/>
        <v>0</v>
      </c>
    </row>
    <row r="13" spans="1:6" ht="15.75" customHeight="1">
      <c r="A13" s="517"/>
      <c r="B13" s="55"/>
      <c r="C13" s="56"/>
      <c r="D13" s="55"/>
      <c r="E13" s="55"/>
      <c r="F13" s="57">
        <f t="shared" si="0"/>
        <v>0</v>
      </c>
    </row>
    <row r="14" spans="1:6" ht="15.75" customHeight="1">
      <c r="A14" s="54"/>
      <c r="B14" s="55"/>
      <c r="C14" s="56"/>
      <c r="D14" s="55"/>
      <c r="E14" s="55"/>
      <c r="F14" s="57">
        <f t="shared" si="0"/>
        <v>0</v>
      </c>
    </row>
    <row r="15" spans="1:6" ht="15.75" customHeight="1">
      <c r="A15" s="54"/>
      <c r="B15" s="55"/>
      <c r="C15" s="56"/>
      <c r="D15" s="55"/>
      <c r="E15" s="55"/>
      <c r="F15" s="57">
        <f t="shared" si="0"/>
        <v>0</v>
      </c>
    </row>
    <row r="16" spans="1:6" ht="15.75" customHeight="1">
      <c r="A16" s="54"/>
      <c r="B16" s="55"/>
      <c r="C16" s="56"/>
      <c r="D16" s="55"/>
      <c r="E16" s="55"/>
      <c r="F16" s="57">
        <f t="shared" si="0"/>
        <v>0</v>
      </c>
    </row>
    <row r="17" spans="1:6" ht="15.75" customHeight="1">
      <c r="A17" s="54"/>
      <c r="B17" s="55"/>
      <c r="C17" s="56"/>
      <c r="D17" s="55"/>
      <c r="E17" s="55"/>
      <c r="F17" s="57">
        <f t="shared" si="0"/>
        <v>0</v>
      </c>
    </row>
    <row r="18" spans="1:6" ht="15.75" customHeight="1">
      <c r="A18" s="54"/>
      <c r="B18" s="55"/>
      <c r="C18" s="56"/>
      <c r="D18" s="55"/>
      <c r="E18" s="55"/>
      <c r="F18" s="57">
        <f t="shared" si="0"/>
        <v>0</v>
      </c>
    </row>
    <row r="19" spans="1:6" ht="15.75" customHeight="1">
      <c r="A19" s="54"/>
      <c r="B19" s="55"/>
      <c r="C19" s="56"/>
      <c r="D19" s="55"/>
      <c r="E19" s="55"/>
      <c r="F19" s="57">
        <f t="shared" si="0"/>
        <v>0</v>
      </c>
    </row>
    <row r="20" spans="1:6" ht="15.75" customHeight="1">
      <c r="A20" s="54"/>
      <c r="B20" s="55"/>
      <c r="C20" s="56"/>
      <c r="D20" s="55"/>
      <c r="E20" s="55"/>
      <c r="F20" s="57">
        <f t="shared" si="0"/>
        <v>0</v>
      </c>
    </row>
    <row r="21" spans="1:6" ht="15.75" customHeight="1">
      <c r="A21" s="54"/>
      <c r="B21" s="55"/>
      <c r="C21" s="56"/>
      <c r="D21" s="55"/>
      <c r="E21" s="55"/>
      <c r="F21" s="57">
        <f t="shared" si="0"/>
        <v>0</v>
      </c>
    </row>
    <row r="22" spans="1:6" ht="15.75" customHeight="1">
      <c r="A22" s="54"/>
      <c r="B22" s="55"/>
      <c r="C22" s="56"/>
      <c r="D22" s="55"/>
      <c r="E22" s="55"/>
      <c r="F22" s="57">
        <f t="shared" si="0"/>
        <v>0</v>
      </c>
    </row>
    <row r="23" spans="1:6" ht="15.75" customHeight="1" thickBot="1">
      <c r="A23" s="58"/>
      <c r="B23" s="59"/>
      <c r="C23" s="59"/>
      <c r="D23" s="59"/>
      <c r="E23" s="59"/>
      <c r="F23" s="60">
        <f t="shared" si="0"/>
        <v>0</v>
      </c>
    </row>
    <row r="24" spans="1:6" s="53" customFormat="1" ht="18" customHeight="1" thickBot="1">
      <c r="A24" s="137" t="s">
        <v>66</v>
      </c>
      <c r="B24" s="138">
        <f>SUM(B5:B23)</f>
        <v>115473</v>
      </c>
      <c r="C24" s="101"/>
      <c r="D24" s="138">
        <f>SUM(D5:D23)</f>
        <v>3328</v>
      </c>
      <c r="E24" s="138">
        <f>SUM(E5:E23)</f>
        <v>112145</v>
      </c>
      <c r="F24" s="61">
        <f>SUM(F5:F23)</f>
        <v>0</v>
      </c>
    </row>
  </sheetData>
  <sheetProtection/>
  <mergeCells count="1">
    <mergeCell ref="A1:F1"/>
  </mergeCells>
  <printOptions horizontalCentered="1"/>
  <pageMargins left="0.7874015748031497" right="0.7874015748031497" top="1.2369791666666667" bottom="0.984251968503937" header="0.7874015748031497" footer="0.7874015748031497"/>
  <pageSetup horizontalDpi="300" verticalDpi="300" orientation="landscape" paperSize="9" scale="95" r:id="rId1"/>
  <headerFooter alignWithMargins="0">
    <oddHeader xml:space="preserve">&amp;R&amp;"Times New Roman CE,Félkövér dőlt"&amp;12 &amp;11 7. mell. a 2/2014.(I.31.) önk. rendelethez 
7. melléklet a 4/2013. (II.15.) önk. rendelethez&amp;"Times New Roman CE,Normál"&amp;10
   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Munka59"/>
  <dimension ref="A1:GL88"/>
  <sheetViews>
    <sheetView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86" sqref="A86"/>
    </sheetView>
  </sheetViews>
  <sheetFormatPr defaultColWidth="9.00390625" defaultRowHeight="12.75"/>
  <cols>
    <col min="1" max="1" width="42.375" style="340" customWidth="1"/>
    <col min="2" max="3" width="9.50390625" style="341" customWidth="1"/>
    <col min="4" max="4" width="9.375" style="341" bestFit="1" customWidth="1"/>
    <col min="5" max="6" width="9.50390625" style="341" customWidth="1"/>
    <col min="7" max="7" width="9.50390625" style="342" customWidth="1"/>
    <col min="8" max="8" width="1.12109375" style="342" customWidth="1"/>
    <col min="9" max="13" width="9.50390625" style="340" customWidth="1"/>
    <col min="14" max="14" width="9.50390625" style="343" customWidth="1"/>
    <col min="15" max="16384" width="10.625" style="340" customWidth="1"/>
  </cols>
  <sheetData>
    <row r="1" spans="10:13" ht="12.75">
      <c r="J1" s="569" t="s">
        <v>499</v>
      </c>
      <c r="K1" s="569"/>
      <c r="L1" s="569"/>
      <c r="M1" s="569"/>
    </row>
    <row r="2" spans="1:14" ht="12.75">
      <c r="A2" s="344"/>
      <c r="I2" s="344"/>
      <c r="J2" s="568" t="s">
        <v>485</v>
      </c>
      <c r="K2" s="568"/>
      <c r="L2" s="568"/>
      <c r="M2" s="568"/>
      <c r="N2" s="345"/>
    </row>
    <row r="3" spans="1:14" ht="17.25" customHeight="1">
      <c r="A3" s="346" t="s">
        <v>466</v>
      </c>
      <c r="B3" s="347"/>
      <c r="C3" s="347"/>
      <c r="D3" s="347"/>
      <c r="E3" s="347"/>
      <c r="F3" s="347"/>
      <c r="G3" s="348"/>
      <c r="H3" s="348"/>
      <c r="I3" s="349"/>
      <c r="J3" s="349"/>
      <c r="K3" s="349"/>
      <c r="L3" s="349"/>
      <c r="M3" s="349"/>
      <c r="N3" s="350"/>
    </row>
    <row r="4" spans="1:14" ht="19.5">
      <c r="A4" s="351" t="s">
        <v>394</v>
      </c>
      <c r="B4" s="347"/>
      <c r="C4" s="347"/>
      <c r="D4" s="347"/>
      <c r="E4" s="347"/>
      <c r="F4" s="347"/>
      <c r="G4" s="348"/>
      <c r="H4" s="348"/>
      <c r="I4" s="349"/>
      <c r="J4" s="349"/>
      <c r="K4" s="349"/>
      <c r="L4" s="349"/>
      <c r="M4" s="349"/>
      <c r="N4" s="350"/>
    </row>
    <row r="5" spans="1:14" ht="0.75" customHeight="1" thickBot="1">
      <c r="A5" s="352"/>
      <c r="B5" s="347"/>
      <c r="C5" s="347"/>
      <c r="D5" s="347"/>
      <c r="E5" s="347"/>
      <c r="F5" s="347"/>
      <c r="G5" s="348"/>
      <c r="H5" s="348"/>
      <c r="I5" s="349"/>
      <c r="J5" s="349"/>
      <c r="K5" s="349"/>
      <c r="L5" s="349"/>
      <c r="M5" s="349"/>
      <c r="N5" s="345" t="s">
        <v>395</v>
      </c>
    </row>
    <row r="6" spans="1:14" ht="15.75">
      <c r="A6" s="353" t="s">
        <v>236</v>
      </c>
      <c r="B6" s="562" t="s">
        <v>396</v>
      </c>
      <c r="C6" s="563"/>
      <c r="D6" s="563"/>
      <c r="E6" s="563"/>
      <c r="F6" s="563"/>
      <c r="G6" s="564"/>
      <c r="H6" s="354"/>
      <c r="I6" s="562" t="s">
        <v>397</v>
      </c>
      <c r="J6" s="563"/>
      <c r="K6" s="563"/>
      <c r="L6" s="563"/>
      <c r="M6" s="563"/>
      <c r="N6" s="564"/>
    </row>
    <row r="7" spans="1:14" ht="12.75">
      <c r="A7" s="355"/>
      <c r="B7" s="356" t="s">
        <v>398</v>
      </c>
      <c r="C7" s="357" t="s">
        <v>399</v>
      </c>
      <c r="D7" s="357" t="s">
        <v>400</v>
      </c>
      <c r="E7" s="357" t="s">
        <v>401</v>
      </c>
      <c r="F7" s="357" t="s">
        <v>402</v>
      </c>
      <c r="G7" s="358" t="s">
        <v>403</v>
      </c>
      <c r="H7" s="359"/>
      <c r="I7" s="356" t="s">
        <v>398</v>
      </c>
      <c r="J7" s="357" t="s">
        <v>399</v>
      </c>
      <c r="K7" s="357" t="s">
        <v>400</v>
      </c>
      <c r="L7" s="357" t="s">
        <v>135</v>
      </c>
      <c r="M7" s="357" t="s">
        <v>402</v>
      </c>
      <c r="N7" s="358" t="s">
        <v>403</v>
      </c>
    </row>
    <row r="8" spans="1:14" ht="13.5" thickBot="1">
      <c r="A8" s="360"/>
      <c r="B8" s="361" t="s">
        <v>404</v>
      </c>
      <c r="C8" s="362" t="s">
        <v>404</v>
      </c>
      <c r="D8" s="362" t="s">
        <v>405</v>
      </c>
      <c r="E8" s="362" t="s">
        <v>406</v>
      </c>
      <c r="F8" s="362" t="s">
        <v>407</v>
      </c>
      <c r="G8" s="363" t="s">
        <v>408</v>
      </c>
      <c r="H8" s="364"/>
      <c r="I8" s="361" t="s">
        <v>409</v>
      </c>
      <c r="J8" s="362" t="s">
        <v>410</v>
      </c>
      <c r="K8" s="362" t="s">
        <v>411</v>
      </c>
      <c r="L8" s="362"/>
      <c r="M8" s="362" t="s">
        <v>412</v>
      </c>
      <c r="N8" s="363" t="s">
        <v>413</v>
      </c>
    </row>
    <row r="9" spans="1:194" ht="12.75">
      <c r="A9" s="454" t="s">
        <v>414</v>
      </c>
      <c r="B9" s="365"/>
      <c r="C9" s="366"/>
      <c r="D9" s="367">
        <v>13419</v>
      </c>
      <c r="E9" s="366"/>
      <c r="F9" s="368">
        <v>6984</v>
      </c>
      <c r="G9" s="369">
        <f aca="true" t="shared" si="0" ref="G9:G23">SUM(B9:F9)</f>
        <v>20403</v>
      </c>
      <c r="H9" s="370"/>
      <c r="I9" s="371"/>
      <c r="J9" s="368">
        <v>717</v>
      </c>
      <c r="K9" s="372">
        <v>10440</v>
      </c>
      <c r="L9" s="366"/>
      <c r="M9" s="366"/>
      <c r="N9" s="369">
        <f aca="true" t="shared" si="1" ref="N9:N18">SUM(I9:M9)</f>
        <v>11157</v>
      </c>
      <c r="O9" s="373"/>
      <c r="P9" s="373"/>
      <c r="Q9" s="373"/>
      <c r="R9" s="373"/>
      <c r="S9" s="373"/>
      <c r="T9" s="373"/>
      <c r="U9" s="373"/>
      <c r="V9" s="373"/>
      <c r="W9" s="373"/>
      <c r="X9" s="373"/>
      <c r="Y9" s="373"/>
      <c r="Z9" s="373"/>
      <c r="AA9" s="373"/>
      <c r="AB9" s="373"/>
      <c r="AC9" s="373"/>
      <c r="AD9" s="373"/>
      <c r="AE9" s="373"/>
      <c r="AF9" s="373"/>
      <c r="AG9" s="373"/>
      <c r="AH9" s="373"/>
      <c r="AI9" s="373"/>
      <c r="AJ9" s="373"/>
      <c r="AK9" s="373"/>
      <c r="AL9" s="373"/>
      <c r="AM9" s="373"/>
      <c r="AN9" s="373"/>
      <c r="AO9" s="373"/>
      <c r="AP9" s="373"/>
      <c r="AQ9" s="373"/>
      <c r="AR9" s="373"/>
      <c r="AS9" s="373"/>
      <c r="AT9" s="373"/>
      <c r="AU9" s="373"/>
      <c r="AV9" s="373"/>
      <c r="AW9" s="373"/>
      <c r="AX9" s="373"/>
      <c r="AY9" s="373"/>
      <c r="AZ9" s="373"/>
      <c r="BA9" s="373"/>
      <c r="BB9" s="373"/>
      <c r="BC9" s="373"/>
      <c r="BD9" s="373"/>
      <c r="BE9" s="373"/>
      <c r="BF9" s="373"/>
      <c r="BG9" s="373"/>
      <c r="BH9" s="373"/>
      <c r="BI9" s="373"/>
      <c r="BJ9" s="373"/>
      <c r="BK9" s="373"/>
      <c r="BL9" s="373"/>
      <c r="BM9" s="373"/>
      <c r="BN9" s="373"/>
      <c r="BO9" s="373"/>
      <c r="BP9" s="373"/>
      <c r="BQ9" s="373"/>
      <c r="BR9" s="373"/>
      <c r="BS9" s="373"/>
      <c r="BT9" s="373"/>
      <c r="BU9" s="373"/>
      <c r="BV9" s="373"/>
      <c r="BW9" s="373"/>
      <c r="BX9" s="373"/>
      <c r="BY9" s="373"/>
      <c r="BZ9" s="373"/>
      <c r="CA9" s="373"/>
      <c r="CB9" s="373"/>
      <c r="CC9" s="373"/>
      <c r="CD9" s="373"/>
      <c r="CE9" s="373"/>
      <c r="CF9" s="373"/>
      <c r="CG9" s="373"/>
      <c r="CH9" s="373"/>
      <c r="CI9" s="373"/>
      <c r="CJ9" s="373"/>
      <c r="CK9" s="373"/>
      <c r="CL9" s="373"/>
      <c r="CM9" s="373"/>
      <c r="CN9" s="373"/>
      <c r="CO9" s="373"/>
      <c r="CP9" s="373"/>
      <c r="CQ9" s="373"/>
      <c r="CR9" s="373"/>
      <c r="CS9" s="373"/>
      <c r="CT9" s="373"/>
      <c r="CU9" s="373"/>
      <c r="CV9" s="373"/>
      <c r="CW9" s="373"/>
      <c r="CX9" s="373"/>
      <c r="CY9" s="373"/>
      <c r="CZ9" s="373"/>
      <c r="DA9" s="373"/>
      <c r="DB9" s="373"/>
      <c r="DC9" s="373"/>
      <c r="DD9" s="373"/>
      <c r="DE9" s="373"/>
      <c r="DF9" s="373"/>
      <c r="DG9" s="373"/>
      <c r="DH9" s="373"/>
      <c r="DI9" s="373"/>
      <c r="DJ9" s="373"/>
      <c r="DK9" s="373"/>
      <c r="DL9" s="373"/>
      <c r="DM9" s="373"/>
      <c r="DN9" s="373"/>
      <c r="DO9" s="373"/>
      <c r="DP9" s="373"/>
      <c r="DQ9" s="373"/>
      <c r="DR9" s="373"/>
      <c r="DS9" s="373"/>
      <c r="DT9" s="373"/>
      <c r="DU9" s="373"/>
      <c r="DV9" s="373"/>
      <c r="DW9" s="373"/>
      <c r="DX9" s="373"/>
      <c r="DY9" s="373"/>
      <c r="DZ9" s="373"/>
      <c r="EA9" s="373"/>
      <c r="EB9" s="373"/>
      <c r="EC9" s="373"/>
      <c r="ED9" s="373"/>
      <c r="EE9" s="373"/>
      <c r="EF9" s="373"/>
      <c r="EG9" s="373"/>
      <c r="EH9" s="373"/>
      <c r="EI9" s="373"/>
      <c r="EJ9" s="373"/>
      <c r="EK9" s="373"/>
      <c r="EL9" s="373"/>
      <c r="EM9" s="373"/>
      <c r="EN9" s="373"/>
      <c r="EO9" s="373"/>
      <c r="EP9" s="373"/>
      <c r="EQ9" s="373"/>
      <c r="ER9" s="373"/>
      <c r="ES9" s="373"/>
      <c r="ET9" s="373"/>
      <c r="EU9" s="373"/>
      <c r="EV9" s="373"/>
      <c r="EW9" s="373"/>
      <c r="EX9" s="373"/>
      <c r="EY9" s="373"/>
      <c r="EZ9" s="373"/>
      <c r="FA9" s="373"/>
      <c r="FB9" s="373"/>
      <c r="FC9" s="373"/>
      <c r="FD9" s="373"/>
      <c r="FE9" s="373"/>
      <c r="FF9" s="373"/>
      <c r="FG9" s="373"/>
      <c r="FH9" s="373"/>
      <c r="FI9" s="373"/>
      <c r="FJ9" s="373"/>
      <c r="FK9" s="373"/>
      <c r="FL9" s="373"/>
      <c r="FM9" s="373"/>
      <c r="FN9" s="373"/>
      <c r="FO9" s="373"/>
      <c r="FP9" s="373"/>
      <c r="FQ9" s="373"/>
      <c r="FR9" s="373"/>
      <c r="FS9" s="373"/>
      <c r="FT9" s="373"/>
      <c r="FU9" s="373"/>
      <c r="FV9" s="373"/>
      <c r="FW9" s="373"/>
      <c r="FX9" s="373"/>
      <c r="FY9" s="373"/>
      <c r="FZ9" s="373"/>
      <c r="GA9" s="373"/>
      <c r="GB9" s="373"/>
      <c r="GC9" s="373"/>
      <c r="GD9" s="373"/>
      <c r="GE9" s="373"/>
      <c r="GF9" s="373"/>
      <c r="GG9" s="373"/>
      <c r="GH9" s="373"/>
      <c r="GI9" s="373"/>
      <c r="GJ9" s="373"/>
      <c r="GK9" s="373"/>
      <c r="GL9" s="373"/>
    </row>
    <row r="10" spans="1:14" ht="12.75">
      <c r="A10" s="374" t="s">
        <v>415</v>
      </c>
      <c r="B10" s="375"/>
      <c r="C10" s="376"/>
      <c r="D10" s="376"/>
      <c r="E10" s="376"/>
      <c r="F10" s="376"/>
      <c r="G10" s="377">
        <f t="shared" si="0"/>
        <v>0</v>
      </c>
      <c r="H10" s="378"/>
      <c r="I10" s="375">
        <v>17517</v>
      </c>
      <c r="J10" s="376"/>
      <c r="K10" s="376">
        <v>690</v>
      </c>
      <c r="L10" s="376"/>
      <c r="M10" s="376"/>
      <c r="N10" s="377">
        <f t="shared" si="1"/>
        <v>18207</v>
      </c>
    </row>
    <row r="11" spans="1:14" ht="12.75">
      <c r="A11" s="379" t="s">
        <v>416</v>
      </c>
      <c r="B11" s="375"/>
      <c r="C11" s="376"/>
      <c r="D11" s="376">
        <v>8493</v>
      </c>
      <c r="E11" s="376"/>
      <c r="F11" s="376"/>
      <c r="G11" s="377">
        <f t="shared" si="0"/>
        <v>8493</v>
      </c>
      <c r="H11" s="378"/>
      <c r="I11" s="393">
        <v>1651</v>
      </c>
      <c r="J11" s="376"/>
      <c r="K11" s="376"/>
      <c r="L11" s="376"/>
      <c r="M11" s="376"/>
      <c r="N11" s="377">
        <f t="shared" si="1"/>
        <v>1651</v>
      </c>
    </row>
    <row r="12" spans="1:14" ht="12.75">
      <c r="A12" s="379" t="s">
        <v>417</v>
      </c>
      <c r="B12" s="382"/>
      <c r="C12" s="383"/>
      <c r="D12" s="391">
        <v>89956</v>
      </c>
      <c r="E12" s="383"/>
      <c r="F12" s="383"/>
      <c r="G12" s="377">
        <f t="shared" si="0"/>
        <v>89956</v>
      </c>
      <c r="H12" s="383" t="e">
        <f>SUM(#REF!)</f>
        <v>#REF!</v>
      </c>
      <c r="I12" s="391">
        <v>21287</v>
      </c>
      <c r="J12" s="522">
        <v>121325</v>
      </c>
      <c r="K12" s="391"/>
      <c r="L12" s="383"/>
      <c r="M12" s="383"/>
      <c r="N12" s="377">
        <f t="shared" si="1"/>
        <v>142612</v>
      </c>
    </row>
    <row r="13" spans="1:14" ht="12.75">
      <c r="A13" s="390" t="s">
        <v>467</v>
      </c>
      <c r="B13" s="385"/>
      <c r="C13" s="386"/>
      <c r="D13" s="391"/>
      <c r="E13" s="386"/>
      <c r="F13" s="387"/>
      <c r="G13" s="392">
        <f t="shared" si="0"/>
        <v>0</v>
      </c>
      <c r="H13" s="378"/>
      <c r="I13" s="385"/>
      <c r="J13" s="391"/>
      <c r="K13" s="386"/>
      <c r="L13" s="386"/>
      <c r="M13" s="389"/>
      <c r="N13" s="392">
        <f t="shared" si="1"/>
        <v>0</v>
      </c>
    </row>
    <row r="14" spans="1:14" ht="12.75">
      <c r="A14" s="374" t="s">
        <v>490</v>
      </c>
      <c r="B14" s="393"/>
      <c r="C14" s="376"/>
      <c r="D14" s="376">
        <v>114316</v>
      </c>
      <c r="E14" s="376"/>
      <c r="F14" s="394"/>
      <c r="G14" s="377">
        <f t="shared" si="0"/>
        <v>114316</v>
      </c>
      <c r="H14" s="378"/>
      <c r="I14" s="393">
        <v>8782</v>
      </c>
      <c r="J14" s="391">
        <v>120776</v>
      </c>
      <c r="K14" s="376"/>
      <c r="L14" s="376"/>
      <c r="M14" s="376"/>
      <c r="N14" s="377">
        <f t="shared" si="1"/>
        <v>129558</v>
      </c>
    </row>
    <row r="15" spans="1:14" ht="12.75">
      <c r="A15" s="374" t="s">
        <v>418</v>
      </c>
      <c r="B15" s="395"/>
      <c r="C15" s="376"/>
      <c r="D15" s="376"/>
      <c r="E15" s="376"/>
      <c r="F15" s="394"/>
      <c r="G15" s="377">
        <f t="shared" si="0"/>
        <v>0</v>
      </c>
      <c r="H15" s="378"/>
      <c r="I15" s="393">
        <v>9370</v>
      </c>
      <c r="J15" s="391"/>
      <c r="K15" s="376"/>
      <c r="L15" s="376"/>
      <c r="M15" s="376"/>
      <c r="N15" s="377">
        <f t="shared" si="1"/>
        <v>9370</v>
      </c>
    </row>
    <row r="16" spans="1:14" ht="12.75">
      <c r="A16" s="374" t="s">
        <v>419</v>
      </c>
      <c r="B16" s="375"/>
      <c r="C16" s="376"/>
      <c r="D16" s="376"/>
      <c r="E16" s="376"/>
      <c r="F16" s="376"/>
      <c r="G16" s="377">
        <f t="shared" si="0"/>
        <v>0</v>
      </c>
      <c r="H16" s="378"/>
      <c r="I16" s="393"/>
      <c r="J16" s="391"/>
      <c r="K16" s="391">
        <v>2682</v>
      </c>
      <c r="L16" s="376"/>
      <c r="M16" s="376"/>
      <c r="N16" s="377">
        <f t="shared" si="1"/>
        <v>2682</v>
      </c>
    </row>
    <row r="17" spans="1:14" ht="12.75">
      <c r="A17" s="374" t="s">
        <v>420</v>
      </c>
      <c r="B17" s="375"/>
      <c r="C17" s="376"/>
      <c r="D17" s="376"/>
      <c r="E17" s="376"/>
      <c r="F17" s="376"/>
      <c r="G17" s="377">
        <f t="shared" si="0"/>
        <v>0</v>
      </c>
      <c r="H17" s="378"/>
      <c r="I17" s="393"/>
      <c r="J17" s="391"/>
      <c r="K17" s="391"/>
      <c r="L17" s="376"/>
      <c r="M17" s="376"/>
      <c r="N17" s="377">
        <f t="shared" si="1"/>
        <v>0</v>
      </c>
    </row>
    <row r="18" spans="1:14" ht="12.75">
      <c r="A18" s="374" t="s">
        <v>421</v>
      </c>
      <c r="B18" s="375"/>
      <c r="C18" s="376"/>
      <c r="D18" s="376"/>
      <c r="E18" s="376"/>
      <c r="F18" s="376"/>
      <c r="G18" s="377">
        <f t="shared" si="0"/>
        <v>0</v>
      </c>
      <c r="H18" s="378"/>
      <c r="I18" s="393">
        <v>1591</v>
      </c>
      <c r="J18" s="391"/>
      <c r="K18" s="391"/>
      <c r="L18" s="376"/>
      <c r="M18" s="376"/>
      <c r="N18" s="377">
        <f t="shared" si="1"/>
        <v>1591</v>
      </c>
    </row>
    <row r="19" spans="1:14" ht="12.75">
      <c r="A19" s="374" t="s">
        <v>422</v>
      </c>
      <c r="B19" s="375">
        <v>5080</v>
      </c>
      <c r="C19" s="376"/>
      <c r="D19" s="376"/>
      <c r="E19" s="376"/>
      <c r="F19" s="376"/>
      <c r="G19" s="377">
        <f t="shared" si="0"/>
        <v>5080</v>
      </c>
      <c r="H19" s="378"/>
      <c r="I19" s="375">
        <v>8645</v>
      </c>
      <c r="J19" s="376"/>
      <c r="K19" s="376"/>
      <c r="L19" s="376"/>
      <c r="M19" s="376"/>
      <c r="N19" s="377">
        <f aca="true" t="shared" si="2" ref="N19:N28">SUM(I19:M19)</f>
        <v>8645</v>
      </c>
    </row>
    <row r="20" spans="1:14" ht="12.75">
      <c r="A20" s="374" t="s">
        <v>423</v>
      </c>
      <c r="B20" s="385"/>
      <c r="C20" s="386"/>
      <c r="D20" s="386"/>
      <c r="E20" s="386"/>
      <c r="F20" s="386"/>
      <c r="G20" s="392">
        <f t="shared" si="0"/>
        <v>0</v>
      </c>
      <c r="H20" s="396"/>
      <c r="I20" s="393">
        <v>14577</v>
      </c>
      <c r="J20" s="386"/>
      <c r="K20" s="386"/>
      <c r="L20" s="386"/>
      <c r="M20" s="386"/>
      <c r="N20" s="392">
        <f t="shared" si="2"/>
        <v>14577</v>
      </c>
    </row>
    <row r="21" spans="1:14" ht="12.75">
      <c r="A21" s="397" t="s">
        <v>468</v>
      </c>
      <c r="B21" s="385"/>
      <c r="C21" s="386"/>
      <c r="D21" s="386"/>
      <c r="E21" s="386"/>
      <c r="F21" s="386"/>
      <c r="G21" s="392">
        <f t="shared" si="0"/>
        <v>0</v>
      </c>
      <c r="H21" s="396"/>
      <c r="I21" s="393">
        <v>300</v>
      </c>
      <c r="J21" s="386"/>
      <c r="K21" s="386"/>
      <c r="L21" s="386"/>
      <c r="M21" s="386"/>
      <c r="N21" s="392">
        <f t="shared" si="2"/>
        <v>300</v>
      </c>
    </row>
    <row r="22" spans="1:14" ht="12.75">
      <c r="A22" s="397" t="s">
        <v>424</v>
      </c>
      <c r="B22" s="398"/>
      <c r="C22" s="386"/>
      <c r="D22" s="391"/>
      <c r="E22" s="399"/>
      <c r="F22" s="391"/>
      <c r="G22" s="392">
        <f t="shared" si="0"/>
        <v>0</v>
      </c>
      <c r="H22" s="396"/>
      <c r="I22" s="393"/>
      <c r="J22" s="391"/>
      <c r="K22" s="391"/>
      <c r="L22" s="391"/>
      <c r="M22" s="400"/>
      <c r="N22" s="392">
        <f t="shared" si="2"/>
        <v>0</v>
      </c>
    </row>
    <row r="23" spans="1:14" ht="12.75">
      <c r="A23" s="374" t="s">
        <v>425</v>
      </c>
      <c r="B23" s="385"/>
      <c r="C23" s="386"/>
      <c r="D23" s="391"/>
      <c r="E23" s="399"/>
      <c r="F23" s="386"/>
      <c r="G23" s="392">
        <f t="shared" si="0"/>
        <v>0</v>
      </c>
      <c r="H23" s="396"/>
      <c r="I23" s="393"/>
      <c r="J23" s="386"/>
      <c r="K23" s="386"/>
      <c r="L23" s="386"/>
      <c r="M23" s="386"/>
      <c r="N23" s="392">
        <f t="shared" si="2"/>
        <v>0</v>
      </c>
    </row>
    <row r="24" spans="1:14" ht="12.75">
      <c r="A24" s="381" t="s">
        <v>426</v>
      </c>
      <c r="B24" s="382">
        <f>SUM(B25:B27)</f>
        <v>396591</v>
      </c>
      <c r="C24" s="383">
        <f>SUM(C25:C27)</f>
        <v>0</v>
      </c>
      <c r="D24" s="401"/>
      <c r="E24" s="401"/>
      <c r="F24" s="383"/>
      <c r="G24" s="392">
        <f>SUM(G25:G27)</f>
        <v>396591</v>
      </c>
      <c r="H24" s="396"/>
      <c r="I24" s="385"/>
      <c r="J24" s="386"/>
      <c r="K24" s="386">
        <f>SUM(K25:K27)</f>
        <v>0</v>
      </c>
      <c r="L24" s="386"/>
      <c r="M24" s="386"/>
      <c r="N24" s="392">
        <f t="shared" si="2"/>
        <v>0</v>
      </c>
    </row>
    <row r="25" spans="1:14" ht="12.75">
      <c r="A25" s="384" t="s">
        <v>427</v>
      </c>
      <c r="B25" s="398">
        <v>362191</v>
      </c>
      <c r="C25" s="386"/>
      <c r="D25" s="399"/>
      <c r="E25" s="399"/>
      <c r="F25" s="386"/>
      <c r="G25" s="388">
        <f>SUM(B25:F25)</f>
        <v>362191</v>
      </c>
      <c r="H25" s="396"/>
      <c r="I25" s="385"/>
      <c r="J25" s="386"/>
      <c r="K25" s="386"/>
      <c r="L25" s="386"/>
      <c r="M25" s="386"/>
      <c r="N25" s="388">
        <f t="shared" si="2"/>
        <v>0</v>
      </c>
    </row>
    <row r="26" spans="1:14" ht="12.75">
      <c r="A26" s="384" t="s">
        <v>428</v>
      </c>
      <c r="B26" s="393">
        <v>25600</v>
      </c>
      <c r="C26" s="386"/>
      <c r="D26" s="399"/>
      <c r="E26" s="399"/>
      <c r="F26" s="386"/>
      <c r="G26" s="388">
        <f>SUM(B26:F26)</f>
        <v>25600</v>
      </c>
      <c r="H26" s="396"/>
      <c r="I26" s="385"/>
      <c r="J26" s="386"/>
      <c r="K26" s="386"/>
      <c r="L26" s="386"/>
      <c r="M26" s="386"/>
      <c r="N26" s="388">
        <f t="shared" si="2"/>
        <v>0</v>
      </c>
    </row>
    <row r="27" spans="1:14" ht="12.75">
      <c r="A27" s="384" t="s">
        <v>429</v>
      </c>
      <c r="B27" s="398">
        <v>8800</v>
      </c>
      <c r="C27" s="386"/>
      <c r="D27" s="399"/>
      <c r="E27" s="399"/>
      <c r="F27" s="386"/>
      <c r="G27" s="388">
        <f>SUM(B27:F27)</f>
        <v>8800</v>
      </c>
      <c r="H27" s="396"/>
      <c r="I27" s="385"/>
      <c r="J27" s="386"/>
      <c r="K27" s="386"/>
      <c r="L27" s="386"/>
      <c r="M27" s="386"/>
      <c r="N27" s="388">
        <f t="shared" si="2"/>
        <v>0</v>
      </c>
    </row>
    <row r="28" spans="1:14" ht="12.75">
      <c r="A28" s="402" t="s">
        <v>430</v>
      </c>
      <c r="B28" s="385"/>
      <c r="C28" s="386"/>
      <c r="D28" s="399"/>
      <c r="E28" s="399"/>
      <c r="F28" s="386"/>
      <c r="G28" s="388">
        <f>SUM(B28:F28)</f>
        <v>0</v>
      </c>
      <c r="H28" s="396"/>
      <c r="I28" s="380"/>
      <c r="J28" s="386"/>
      <c r="K28" s="386"/>
      <c r="L28" s="386"/>
      <c r="M28" s="386"/>
      <c r="N28" s="388">
        <f t="shared" si="2"/>
        <v>0</v>
      </c>
    </row>
    <row r="29" spans="1:14" ht="12.75">
      <c r="A29" s="381" t="s">
        <v>469</v>
      </c>
      <c r="B29" s="385"/>
      <c r="C29" s="386"/>
      <c r="D29" s="386"/>
      <c r="E29" s="386"/>
      <c r="F29" s="386"/>
      <c r="G29" s="392">
        <f>SUM(G30:G31)</f>
        <v>0</v>
      </c>
      <c r="H29" s="396"/>
      <c r="I29" s="382">
        <f aca="true" t="shared" si="3" ref="I29:N29">SUM(I30:I33)</f>
        <v>2335</v>
      </c>
      <c r="J29" s="382">
        <f t="shared" si="3"/>
        <v>0</v>
      </c>
      <c r="K29" s="382">
        <f t="shared" si="3"/>
        <v>7621</v>
      </c>
      <c r="L29" s="382">
        <f t="shared" si="3"/>
        <v>0</v>
      </c>
      <c r="M29" s="382">
        <f t="shared" si="3"/>
        <v>0</v>
      </c>
      <c r="N29" s="382">
        <f t="shared" si="3"/>
        <v>9956</v>
      </c>
    </row>
    <row r="30" spans="1:14" ht="12.75">
      <c r="A30" s="384" t="s">
        <v>431</v>
      </c>
      <c r="B30" s="385"/>
      <c r="C30" s="386"/>
      <c r="D30" s="386"/>
      <c r="E30" s="386"/>
      <c r="F30" s="386"/>
      <c r="G30" s="392">
        <f>SUM(B30:F30)</f>
        <v>0</v>
      </c>
      <c r="H30" s="396"/>
      <c r="I30" s="385"/>
      <c r="J30" s="386"/>
      <c r="K30" s="386">
        <v>1500</v>
      </c>
      <c r="L30" s="386"/>
      <c r="M30" s="386"/>
      <c r="N30" s="388">
        <f aca="true" t="shared" si="4" ref="N30:N36">SUM(I30:M30)</f>
        <v>1500</v>
      </c>
    </row>
    <row r="31" spans="1:14" ht="12.75">
      <c r="A31" s="384" t="s">
        <v>432</v>
      </c>
      <c r="B31" s="385"/>
      <c r="C31" s="386"/>
      <c r="D31" s="386"/>
      <c r="E31" s="386"/>
      <c r="F31" s="386"/>
      <c r="G31" s="392">
        <f>SUM(B31:F31)</f>
        <v>0</v>
      </c>
      <c r="H31" s="396"/>
      <c r="I31" s="385"/>
      <c r="J31" s="386"/>
      <c r="K31" s="518">
        <v>780</v>
      </c>
      <c r="L31" s="386"/>
      <c r="M31" s="386"/>
      <c r="N31" s="388">
        <f t="shared" si="4"/>
        <v>780</v>
      </c>
    </row>
    <row r="32" spans="1:14" ht="12.75">
      <c r="A32" s="384" t="s">
        <v>433</v>
      </c>
      <c r="B32" s="385"/>
      <c r="C32" s="386"/>
      <c r="D32" s="386"/>
      <c r="E32" s="386"/>
      <c r="F32" s="386"/>
      <c r="G32" s="392"/>
      <c r="H32" s="396"/>
      <c r="I32" s="385"/>
      <c r="J32" s="386"/>
      <c r="K32" s="391">
        <v>5341</v>
      </c>
      <c r="L32" s="386"/>
      <c r="M32" s="386"/>
      <c r="N32" s="388">
        <f t="shared" si="4"/>
        <v>5341</v>
      </c>
    </row>
    <row r="33" spans="1:14" ht="12.75">
      <c r="A33" s="384" t="s">
        <v>496</v>
      </c>
      <c r="B33" s="385"/>
      <c r="C33" s="386"/>
      <c r="D33" s="386"/>
      <c r="E33" s="386"/>
      <c r="F33" s="386"/>
      <c r="G33" s="392"/>
      <c r="H33" s="396"/>
      <c r="I33" s="539">
        <v>2335</v>
      </c>
      <c r="J33" s="386"/>
      <c r="K33" s="376"/>
      <c r="L33" s="386"/>
      <c r="M33" s="386"/>
      <c r="N33" s="388">
        <f t="shared" si="4"/>
        <v>2335</v>
      </c>
    </row>
    <row r="34" spans="1:14" ht="12.75">
      <c r="A34" s="374" t="s">
        <v>497</v>
      </c>
      <c r="B34" s="385"/>
      <c r="C34" s="386"/>
      <c r="D34" s="386"/>
      <c r="E34" s="386"/>
      <c r="F34" s="386"/>
      <c r="G34" s="392">
        <f>SUM(B34:F34)</f>
        <v>0</v>
      </c>
      <c r="H34" s="396"/>
      <c r="I34" s="393">
        <v>120</v>
      </c>
      <c r="J34" s="386"/>
      <c r="K34" s="386"/>
      <c r="L34" s="386"/>
      <c r="M34" s="386"/>
      <c r="N34" s="392">
        <f t="shared" si="4"/>
        <v>120</v>
      </c>
    </row>
    <row r="35" spans="1:14" ht="12.75">
      <c r="A35" s="374" t="s">
        <v>434</v>
      </c>
      <c r="B35" s="385"/>
      <c r="C35" s="386"/>
      <c r="D35" s="386"/>
      <c r="E35" s="386"/>
      <c r="F35" s="386"/>
      <c r="G35" s="392">
        <f>SUM(B35:F35)</f>
        <v>0</v>
      </c>
      <c r="H35" s="396"/>
      <c r="I35" s="393">
        <v>32197</v>
      </c>
      <c r="J35" s="386"/>
      <c r="K35" s="386"/>
      <c r="L35" s="386"/>
      <c r="M35" s="386"/>
      <c r="N35" s="392">
        <f t="shared" si="4"/>
        <v>32197</v>
      </c>
    </row>
    <row r="36" spans="1:14" ht="13.5" customHeight="1" thickBot="1">
      <c r="A36" s="403" t="s">
        <v>435</v>
      </c>
      <c r="B36" s="404">
        <v>100</v>
      </c>
      <c r="C36" s="405"/>
      <c r="D36" s="406">
        <v>600</v>
      </c>
      <c r="E36" s="405"/>
      <c r="F36" s="405"/>
      <c r="G36" s="407">
        <f>SUM(B36:F36)</f>
        <v>700</v>
      </c>
      <c r="H36" s="408"/>
      <c r="I36" s="519">
        <v>14933</v>
      </c>
      <c r="J36" s="409">
        <v>4993</v>
      </c>
      <c r="K36" s="409"/>
      <c r="L36" s="406"/>
      <c r="M36" s="406"/>
      <c r="N36" s="407">
        <f t="shared" si="4"/>
        <v>19926</v>
      </c>
    </row>
    <row r="37" spans="1:14" ht="13.5" customHeight="1">
      <c r="A37" s="449"/>
      <c r="B37" s="445"/>
      <c r="C37" s="445"/>
      <c r="D37" s="450"/>
      <c r="E37" s="445"/>
      <c r="F37" s="445"/>
      <c r="G37" s="451"/>
      <c r="H37" s="442"/>
      <c r="I37" s="452"/>
      <c r="J37" s="452"/>
      <c r="K37" s="452"/>
      <c r="L37" s="450"/>
      <c r="M37" s="450"/>
      <c r="N37" s="451"/>
    </row>
    <row r="38" spans="1:14" ht="13.5" customHeight="1">
      <c r="A38" s="449"/>
      <c r="B38" s="445"/>
      <c r="C38" s="445"/>
      <c r="D38" s="450"/>
      <c r="E38" s="445"/>
      <c r="F38" s="445"/>
      <c r="G38" s="451"/>
      <c r="H38" s="442"/>
      <c r="I38" s="452"/>
      <c r="J38" s="452"/>
      <c r="K38" s="452"/>
      <c r="L38" s="450"/>
      <c r="M38" s="450"/>
      <c r="N38" s="451"/>
    </row>
    <row r="39" spans="1:14" ht="13.5" customHeight="1">
      <c r="A39" s="449"/>
      <c r="B39" s="445"/>
      <c r="C39" s="445"/>
      <c r="D39" s="450"/>
      <c r="E39" s="445"/>
      <c r="F39" s="445"/>
      <c r="G39" s="451"/>
      <c r="H39" s="442"/>
      <c r="I39" s="452"/>
      <c r="J39" s="452"/>
      <c r="K39" s="452"/>
      <c r="L39" s="450"/>
      <c r="M39" s="450"/>
      <c r="N39" s="451"/>
    </row>
    <row r="40" spans="1:14" ht="13.5" customHeight="1">
      <c r="A40" s="449"/>
      <c r="B40" s="445"/>
      <c r="C40" s="445"/>
      <c r="D40" s="450"/>
      <c r="E40" s="445"/>
      <c r="F40" s="445"/>
      <c r="G40" s="451"/>
      <c r="H40" s="442"/>
      <c r="I40" s="452"/>
      <c r="J40" s="452"/>
      <c r="K40" s="452"/>
      <c r="L40" s="450"/>
      <c r="M40" s="450"/>
      <c r="N40" s="451"/>
    </row>
    <row r="41" spans="1:14" ht="13.5" customHeight="1">
      <c r="A41" s="449"/>
      <c r="B41" s="445"/>
      <c r="C41" s="445"/>
      <c r="D41" s="450"/>
      <c r="E41" s="445"/>
      <c r="F41" s="445"/>
      <c r="G41" s="451"/>
      <c r="H41" s="442"/>
      <c r="I41" s="452"/>
      <c r="J41" s="452"/>
      <c r="K41" s="452"/>
      <c r="L41" s="450"/>
      <c r="M41" s="450"/>
      <c r="N41" s="451"/>
    </row>
    <row r="42" spans="1:14" ht="13.5" customHeight="1">
      <c r="A42" s="449"/>
      <c r="B42" s="445"/>
      <c r="C42" s="445"/>
      <c r="D42" s="450"/>
      <c r="E42" s="445"/>
      <c r="F42" s="445"/>
      <c r="G42" s="451"/>
      <c r="H42" s="442"/>
      <c r="I42" s="452"/>
      <c r="J42" s="452"/>
      <c r="K42" s="452"/>
      <c r="L42" s="450"/>
      <c r="M42" s="450"/>
      <c r="N42" s="451"/>
    </row>
    <row r="43" spans="1:14" ht="13.5" customHeight="1">
      <c r="A43" s="449"/>
      <c r="B43" s="445"/>
      <c r="C43" s="445"/>
      <c r="D43" s="450"/>
      <c r="E43" s="445"/>
      <c r="F43" s="445"/>
      <c r="G43" s="451"/>
      <c r="H43" s="442"/>
      <c r="I43" s="452"/>
      <c r="J43" s="452"/>
      <c r="K43" s="452"/>
      <c r="L43" s="450"/>
      <c r="M43" s="450"/>
      <c r="N43" s="451"/>
    </row>
    <row r="44" spans="1:14" ht="13.5" customHeight="1">
      <c r="A44" s="449"/>
      <c r="B44" s="445"/>
      <c r="C44" s="445"/>
      <c r="D44" s="450"/>
      <c r="E44" s="445"/>
      <c r="F44" s="445"/>
      <c r="G44" s="451"/>
      <c r="H44" s="442"/>
      <c r="I44" s="452"/>
      <c r="J44" s="452"/>
      <c r="K44" s="452"/>
      <c r="L44" s="450"/>
      <c r="M44" s="450"/>
      <c r="N44" s="451"/>
    </row>
    <row r="45" spans="1:14" ht="15" customHeight="1" thickBot="1">
      <c r="A45" s="449"/>
      <c r="B45" s="445"/>
      <c r="C45" s="445"/>
      <c r="D45" s="453"/>
      <c r="E45" s="445"/>
      <c r="F45" s="445"/>
      <c r="G45" s="451"/>
      <c r="H45" s="442"/>
      <c r="I45" s="450"/>
      <c r="J45" s="450"/>
      <c r="K45" s="450"/>
      <c r="L45" s="450"/>
      <c r="M45" s="450"/>
      <c r="N45" s="451"/>
    </row>
    <row r="46" spans="1:14" ht="15.75">
      <c r="A46" s="353" t="s">
        <v>236</v>
      </c>
      <c r="B46" s="562" t="s">
        <v>396</v>
      </c>
      <c r="C46" s="563"/>
      <c r="D46" s="563"/>
      <c r="E46" s="563"/>
      <c r="F46" s="563"/>
      <c r="G46" s="564"/>
      <c r="H46" s="354"/>
      <c r="I46" s="565" t="s">
        <v>397</v>
      </c>
      <c r="J46" s="566"/>
      <c r="K46" s="566"/>
      <c r="L46" s="566"/>
      <c r="M46" s="566"/>
      <c r="N46" s="567"/>
    </row>
    <row r="47" spans="1:14" ht="12.75">
      <c r="A47" s="410"/>
      <c r="B47" s="356" t="s">
        <v>398</v>
      </c>
      <c r="C47" s="357" t="s">
        <v>399</v>
      </c>
      <c r="D47" s="357" t="s">
        <v>400</v>
      </c>
      <c r="E47" s="357" t="s">
        <v>401</v>
      </c>
      <c r="F47" s="357" t="s">
        <v>402</v>
      </c>
      <c r="G47" s="358" t="s">
        <v>403</v>
      </c>
      <c r="H47" s="359"/>
      <c r="I47" s="411" t="s">
        <v>398</v>
      </c>
      <c r="J47" s="412" t="s">
        <v>399</v>
      </c>
      <c r="K47" s="412" t="s">
        <v>400</v>
      </c>
      <c r="L47" s="412" t="s">
        <v>135</v>
      </c>
      <c r="M47" s="412" t="s">
        <v>402</v>
      </c>
      <c r="N47" s="413" t="s">
        <v>403</v>
      </c>
    </row>
    <row r="48" spans="1:14" ht="13.5" thickBot="1">
      <c r="A48" s="360"/>
      <c r="B48" s="361" t="s">
        <v>404</v>
      </c>
      <c r="C48" s="362" t="s">
        <v>404</v>
      </c>
      <c r="D48" s="362" t="s">
        <v>405</v>
      </c>
      <c r="E48" s="362" t="s">
        <v>406</v>
      </c>
      <c r="F48" s="362" t="s">
        <v>407</v>
      </c>
      <c r="G48" s="363" t="s">
        <v>408</v>
      </c>
      <c r="H48" s="364"/>
      <c r="I48" s="414" t="s">
        <v>409</v>
      </c>
      <c r="J48" s="415" t="s">
        <v>410</v>
      </c>
      <c r="K48" s="415" t="s">
        <v>411</v>
      </c>
      <c r="L48" s="415"/>
      <c r="M48" s="415" t="s">
        <v>412</v>
      </c>
      <c r="N48" s="416" t="s">
        <v>413</v>
      </c>
    </row>
    <row r="49" spans="1:14" ht="12.75">
      <c r="A49" s="381" t="s">
        <v>436</v>
      </c>
      <c r="B49" s="382">
        <f>SUM(B50:B51)</f>
        <v>803376</v>
      </c>
      <c r="C49" s="383">
        <f>SUM(C50:C51)</f>
        <v>0</v>
      </c>
      <c r="D49" s="383">
        <f>SUM(D50:D51)</f>
        <v>0</v>
      </c>
      <c r="E49" s="383"/>
      <c r="F49" s="383"/>
      <c r="G49" s="392">
        <f>SUM(G50:G51)</f>
        <v>812250</v>
      </c>
      <c r="H49" s="396"/>
      <c r="I49" s="417">
        <f>SUM(I50:I51)</f>
        <v>16776</v>
      </c>
      <c r="J49" s="417">
        <f>SUM(J50:J51)</f>
        <v>0</v>
      </c>
      <c r="K49" s="417">
        <f>SUM(K50:K51)</f>
        <v>0</v>
      </c>
      <c r="L49" s="417">
        <f>SUM(L50:L51)</f>
        <v>0</v>
      </c>
      <c r="M49" s="417">
        <f>SUM(M50:M51)</f>
        <v>0</v>
      </c>
      <c r="N49" s="392">
        <f aca="true" t="shared" si="5" ref="N49:N78">SUM(I49:M49)</f>
        <v>16776</v>
      </c>
    </row>
    <row r="50" spans="1:14" ht="12.75">
      <c r="A50" s="384" t="s">
        <v>437</v>
      </c>
      <c r="B50" s="393">
        <v>49099</v>
      </c>
      <c r="C50" s="391"/>
      <c r="D50" s="399"/>
      <c r="E50" s="399"/>
      <c r="F50" s="399"/>
      <c r="G50" s="388">
        <f aca="true" t="shared" si="6" ref="G50:G78">SUM(B50:F50)</f>
        <v>49099</v>
      </c>
      <c r="H50" s="396"/>
      <c r="I50" s="393">
        <v>7902</v>
      </c>
      <c r="J50" s="399"/>
      <c r="K50" s="399"/>
      <c r="L50" s="399"/>
      <c r="M50" s="399"/>
      <c r="N50" s="418">
        <f t="shared" si="5"/>
        <v>7902</v>
      </c>
    </row>
    <row r="51" spans="1:14" ht="12.75">
      <c r="A51" s="384" t="s">
        <v>438</v>
      </c>
      <c r="B51" s="393">
        <v>754277</v>
      </c>
      <c r="C51" s="399"/>
      <c r="D51" s="391"/>
      <c r="E51" s="399"/>
      <c r="F51" s="399">
        <v>8874</v>
      </c>
      <c r="G51" s="388">
        <f t="shared" si="6"/>
        <v>763151</v>
      </c>
      <c r="H51" s="396"/>
      <c r="I51" s="417">
        <v>8874</v>
      </c>
      <c r="J51" s="399"/>
      <c r="K51" s="399"/>
      <c r="L51" s="399"/>
      <c r="M51" s="399"/>
      <c r="N51" s="418">
        <f t="shared" si="5"/>
        <v>8874</v>
      </c>
    </row>
    <row r="52" spans="1:14" ht="12.75">
      <c r="A52" s="374" t="s">
        <v>439</v>
      </c>
      <c r="B52" s="393"/>
      <c r="C52" s="391"/>
      <c r="D52" s="391"/>
      <c r="E52" s="391">
        <v>420055</v>
      </c>
      <c r="F52" s="391">
        <v>13511</v>
      </c>
      <c r="G52" s="377">
        <f t="shared" si="6"/>
        <v>433566</v>
      </c>
      <c r="H52" s="378"/>
      <c r="I52" s="393">
        <v>32</v>
      </c>
      <c r="J52" s="391"/>
      <c r="K52" s="391"/>
      <c r="L52" s="391">
        <v>419666</v>
      </c>
      <c r="M52" s="522">
        <v>91231</v>
      </c>
      <c r="N52" s="392">
        <f t="shared" si="5"/>
        <v>510929</v>
      </c>
    </row>
    <row r="53" spans="1:14" ht="12.75">
      <c r="A53" s="374" t="s">
        <v>440</v>
      </c>
      <c r="B53" s="417"/>
      <c r="C53" s="399"/>
      <c r="D53" s="399"/>
      <c r="E53" s="399"/>
      <c r="F53" s="399"/>
      <c r="G53" s="392">
        <f t="shared" si="6"/>
        <v>0</v>
      </c>
      <c r="H53" s="396"/>
      <c r="I53" s="393"/>
      <c r="J53" s="391"/>
      <c r="K53" s="391">
        <v>1075285</v>
      </c>
      <c r="L53" s="391"/>
      <c r="M53" s="391"/>
      <c r="N53" s="392">
        <f t="shared" si="5"/>
        <v>1075285</v>
      </c>
    </row>
    <row r="54" spans="1:14" ht="12.75">
      <c r="A54" s="374" t="s">
        <v>441</v>
      </c>
      <c r="B54" s="393"/>
      <c r="C54" s="391"/>
      <c r="D54" s="391">
        <v>554</v>
      </c>
      <c r="E54" s="391"/>
      <c r="F54" s="391"/>
      <c r="G54" s="392">
        <f t="shared" si="6"/>
        <v>554</v>
      </c>
      <c r="H54" s="396"/>
      <c r="I54" s="393">
        <v>1094</v>
      </c>
      <c r="J54" s="391"/>
      <c r="K54" s="391"/>
      <c r="L54" s="391"/>
      <c r="M54" s="391"/>
      <c r="N54" s="392">
        <f t="shared" si="5"/>
        <v>1094</v>
      </c>
    </row>
    <row r="55" spans="1:14" ht="12.75">
      <c r="A55" s="419" t="s">
        <v>442</v>
      </c>
      <c r="B55" s="422"/>
      <c r="C55" s="423"/>
      <c r="D55" s="423"/>
      <c r="E55" s="423"/>
      <c r="F55" s="423"/>
      <c r="G55" s="392">
        <f t="shared" si="6"/>
        <v>0</v>
      </c>
      <c r="H55" s="396"/>
      <c r="I55" s="422">
        <v>1016</v>
      </c>
      <c r="J55" s="423"/>
      <c r="K55" s="423"/>
      <c r="L55" s="423"/>
      <c r="M55" s="423"/>
      <c r="N55" s="392">
        <f t="shared" si="5"/>
        <v>1016</v>
      </c>
    </row>
    <row r="56" spans="1:14" ht="12.75">
      <c r="A56" s="419" t="s">
        <v>443</v>
      </c>
      <c r="B56" s="422">
        <v>3205</v>
      </c>
      <c r="C56" s="423"/>
      <c r="D56" s="423"/>
      <c r="E56" s="423"/>
      <c r="F56" s="423"/>
      <c r="G56" s="392">
        <f t="shared" si="6"/>
        <v>3205</v>
      </c>
      <c r="H56" s="396"/>
      <c r="I56" s="422">
        <v>11212</v>
      </c>
      <c r="J56" s="423"/>
      <c r="K56" s="423">
        <v>133328</v>
      </c>
      <c r="L56" s="423"/>
      <c r="M56" s="423"/>
      <c r="N56" s="377">
        <f t="shared" si="5"/>
        <v>144540</v>
      </c>
    </row>
    <row r="57" spans="1:14" ht="12.75">
      <c r="A57" s="419" t="s">
        <v>444</v>
      </c>
      <c r="B57" s="422"/>
      <c r="C57" s="423"/>
      <c r="D57" s="423"/>
      <c r="E57" s="423"/>
      <c r="F57" s="423"/>
      <c r="G57" s="392">
        <f t="shared" si="6"/>
        <v>0</v>
      </c>
      <c r="H57" s="396"/>
      <c r="I57" s="422"/>
      <c r="J57" s="423"/>
      <c r="K57" s="423"/>
      <c r="L57" s="423"/>
      <c r="M57" s="423"/>
      <c r="N57" s="377">
        <f t="shared" si="5"/>
        <v>0</v>
      </c>
    </row>
    <row r="58" spans="1:14" ht="12.75">
      <c r="A58" s="419" t="s">
        <v>445</v>
      </c>
      <c r="B58" s="422">
        <v>272</v>
      </c>
      <c r="C58" s="423"/>
      <c r="D58" s="423">
        <v>90118</v>
      </c>
      <c r="E58" s="423"/>
      <c r="F58" s="423"/>
      <c r="G58" s="392">
        <f t="shared" si="6"/>
        <v>90390</v>
      </c>
      <c r="H58" s="396"/>
      <c r="I58" s="422">
        <v>6986</v>
      </c>
      <c r="J58" s="423"/>
      <c r="K58" s="423">
        <v>36513</v>
      </c>
      <c r="L58" s="423"/>
      <c r="M58" s="423"/>
      <c r="N58" s="377">
        <f t="shared" si="5"/>
        <v>43499</v>
      </c>
    </row>
    <row r="59" spans="1:14" ht="12.75">
      <c r="A59" s="419" t="s">
        <v>446</v>
      </c>
      <c r="B59" s="422"/>
      <c r="C59" s="423"/>
      <c r="D59" s="423">
        <v>210892</v>
      </c>
      <c r="E59" s="423"/>
      <c r="F59" s="423"/>
      <c r="G59" s="392">
        <f t="shared" si="6"/>
        <v>210892</v>
      </c>
      <c r="H59" s="396"/>
      <c r="I59" s="420"/>
      <c r="J59" s="421"/>
      <c r="K59" s="421"/>
      <c r="L59" s="421"/>
      <c r="M59" s="421"/>
      <c r="N59" s="377">
        <f t="shared" si="5"/>
        <v>0</v>
      </c>
    </row>
    <row r="60" spans="1:14" ht="12.75">
      <c r="A60" s="419" t="s">
        <v>447</v>
      </c>
      <c r="B60" s="420"/>
      <c r="C60" s="421"/>
      <c r="D60" s="421"/>
      <c r="E60" s="421"/>
      <c r="F60" s="421"/>
      <c r="G60" s="392">
        <f t="shared" si="6"/>
        <v>0</v>
      </c>
      <c r="H60" s="396"/>
      <c r="I60" s="420"/>
      <c r="J60" s="421"/>
      <c r="K60" s="421"/>
      <c r="L60" s="421"/>
      <c r="M60" s="421"/>
      <c r="N60" s="377">
        <f t="shared" si="5"/>
        <v>0</v>
      </c>
    </row>
    <row r="61" spans="1:14" ht="12.75">
      <c r="A61" s="419" t="s">
        <v>448</v>
      </c>
      <c r="B61" s="420"/>
      <c r="C61" s="421"/>
      <c r="D61" s="421"/>
      <c r="E61" s="421"/>
      <c r="F61" s="421"/>
      <c r="G61" s="392">
        <f t="shared" si="6"/>
        <v>0</v>
      </c>
      <c r="H61" s="396"/>
      <c r="I61" s="420"/>
      <c r="J61" s="421"/>
      <c r="K61" s="421"/>
      <c r="L61" s="421"/>
      <c r="M61" s="421"/>
      <c r="N61" s="377">
        <f t="shared" si="5"/>
        <v>0</v>
      </c>
    </row>
    <row r="62" spans="1:14" ht="12.75">
      <c r="A62" s="419" t="s">
        <v>449</v>
      </c>
      <c r="B62" s="420"/>
      <c r="C62" s="421"/>
      <c r="D62" s="421"/>
      <c r="E62" s="421"/>
      <c r="F62" s="421"/>
      <c r="G62" s="392">
        <f t="shared" si="6"/>
        <v>0</v>
      </c>
      <c r="H62" s="396"/>
      <c r="I62" s="420"/>
      <c r="J62" s="421"/>
      <c r="K62" s="421"/>
      <c r="L62" s="421"/>
      <c r="M62" s="421"/>
      <c r="N62" s="377">
        <f t="shared" si="5"/>
        <v>0</v>
      </c>
    </row>
    <row r="63" spans="1:14" ht="12.75">
      <c r="A63" s="419" t="s">
        <v>450</v>
      </c>
      <c r="B63" s="420"/>
      <c r="C63" s="421"/>
      <c r="D63" s="421"/>
      <c r="E63" s="421"/>
      <c r="F63" s="421"/>
      <c r="G63" s="392">
        <f t="shared" si="6"/>
        <v>0</v>
      </c>
      <c r="H63" s="396"/>
      <c r="I63" s="420"/>
      <c r="J63" s="421"/>
      <c r="K63" s="421"/>
      <c r="L63" s="421"/>
      <c r="M63" s="421"/>
      <c r="N63" s="377">
        <f t="shared" si="5"/>
        <v>0</v>
      </c>
    </row>
    <row r="64" spans="1:14" ht="12.75">
      <c r="A64" s="419" t="s">
        <v>451</v>
      </c>
      <c r="B64" s="420"/>
      <c r="C64" s="421"/>
      <c r="D64" s="421"/>
      <c r="E64" s="421"/>
      <c r="F64" s="421"/>
      <c r="G64" s="392">
        <f t="shared" si="6"/>
        <v>0</v>
      </c>
      <c r="H64" s="396"/>
      <c r="I64" s="420"/>
      <c r="J64" s="421"/>
      <c r="K64" s="421"/>
      <c r="L64" s="421"/>
      <c r="M64" s="421"/>
      <c r="N64" s="377">
        <f t="shared" si="5"/>
        <v>0</v>
      </c>
    </row>
    <row r="65" spans="1:14" ht="12.75">
      <c r="A65" s="419" t="s">
        <v>452</v>
      </c>
      <c r="B65" s="420"/>
      <c r="C65" s="421"/>
      <c r="D65" s="421"/>
      <c r="E65" s="421"/>
      <c r="F65" s="421"/>
      <c r="G65" s="392">
        <f t="shared" si="6"/>
        <v>0</v>
      </c>
      <c r="H65" s="396"/>
      <c r="I65" s="420"/>
      <c r="J65" s="421"/>
      <c r="K65" s="421">
        <v>4500</v>
      </c>
      <c r="L65" s="421"/>
      <c r="M65" s="421"/>
      <c r="N65" s="377">
        <f t="shared" si="5"/>
        <v>4500</v>
      </c>
    </row>
    <row r="66" spans="1:14" ht="12.75">
      <c r="A66" s="419" t="s">
        <v>453</v>
      </c>
      <c r="B66" s="420"/>
      <c r="C66" s="421"/>
      <c r="D66" s="421"/>
      <c r="E66" s="421"/>
      <c r="F66" s="421"/>
      <c r="G66" s="392">
        <f t="shared" si="6"/>
        <v>0</v>
      </c>
      <c r="H66" s="396"/>
      <c r="I66" s="420"/>
      <c r="J66" s="421"/>
      <c r="K66" s="421"/>
      <c r="L66" s="421"/>
      <c r="M66" s="421"/>
      <c r="N66" s="377">
        <f t="shared" si="5"/>
        <v>0</v>
      </c>
    </row>
    <row r="67" spans="1:14" ht="12.75">
      <c r="A67" s="419" t="s">
        <v>454</v>
      </c>
      <c r="B67" s="420"/>
      <c r="C67" s="421"/>
      <c r="D67" s="421"/>
      <c r="E67" s="421"/>
      <c r="F67" s="421"/>
      <c r="G67" s="392">
        <f t="shared" si="6"/>
        <v>0</v>
      </c>
      <c r="H67" s="396"/>
      <c r="I67" s="420"/>
      <c r="J67" s="421"/>
      <c r="K67" s="421"/>
      <c r="L67" s="421"/>
      <c r="M67" s="421"/>
      <c r="N67" s="377">
        <f t="shared" si="5"/>
        <v>0</v>
      </c>
    </row>
    <row r="68" spans="1:14" ht="12.75">
      <c r="A68" s="419" t="s">
        <v>455</v>
      </c>
      <c r="B68" s="420"/>
      <c r="C68" s="421"/>
      <c r="D68" s="421"/>
      <c r="E68" s="421"/>
      <c r="F68" s="421"/>
      <c r="G68" s="392">
        <f t="shared" si="6"/>
        <v>0</v>
      </c>
      <c r="H68" s="396"/>
      <c r="I68" s="420"/>
      <c r="J68" s="421"/>
      <c r="K68" s="421">
        <v>2000</v>
      </c>
      <c r="L68" s="421"/>
      <c r="M68" s="421"/>
      <c r="N68" s="377">
        <f t="shared" si="5"/>
        <v>2000</v>
      </c>
    </row>
    <row r="69" spans="1:14" ht="12.75">
      <c r="A69" s="419" t="s">
        <v>456</v>
      </c>
      <c r="B69" s="420"/>
      <c r="C69" s="421"/>
      <c r="D69" s="421"/>
      <c r="E69" s="421"/>
      <c r="F69" s="421"/>
      <c r="G69" s="392">
        <f t="shared" si="6"/>
        <v>0</v>
      </c>
      <c r="H69" s="396"/>
      <c r="I69" s="420"/>
      <c r="J69" s="421"/>
      <c r="K69" s="421">
        <v>1200</v>
      </c>
      <c r="L69" s="421"/>
      <c r="M69" s="421"/>
      <c r="N69" s="377">
        <f t="shared" si="5"/>
        <v>1200</v>
      </c>
    </row>
    <row r="70" spans="1:14" ht="12.75">
      <c r="A70" s="419" t="s">
        <v>457</v>
      </c>
      <c r="B70" s="420"/>
      <c r="C70" s="421"/>
      <c r="D70" s="421"/>
      <c r="E70" s="421"/>
      <c r="F70" s="421"/>
      <c r="G70" s="392">
        <f t="shared" si="6"/>
        <v>0</v>
      </c>
      <c r="H70" s="396"/>
      <c r="I70" s="420"/>
      <c r="J70" s="421"/>
      <c r="K70" s="421"/>
      <c r="L70" s="421"/>
      <c r="M70" s="421"/>
      <c r="N70" s="377">
        <f t="shared" si="5"/>
        <v>0</v>
      </c>
    </row>
    <row r="71" spans="1:14" ht="12.75">
      <c r="A71" s="419" t="s">
        <v>458</v>
      </c>
      <c r="B71" s="420"/>
      <c r="C71" s="421"/>
      <c r="D71" s="421"/>
      <c r="E71" s="421"/>
      <c r="F71" s="421"/>
      <c r="G71" s="392">
        <f t="shared" si="6"/>
        <v>0</v>
      </c>
      <c r="H71" s="396"/>
      <c r="I71" s="420"/>
      <c r="J71" s="421"/>
      <c r="K71" s="421"/>
      <c r="L71" s="421"/>
      <c r="M71" s="421"/>
      <c r="N71" s="377">
        <f t="shared" si="5"/>
        <v>0</v>
      </c>
    </row>
    <row r="72" spans="1:14" ht="12.75">
      <c r="A72" s="419" t="s">
        <v>459</v>
      </c>
      <c r="B72" s="420">
        <v>1500</v>
      </c>
      <c r="C72" s="421"/>
      <c r="D72" s="421"/>
      <c r="E72" s="421"/>
      <c r="F72" s="421"/>
      <c r="G72" s="392">
        <f t="shared" si="6"/>
        <v>1500</v>
      </c>
      <c r="H72" s="396"/>
      <c r="I72" s="420"/>
      <c r="J72" s="421"/>
      <c r="K72" s="421">
        <v>2000</v>
      </c>
      <c r="L72" s="421"/>
      <c r="M72" s="421"/>
      <c r="N72" s="377">
        <f t="shared" si="5"/>
        <v>2000</v>
      </c>
    </row>
    <row r="73" spans="1:14" ht="12.75">
      <c r="A73" s="419" t="s">
        <v>460</v>
      </c>
      <c r="B73" s="420"/>
      <c r="C73" s="421"/>
      <c r="D73" s="421"/>
      <c r="E73" s="421"/>
      <c r="F73" s="421"/>
      <c r="G73" s="392">
        <f t="shared" si="6"/>
        <v>0</v>
      </c>
      <c r="H73" s="396"/>
      <c r="I73" s="420"/>
      <c r="J73" s="421"/>
      <c r="K73" s="424">
        <v>5550</v>
      </c>
      <c r="L73" s="421"/>
      <c r="M73" s="421"/>
      <c r="N73" s="377">
        <f t="shared" si="5"/>
        <v>5550</v>
      </c>
    </row>
    <row r="74" spans="1:14" ht="12.75">
      <c r="A74" s="425" t="s">
        <v>461</v>
      </c>
      <c r="B74" s="422"/>
      <c r="C74" s="423"/>
      <c r="D74" s="423">
        <v>248457</v>
      </c>
      <c r="E74" s="421"/>
      <c r="F74" s="421"/>
      <c r="G74" s="392">
        <f t="shared" si="6"/>
        <v>248457</v>
      </c>
      <c r="H74" s="396"/>
      <c r="I74" s="422">
        <v>249787</v>
      </c>
      <c r="J74" s="421">
        <v>2040</v>
      </c>
      <c r="K74" s="421"/>
      <c r="L74" s="421"/>
      <c r="M74" s="421"/>
      <c r="N74" s="377">
        <f t="shared" si="5"/>
        <v>251827</v>
      </c>
    </row>
    <row r="75" spans="1:14" ht="12.75">
      <c r="A75" s="447" t="s">
        <v>462</v>
      </c>
      <c r="B75" s="422"/>
      <c r="C75" s="423">
        <v>25200</v>
      </c>
      <c r="D75" s="423"/>
      <c r="E75" s="421"/>
      <c r="F75" s="421"/>
      <c r="G75" s="392">
        <f t="shared" si="6"/>
        <v>25200</v>
      </c>
      <c r="H75" s="396"/>
      <c r="I75" s="422"/>
      <c r="J75" s="423"/>
      <c r="K75" s="423"/>
      <c r="L75" s="421"/>
      <c r="M75" s="421"/>
      <c r="N75" s="377">
        <f t="shared" si="5"/>
        <v>0</v>
      </c>
    </row>
    <row r="76" spans="1:14" ht="12.75">
      <c r="A76" s="419" t="s">
        <v>463</v>
      </c>
      <c r="B76" s="422"/>
      <c r="C76" s="423"/>
      <c r="D76" s="423"/>
      <c r="E76" s="421"/>
      <c r="F76" s="421"/>
      <c r="G76" s="392">
        <f t="shared" si="6"/>
        <v>0</v>
      </c>
      <c r="H76" s="396"/>
      <c r="I76" s="422"/>
      <c r="J76" s="423"/>
      <c r="K76" s="423">
        <v>6300</v>
      </c>
      <c r="L76" s="421"/>
      <c r="M76" s="421"/>
      <c r="N76" s="377">
        <f t="shared" si="5"/>
        <v>6300</v>
      </c>
    </row>
    <row r="77" spans="1:14" ht="12.75">
      <c r="A77" s="419" t="s">
        <v>464</v>
      </c>
      <c r="B77" s="422"/>
      <c r="C77" s="423"/>
      <c r="D77" s="423"/>
      <c r="E77" s="421"/>
      <c r="F77" s="421"/>
      <c r="G77" s="426">
        <f t="shared" si="6"/>
        <v>0</v>
      </c>
      <c r="H77" s="396"/>
      <c r="I77" s="422"/>
      <c r="J77" s="423"/>
      <c r="K77" s="423"/>
      <c r="L77" s="421"/>
      <c r="M77" s="421"/>
      <c r="N77" s="377">
        <f t="shared" si="5"/>
        <v>0</v>
      </c>
    </row>
    <row r="78" spans="1:14" ht="13.5" thickBot="1">
      <c r="A78" s="419" t="s">
        <v>500</v>
      </c>
      <c r="B78" s="420"/>
      <c r="C78" s="423"/>
      <c r="D78" s="423">
        <v>12863</v>
      </c>
      <c r="E78" s="421"/>
      <c r="F78" s="421"/>
      <c r="G78" s="427">
        <f t="shared" si="6"/>
        <v>12863</v>
      </c>
      <c r="H78" s="396"/>
      <c r="I78" s="422">
        <v>5351</v>
      </c>
      <c r="J78" s="423"/>
      <c r="K78" s="423"/>
      <c r="L78" s="421"/>
      <c r="M78" s="421"/>
      <c r="N78" s="428">
        <f t="shared" si="5"/>
        <v>5351</v>
      </c>
    </row>
    <row r="79" spans="1:14" ht="12.75">
      <c r="A79" s="429" t="s">
        <v>54</v>
      </c>
      <c r="B79" s="430">
        <f>SUM(B9:B12,B14:B24,B29,B34:B49,B52:B78)</f>
        <v>1210124</v>
      </c>
      <c r="C79" s="430">
        <f>SUM(C9:C12,C14:C24,C29,C34:C49,C52:C78)</f>
        <v>25200</v>
      </c>
      <c r="D79" s="430">
        <f>SUM(D9:D12,D13:D24,D29,D34:D49,D52:D78,D28)</f>
        <v>789668</v>
      </c>
      <c r="E79" s="430">
        <f>SUM(E9:E12,E14:E24,E29,E34:E49,E52:E78)</f>
        <v>420055</v>
      </c>
      <c r="F79" s="430">
        <f>SUM(F9:F12,F14:F23,F24,F29,F34:F49,F52:F78)</f>
        <v>20495</v>
      </c>
      <c r="G79" s="430">
        <f>SUM(G9:G12,G13:G24,G34:G49,G52:G59,G60:G78,G28)</f>
        <v>2474416</v>
      </c>
      <c r="H79" s="430" t="e">
        <f>SUM(H9:H12,H14:H24,H34:H49,H52:H59,H60:H78)</f>
        <v>#REF!</v>
      </c>
      <c r="I79" s="430">
        <f>SUM(I9:I12,I13:I24,I29,I34:I49,I52:I78,I28)</f>
        <v>425559</v>
      </c>
      <c r="J79" s="448">
        <f>SUM(J9:J12,J13:J24,J29,J34:J49,J52:J78)</f>
        <v>249851</v>
      </c>
      <c r="K79" s="448">
        <f>SUM(K9:K12,K13:K24,K29,K34:K49,K52:K78)</f>
        <v>1288109</v>
      </c>
      <c r="L79" s="430">
        <f>SUM(L9:L12,L13:L24,L29,L34:L49,L52:L78)</f>
        <v>419666</v>
      </c>
      <c r="M79" s="430">
        <f>SUM(M9:M12,M13:M24,M29,M34:M49,M52:M78)</f>
        <v>91231</v>
      </c>
      <c r="N79" s="431">
        <f>SUM(N9:N12,N13:N24,N29,N34:N49,N52:N78,N28)</f>
        <v>2474416</v>
      </c>
    </row>
    <row r="80" spans="1:14" ht="12.75">
      <c r="A80" s="432" t="s">
        <v>465</v>
      </c>
      <c r="B80" s="375"/>
      <c r="C80" s="376"/>
      <c r="D80" s="376"/>
      <c r="E80" s="376"/>
      <c r="F80" s="376"/>
      <c r="G80" s="377"/>
      <c r="H80" s="433"/>
      <c r="I80" s="382"/>
      <c r="J80" s="391"/>
      <c r="K80" s="391">
        <v>1075285</v>
      </c>
      <c r="L80" s="376"/>
      <c r="M80" s="376"/>
      <c r="N80" s="434">
        <f>SUM(I80:M80)</f>
        <v>1075285</v>
      </c>
    </row>
    <row r="81" spans="1:14" ht="13.5" thickBot="1">
      <c r="A81" s="435" t="s">
        <v>66</v>
      </c>
      <c r="B81" s="436">
        <f aca="true" t="shared" si="7" ref="B81:N81">B79-B80</f>
        <v>1210124</v>
      </c>
      <c r="C81" s="437">
        <f t="shared" si="7"/>
        <v>25200</v>
      </c>
      <c r="D81" s="437">
        <f t="shared" si="7"/>
        <v>789668</v>
      </c>
      <c r="E81" s="437">
        <f t="shared" si="7"/>
        <v>420055</v>
      </c>
      <c r="F81" s="437">
        <f t="shared" si="7"/>
        <v>20495</v>
      </c>
      <c r="G81" s="437">
        <f t="shared" si="7"/>
        <v>2474416</v>
      </c>
      <c r="H81" s="438" t="e">
        <f t="shared" si="7"/>
        <v>#REF!</v>
      </c>
      <c r="I81" s="436">
        <f t="shared" si="7"/>
        <v>425559</v>
      </c>
      <c r="J81" s="437">
        <f t="shared" si="7"/>
        <v>249851</v>
      </c>
      <c r="K81" s="437">
        <f t="shared" si="7"/>
        <v>212824</v>
      </c>
      <c r="L81" s="437">
        <f t="shared" si="7"/>
        <v>419666</v>
      </c>
      <c r="M81" s="437">
        <f t="shared" si="7"/>
        <v>91231</v>
      </c>
      <c r="N81" s="439">
        <f t="shared" si="7"/>
        <v>1399131</v>
      </c>
    </row>
    <row r="82" spans="1:14" ht="12.75">
      <c r="A82" s="440"/>
      <c r="B82" s="441"/>
      <c r="C82" s="441"/>
      <c r="D82" s="441"/>
      <c r="E82" s="441"/>
      <c r="F82" s="441"/>
      <c r="G82" s="442"/>
      <c r="H82" s="442"/>
      <c r="I82" s="443"/>
      <c r="J82" s="441"/>
      <c r="K82" s="444"/>
      <c r="L82" s="443"/>
      <c r="M82" s="443"/>
      <c r="N82" s="445"/>
    </row>
    <row r="83" spans="1:14" ht="12.75">
      <c r="A83" s="440"/>
      <c r="B83" s="441"/>
      <c r="C83" s="441"/>
      <c r="D83" s="441"/>
      <c r="E83" s="441"/>
      <c r="F83" s="441"/>
      <c r="G83" s="442"/>
      <c r="H83" s="442"/>
      <c r="I83" s="441"/>
      <c r="J83" s="441"/>
      <c r="K83" s="444"/>
      <c r="L83" s="443"/>
      <c r="M83" s="443"/>
      <c r="N83" s="445"/>
    </row>
    <row r="84" spans="1:14" ht="12.75">
      <c r="A84" s="440"/>
      <c r="B84" s="441"/>
      <c r="C84" s="441"/>
      <c r="D84" s="441"/>
      <c r="E84" s="441"/>
      <c r="F84" s="441"/>
      <c r="G84" s="442"/>
      <c r="H84" s="442"/>
      <c r="I84" s="446"/>
      <c r="J84" s="441"/>
      <c r="K84" s="445"/>
      <c r="L84" s="441"/>
      <c r="M84" s="441"/>
      <c r="N84" s="445"/>
    </row>
    <row r="85" spans="1:14" ht="12.75">
      <c r="A85" s="440"/>
      <c r="B85" s="441"/>
      <c r="C85" s="441"/>
      <c r="D85" s="441"/>
      <c r="E85" s="441"/>
      <c r="F85" s="441"/>
      <c r="G85" s="442"/>
      <c r="H85" s="442"/>
      <c r="I85" s="441"/>
      <c r="J85" s="441"/>
      <c r="K85" s="445"/>
      <c r="L85" s="441"/>
      <c r="M85" s="441"/>
      <c r="N85" s="445"/>
    </row>
    <row r="86" spans="1:14" ht="12.75">
      <c r="A86" s="440"/>
      <c r="B86" s="441"/>
      <c r="C86" s="441"/>
      <c r="D86" s="441"/>
      <c r="E86" s="441"/>
      <c r="F86" s="441"/>
      <c r="G86" s="442"/>
      <c r="H86" s="442"/>
      <c r="I86" s="441"/>
      <c r="J86" s="441"/>
      <c r="K86" s="445"/>
      <c r="L86" s="441"/>
      <c r="M86" s="441"/>
      <c r="N86" s="445"/>
    </row>
    <row r="87" spans="1:14" ht="12.75">
      <c r="A87" s="440"/>
      <c r="B87" s="441"/>
      <c r="C87" s="441"/>
      <c r="D87" s="441"/>
      <c r="E87" s="441"/>
      <c r="F87" s="441"/>
      <c r="G87" s="442"/>
      <c r="H87" s="442"/>
      <c r="I87" s="441"/>
      <c r="J87" s="441"/>
      <c r="K87" s="445"/>
      <c r="L87" s="441"/>
      <c r="M87" s="441"/>
      <c r="N87" s="445"/>
    </row>
    <row r="88" spans="1:14" ht="12.75">
      <c r="A88" s="440"/>
      <c r="B88" s="441"/>
      <c r="C88" s="441"/>
      <c r="D88" s="441"/>
      <c r="E88" s="441"/>
      <c r="F88" s="441"/>
      <c r="G88" s="442"/>
      <c r="H88" s="442"/>
      <c r="I88" s="441"/>
      <c r="J88" s="441"/>
      <c r="K88" s="445"/>
      <c r="L88" s="441"/>
      <c r="M88" s="441"/>
      <c r="N88" s="445"/>
    </row>
  </sheetData>
  <sheetProtection/>
  <mergeCells count="6">
    <mergeCell ref="B46:G46"/>
    <mergeCell ref="I46:N46"/>
    <mergeCell ref="J2:M2"/>
    <mergeCell ref="J1:M1"/>
    <mergeCell ref="B6:G6"/>
    <mergeCell ref="I6:N6"/>
  </mergeCells>
  <printOptions horizontalCentered="1"/>
  <pageMargins left="0.55" right="0.62" top="0.39" bottom="0.41" header="0.11811023622047245" footer="0.11811023622047245"/>
  <pageSetup horizontalDpi="600" verticalDpi="600" orientation="landscape" paperSize="9" scale="95" r:id="rId1"/>
  <headerFooter alignWithMargins="0">
    <oddHeader>&amp;R8. melléklet a 2/2014.(I.31.) önkormányzati rendelethez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Munka67">
    <pageSetUpPr fitToPage="1"/>
  </sheetPr>
  <dimension ref="A1:F27"/>
  <sheetViews>
    <sheetView workbookViewId="0" topLeftCell="A1">
      <selection activeCell="H27" sqref="H27"/>
    </sheetView>
  </sheetViews>
  <sheetFormatPr defaultColWidth="9.00390625" defaultRowHeight="12.75"/>
  <cols>
    <col min="1" max="1" width="10.00390625" style="457" customWidth="1"/>
    <col min="2" max="2" width="37.375" style="457" customWidth="1"/>
    <col min="3" max="3" width="24.875" style="457" customWidth="1"/>
    <col min="4" max="4" width="22.625" style="457" customWidth="1"/>
    <col min="5" max="16384" width="10.625" style="457" customWidth="1"/>
  </cols>
  <sheetData>
    <row r="1" spans="1:4" ht="15.75">
      <c r="A1" s="455"/>
      <c r="B1" s="455"/>
      <c r="C1" s="455"/>
      <c r="D1" s="456" t="s">
        <v>486</v>
      </c>
    </row>
    <row r="2" spans="1:4" ht="15.75">
      <c r="A2" s="455"/>
      <c r="B2" s="455"/>
      <c r="C2" s="455"/>
      <c r="D2" s="458"/>
    </row>
    <row r="3" spans="1:4" ht="15.75">
      <c r="A3" s="455"/>
      <c r="B3" s="455"/>
      <c r="C3" s="455"/>
      <c r="D3" s="456"/>
    </row>
    <row r="4" spans="1:4" ht="15.75">
      <c r="A4" s="455"/>
      <c r="B4" s="455"/>
      <c r="C4" s="455"/>
      <c r="D4" s="459"/>
    </row>
    <row r="5" spans="1:4" ht="15.75">
      <c r="A5" s="455"/>
      <c r="B5" s="455"/>
      <c r="C5" s="455"/>
      <c r="D5" s="459"/>
    </row>
    <row r="6" spans="1:4" ht="15.75">
      <c r="A6" s="455"/>
      <c r="B6" s="455"/>
      <c r="C6" s="455"/>
      <c r="D6" s="460"/>
    </row>
    <row r="7" spans="1:4" ht="19.5">
      <c r="A7" s="461" t="s">
        <v>473</v>
      </c>
      <c r="B7" s="461"/>
      <c r="C7" s="461"/>
      <c r="D7" s="462"/>
    </row>
    <row r="8" spans="1:4" ht="19.5">
      <c r="A8" s="461" t="s">
        <v>481</v>
      </c>
      <c r="B8" s="461"/>
      <c r="C8" s="461"/>
      <c r="D8" s="462"/>
    </row>
    <row r="9" spans="1:4" ht="19.5">
      <c r="A9" s="461"/>
      <c r="B9" s="461"/>
      <c r="C9" s="461"/>
      <c r="D9" s="462"/>
    </row>
    <row r="10" spans="1:4" ht="19.5">
      <c r="A10" s="461"/>
      <c r="B10" s="461"/>
      <c r="C10" s="461"/>
      <c r="D10" s="462"/>
    </row>
    <row r="11" spans="1:4" ht="19.5">
      <c r="A11" s="461"/>
      <c r="B11" s="461"/>
      <c r="C11" s="461"/>
      <c r="D11" s="462"/>
    </row>
    <row r="12" spans="1:4" ht="19.5">
      <c r="A12" s="461"/>
      <c r="B12" s="461"/>
      <c r="C12" s="461"/>
      <c r="D12" s="462"/>
    </row>
    <row r="13" spans="1:4" ht="16.5" thickBot="1">
      <c r="A13" s="455"/>
      <c r="B13" s="455"/>
      <c r="C13" s="455"/>
      <c r="D13" s="463" t="s">
        <v>395</v>
      </c>
    </row>
    <row r="14" spans="1:4" s="468" customFormat="1" ht="33" customHeight="1" thickBot="1">
      <c r="A14" s="464" t="s">
        <v>64</v>
      </c>
      <c r="B14" s="465"/>
      <c r="C14" s="466"/>
      <c r="D14" s="467" t="s">
        <v>474</v>
      </c>
    </row>
    <row r="15" spans="1:6" ht="15.75">
      <c r="A15" s="469" t="s">
        <v>61</v>
      </c>
      <c r="B15" s="470"/>
      <c r="C15" s="471"/>
      <c r="D15" s="541">
        <v>82880</v>
      </c>
      <c r="E15" s="472"/>
      <c r="F15" s="473"/>
    </row>
    <row r="16" spans="1:6" ht="15.75">
      <c r="A16" s="474" t="s">
        <v>475</v>
      </c>
      <c r="B16" s="475"/>
      <c r="C16" s="476"/>
      <c r="D16" s="477"/>
      <c r="E16" s="473"/>
      <c r="F16" s="473"/>
    </row>
    <row r="17" spans="1:6" ht="12.75">
      <c r="A17" s="478" t="s">
        <v>476</v>
      </c>
      <c r="B17" s="479"/>
      <c r="C17" s="480"/>
      <c r="D17" s="481"/>
      <c r="E17" s="482"/>
      <c r="F17" s="483"/>
    </row>
    <row r="18" spans="1:6" ht="12.75">
      <c r="A18" s="478" t="s">
        <v>477</v>
      </c>
      <c r="B18" s="479"/>
      <c r="C18" s="480"/>
      <c r="D18" s="481"/>
      <c r="E18" s="484"/>
      <c r="F18" s="483"/>
    </row>
    <row r="19" spans="1:6" ht="12.75">
      <c r="A19" s="478" t="s">
        <v>478</v>
      </c>
      <c r="B19" s="479"/>
      <c r="C19" s="480"/>
      <c r="D19" s="481"/>
      <c r="E19" s="484"/>
      <c r="F19" s="483"/>
    </row>
    <row r="20" spans="1:6" ht="12.75">
      <c r="A20" s="485" t="s">
        <v>482</v>
      </c>
      <c r="B20" s="479"/>
      <c r="C20" s="480"/>
      <c r="D20" s="481"/>
      <c r="E20" s="484"/>
      <c r="F20" s="515"/>
    </row>
    <row r="21" spans="1:6" ht="12.75">
      <c r="A21" s="478" t="s">
        <v>483</v>
      </c>
      <c r="B21" s="479"/>
      <c r="C21" s="480"/>
      <c r="D21" s="481">
        <v>839</v>
      </c>
      <c r="E21" s="484"/>
      <c r="F21" s="515"/>
    </row>
    <row r="22" spans="1:6" ht="12.75">
      <c r="A22" s="487" t="s">
        <v>489</v>
      </c>
      <c r="B22" s="510"/>
      <c r="C22" s="480"/>
      <c r="D22" s="481"/>
      <c r="E22" s="484"/>
      <c r="F22" s="483"/>
    </row>
    <row r="23" spans="1:6" ht="12.75">
      <c r="A23" s="487" t="s">
        <v>501</v>
      </c>
      <c r="B23" s="520"/>
      <c r="C23" s="521"/>
      <c r="D23" s="481">
        <v>7512</v>
      </c>
      <c r="E23" s="484"/>
      <c r="F23" s="483"/>
    </row>
    <row r="24" spans="1:6" ht="12.75">
      <c r="A24" s="478"/>
      <c r="B24" s="479"/>
      <c r="C24" s="480"/>
      <c r="D24" s="486"/>
      <c r="E24" s="484"/>
      <c r="F24" s="483"/>
    </row>
    <row r="25" spans="1:4" ht="15.75">
      <c r="A25" s="474" t="s">
        <v>479</v>
      </c>
      <c r="B25" s="488"/>
      <c r="C25" s="489"/>
      <c r="D25" s="490">
        <f>SUM(D17:D24)</f>
        <v>8351</v>
      </c>
    </row>
    <row r="26" spans="1:4" ht="15.75">
      <c r="A26" s="474"/>
      <c r="B26" s="488"/>
      <c r="C26" s="489"/>
      <c r="D26" s="489"/>
    </row>
    <row r="27" spans="1:4" ht="16.5" thickBot="1">
      <c r="A27" s="491" t="s">
        <v>480</v>
      </c>
      <c r="B27" s="492"/>
      <c r="C27" s="493"/>
      <c r="D27" s="494">
        <f>SUM(D15,D25)</f>
        <v>91231</v>
      </c>
    </row>
  </sheetData>
  <sheetProtection/>
  <printOptions horizontalCentered="1"/>
  <pageMargins left="0.984251968503937" right="0.984251968503937" top="0.984251968503937" bottom="0.984251968503937" header="0.5118110236220472" footer="0.5118110236220472"/>
  <pageSetup fitToHeight="1" fitToWidth="1" horizontalDpi="600" verticalDpi="600" orientation="portrait" paperSize="9" scale="77" r:id="rId1"/>
  <headerFooter alignWithMargins="0">
    <oddHeader>&amp;R9. melléklet a 2/2014.(I.31.) önkormányzati 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user</cp:lastModifiedBy>
  <cp:lastPrinted>2014-01-31T14:24:17Z</cp:lastPrinted>
  <dcterms:created xsi:type="dcterms:W3CDTF">1999-10-30T10:30:45Z</dcterms:created>
  <dcterms:modified xsi:type="dcterms:W3CDTF">2014-01-31T14:24:18Z</dcterms:modified>
  <cp:category/>
  <cp:version/>
  <cp:contentType/>
  <cp:contentStatus/>
</cp:coreProperties>
</file>