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9" firstSheet="21" activeTab="27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Önkormányzat" sheetId="14" r:id="rId14"/>
    <sheet name="Köz. ház" sheetId="15" r:id="rId15"/>
    <sheet name="Védőnői sz." sheetId="16" r:id="rId16"/>
    <sheet name="Községgazd. szolg." sheetId="17" r:id="rId17"/>
    <sheet name="Közvilágítás" sheetId="18" r:id="rId18"/>
    <sheet name="Út- híd" sheetId="19" r:id="rId19"/>
    <sheet name="Közcélúak" sheetId="20" r:id="rId20"/>
    <sheet name="Mérleg KH" sheetId="21" r:id="rId21"/>
    <sheet name="Bevételek KH" sheetId="22" r:id="rId22"/>
    <sheet name="Műk.- összesen KH" sheetId="23" r:id="rId23"/>
    <sheet name="Műk.- Vgy " sheetId="24" r:id="rId24"/>
    <sheet name="Műk.- Visznek" sheetId="25" r:id="rId25"/>
    <sheet name="Mérleg  ovi" sheetId="26" r:id="rId26"/>
    <sheet name="Bevételek  ovi" sheetId="27" r:id="rId27"/>
    <sheet name="Működési ovi" sheetId="28" r:id="rId28"/>
    <sheet name="Címrend" sheetId="29" r:id="rId29"/>
  </sheets>
  <externalReferences>
    <externalReference r:id="rId32"/>
  </externalReferences>
  <definedNames>
    <definedName name="_xlnm.Print_Titles" localSheetId="19">'Közcélúak'!$8:$8</definedName>
    <definedName name="_xlnm.Print_Titles" localSheetId="13">'Önkormányzat'!$6:$6</definedName>
  </definedNames>
  <calcPr fullCalcOnLoad="1"/>
</workbook>
</file>

<file path=xl/sharedStrings.xml><?xml version="1.0" encoding="utf-8"?>
<sst xmlns="http://schemas.openxmlformats.org/spreadsheetml/2006/main" count="604" uniqueCount="303">
  <si>
    <t>Vámosgyörk Község Önkormányzat Képviselő-testületének</t>
  </si>
  <si>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</si>
  <si>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</si>
  <si>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</si>
  <si>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</si>
  <si>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</si>
  <si>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</si>
  <si>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</si>
  <si>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Járulékok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</si>
  <si>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</si>
  <si>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</si>
  <si>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</si>
  <si>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</si>
  <si>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</si>
  <si>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</si>
  <si>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</si>
  <si>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</si>
  <si>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</si>
  <si>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Beruházások: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</si>
  <si>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</si>
  <si>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</si>
  <si>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</si>
  <si>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</si>
  <si>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</si>
  <si>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</si>
  <si>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</si>
  <si>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</si>
  <si>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Helyi adók</t>
  </si>
  <si>
    <t>Átengedett központi adók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</si>
  <si>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</si>
  <si>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</si>
  <si>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</si>
  <si>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</si>
  <si>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</si>
  <si>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</si>
  <si>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</si>
  <si>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</si>
  <si>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</si>
  <si>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</si>
  <si>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</si>
  <si>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</si>
  <si>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</si>
  <si>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</si>
  <si>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</si>
  <si>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</si>
  <si>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</si>
  <si>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</si>
  <si>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</si>
  <si>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</si>
  <si>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Állami támogatások</t>
  </si>
  <si>
    <t>Összesen:</t>
  </si>
  <si>
    <t>Személyi juttatások</t>
  </si>
  <si>
    <t>Átadott pénzeszk.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</si>
  <si>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</si>
  <si>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</si>
  <si>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</si>
  <si>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</si>
  <si>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</si>
  <si>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</si>
  <si>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</si>
  <si>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</si>
  <si>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</si>
  <si>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</si>
  <si>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</si>
  <si>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</si>
  <si>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</si>
  <si>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</si>
  <si>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</si>
  <si>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</si>
  <si>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</si>
  <si>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</si>
  <si>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Intézményi működési bevételek</t>
  </si>
  <si>
    <t>Átadott pénzeszközök összesen</t>
  </si>
  <si>
    <t>Intézmények működési kiadásai</t>
  </si>
  <si>
    <t>Általános tartalék</t>
  </si>
  <si>
    <t>Általnos tartalék</t>
  </si>
  <si>
    <t>Foglalkoztatást helyettesítő tám.</t>
  </si>
  <si>
    <t>1.</t>
  </si>
  <si>
    <t>Helyi Önkormányzatok működésének ált. tám.</t>
  </si>
  <si>
    <t>Település üz., egyéb önkorm. feladatok tám.</t>
  </si>
  <si>
    <t>2.</t>
  </si>
  <si>
    <t>Bértámogatás (óvoda)</t>
  </si>
  <si>
    <t>Működtetés támogatása (óvoda)</t>
  </si>
  <si>
    <t>3.</t>
  </si>
  <si>
    <t>Helyi Önkormányzatok szociális fel. tám.</t>
  </si>
  <si>
    <t>4.</t>
  </si>
  <si>
    <t>Közhatalmi bevételek</t>
  </si>
  <si>
    <t>Igazgatási szolgáltatási díjbevétel</t>
  </si>
  <si>
    <t>5.</t>
  </si>
  <si>
    <t>Bérleti és lízing díjbevétel</t>
  </si>
  <si>
    <t>Kapott kamatok</t>
  </si>
  <si>
    <t>Működési célú Áfa bevételek</t>
  </si>
  <si>
    <t>6.</t>
  </si>
  <si>
    <t>Támogatásértékű működési bev.</t>
  </si>
  <si>
    <t>TB alaptól kapott támogatás</t>
  </si>
  <si>
    <t>7.</t>
  </si>
  <si>
    <t>8.</t>
  </si>
  <si>
    <t>Pótlékok, bírságok</t>
  </si>
  <si>
    <t>Gépjárműadó</t>
  </si>
  <si>
    <t>Termőföld bérbeadása</t>
  </si>
  <si>
    <t>9.</t>
  </si>
  <si>
    <t>Önkormányzatok sajátos műk. bev.</t>
  </si>
  <si>
    <t>Egyéb sajátos bevételek</t>
  </si>
  <si>
    <t>Lakásfenntartási támogatás</t>
  </si>
  <si>
    <t>Rászorultságtól függő ellátások</t>
  </si>
  <si>
    <t>Ellátások összesen</t>
  </si>
  <si>
    <t>Természetben nyújtott szoc. ellát.</t>
  </si>
  <si>
    <t>Önkormányzat által folyósított ellátások</t>
  </si>
  <si>
    <t>Intézmények működési támogatása</t>
  </si>
  <si>
    <t>Működési kiadások</t>
  </si>
  <si>
    <t>Rendszeres személyi juttatások</t>
  </si>
  <si>
    <t>Munkaadókat terhelő járulékok</t>
  </si>
  <si>
    <t>Szociális hozzájárulási adó</t>
  </si>
  <si>
    <t>Egyéb járulékok</t>
  </si>
  <si>
    <t>Készletbeszerzés</t>
  </si>
  <si>
    <t>Kommunikációs szolgáltatások</t>
  </si>
  <si>
    <t>Szolgáltatási kiadások</t>
  </si>
  <si>
    <t>Működési célú ÁFA</t>
  </si>
  <si>
    <t>Kiküldetés, reprezentáció, reklám</t>
  </si>
  <si>
    <t>Egyéb dologi kiadások</t>
  </si>
  <si>
    <t>Egyéb dologi jellegű kiadások</t>
  </si>
  <si>
    <t>Különféle költségvetési befizetések</t>
  </si>
  <si>
    <t>Adók, díjak, egyéb befizetések</t>
  </si>
  <si>
    <t>Kamatkiadások</t>
  </si>
  <si>
    <t>Nem rendszeres személyi juttatások</t>
  </si>
  <si>
    <t>Külső személyi juttatások</t>
  </si>
  <si>
    <t>Útfelújítás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</si>
  <si>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</si>
  <si>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</si>
  <si>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</si>
  <si>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</si>
  <si>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</si>
  <si>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</si>
  <si>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</si>
  <si>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</si>
  <si>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</si>
  <si>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</si>
  <si>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</si>
  <si>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</si>
  <si>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</si>
  <si>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</si>
  <si>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>Támogatásértékű működési bevételek</t>
  </si>
  <si>
    <t xml:space="preserve">Tankönyv támogatás </t>
  </si>
  <si>
    <t>Közvilágítás korszerűsítés</t>
  </si>
  <si>
    <t>10.</t>
  </si>
  <si>
    <t>11.</t>
  </si>
  <si>
    <t>12.</t>
  </si>
  <si>
    <t xml:space="preserve">Pénzkészlet </t>
  </si>
  <si>
    <t>Iparűzési adó (felhalmozási célú)</t>
  </si>
  <si>
    <t>Adóbevételek (működési célú)</t>
  </si>
  <si>
    <t>Adóbevételek (felhalmozási célú)</t>
  </si>
  <si>
    <t>Intézményi műk. bev.</t>
  </si>
  <si>
    <t>Támogatásértékű m. bev.</t>
  </si>
  <si>
    <t>Adóbevételek (működési c.)</t>
  </si>
  <si>
    <t>Adóbevételek (felh c.)</t>
  </si>
  <si>
    <t>Felújítások</t>
  </si>
  <si>
    <t>13.</t>
  </si>
  <si>
    <t>Beruházások</t>
  </si>
  <si>
    <t>Önkormányzai hivatal műk. tám. (Vgy, Visznek)</t>
  </si>
  <si>
    <t>Gyermekétkeztetés támogatása</t>
  </si>
  <si>
    <t>Könyvtári, közművelődési feladatok tám.</t>
  </si>
  <si>
    <t>Önkormányzatok könyvtári és közm. fel. tám.</t>
  </si>
  <si>
    <t>Egyéb Önkormányzati feladatok támogatása</t>
  </si>
  <si>
    <t>Közfoglalkoztatás támogatása</t>
  </si>
  <si>
    <t>2014. évi előirányzat (eFt)</t>
  </si>
  <si>
    <t>2014. évi költségvetése</t>
  </si>
  <si>
    <t>Bevétel 2014. évi előirányzat (eFt)</t>
  </si>
  <si>
    <t>Kiadás 2014. évi előirányzat (eFt)</t>
  </si>
  <si>
    <t>2014. évi létszám előirányzat (fő)</t>
  </si>
  <si>
    <t>Hozzájárulás pénzbeli szociális feladatokhoz</t>
  </si>
  <si>
    <t>Köznevelési feladatok támogatása</t>
  </si>
  <si>
    <t>2013. január 1-jei nyitó pénzkészlet</t>
  </si>
  <si>
    <t>2013. december 31-ei záró pénzkészlet</t>
  </si>
  <si>
    <t>Állami támogatások számla</t>
  </si>
  <si>
    <t>Közfoglalkoztatás elszámolása számla</t>
  </si>
  <si>
    <t>Pénzmaradvány felhasználás</t>
  </si>
  <si>
    <t>Közös Hivatal támogatása (elszámolás)</t>
  </si>
  <si>
    <t>Iskola folyosó felújítás</t>
  </si>
  <si>
    <t>Rendszeres gyermekvédelmi tám.</t>
  </si>
  <si>
    <t>Kiadások Intézményenként</t>
  </si>
  <si>
    <t>Működési és felhalmozási célú  bevételek és kiadások alakulása 2014-2016</t>
  </si>
  <si>
    <t>Maradványfelhasználs</t>
  </si>
  <si>
    <t>Halmozott egyenleg</t>
  </si>
  <si>
    <t>Védőnői szolgálat</t>
  </si>
  <si>
    <t>Intézmények</t>
  </si>
  <si>
    <t>Községgazdálkodás</t>
  </si>
  <si>
    <t>Közfoglalkoztatás</t>
  </si>
  <si>
    <t xml:space="preserve">Alapilletmény </t>
  </si>
  <si>
    <t>Cafetéria</t>
  </si>
  <si>
    <t>Reprezentáció</t>
  </si>
  <si>
    <t>Munkaadókat terhel egyéb járulékok</t>
  </si>
  <si>
    <t>Készletbeszerzések</t>
  </si>
  <si>
    <t>Vegyszer</t>
  </si>
  <si>
    <t xml:space="preserve">Irodaszer, nyomtatvány </t>
  </si>
  <si>
    <t>Könyv, folyóirat</t>
  </si>
  <si>
    <t>Hajtó és kenőanyag</t>
  </si>
  <si>
    <t>Szakmai anyagok</t>
  </si>
  <si>
    <t>Kisértékű tárgyi eszközök beszerzése</t>
  </si>
  <si>
    <t>Tisztítószer beszerzés</t>
  </si>
  <si>
    <t>Telefondíj</t>
  </si>
  <si>
    <t>Internet</t>
  </si>
  <si>
    <t>Egyéb kommunikációs szolgáltatás</t>
  </si>
  <si>
    <t>Bérleti és lízing díj</t>
  </si>
  <si>
    <t>Szállítási szolgáltatások</t>
  </si>
  <si>
    <t>Gázenergia szolgáltatási díj</t>
  </si>
  <si>
    <t>Gázenergia szolgáltatási díj (iskola)</t>
  </si>
  <si>
    <t>Villamosenergia szolgáltatási díj</t>
  </si>
  <si>
    <t>Víz- és csatornadíj</t>
  </si>
  <si>
    <t>Karbantartás, kisjavítási szolgáltatás</t>
  </si>
  <si>
    <t>Egyéb üzemeltetési, fenntartási szolgáltatások</t>
  </si>
  <si>
    <t>Dologi és egyéb folyó kiadások</t>
  </si>
  <si>
    <t>Áfa kiadások</t>
  </si>
  <si>
    <t>Belföldi kiküldetés</t>
  </si>
  <si>
    <t>Reklám, propaganda (Mi Újság)</t>
  </si>
  <si>
    <t>Egyéb befizetési kötelezettség</t>
  </si>
  <si>
    <t>Különféle díjak (pl: pü.szolgaltatás díj)</t>
  </si>
  <si>
    <t>Különféle díjak (szemétszállítás utáni térítés)</t>
  </si>
  <si>
    <t>Kamat kiadás</t>
  </si>
  <si>
    <t>14.</t>
  </si>
  <si>
    <t>Közösségi ház</t>
  </si>
  <si>
    <t>Közlekedési költség térítés</t>
  </si>
  <si>
    <t>Étkezési hozzájárulás</t>
  </si>
  <si>
    <t>Reprezentációs kiadások</t>
  </si>
  <si>
    <t>Tisztítószer</t>
  </si>
  <si>
    <t xml:space="preserve">Internet </t>
  </si>
  <si>
    <t>Kábel tv előfizetési díj</t>
  </si>
  <si>
    <t>Víz és csatornadíj</t>
  </si>
  <si>
    <t>Karbantartási, kisjavítási szolgáltatások</t>
  </si>
  <si>
    <t>Egyéb üzemeltetési, fenntartási szolg.</t>
  </si>
  <si>
    <t>Tanfolyam</t>
  </si>
  <si>
    <t>Érdekeltség növelő pályázat</t>
  </si>
  <si>
    <t>15.</t>
  </si>
  <si>
    <t>Alapilletmény</t>
  </si>
  <si>
    <t>Megbízási díj</t>
  </si>
  <si>
    <t>Munkábajárás</t>
  </si>
  <si>
    <t>Gyógyszer beszerzés</t>
  </si>
  <si>
    <t xml:space="preserve">Nyomtatvány, irodaszer </t>
  </si>
  <si>
    <t xml:space="preserve">Kisértékű tárgyi eszköz </t>
  </si>
  <si>
    <t>Karbantartartási, kisjavítási szolgáltatások</t>
  </si>
  <si>
    <t>16.</t>
  </si>
  <si>
    <t>Községgazdálkodási szolgáltatás</t>
  </si>
  <si>
    <t>Közkifolyó vízdíja</t>
  </si>
  <si>
    <t xml:space="preserve">Működési kiadások összesen: </t>
  </si>
  <si>
    <t>17.</t>
  </si>
  <si>
    <t>Villamosenergia szolg. díj (rendszerhasználati díj)</t>
  </si>
  <si>
    <t>Villamosenergia szolg. díj (Közvilágítás)</t>
  </si>
  <si>
    <t xml:space="preserve">Karbantartási, kisjavítási szolgáltatások </t>
  </si>
  <si>
    <t>18.</t>
  </si>
  <si>
    <t>Út - híd üzemeltetés</t>
  </si>
  <si>
    <t>Kátyúzás</t>
  </si>
  <si>
    <t>Önkormányzati utak vizsgálati díja</t>
  </si>
  <si>
    <t>19.</t>
  </si>
  <si>
    <t>Közcélú foglalkoztatottak</t>
  </si>
  <si>
    <t>20.</t>
  </si>
  <si>
    <t>Vámosgyörki Közös Önkormányzati Hivatal</t>
  </si>
  <si>
    <t>Költségvetési bevételek</t>
  </si>
  <si>
    <t>21.</t>
  </si>
  <si>
    <t>Irányító szervtől kapott támogatás</t>
  </si>
  <si>
    <t>Működés költségvetési támogatása (Vámosgyörk)</t>
  </si>
  <si>
    <t>22.</t>
  </si>
  <si>
    <t>23.</t>
  </si>
  <si>
    <t>Működési kiadások - Vámosgyörk</t>
  </si>
  <si>
    <t>24.</t>
  </si>
  <si>
    <t>Működési kiadások - Visznek</t>
  </si>
  <si>
    <t>25.</t>
  </si>
  <si>
    <t>26.</t>
  </si>
  <si>
    <t>Működés költségvetési támogatása</t>
  </si>
  <si>
    <t>Fejlesztési kiadások támogatása</t>
  </si>
  <si>
    <t>27.</t>
  </si>
  <si>
    <t>,</t>
  </si>
  <si>
    <t>Tulipán  Óvoda</t>
  </si>
  <si>
    <t>Kiküldetés</t>
  </si>
  <si>
    <t>28.</t>
  </si>
  <si>
    <t>1. számú melléklet a 2/2014 (II.5.) Önkormányzati rendelethez</t>
  </si>
  <si>
    <t>2. számú melléklet a 2/2014 (II.5.) Önkormányzati rendelethez</t>
  </si>
  <si>
    <t>3. számú melléklet a 2/2014 (II.5.) Önkormányzati rendelethez</t>
  </si>
  <si>
    <t>4. számú melléklet a 2/2014 (II.5.) Önkormányzati rendelethez</t>
  </si>
  <si>
    <t>Önkormányzati segély</t>
  </si>
  <si>
    <t>5. számú melléklet a 2/2014 (II.5.) Önkormányzati rendelethez</t>
  </si>
  <si>
    <t>6. számú melléklet a 2/2014 (II.5.) Önkormányzati rendelethez</t>
  </si>
  <si>
    <t>7. számú melléklet a 2/2014 (II.5.) Önkormányzati rendelethez</t>
  </si>
  <si>
    <t>8. számú melléklet a 2/2014 (II.5.) Önkormányzati rendelethez</t>
  </si>
  <si>
    <t>9. számú melléklet a 2/2014 (II.5.) Önkormányzati rendelethez</t>
  </si>
  <si>
    <t>10. számú melléklet a 2/2014 (II.5.) Önkormányzati rendelethez</t>
  </si>
  <si>
    <t>11. számú melléklet a 2/2014 (II.5.) Önkormányzati rendelethez</t>
  </si>
  <si>
    <t>12. számú melléklet a 2/2014 (II.5.) Önkormányzati rendelethez</t>
  </si>
  <si>
    <t>13. számú melléklet a 2/2014 (II.5.) Önkormányzati rendelethez</t>
  </si>
  <si>
    <t>14. számú melléklet a 2/2014 (II.5.) Önkormányzati rendelethez</t>
  </si>
  <si>
    <t>15. számú melléklet a 2/2014 (II.5.) Önkormányzati rendelethez</t>
  </si>
  <si>
    <t>16. számú melléklet a 2/2014 (II.5.) Önkormányzati rendelethez</t>
  </si>
  <si>
    <t>Költségáltalány</t>
  </si>
  <si>
    <t>17. számú melléklet a 2/2014 (II.5.) Önkormányzati rendelethez</t>
  </si>
  <si>
    <t>18. számú melléklet a 2/2014 (II.5.) Önkormányzati rendelethez</t>
  </si>
  <si>
    <t>19. számú melléklet a 2/2014 (II.5.) Önkormányzati rendelethez</t>
  </si>
  <si>
    <t>20. számú melléklet a 2/2014 (II.5.) Önkormányzati rendelethez</t>
  </si>
  <si>
    <t>21. számú melléklet a 2/2014 (II.5.) Önkormányzati rendelethez</t>
  </si>
  <si>
    <t>22. számú melléklet a 2/2014 (II.5.) Önkormányzati rendelethez</t>
  </si>
  <si>
    <t>23. számú melléklet a 2/2014 (II.5.) Önkormányzati rendelethez</t>
  </si>
  <si>
    <t>24. számú melléklet a 2/2014 (II.5.) Önkormányzati rendelethez</t>
  </si>
  <si>
    <t>25. számú melléklet a 2/2014 (II.5.) Önkormányzati rendelethez</t>
  </si>
  <si>
    <t>26. számú melléklet a 2/2014 (II.5.) Önkormányzati rendelethez</t>
  </si>
  <si>
    <t>27. számú melléklet a 2/2014 (II.5.) Önkormányzati rendelethez</t>
  </si>
  <si>
    <t>28. számú melléklet a 2/2014 (II.5.)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</si>
</sst>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6">
    <font>
      <sz val="10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0"/>
      <name val="Arial CE"/>
      <family val="0"/>
    </font>
    <font>
      <sz val="15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sz val="10"/>
      <name val="Arial"/>
      <family val="0"/>
    </font>
    <font>
      <sz val="14"/>
      <name val="Times Roman"/>
      <family val="1"/>
    </font>
    <font>
      <i/>
      <sz val="13.5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3" xfId="0" applyNumberFormat="1" applyFont="1" applyFill="1" applyBorder="1" applyAlignment="1">
      <alignment/>
    </xf>
    <xf numFmtId="3" fontId="17" fillId="0" borderId="3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3" fontId="17" fillId="0" borderId="12" xfId="0" applyNumberFormat="1" applyFont="1" applyBorder="1" applyAlignment="1">
      <alignment/>
    </xf>
    <xf numFmtId="0" fontId="11" fillId="0" borderId="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3" fontId="15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0" fontId="18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23" fillId="0" borderId="11" xfId="21" applyFont="1" applyBorder="1" applyAlignment="1">
      <alignment horizontal="center"/>
      <protection/>
    </xf>
    <xf numFmtId="0" fontId="24" fillId="0" borderId="12" xfId="21" applyFont="1" applyBorder="1">
      <alignment/>
      <protection/>
    </xf>
    <xf numFmtId="3" fontId="23" fillId="0" borderId="16" xfId="21" applyNumberFormat="1" applyFont="1" applyBorder="1">
      <alignment/>
      <protection/>
    </xf>
    <xf numFmtId="0" fontId="25" fillId="0" borderId="16" xfId="21" applyFont="1" applyBorder="1">
      <alignment/>
      <protection/>
    </xf>
    <xf numFmtId="0" fontId="25" fillId="0" borderId="10" xfId="21" applyFont="1" applyBorder="1">
      <alignment/>
      <protection/>
    </xf>
    <xf numFmtId="0" fontId="23" fillId="0" borderId="6" xfId="21" applyFont="1" applyBorder="1" applyAlignment="1">
      <alignment horizontal="center"/>
      <protection/>
    </xf>
    <xf numFmtId="0" fontId="25" fillId="0" borderId="2" xfId="21" applyFont="1" applyBorder="1">
      <alignment/>
      <protection/>
    </xf>
    <xf numFmtId="3" fontId="25" fillId="0" borderId="0" xfId="21" applyNumberFormat="1" applyFont="1" applyBorder="1">
      <alignment/>
      <protection/>
    </xf>
    <xf numFmtId="0" fontId="25" fillId="0" borderId="0" xfId="21" applyFont="1" applyBorder="1">
      <alignment/>
      <protection/>
    </xf>
    <xf numFmtId="0" fontId="25" fillId="0" borderId="1" xfId="21" applyFont="1" applyBorder="1">
      <alignment/>
      <protection/>
    </xf>
    <xf numFmtId="0" fontId="23" fillId="0" borderId="7" xfId="21" applyFont="1" applyBorder="1" applyAlignment="1">
      <alignment horizontal="center"/>
      <protection/>
    </xf>
    <xf numFmtId="0" fontId="25" fillId="0" borderId="17" xfId="21" applyFont="1" applyFill="1" applyBorder="1">
      <alignment/>
      <protection/>
    </xf>
    <xf numFmtId="3" fontId="25" fillId="0" borderId="18" xfId="21" applyNumberFormat="1" applyFont="1" applyBorder="1">
      <alignment/>
      <protection/>
    </xf>
    <xf numFmtId="0" fontId="25" fillId="0" borderId="18" xfId="21" applyFont="1" applyBorder="1">
      <alignment/>
      <protection/>
    </xf>
    <xf numFmtId="0" fontId="25" fillId="0" borderId="9" xfId="21" applyFont="1" applyBorder="1">
      <alignment/>
      <protection/>
    </xf>
    <xf numFmtId="0" fontId="24" fillId="0" borderId="12" xfId="21" applyFont="1" applyFill="1" applyBorder="1">
      <alignment/>
      <protection/>
    </xf>
    <xf numFmtId="3" fontId="23" fillId="0" borderId="0" xfId="21" applyNumberFormat="1" applyFont="1" applyBorder="1">
      <alignment/>
      <protection/>
    </xf>
    <xf numFmtId="0" fontId="25" fillId="0" borderId="17" xfId="21" applyFont="1" applyBorder="1">
      <alignment/>
      <protection/>
    </xf>
    <xf numFmtId="0" fontId="25" fillId="0" borderId="17" xfId="22" applyFont="1" applyBorder="1">
      <alignment/>
      <protection/>
    </xf>
    <xf numFmtId="3" fontId="25" fillId="0" borderId="18" xfId="21" applyNumberFormat="1" applyFont="1" applyFill="1" applyBorder="1">
      <alignment/>
      <protection/>
    </xf>
    <xf numFmtId="0" fontId="24" fillId="0" borderId="12" xfId="22" applyFont="1" applyBorder="1">
      <alignment/>
      <protection/>
    </xf>
    <xf numFmtId="3" fontId="23" fillId="0" borderId="16" xfId="21" applyNumberFormat="1" applyFont="1" applyFill="1" applyBorder="1">
      <alignment/>
      <protection/>
    </xf>
    <xf numFmtId="0" fontId="23" fillId="0" borderId="16" xfId="21" applyFont="1" applyBorder="1">
      <alignment/>
      <protection/>
    </xf>
    <xf numFmtId="0" fontId="25" fillId="0" borderId="2" xfId="22" applyFont="1" applyBorder="1">
      <alignment/>
      <protection/>
    </xf>
    <xf numFmtId="3" fontId="25" fillId="0" borderId="0" xfId="21" applyNumberFormat="1" applyFont="1" applyFill="1" applyBorder="1">
      <alignment/>
      <protection/>
    </xf>
    <xf numFmtId="0" fontId="5" fillId="0" borderId="0" xfId="21" applyFont="1" applyAlignment="1">
      <alignment horizontal="center"/>
      <protection/>
    </xf>
    <xf numFmtId="0" fontId="26" fillId="0" borderId="0" xfId="21" applyFont="1" applyAlignment="1">
      <alignment horizontal="center"/>
      <protection/>
    </xf>
    <xf numFmtId="0" fontId="4" fillId="0" borderId="3" xfId="21" applyFont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11" xfId="21" applyFont="1" applyBorder="1">
      <alignment/>
      <protection/>
    </xf>
    <xf numFmtId="0" fontId="7" fillId="0" borderId="11" xfId="21" applyFont="1" applyBorder="1">
      <alignment/>
      <protection/>
    </xf>
    <xf numFmtId="0" fontId="7" fillId="0" borderId="12" xfId="21" applyFont="1" applyBorder="1">
      <alignment/>
      <protection/>
    </xf>
    <xf numFmtId="3" fontId="7" fillId="0" borderId="16" xfId="21" applyNumberFormat="1" applyFont="1" applyBorder="1">
      <alignment/>
      <protection/>
    </xf>
    <xf numFmtId="0" fontId="1" fillId="0" borderId="16" xfId="21" applyFont="1" applyBorder="1">
      <alignment/>
      <protection/>
    </xf>
    <xf numFmtId="0" fontId="1" fillId="0" borderId="10" xfId="21" applyFont="1" applyBorder="1">
      <alignment/>
      <protection/>
    </xf>
    <xf numFmtId="0" fontId="1" fillId="0" borderId="6" xfId="21" applyFont="1" applyBorder="1">
      <alignment/>
      <protection/>
    </xf>
    <xf numFmtId="0" fontId="1" fillId="0" borderId="2" xfId="21" applyFont="1" applyBorder="1">
      <alignment/>
      <protection/>
    </xf>
    <xf numFmtId="3" fontId="1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0" fontId="1" fillId="0" borderId="2" xfId="21" applyFont="1" applyFill="1" applyBorder="1">
      <alignment/>
      <protection/>
    </xf>
    <xf numFmtId="0" fontId="1" fillId="0" borderId="0" xfId="21" applyFont="1" applyBorder="1">
      <alignment/>
      <protection/>
    </xf>
    <xf numFmtId="0" fontId="1" fillId="0" borderId="1" xfId="21" applyFont="1" applyBorder="1">
      <alignment/>
      <protection/>
    </xf>
    <xf numFmtId="0" fontId="1" fillId="0" borderId="7" xfId="21" applyFont="1" applyBorder="1">
      <alignment/>
      <protection/>
    </xf>
    <xf numFmtId="0" fontId="1" fillId="0" borderId="17" xfId="21" applyFont="1" applyFill="1" applyBorder="1">
      <alignment/>
      <protection/>
    </xf>
    <xf numFmtId="0" fontId="1" fillId="0" borderId="18" xfId="21" applyFont="1" applyBorder="1">
      <alignment/>
      <protection/>
    </xf>
    <xf numFmtId="0" fontId="1" fillId="0" borderId="9" xfId="21" applyFont="1" applyBorder="1">
      <alignment/>
      <protection/>
    </xf>
    <xf numFmtId="0" fontId="7" fillId="0" borderId="12" xfId="21" applyFont="1" applyFill="1" applyBorder="1">
      <alignment/>
      <protection/>
    </xf>
    <xf numFmtId="3" fontId="1" fillId="0" borderId="18" xfId="21" applyNumberFormat="1" applyFont="1" applyBorder="1">
      <alignment/>
      <protection/>
    </xf>
    <xf numFmtId="0" fontId="12" fillId="0" borderId="8" xfId="21" applyFont="1" applyBorder="1">
      <alignment/>
      <protection/>
    </xf>
    <xf numFmtId="0" fontId="12" fillId="0" borderId="4" xfId="21" applyFont="1" applyBorder="1">
      <alignment/>
      <protection/>
    </xf>
    <xf numFmtId="0" fontId="12" fillId="0" borderId="5" xfId="21" applyFont="1" applyBorder="1">
      <alignment/>
      <protection/>
    </xf>
    <xf numFmtId="0" fontId="0" fillId="0" borderId="0" xfId="2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12" xfId="21" applyFont="1" applyBorder="1">
      <alignment/>
      <protection/>
    </xf>
    <xf numFmtId="3" fontId="1" fillId="0" borderId="0" xfId="21" applyNumberFormat="1" applyFont="1" applyFill="1" applyBorder="1">
      <alignment/>
      <protection/>
    </xf>
    <xf numFmtId="0" fontId="1" fillId="0" borderId="0" xfId="21" applyFont="1" applyFill="1" applyAlignment="1">
      <alignment horizontal="right"/>
      <protection/>
    </xf>
    <xf numFmtId="0" fontId="27" fillId="0" borderId="0" xfId="0" applyFont="1" applyAlignment="1">
      <alignment/>
    </xf>
    <xf numFmtId="0" fontId="1" fillId="0" borderId="8" xfId="21" applyFont="1" applyBorder="1">
      <alignment/>
      <protection/>
    </xf>
    <xf numFmtId="3" fontId="1" fillId="0" borderId="0" xfId="21" applyNumberFormat="1" applyFont="1">
      <alignment/>
      <protection/>
    </xf>
    <xf numFmtId="3" fontId="0" fillId="0" borderId="0" xfId="21" applyNumberFormat="1">
      <alignment/>
      <protection/>
    </xf>
    <xf numFmtId="0" fontId="1" fillId="0" borderId="3" xfId="21" applyFont="1" applyBorder="1">
      <alignment/>
      <protection/>
    </xf>
    <xf numFmtId="0" fontId="1" fillId="0" borderId="0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22" applyFont="1" applyBorder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0" fontId="1" fillId="0" borderId="12" xfId="19" applyFont="1" applyBorder="1" applyAlignment="1">
      <alignment horizontal="center"/>
      <protection/>
    </xf>
    <xf numFmtId="0" fontId="7" fillId="0" borderId="12" xfId="19" applyFont="1" applyBorder="1">
      <alignment/>
      <protection/>
    </xf>
    <xf numFmtId="0" fontId="1" fillId="0" borderId="0" xfId="19" applyFont="1" applyAlignment="1">
      <alignment horizontal="center"/>
      <protection/>
    </xf>
    <xf numFmtId="0" fontId="7" fillId="0" borderId="11" xfId="19" applyFont="1" applyBorder="1">
      <alignment/>
      <protection/>
    </xf>
    <xf numFmtId="3" fontId="7" fillId="0" borderId="16" xfId="19" applyNumberFormat="1" applyFont="1" applyBorder="1">
      <alignment/>
      <protection/>
    </xf>
    <xf numFmtId="0" fontId="1" fillId="0" borderId="10" xfId="19" applyFont="1" applyBorder="1">
      <alignment/>
      <protection/>
    </xf>
    <xf numFmtId="0" fontId="7" fillId="0" borderId="0" xfId="19" applyFont="1" applyBorder="1">
      <alignment/>
      <protection/>
    </xf>
    <xf numFmtId="3" fontId="7" fillId="0" borderId="0" xfId="19" applyNumberFormat="1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6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17" xfId="19" applyFont="1" applyBorder="1">
      <alignment/>
      <protection/>
    </xf>
    <xf numFmtId="0" fontId="1" fillId="0" borderId="7" xfId="19" applyFont="1" applyBorder="1">
      <alignment/>
      <protection/>
    </xf>
    <xf numFmtId="3" fontId="1" fillId="0" borderId="18" xfId="19" applyNumberFormat="1" applyFont="1" applyBorder="1">
      <alignment/>
      <protection/>
    </xf>
    <xf numFmtId="0" fontId="1" fillId="0" borderId="9" xfId="19" applyFont="1" applyBorder="1">
      <alignment/>
      <protection/>
    </xf>
    <xf numFmtId="3" fontId="1" fillId="0" borderId="0" xfId="19" applyNumberFormat="1" applyFont="1" applyFill="1" applyBorder="1">
      <alignment/>
      <protection/>
    </xf>
    <xf numFmtId="0" fontId="7" fillId="0" borderId="2" xfId="19" applyFont="1" applyBorder="1">
      <alignment/>
      <protection/>
    </xf>
    <xf numFmtId="0" fontId="7" fillId="0" borderId="6" xfId="19" applyFont="1" applyBorder="1">
      <alignment/>
      <protection/>
    </xf>
    <xf numFmtId="0" fontId="1" fillId="0" borderId="3" xfId="19" applyFont="1" applyBorder="1">
      <alignment/>
      <protection/>
    </xf>
    <xf numFmtId="0" fontId="7" fillId="0" borderId="3" xfId="19" applyFont="1" applyBorder="1">
      <alignment/>
      <protection/>
    </xf>
    <xf numFmtId="0" fontId="7" fillId="0" borderId="8" xfId="19" applyFont="1" applyBorder="1">
      <alignment/>
      <protection/>
    </xf>
    <xf numFmtId="3" fontId="7" fillId="0" borderId="4" xfId="19" applyNumberFormat="1" applyFont="1" applyBorder="1">
      <alignment/>
      <protection/>
    </xf>
    <xf numFmtId="0" fontId="1" fillId="0" borderId="5" xfId="19" applyFont="1" applyBorder="1">
      <alignment/>
      <protection/>
    </xf>
    <xf numFmtId="0" fontId="7" fillId="0" borderId="8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19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19" applyFont="1" applyBorder="1" applyAlignment="1">
      <alignment/>
      <protection/>
    </xf>
    <xf numFmtId="0" fontId="18" fillId="0" borderId="8" xfId="21" applyFont="1" applyBorder="1" applyAlignment="1">
      <alignment horizontal="center"/>
      <protection/>
    </xf>
    <xf numFmtId="0" fontId="19" fillId="0" borderId="3" xfId="21" applyFont="1" applyBorder="1">
      <alignment/>
      <protection/>
    </xf>
    <xf numFmtId="3" fontId="19" fillId="0" borderId="4" xfId="21" applyNumberFormat="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3" fontId="7" fillId="0" borderId="4" xfId="21" applyNumberFormat="1" applyFont="1" applyBorder="1">
      <alignment/>
      <protection/>
    </xf>
    <xf numFmtId="0" fontId="7" fillId="0" borderId="3" xfId="21" applyFont="1" applyBorder="1">
      <alignment/>
      <protection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29" fillId="0" borderId="3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7" fillId="0" borderId="8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4" fillId="0" borderId="2" xfId="21" applyFont="1" applyBorder="1">
      <alignment/>
      <protection/>
    </xf>
    <xf numFmtId="3" fontId="1" fillId="0" borderId="0" xfId="21" applyNumberFormat="1" applyFont="1" applyBorder="1" applyAlignment="1">
      <alignment horizontal="right"/>
      <protection/>
    </xf>
    <xf numFmtId="0" fontId="8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16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0" fillId="0" borderId="0" xfId="20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Alignme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1" fillId="0" borderId="3" xfId="20" applyFont="1" applyBorder="1" applyAlignment="1">
      <alignment horizontal="right"/>
      <protection/>
    </xf>
    <xf numFmtId="0" fontId="1" fillId="0" borderId="3" xfId="20" applyFont="1" applyBorder="1" applyAlignment="1">
      <alignment horizontal="center"/>
      <protection/>
    </xf>
    <xf numFmtId="0" fontId="1" fillId="0" borderId="11" xfId="20" applyFont="1" applyBorder="1" applyAlignment="1">
      <alignment horizontal="right"/>
      <protection/>
    </xf>
    <xf numFmtId="0" fontId="7" fillId="0" borderId="12" xfId="20" applyFont="1" applyBorder="1">
      <alignment/>
      <protection/>
    </xf>
    <xf numFmtId="0" fontId="1" fillId="0" borderId="16" xfId="20" applyFont="1" applyFill="1" applyBorder="1">
      <alignment/>
      <protection/>
    </xf>
    <xf numFmtId="3" fontId="7" fillId="0" borderId="16" xfId="20" applyNumberFormat="1" applyFont="1" applyFill="1" applyBorder="1">
      <alignment/>
      <protection/>
    </xf>
    <xf numFmtId="0" fontId="1" fillId="0" borderId="10" xfId="20" applyFont="1" applyFill="1" applyBorder="1">
      <alignment/>
      <protection/>
    </xf>
    <xf numFmtId="0" fontId="1" fillId="0" borderId="6" xfId="20" applyFont="1" applyBorder="1" applyAlignment="1">
      <alignment horizontal="right"/>
      <protection/>
    </xf>
    <xf numFmtId="0" fontId="1" fillId="0" borderId="2" xfId="20" applyFont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0" xfId="20" applyFont="1" applyFill="1" applyBorder="1">
      <alignment/>
      <protection/>
    </xf>
    <xf numFmtId="3" fontId="1" fillId="0" borderId="0" xfId="20" applyNumberFormat="1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1" fillId="0" borderId="6" xfId="20" applyFont="1" applyFill="1" applyBorder="1" applyAlignment="1">
      <alignment horizontal="right"/>
      <protection/>
    </xf>
    <xf numFmtId="0" fontId="1" fillId="0" borderId="2" xfId="20" applyFont="1" applyFill="1" applyBorder="1">
      <alignment/>
      <protection/>
    </xf>
    <xf numFmtId="0" fontId="3" fillId="0" borderId="6" xfId="20" applyFont="1" applyBorder="1" applyAlignment="1">
      <alignment horizontal="right"/>
      <protection/>
    </xf>
    <xf numFmtId="0" fontId="3" fillId="0" borderId="0" xfId="20" applyFont="1" applyFill="1" applyBorder="1">
      <alignment/>
      <protection/>
    </xf>
    <xf numFmtId="0" fontId="3" fillId="0" borderId="1" xfId="20" applyFont="1" applyFill="1" applyBorder="1">
      <alignment/>
      <protection/>
    </xf>
    <xf numFmtId="0" fontId="1" fillId="0" borderId="7" xfId="20" applyFont="1" applyBorder="1" applyAlignment="1">
      <alignment horizontal="right"/>
      <protection/>
    </xf>
    <xf numFmtId="0" fontId="1" fillId="0" borderId="17" xfId="20" applyFont="1" applyBorder="1">
      <alignment/>
      <protection/>
    </xf>
    <xf numFmtId="0" fontId="1" fillId="0" borderId="18" xfId="20" applyFont="1" applyFill="1" applyBorder="1">
      <alignment/>
      <protection/>
    </xf>
    <xf numFmtId="3" fontId="1" fillId="0" borderId="18" xfId="20" applyNumberFormat="1" applyFont="1" applyFill="1" applyBorder="1">
      <alignment/>
      <protection/>
    </xf>
    <xf numFmtId="0" fontId="1" fillId="0" borderId="9" xfId="20" applyFont="1" applyFill="1" applyBorder="1">
      <alignment/>
      <protection/>
    </xf>
    <xf numFmtId="0" fontId="7" fillId="0" borderId="2" xfId="20" applyFont="1" applyBorder="1">
      <alignment/>
      <protection/>
    </xf>
    <xf numFmtId="3" fontId="7" fillId="0" borderId="0" xfId="20" applyNumberFormat="1" applyFont="1" applyFill="1" applyBorder="1">
      <alignment/>
      <protection/>
    </xf>
    <xf numFmtId="1" fontId="1" fillId="0" borderId="0" xfId="20" applyNumberFormat="1" applyFont="1" applyFill="1" applyBorder="1">
      <alignment/>
      <protection/>
    </xf>
    <xf numFmtId="3" fontId="20" fillId="0" borderId="0" xfId="20" applyNumberFormat="1">
      <alignment/>
      <protection/>
    </xf>
    <xf numFmtId="0" fontId="7" fillId="0" borderId="7" xfId="20" applyFont="1" applyBorder="1" applyAlignment="1">
      <alignment horizontal="right"/>
      <protection/>
    </xf>
    <xf numFmtId="0" fontId="5" fillId="0" borderId="8" xfId="20" applyFont="1" applyBorder="1" applyAlignment="1">
      <alignment horizontal="right"/>
      <protection/>
    </xf>
    <xf numFmtId="0" fontId="19" fillId="0" borderId="3" xfId="20" applyFont="1" applyFill="1" applyBorder="1">
      <alignment/>
      <protection/>
    </xf>
    <xf numFmtId="0" fontId="19" fillId="0" borderId="4" xfId="20" applyFont="1" applyFill="1" applyBorder="1">
      <alignment/>
      <protection/>
    </xf>
    <xf numFmtId="3" fontId="19" fillId="0" borderId="4" xfId="20" applyNumberFormat="1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/>
      <protection/>
    </xf>
    <xf numFmtId="0" fontId="1" fillId="0" borderId="11" xfId="20" applyFont="1" applyBorder="1">
      <alignment/>
      <protection/>
    </xf>
    <xf numFmtId="0" fontId="1" fillId="0" borderId="12" xfId="20" applyFont="1" applyBorder="1" applyAlignment="1">
      <alignment horizontal="center"/>
      <protection/>
    </xf>
    <xf numFmtId="0" fontId="7" fillId="0" borderId="16" xfId="20" applyFont="1" applyBorder="1">
      <alignment/>
      <protection/>
    </xf>
    <xf numFmtId="3" fontId="7" fillId="0" borderId="16" xfId="20" applyNumberFormat="1" applyFont="1" applyBorder="1">
      <alignment/>
      <protection/>
    </xf>
    <xf numFmtId="0" fontId="1" fillId="0" borderId="10" xfId="20" applyFont="1" applyBorder="1">
      <alignment/>
      <protection/>
    </xf>
    <xf numFmtId="0" fontId="1" fillId="0" borderId="6" xfId="20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1" fillId="0" borderId="1" xfId="20" applyFont="1" applyBorder="1">
      <alignment/>
      <protection/>
    </xf>
    <xf numFmtId="0" fontId="7" fillId="0" borderId="0" xfId="20" applyFont="1" applyBorder="1">
      <alignment/>
      <protection/>
    </xf>
    <xf numFmtId="0" fontId="7" fillId="0" borderId="10" xfId="20" applyFont="1" applyBorder="1">
      <alignment/>
      <protection/>
    </xf>
    <xf numFmtId="0" fontId="1" fillId="0" borderId="7" xfId="20" applyFont="1" applyBorder="1">
      <alignment/>
      <protection/>
    </xf>
    <xf numFmtId="0" fontId="1" fillId="0" borderId="18" xfId="20" applyFont="1" applyBorder="1">
      <alignment/>
      <protection/>
    </xf>
    <xf numFmtId="3" fontId="1" fillId="0" borderId="18" xfId="20" applyNumberFormat="1" applyFont="1" applyBorder="1">
      <alignment/>
      <protection/>
    </xf>
    <xf numFmtId="0" fontId="1" fillId="0" borderId="9" xfId="20" applyFont="1" applyBorder="1">
      <alignment/>
      <protection/>
    </xf>
    <xf numFmtId="0" fontId="19" fillId="0" borderId="17" xfId="20" applyFont="1" applyBorder="1">
      <alignment/>
      <protection/>
    </xf>
    <xf numFmtId="0" fontId="19" fillId="0" borderId="18" xfId="20" applyFont="1" applyBorder="1">
      <alignment/>
      <protection/>
    </xf>
    <xf numFmtId="3" fontId="19" fillId="0" borderId="18" xfId="20" applyNumberFormat="1" applyFont="1" applyBorder="1">
      <alignment/>
      <protection/>
    </xf>
    <xf numFmtId="0" fontId="31" fillId="0" borderId="0" xfId="20" applyFont="1">
      <alignment/>
      <protection/>
    </xf>
    <xf numFmtId="0" fontId="1" fillId="0" borderId="12" xfId="20" applyFont="1" applyBorder="1">
      <alignment/>
      <protection/>
    </xf>
    <xf numFmtId="0" fontId="7" fillId="0" borderId="11" xfId="20" applyFont="1" applyBorder="1">
      <alignment/>
      <protection/>
    </xf>
    <xf numFmtId="0" fontId="1" fillId="0" borderId="6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1" fillId="0" borderId="17" xfId="20" applyFont="1" applyBorder="1">
      <alignment/>
      <protection/>
    </xf>
    <xf numFmtId="0" fontId="20" fillId="0" borderId="18" xfId="20" applyBorder="1">
      <alignment/>
      <protection/>
    </xf>
    <xf numFmtId="0" fontId="1" fillId="0" borderId="17" xfId="20" applyFont="1" applyFill="1" applyBorder="1">
      <alignment/>
      <protection/>
    </xf>
    <xf numFmtId="0" fontId="5" fillId="0" borderId="8" xfId="20" applyFont="1" applyBorder="1">
      <alignment/>
      <protection/>
    </xf>
    <xf numFmtId="0" fontId="19" fillId="0" borderId="4" xfId="20" applyFont="1" applyBorder="1">
      <alignment/>
      <protection/>
    </xf>
    <xf numFmtId="3" fontId="19" fillId="0" borderId="4" xfId="20" applyNumberFormat="1" applyFont="1" applyBorder="1">
      <alignment/>
      <protection/>
    </xf>
    <xf numFmtId="0" fontId="5" fillId="0" borderId="5" xfId="20" applyFont="1" applyBorder="1">
      <alignment/>
      <protection/>
    </xf>
    <xf numFmtId="0" fontId="3" fillId="0" borderId="0" xfId="20" applyFont="1" applyAlignment="1">
      <alignment/>
      <protection/>
    </xf>
    <xf numFmtId="0" fontId="7" fillId="0" borderId="0" xfId="20" applyFont="1">
      <alignment/>
      <protection/>
    </xf>
    <xf numFmtId="0" fontId="20" fillId="0" borderId="12" xfId="20" applyBorder="1">
      <alignment/>
      <protection/>
    </xf>
    <xf numFmtId="0" fontId="1" fillId="0" borderId="0" xfId="19" applyFont="1" applyAlignment="1">
      <alignment horizontal="center"/>
      <protection/>
    </xf>
    <xf numFmtId="0" fontId="7" fillId="0" borderId="12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7" fillId="0" borderId="17" xfId="20" applyFont="1" applyBorder="1" applyAlignment="1">
      <alignment horizontal="center"/>
      <protection/>
    </xf>
    <xf numFmtId="0" fontId="19" fillId="0" borderId="3" xfId="20" applyFont="1" applyBorder="1" applyAlignment="1">
      <alignment horizontal="center"/>
      <protection/>
    </xf>
    <xf numFmtId="0" fontId="19" fillId="0" borderId="5" xfId="20" applyFont="1" applyBorder="1">
      <alignment/>
      <protection/>
    </xf>
    <xf numFmtId="0" fontId="7" fillId="0" borderId="5" xfId="20" applyFont="1" applyBorder="1">
      <alignment/>
      <protection/>
    </xf>
    <xf numFmtId="0" fontId="3" fillId="0" borderId="0" xfId="20" applyFont="1">
      <alignment/>
      <protection/>
    </xf>
    <xf numFmtId="0" fontId="7" fillId="0" borderId="7" xfId="20" applyFont="1" applyBorder="1" applyAlignment="1">
      <alignment horizontal="center"/>
      <protection/>
    </xf>
    <xf numFmtId="0" fontId="7" fillId="0" borderId="18" xfId="20" applyFont="1" applyBorder="1">
      <alignment/>
      <protection/>
    </xf>
    <xf numFmtId="0" fontId="7" fillId="0" borderId="9" xfId="20" applyFont="1" applyBorder="1">
      <alignment/>
      <protection/>
    </xf>
    <xf numFmtId="0" fontId="32" fillId="0" borderId="0" xfId="20" applyFont="1">
      <alignment/>
      <protection/>
    </xf>
    <xf numFmtId="0" fontId="5" fillId="0" borderId="7" xfId="20" applyFont="1" applyBorder="1">
      <alignment/>
      <protection/>
    </xf>
    <xf numFmtId="0" fontId="19" fillId="0" borderId="17" xfId="20" applyFont="1" applyFill="1" applyBorder="1">
      <alignment/>
      <protection/>
    </xf>
    <xf numFmtId="0" fontId="5" fillId="0" borderId="9" xfId="20" applyFont="1" applyBorder="1">
      <alignment/>
      <protection/>
    </xf>
    <xf numFmtId="0" fontId="2" fillId="0" borderId="0" xfId="20" applyFont="1">
      <alignment/>
      <protection/>
    </xf>
    <xf numFmtId="0" fontId="7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3" fontId="7" fillId="0" borderId="4" xfId="20" applyNumberFormat="1" applyFont="1" applyFill="1" applyBorder="1">
      <alignment/>
      <protection/>
    </xf>
    <xf numFmtId="0" fontId="33" fillId="0" borderId="12" xfId="0" applyFont="1" applyBorder="1" applyAlignment="1">
      <alignment/>
    </xf>
    <xf numFmtId="0" fontId="1" fillId="0" borderId="2" xfId="0" applyFont="1" applyFill="1" applyBorder="1" applyAlignment="1">
      <alignment/>
    </xf>
    <xf numFmtId="0" fontId="33" fillId="0" borderId="2" xfId="0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" xfId="19" applyFont="1" applyBorder="1" applyAlignment="1">
      <alignment horizontal="right"/>
      <protection/>
    </xf>
    <xf numFmtId="0" fontId="4" fillId="0" borderId="5" xfId="21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6" xfId="19" applyFont="1" applyBorder="1" applyAlignment="1">
      <alignment horizontal="right"/>
      <protection/>
    </xf>
    <xf numFmtId="0" fontId="7" fillId="0" borderId="2" xfId="0" applyFont="1" applyBorder="1" applyAlignment="1">
      <alignment/>
    </xf>
    <xf numFmtId="0" fontId="1" fillId="0" borderId="0" xfId="19" applyFont="1" applyFill="1" applyBorder="1">
      <alignment/>
      <protection/>
    </xf>
    <xf numFmtId="3" fontId="7" fillId="0" borderId="0" xfId="19" applyNumberFormat="1" applyFont="1" applyFill="1" applyBorder="1">
      <alignment/>
      <protection/>
    </xf>
    <xf numFmtId="0" fontId="1" fillId="0" borderId="1" xfId="19" applyFont="1" applyFill="1" applyBorder="1">
      <alignment/>
      <protection/>
    </xf>
    <xf numFmtId="0" fontId="1" fillId="0" borderId="7" xfId="19" applyFont="1" applyBorder="1" applyAlignment="1">
      <alignment horizontal="right"/>
      <protection/>
    </xf>
    <xf numFmtId="0" fontId="1" fillId="0" borderId="17" xfId="0" applyFont="1" applyBorder="1" applyAlignment="1">
      <alignment/>
    </xf>
    <xf numFmtId="0" fontId="1" fillId="0" borderId="18" xfId="19" applyFont="1" applyFill="1" applyBorder="1">
      <alignment/>
      <protection/>
    </xf>
    <xf numFmtId="3" fontId="1" fillId="0" borderId="18" xfId="19" applyNumberFormat="1" applyFont="1" applyFill="1" applyBorder="1">
      <alignment/>
      <protection/>
    </xf>
    <xf numFmtId="0" fontId="1" fillId="0" borderId="9" xfId="19" applyFont="1" applyFill="1" applyBorder="1">
      <alignment/>
      <protection/>
    </xf>
    <xf numFmtId="0" fontId="35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1" fillId="0" borderId="8" xfId="19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0" fontId="1" fillId="0" borderId="11" xfId="19" applyFont="1" applyBorder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8" fillId="0" borderId="0" xfId="20" applyFont="1" applyFill="1" applyAlignment="1">
      <alignment horizontal="right"/>
      <protection/>
    </xf>
    <xf numFmtId="0" fontId="30" fillId="0" borderId="0" xfId="20" applyFont="1" applyAlignment="1">
      <alignment horizontal="center"/>
      <protection/>
    </xf>
    <xf numFmtId="0" fontId="1" fillId="0" borderId="8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8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 horizontal="center"/>
      <protection/>
    </xf>
    <xf numFmtId="0" fontId="27" fillId="0" borderId="0" xfId="19" applyFont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Intézmények költségvetése 2012- végleges" xfId="19"/>
    <cellStyle name="Normál_Intézmények költségvetése 2014" xfId="20"/>
    <cellStyle name="Normál_Költségvetés mellékletek 2012 -végleges" xfId="21"/>
    <cellStyle name="Normál_Önkormányzat - 2012. III. n. év Tájékoztató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33;zm&#233;nyek%20k&#246;lts&#233;gvet&#233;s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űködési"/>
      <sheetName val="Önkormányzat"/>
      <sheetName val="Köz. ház"/>
      <sheetName val="Védőnői sz."/>
      <sheetName val="Községgazd. szolg."/>
      <sheetName val="Közvilágítás"/>
      <sheetName val="Út- híd"/>
      <sheetName val="Közcélúak"/>
      <sheetName val="Hivatal"/>
      <sheetName val="Óvoda (alap)"/>
      <sheetName val="Bér"/>
      <sheetName val="Munka2"/>
    </sheetNames>
    <sheetDataSet>
      <sheetData sheetId="0">
        <row r="21">
          <cell r="D21">
            <v>1407</v>
          </cell>
        </row>
      </sheetData>
      <sheetData sheetId="1">
        <row r="8">
          <cell r="D8">
            <v>4980</v>
          </cell>
        </row>
        <row r="9">
          <cell r="D9">
            <v>1494</v>
          </cell>
        </row>
        <row r="10">
          <cell r="D10">
            <v>147</v>
          </cell>
        </row>
        <row r="11">
          <cell r="D11">
            <v>450</v>
          </cell>
        </row>
        <row r="13">
          <cell r="D13">
            <v>1750</v>
          </cell>
        </row>
        <row r="14">
          <cell r="D14">
            <v>53</v>
          </cell>
        </row>
        <row r="15">
          <cell r="D15">
            <v>2220</v>
          </cell>
        </row>
        <row r="23">
          <cell r="D23">
            <v>10770</v>
          </cell>
        </row>
        <row r="24">
          <cell r="D24">
            <v>530</v>
          </cell>
        </row>
        <row r="25">
          <cell r="D25">
            <v>200</v>
          </cell>
        </row>
        <row r="26">
          <cell r="D26">
            <v>550</v>
          </cell>
        </row>
        <row r="36">
          <cell r="D36">
            <v>4050</v>
          </cell>
        </row>
        <row r="37">
          <cell r="D37">
            <v>50</v>
          </cell>
        </row>
        <row r="38">
          <cell r="D38">
            <v>520</v>
          </cell>
        </row>
        <row r="39">
          <cell r="D39">
            <v>2000</v>
          </cell>
        </row>
        <row r="40">
          <cell r="D40">
            <v>600</v>
          </cell>
        </row>
        <row r="41">
          <cell r="D41">
            <v>1600</v>
          </cell>
        </row>
        <row r="42">
          <cell r="D42">
            <v>0</v>
          </cell>
        </row>
        <row r="43">
          <cell r="D43">
            <v>50</v>
          </cell>
        </row>
      </sheetData>
      <sheetData sheetId="2">
        <row r="9">
          <cell r="D9">
            <v>1852</v>
          </cell>
        </row>
        <row r="10">
          <cell r="D10">
            <v>385</v>
          </cell>
        </row>
        <row r="11">
          <cell r="D11">
            <v>60</v>
          </cell>
        </row>
        <row r="12">
          <cell r="D12">
            <v>15</v>
          </cell>
        </row>
        <row r="14">
          <cell r="D14">
            <v>500</v>
          </cell>
        </row>
        <row r="15">
          <cell r="D15">
            <v>22</v>
          </cell>
        </row>
        <row r="16">
          <cell r="D16">
            <v>45</v>
          </cell>
        </row>
        <row r="19">
          <cell r="D19">
            <v>922</v>
          </cell>
        </row>
        <row r="20">
          <cell r="D20">
            <v>10</v>
          </cell>
        </row>
        <row r="21">
          <cell r="D21">
            <v>67</v>
          </cell>
        </row>
        <row r="22">
          <cell r="D22">
            <v>0</v>
          </cell>
        </row>
        <row r="30">
          <cell r="D30">
            <v>261</v>
          </cell>
        </row>
        <row r="31">
          <cell r="D31">
            <v>20</v>
          </cell>
        </row>
        <row r="33">
          <cell r="D33">
            <v>100</v>
          </cell>
        </row>
      </sheetData>
      <sheetData sheetId="3">
        <row r="9">
          <cell r="D9">
            <v>0</v>
          </cell>
        </row>
        <row r="10">
          <cell r="D10">
            <v>1440</v>
          </cell>
        </row>
        <row r="11">
          <cell r="D11">
            <v>30</v>
          </cell>
        </row>
        <row r="14">
          <cell r="D14">
            <v>389</v>
          </cell>
        </row>
        <row r="16">
          <cell r="D16">
            <v>70</v>
          </cell>
        </row>
        <row r="21">
          <cell r="D21">
            <v>263</v>
          </cell>
        </row>
        <row r="22">
          <cell r="D22">
            <v>50</v>
          </cell>
        </row>
        <row r="23">
          <cell r="D23">
            <v>0</v>
          </cell>
        </row>
        <row r="30">
          <cell r="D30">
            <v>90</v>
          </cell>
        </row>
        <row r="31">
          <cell r="D31">
            <v>15</v>
          </cell>
        </row>
      </sheetData>
      <sheetData sheetId="4">
        <row r="9">
          <cell r="D9">
            <v>180</v>
          </cell>
        </row>
        <row r="12">
          <cell r="D12">
            <v>49</v>
          </cell>
        </row>
      </sheetData>
      <sheetData sheetId="5">
        <row r="9">
          <cell r="D9">
            <v>3885</v>
          </cell>
        </row>
        <row r="14">
          <cell r="D14">
            <v>1050</v>
          </cell>
        </row>
      </sheetData>
      <sheetData sheetId="6">
        <row r="9">
          <cell r="D9">
            <v>650</v>
          </cell>
        </row>
        <row r="12">
          <cell r="D12">
            <v>176</v>
          </cell>
        </row>
      </sheetData>
      <sheetData sheetId="7">
        <row r="10">
          <cell r="D10">
            <v>600</v>
          </cell>
        </row>
        <row r="12">
          <cell r="D1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5"/>
  </sheetPr>
  <dimension ref="A1:N76"/>
  <sheetViews>
    <sheetView workbookViewId="0" topLeftCell="A1">
      <selection activeCell="D1" sqref="D1:E1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"/>
      <c r="B1" s="1"/>
      <c r="C1" s="1"/>
      <c r="D1" s="370" t="s">
        <v>273</v>
      </c>
      <c r="E1" s="370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371" t="s">
        <v>0</v>
      </c>
      <c r="B4" s="371"/>
      <c r="C4" s="371"/>
      <c r="D4" s="371"/>
      <c r="E4" s="37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371" t="s">
        <v>165</v>
      </c>
      <c r="B5" s="371"/>
      <c r="C5" s="371"/>
      <c r="D5" s="371"/>
      <c r="E5" s="37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71" t="s">
        <v>15</v>
      </c>
      <c r="B6" s="371"/>
      <c r="C6" s="371"/>
      <c r="D6" s="371"/>
      <c r="E6" s="37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27"/>
      <c r="B9" s="369" t="s">
        <v>166</v>
      </c>
      <c r="C9" s="369"/>
      <c r="D9" s="369" t="s">
        <v>167</v>
      </c>
      <c r="E9" s="369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63">
        <v>1</v>
      </c>
      <c r="B10" s="153" t="s">
        <v>78</v>
      </c>
      <c r="C10" s="165">
        <f>Bevételek!C10</f>
        <v>52299</v>
      </c>
      <c r="D10" s="164" t="s">
        <v>73</v>
      </c>
      <c r="E10" s="165">
        <f>Működési!D30</f>
        <v>43884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66">
        <v>2</v>
      </c>
      <c r="B11" s="139" t="s">
        <v>170</v>
      </c>
      <c r="C11" s="167">
        <f>Bevételek!C15</f>
        <v>26667</v>
      </c>
      <c r="D11" s="4" t="s">
        <v>67</v>
      </c>
      <c r="E11" s="167">
        <f>Pénzellátások!C22</f>
        <v>4901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66">
        <v>3</v>
      </c>
      <c r="B12" s="139" t="s">
        <v>84</v>
      </c>
      <c r="C12" s="167">
        <f>Bevételek!C18</f>
        <v>2611</v>
      </c>
      <c r="D12" s="4" t="s">
        <v>30</v>
      </c>
      <c r="E12" s="167">
        <f>'Átadott pénzeszközök'!C19</f>
        <v>66360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66">
        <v>4</v>
      </c>
      <c r="B13" s="139" t="s">
        <v>160</v>
      </c>
      <c r="C13" s="167">
        <f>Bevételek!C20</f>
        <v>2299</v>
      </c>
      <c r="D13" s="4" t="s">
        <v>3</v>
      </c>
      <c r="E13" s="167">
        <f>'Fejlesztési kiadások'!C16</f>
        <v>25658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166">
        <v>5</v>
      </c>
      <c r="B14" s="135" t="s">
        <v>86</v>
      </c>
      <c r="C14" s="167">
        <f>Bevételek!C22</f>
        <v>80</v>
      </c>
      <c r="D14" s="4" t="s">
        <v>74</v>
      </c>
      <c r="E14" s="167">
        <v>4705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66">
        <v>6</v>
      </c>
      <c r="B15" s="169" t="s">
        <v>71</v>
      </c>
      <c r="C15" s="167">
        <f>Bevételek!C24</f>
        <v>1460</v>
      </c>
      <c r="D15" s="4"/>
      <c r="E15" s="167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66">
        <v>7</v>
      </c>
      <c r="B16" s="169" t="s">
        <v>141</v>
      </c>
      <c r="C16" s="167">
        <f>Bevételek!C28</f>
        <v>3300</v>
      </c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66">
        <v>8</v>
      </c>
      <c r="B17" s="169" t="s">
        <v>27</v>
      </c>
      <c r="C17" s="167">
        <f>Bevételek!C32</f>
        <v>42700</v>
      </c>
      <c r="D17" s="4"/>
      <c r="E17" s="167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66">
        <v>9</v>
      </c>
      <c r="B18" s="169" t="s">
        <v>28</v>
      </c>
      <c r="C18" s="167">
        <f>Bevételek!C35</f>
        <v>4291</v>
      </c>
      <c r="D18" s="4"/>
      <c r="E18" s="167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66">
        <v>10</v>
      </c>
      <c r="B19" s="169" t="s">
        <v>101</v>
      </c>
      <c r="C19" s="167">
        <f>Bevételek!C39</f>
        <v>300</v>
      </c>
      <c r="D19" s="4"/>
      <c r="E19" s="167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66">
        <v>11</v>
      </c>
      <c r="B20" s="169" t="s">
        <v>175</v>
      </c>
      <c r="C20" s="167">
        <v>9501</v>
      </c>
      <c r="D20" s="4"/>
      <c r="E20" s="167"/>
      <c r="F20" s="1"/>
      <c r="G20" s="1"/>
      <c r="H20" s="1"/>
      <c r="I20" s="1"/>
      <c r="J20" s="1"/>
      <c r="K20" s="1"/>
      <c r="L20" s="1"/>
      <c r="M20" s="1"/>
      <c r="N20" s="1"/>
    </row>
    <row r="21" spans="1:14" ht="19.5">
      <c r="A21" s="8"/>
      <c r="B21" s="25" t="s">
        <v>29</v>
      </c>
      <c r="C21" s="26">
        <f>SUM(C10:C20)</f>
        <v>145508</v>
      </c>
      <c r="D21" s="8" t="s">
        <v>25</v>
      </c>
      <c r="E21" s="26">
        <f>SUM(E10:E19)</f>
        <v>145508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"/>
      <c r="B22" s="2"/>
      <c r="C22" s="20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2"/>
      <c r="B23" s="2"/>
      <c r="C23" s="20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368" t="s">
        <v>77</v>
      </c>
      <c r="B24" s="368"/>
      <c r="C24" s="368"/>
      <c r="D24" s="368"/>
      <c r="E24" s="368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2"/>
      <c r="B25" s="2"/>
      <c r="C25" s="20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2"/>
      <c r="B26" s="2"/>
      <c r="C26" s="20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2"/>
      <c r="B27" s="21"/>
      <c r="C27" s="20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2"/>
      <c r="B28" s="2"/>
      <c r="C28" s="20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2"/>
      <c r="B29" s="2"/>
      <c r="C29" s="20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2"/>
      <c r="B30" s="21"/>
      <c r="C30" s="20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2"/>
      <c r="B31" s="2"/>
      <c r="C31" s="20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2"/>
      <c r="B32" s="2"/>
      <c r="C32" s="20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"/>
      <c r="B33" s="21"/>
      <c r="C33" s="20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2"/>
      <c r="B34" s="2"/>
      <c r="C34" s="20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"/>
      <c r="B35" s="2"/>
      <c r="C35" s="20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"/>
      <c r="B36" s="21"/>
      <c r="C36" s="20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2"/>
      <c r="B37" s="22"/>
      <c r="C37" s="23"/>
      <c r="D37" s="2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"/>
      <c r="B38" s="12"/>
      <c r="C38" s="12"/>
      <c r="D38" s="1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"/>
      <c r="B39" s="2"/>
      <c r="C39" s="20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"/>
      <c r="B40" s="2"/>
      <c r="C40" s="20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"/>
      <c r="B41" s="2"/>
      <c r="C41" s="20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"/>
      <c r="B42" s="2"/>
      <c r="C42" s="20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"/>
      <c r="B43" s="12"/>
      <c r="C43" s="1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"/>
      <c r="B44" s="2"/>
      <c r="C44" s="20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"/>
      <c r="B45" s="2"/>
      <c r="C45" s="20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"/>
      <c r="B46" s="2"/>
      <c r="C46" s="20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2"/>
      <c r="B47" s="12"/>
      <c r="C47" s="1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"/>
      <c r="B48" s="2"/>
      <c r="C48" s="20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"/>
      <c r="B49" s="2"/>
      <c r="C49" s="20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"/>
      <c r="B50" s="12"/>
      <c r="C50" s="1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"/>
      <c r="B51" s="21"/>
      <c r="C51" s="20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"/>
      <c r="B52" s="2"/>
      <c r="C52" s="20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"/>
      <c r="B53" s="2"/>
      <c r="C53" s="20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"/>
      <c r="B54" s="12"/>
      <c r="C54" s="1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"/>
      <c r="B55" s="2"/>
      <c r="C55" s="20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2"/>
      <c r="B56" s="2"/>
      <c r="C56" s="20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2"/>
      <c r="B57" s="12"/>
      <c r="C57" s="1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"/>
      <c r="B58" s="2"/>
      <c r="C58" s="20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2"/>
      <c r="B59" s="12"/>
      <c r="C59" s="1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9.5">
      <c r="A60" s="2"/>
      <c r="B60" s="14"/>
      <c r="C60" s="24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7">
    <mergeCell ref="A24:E24"/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>
    <tabColor indexed="45"/>
  </sheetPr>
  <dimension ref="A1:E36"/>
  <sheetViews>
    <sheetView workbookViewId="0" topLeftCell="A1">
      <selection activeCell="B1" sqref="B1:D1"/>
    </sheetView>
  </sheetViews>
  <sheetFormatPr defaultColWidth="9.00390625" defaultRowHeight="12.75"/>
  <cols>
    <col min="1" max="1" width="10.75390625" style="0" customWidth="1"/>
    <col min="2" max="2" width="42.75390625" style="0" customWidth="1"/>
    <col min="3" max="3" width="22.625" style="0" customWidth="1"/>
    <col min="4" max="4" width="10.75390625" style="0" customWidth="1"/>
  </cols>
  <sheetData>
    <row r="1" spans="1:4" ht="18.75">
      <c r="A1" s="1"/>
      <c r="B1" s="370" t="s">
        <v>283</v>
      </c>
      <c r="C1" s="370"/>
      <c r="D1" s="370"/>
    </row>
    <row r="2" spans="1:5" ht="18.75">
      <c r="A2" s="1"/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1"/>
      <c r="B5" s="1"/>
      <c r="C5" s="1"/>
      <c r="D5" s="1"/>
      <c r="E5" s="1"/>
    </row>
    <row r="6" spans="1:5" ht="18.75">
      <c r="A6" s="371" t="s">
        <v>0</v>
      </c>
      <c r="B6" s="371"/>
      <c r="C6" s="371"/>
      <c r="D6" s="371"/>
      <c r="E6" s="6"/>
    </row>
    <row r="7" spans="1:5" ht="18.75">
      <c r="A7" s="371" t="s">
        <v>165</v>
      </c>
      <c r="B7" s="371"/>
      <c r="C7" s="371"/>
      <c r="D7" s="371"/>
      <c r="E7" s="6"/>
    </row>
    <row r="8" spans="1:5" ht="18.75">
      <c r="A8" s="371" t="s">
        <v>147</v>
      </c>
      <c r="B8" s="371"/>
      <c r="C8" s="371"/>
      <c r="D8" s="371"/>
      <c r="E8" s="6"/>
    </row>
    <row r="9" spans="1:5" ht="18.75">
      <c r="A9" s="1"/>
      <c r="B9" s="1"/>
      <c r="C9" s="1"/>
      <c r="D9" s="1"/>
      <c r="E9" s="1"/>
    </row>
    <row r="10" spans="1:5" ht="18.75">
      <c r="A10" s="1"/>
      <c r="B10" s="1"/>
      <c r="C10" s="1"/>
      <c r="D10" s="1"/>
      <c r="E10" s="1"/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220" t="s">
        <v>133</v>
      </c>
      <c r="D12" s="1"/>
      <c r="E12" s="1"/>
    </row>
    <row r="13" spans="1:5" ht="18.75">
      <c r="A13" s="1"/>
      <c r="B13" s="198" t="s">
        <v>171</v>
      </c>
      <c r="C13" s="199">
        <f>SUM(C14:C18)</f>
        <v>16769</v>
      </c>
      <c r="D13" s="11"/>
      <c r="E13" s="1"/>
    </row>
    <row r="14" spans="1:5" ht="18.75">
      <c r="A14" s="1"/>
      <c r="B14" s="15" t="s">
        <v>130</v>
      </c>
      <c r="C14" s="200">
        <v>16766</v>
      </c>
      <c r="D14" s="1"/>
      <c r="E14" s="1"/>
    </row>
    <row r="15" spans="1:5" ht="18.75">
      <c r="A15" s="1"/>
      <c r="B15" s="15" t="s">
        <v>131</v>
      </c>
      <c r="C15" s="200">
        <v>3</v>
      </c>
      <c r="D15" s="1"/>
      <c r="E15" s="1"/>
    </row>
    <row r="16" spans="1:5" ht="18.75">
      <c r="A16" s="1"/>
      <c r="B16" s="15" t="s">
        <v>132</v>
      </c>
      <c r="C16" s="200">
        <v>0</v>
      </c>
      <c r="D16" s="1"/>
      <c r="E16" s="1"/>
    </row>
    <row r="17" spans="1:5" ht="18.75">
      <c r="A17" s="1"/>
      <c r="B17" s="16" t="s">
        <v>173</v>
      </c>
      <c r="C17" s="201">
        <v>0</v>
      </c>
      <c r="D17" s="1"/>
      <c r="E17" s="1"/>
    </row>
    <row r="18" spans="1:5" ht="18.75">
      <c r="A18" s="1"/>
      <c r="B18" s="1"/>
      <c r="C18" s="64"/>
      <c r="D18" s="1"/>
      <c r="E18" s="1"/>
    </row>
    <row r="19" spans="1:5" ht="18.75">
      <c r="A19" s="1"/>
      <c r="B19" s="1"/>
      <c r="C19" s="64"/>
      <c r="D19" s="1"/>
      <c r="E19" s="1"/>
    </row>
    <row r="20" spans="1:5" ht="18.75">
      <c r="A20" s="1"/>
      <c r="B20" s="1"/>
      <c r="C20" s="64"/>
      <c r="D20" s="1"/>
      <c r="E20" s="1"/>
    </row>
    <row r="21" spans="1:5" ht="18.75">
      <c r="A21" s="1"/>
      <c r="B21" s="198" t="s">
        <v>172</v>
      </c>
      <c r="C21" s="199">
        <f>SUM(C22:C26)</f>
        <v>9872</v>
      </c>
      <c r="D21" s="11"/>
      <c r="E21" s="1"/>
    </row>
    <row r="22" spans="1:5" ht="18.75">
      <c r="A22" s="1"/>
      <c r="B22" s="15" t="s">
        <v>130</v>
      </c>
      <c r="C22" s="165">
        <v>9501</v>
      </c>
      <c r="D22" s="1"/>
      <c r="E22" s="1"/>
    </row>
    <row r="23" spans="1:5" ht="18.75">
      <c r="A23" s="1"/>
      <c r="B23" s="15" t="s">
        <v>131</v>
      </c>
      <c r="C23" s="167">
        <v>5</v>
      </c>
      <c r="D23" s="1"/>
      <c r="E23" s="1"/>
    </row>
    <row r="24" spans="1:5" ht="18.75">
      <c r="A24" s="1"/>
      <c r="B24" s="15" t="s">
        <v>132</v>
      </c>
      <c r="C24" s="167">
        <v>366</v>
      </c>
      <c r="D24" s="1"/>
      <c r="E24" s="1"/>
    </row>
    <row r="25" spans="1:5" ht="18.75">
      <c r="A25" s="1"/>
      <c r="B25" s="15" t="s">
        <v>173</v>
      </c>
      <c r="C25" s="167">
        <v>0</v>
      </c>
      <c r="D25" s="1"/>
      <c r="E25" s="1"/>
    </row>
    <row r="26" spans="1:5" ht="18.75">
      <c r="A26" s="1"/>
      <c r="B26" s="16" t="s">
        <v>174</v>
      </c>
      <c r="C26" s="168">
        <v>0</v>
      </c>
      <c r="D26" s="1"/>
      <c r="E26" s="1"/>
    </row>
    <row r="27" spans="1:5" ht="18.75">
      <c r="A27" s="1"/>
      <c r="B27" s="1"/>
      <c r="C27" s="1"/>
      <c r="D27" s="1"/>
      <c r="E27" s="1"/>
    </row>
    <row r="28" spans="1:5" ht="18.75">
      <c r="A28" s="1"/>
      <c r="B28" s="1"/>
      <c r="C28" s="1"/>
      <c r="D28" s="1"/>
      <c r="E28" s="1"/>
    </row>
    <row r="29" spans="1:5" ht="18.75">
      <c r="A29" s="1"/>
      <c r="B29" s="1"/>
      <c r="C29" s="1"/>
      <c r="D29" s="1"/>
      <c r="E29" s="1"/>
    </row>
    <row r="30" spans="1:5" ht="18.75">
      <c r="A30" s="1"/>
      <c r="B30" s="1"/>
      <c r="C30" s="1"/>
      <c r="D30" s="1"/>
      <c r="E30" s="1"/>
    </row>
    <row r="31" spans="1:5" ht="18.75">
      <c r="A31" s="1"/>
      <c r="B31" s="1"/>
      <c r="C31" s="1"/>
      <c r="D31" s="1"/>
      <c r="E31" s="1"/>
    </row>
    <row r="32" spans="1:5" ht="18.75">
      <c r="A32" s="1"/>
      <c r="B32" s="1"/>
      <c r="C32" s="1"/>
      <c r="D32" s="1"/>
      <c r="E32" s="1"/>
    </row>
    <row r="33" spans="1:5" ht="18.75">
      <c r="A33" s="1"/>
      <c r="B33" s="1"/>
      <c r="C33" s="1"/>
      <c r="D33" s="1"/>
      <c r="E33" s="1"/>
    </row>
    <row r="34" spans="1:5" ht="18.75">
      <c r="A34" s="1"/>
      <c r="B34" s="1"/>
      <c r="C34" s="1"/>
      <c r="D34" s="1"/>
      <c r="E34" s="1"/>
    </row>
    <row r="35" spans="1:5" ht="18.75">
      <c r="A35" s="1"/>
      <c r="B35" s="1"/>
      <c r="C35" s="1"/>
      <c r="D35" s="1"/>
      <c r="E35" s="1"/>
    </row>
    <row r="36" spans="1:5" ht="18.75">
      <c r="A36" s="371" t="s">
        <v>144</v>
      </c>
      <c r="B36" s="371"/>
      <c r="C36" s="371"/>
      <c r="D36" s="371"/>
      <c r="E36" s="1"/>
    </row>
  </sheetData>
  <mergeCells count="5">
    <mergeCell ref="B1:D1"/>
    <mergeCell ref="A36:D36"/>
    <mergeCell ref="A6:D6"/>
    <mergeCell ref="A7:D7"/>
    <mergeCell ref="A8:D8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8">
    <tabColor indexed="45"/>
  </sheetPr>
  <dimension ref="A1:E46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0" customWidth="1"/>
    <col min="2" max="2" width="40.875" style="0" customWidth="1"/>
    <col min="3" max="3" width="19.625" style="0" customWidth="1"/>
    <col min="5" max="5" width="11.75390625" style="0" customWidth="1"/>
  </cols>
  <sheetData>
    <row r="1" spans="1:5" ht="18.75">
      <c r="A1" s="1"/>
      <c r="B1" s="370" t="s">
        <v>284</v>
      </c>
      <c r="C1" s="370"/>
      <c r="D1" s="370"/>
      <c r="E1" s="370"/>
    </row>
    <row r="2" spans="1:5" ht="18.75">
      <c r="A2" s="1"/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71" t="s">
        <v>0</v>
      </c>
      <c r="B5" s="371"/>
      <c r="C5" s="371"/>
      <c r="D5" s="371"/>
      <c r="E5" s="371"/>
    </row>
    <row r="6" spans="1:5" ht="18.75">
      <c r="A6" s="371" t="s">
        <v>165</v>
      </c>
      <c r="B6" s="371"/>
      <c r="C6" s="371"/>
      <c r="D6" s="371"/>
      <c r="E6" s="371"/>
    </row>
    <row r="7" spans="1:5" ht="18.75">
      <c r="A7" s="371" t="s">
        <v>4</v>
      </c>
      <c r="B7" s="371"/>
      <c r="C7" s="371"/>
      <c r="D7" s="371"/>
      <c r="E7" s="371"/>
    </row>
    <row r="8" spans="1:5" ht="18.75">
      <c r="A8" s="1"/>
      <c r="B8" s="1"/>
      <c r="C8" s="1"/>
      <c r="D8" s="1"/>
      <c r="E8" s="1"/>
    </row>
    <row r="9" spans="1:5" ht="18.75">
      <c r="A9" s="1"/>
      <c r="B9" s="1"/>
      <c r="C9" s="1"/>
      <c r="D9" s="1"/>
      <c r="E9" s="1"/>
    </row>
    <row r="10" spans="1:5" ht="18.75">
      <c r="A10" s="1"/>
      <c r="B10" s="1"/>
      <c r="C10" s="1"/>
      <c r="D10" s="1"/>
      <c r="E10" s="1"/>
    </row>
    <row r="11" spans="1:5" ht="18.75">
      <c r="A11" s="7"/>
      <c r="B11" s="5" t="s">
        <v>7</v>
      </c>
      <c r="C11" s="375" t="s">
        <v>168</v>
      </c>
      <c r="D11" s="375"/>
      <c r="E11" s="376"/>
    </row>
    <row r="12" spans="1:5" ht="18.75">
      <c r="A12" s="4">
        <v>1</v>
      </c>
      <c r="B12" s="4" t="s">
        <v>127</v>
      </c>
      <c r="C12" s="390">
        <v>1</v>
      </c>
      <c r="D12" s="391"/>
      <c r="E12" s="392"/>
    </row>
    <row r="13" spans="1:5" ht="18.75">
      <c r="A13" s="4">
        <v>2</v>
      </c>
      <c r="B13" s="4" t="s">
        <v>128</v>
      </c>
      <c r="C13" s="393">
        <v>10</v>
      </c>
      <c r="D13" s="368"/>
      <c r="E13" s="394"/>
    </row>
    <row r="14" spans="1:5" ht="18.75">
      <c r="A14" s="4">
        <v>3</v>
      </c>
      <c r="B14" s="4" t="s">
        <v>129</v>
      </c>
      <c r="C14" s="393">
        <v>8</v>
      </c>
      <c r="D14" s="368"/>
      <c r="E14" s="394"/>
    </row>
    <row r="15" spans="1:5" ht="18.75">
      <c r="A15" s="4">
        <v>4</v>
      </c>
      <c r="B15" s="4" t="s">
        <v>5</v>
      </c>
      <c r="C15" s="393">
        <v>1</v>
      </c>
      <c r="D15" s="368"/>
      <c r="E15" s="394"/>
    </row>
    <row r="16" spans="1:5" ht="18.75">
      <c r="A16" s="4">
        <v>5</v>
      </c>
      <c r="B16" s="4" t="s">
        <v>6</v>
      </c>
      <c r="C16" s="393">
        <v>1</v>
      </c>
      <c r="D16" s="368"/>
      <c r="E16" s="394"/>
    </row>
    <row r="17" spans="1:5" ht="19.5">
      <c r="A17" s="8"/>
      <c r="B17" s="8" t="s">
        <v>2</v>
      </c>
      <c r="C17" s="395">
        <f>SUM(C12:C16)</f>
        <v>21</v>
      </c>
      <c r="D17" s="396"/>
      <c r="E17" s="397"/>
    </row>
    <row r="46" spans="1:5" ht="18.75">
      <c r="A46" s="371" t="s">
        <v>145</v>
      </c>
      <c r="B46" s="371"/>
      <c r="C46" s="371"/>
      <c r="D46" s="371"/>
      <c r="E46" s="371"/>
    </row>
  </sheetData>
  <mergeCells count="12">
    <mergeCell ref="C11:E11"/>
    <mergeCell ref="C12:E12"/>
    <mergeCell ref="C13:E13"/>
    <mergeCell ref="A46:E46"/>
    <mergeCell ref="C17:E17"/>
    <mergeCell ref="C14:E14"/>
    <mergeCell ref="C16:E16"/>
    <mergeCell ref="C15:E15"/>
    <mergeCell ref="A5:E5"/>
    <mergeCell ref="A6:E6"/>
    <mergeCell ref="A7:E7"/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9">
    <tabColor indexed="45"/>
  </sheetPr>
  <dimension ref="A1:O46"/>
  <sheetViews>
    <sheetView workbookViewId="0" topLeftCell="A1">
      <selection activeCell="A1" sqref="A1:D1"/>
    </sheetView>
  </sheetViews>
  <sheetFormatPr defaultColWidth="9.00390625" defaultRowHeight="12.75"/>
  <cols>
    <col min="1" max="1" width="32.125" style="0" customWidth="1"/>
    <col min="2" max="2" width="17.75390625" style="0" customWidth="1"/>
    <col min="3" max="3" width="17.75390625" style="50" customWidth="1"/>
    <col min="4" max="4" width="17.75390625" style="0" customWidth="1"/>
  </cols>
  <sheetData>
    <row r="1" spans="1:15" ht="18.75" customHeight="1">
      <c r="A1" s="370" t="s">
        <v>285</v>
      </c>
      <c r="B1" s="370"/>
      <c r="C1" s="370"/>
      <c r="D1" s="370"/>
      <c r="E1" s="228"/>
      <c r="G1" s="28"/>
      <c r="H1" s="28"/>
      <c r="I1" s="28"/>
      <c r="J1" s="28"/>
      <c r="K1" s="28"/>
      <c r="L1" s="28"/>
      <c r="M1" s="36"/>
      <c r="N1" s="36"/>
      <c r="O1" s="36"/>
    </row>
    <row r="2" spans="1:15" ht="18.75">
      <c r="A2" s="1"/>
      <c r="B2" s="1"/>
      <c r="C2" s="51"/>
      <c r="D2" s="1"/>
      <c r="E2" s="1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>
      <c r="A3" s="1"/>
      <c r="B3" s="1"/>
      <c r="C3" s="51"/>
      <c r="D3" s="1"/>
      <c r="E3" s="1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>
      <c r="A4" s="1"/>
      <c r="B4" s="1"/>
      <c r="C4" s="51"/>
      <c r="D4" s="1"/>
      <c r="E4" s="1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8.75">
      <c r="A5" s="371" t="s">
        <v>0</v>
      </c>
      <c r="B5" s="371"/>
      <c r="C5" s="371"/>
      <c r="D5" s="371"/>
      <c r="E5" s="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371" t="s">
        <v>165</v>
      </c>
      <c r="B6" s="371"/>
      <c r="C6" s="371"/>
      <c r="D6" s="371"/>
      <c r="E6" s="6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.75">
      <c r="A7" s="371" t="s">
        <v>180</v>
      </c>
      <c r="B7" s="371"/>
      <c r="C7" s="371"/>
      <c r="D7" s="371"/>
      <c r="E7" s="6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5:15" ht="18.75" customHeight="1"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5:15" ht="18.75" customHeight="1">
      <c r="E9" s="45"/>
      <c r="F9" s="31"/>
      <c r="G9" s="45"/>
      <c r="H9" s="31"/>
      <c r="I9" s="45"/>
      <c r="J9" s="31"/>
      <c r="K9" s="45"/>
      <c r="L9" s="31"/>
      <c r="M9" s="45"/>
      <c r="N9" s="31"/>
      <c r="O9" s="31"/>
    </row>
    <row r="10" spans="4:15" ht="18.75" customHeight="1">
      <c r="D10" s="220" t="s">
        <v>133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6"/>
    </row>
    <row r="11" spans="1:15" ht="15.75">
      <c r="A11" s="58" t="s">
        <v>10</v>
      </c>
      <c r="B11" s="54">
        <v>2014</v>
      </c>
      <c r="C11" s="53">
        <v>2015</v>
      </c>
      <c r="D11" s="53">
        <v>2016</v>
      </c>
      <c r="E11" s="31"/>
      <c r="F11" s="46"/>
      <c r="G11" s="31"/>
      <c r="H11" s="31"/>
      <c r="I11" s="31"/>
      <c r="J11" s="31"/>
      <c r="K11" s="31"/>
      <c r="L11" s="31"/>
      <c r="M11" s="31"/>
      <c r="N11" s="31"/>
      <c r="O11" s="46"/>
    </row>
    <row r="12" spans="1:15" s="57" customFormat="1" ht="15.75">
      <c r="A12" s="44" t="s">
        <v>49</v>
      </c>
      <c r="B12" s="49">
        <f>Bevételek!C10+Bevételek!C15+Bevételek!C18+Bevételek!C20</f>
        <v>83876</v>
      </c>
      <c r="C12" s="65">
        <v>85000</v>
      </c>
      <c r="D12" s="49">
        <v>86000</v>
      </c>
      <c r="E12" s="55"/>
      <c r="F12" s="56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15.75">
      <c r="A13" s="44" t="s">
        <v>86</v>
      </c>
      <c r="B13" s="61">
        <f>Bevételek!C22</f>
        <v>80</v>
      </c>
      <c r="C13" s="65">
        <v>100</v>
      </c>
      <c r="D13" s="49">
        <v>110</v>
      </c>
      <c r="E13" s="31"/>
      <c r="F13" s="46"/>
      <c r="G13" s="31"/>
      <c r="H13" s="46"/>
      <c r="I13" s="31"/>
      <c r="J13" s="46"/>
      <c r="K13" s="31"/>
      <c r="L13" s="46"/>
      <c r="M13" s="31"/>
      <c r="N13" s="46"/>
      <c r="O13" s="46"/>
    </row>
    <row r="14" spans="1:15" ht="15.75">
      <c r="A14" s="44" t="s">
        <v>71</v>
      </c>
      <c r="B14" s="49">
        <f>Bevételek!C24</f>
        <v>1460</v>
      </c>
      <c r="C14" s="65">
        <v>2100</v>
      </c>
      <c r="D14" s="49">
        <v>2200</v>
      </c>
      <c r="E14" s="31"/>
      <c r="F14" s="46"/>
      <c r="G14" s="81"/>
      <c r="H14" s="46"/>
      <c r="I14" s="31"/>
      <c r="J14" s="46"/>
      <c r="K14" s="31"/>
      <c r="L14" s="46"/>
      <c r="M14" s="31"/>
      <c r="N14" s="46"/>
      <c r="O14" s="46"/>
    </row>
    <row r="15" spans="1:15" ht="15.75">
      <c r="A15" s="44" t="s">
        <v>93</v>
      </c>
      <c r="B15" s="49">
        <f>Bevételek!C28</f>
        <v>3300</v>
      </c>
      <c r="C15" s="65">
        <v>4000</v>
      </c>
      <c r="D15" s="49">
        <v>4200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46"/>
    </row>
    <row r="16" spans="1:15" ht="15.75">
      <c r="A16" s="44" t="s">
        <v>149</v>
      </c>
      <c r="B16" s="49">
        <f>Bevételek!C32+Bevételek!C35+Bevételek!C39-'Felhalmozási mérleg'!B10-'Felhalmozási mérleg'!B11</f>
        <v>31134</v>
      </c>
      <c r="C16" s="65">
        <v>35000</v>
      </c>
      <c r="D16" s="49">
        <v>35500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.75">
      <c r="A17" s="47" t="s">
        <v>58</v>
      </c>
      <c r="B17" s="66">
        <f>SUM(B12:B16)</f>
        <v>119850</v>
      </c>
      <c r="C17" s="66">
        <f>SUM(C12:C16)</f>
        <v>126200</v>
      </c>
      <c r="D17" s="66">
        <f>SUM(D12:D16)</f>
        <v>128010</v>
      </c>
      <c r="E17" s="31"/>
      <c r="F17" s="46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5.75">
      <c r="B18" s="62"/>
      <c r="C18" s="46"/>
      <c r="D18" s="46"/>
      <c r="E18" s="31"/>
      <c r="F18" s="46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.75">
      <c r="A19" s="12"/>
      <c r="B19" s="67"/>
      <c r="C19" s="68"/>
      <c r="D19" s="68"/>
      <c r="E19" s="46"/>
      <c r="F19" s="46"/>
      <c r="G19" s="46"/>
      <c r="H19" s="46"/>
      <c r="I19" s="46"/>
      <c r="J19" s="31"/>
      <c r="K19" s="31"/>
      <c r="L19" s="31"/>
      <c r="M19" s="31"/>
      <c r="N19" s="31"/>
      <c r="O19" s="46"/>
    </row>
    <row r="20" spans="1:15" ht="15.75">
      <c r="A20" s="58" t="s">
        <v>16</v>
      </c>
      <c r="B20" s="54">
        <v>2014</v>
      </c>
      <c r="C20" s="53">
        <v>2015</v>
      </c>
      <c r="D20" s="53">
        <v>2016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s="57" customFormat="1" ht="15.75">
      <c r="A21" s="44" t="s">
        <v>51</v>
      </c>
      <c r="B21" s="49">
        <f>Működési!D12</f>
        <v>11453</v>
      </c>
      <c r="C21" s="49">
        <v>11500</v>
      </c>
      <c r="D21" s="49">
        <v>11800</v>
      </c>
      <c r="E21" s="56"/>
      <c r="F21" s="56"/>
      <c r="G21" s="55"/>
      <c r="H21" s="55"/>
      <c r="I21" s="55"/>
      <c r="J21" s="55"/>
      <c r="K21" s="55"/>
      <c r="L21" s="55"/>
      <c r="M21" s="55"/>
      <c r="N21" s="55"/>
      <c r="O21" s="56"/>
    </row>
    <row r="22" spans="1:15" ht="15.75">
      <c r="A22" s="44" t="s">
        <v>8</v>
      </c>
      <c r="B22" s="49">
        <f>Működési!D16</f>
        <v>2795</v>
      </c>
      <c r="C22" s="49">
        <v>2900</v>
      </c>
      <c r="D22" s="49">
        <v>3000</v>
      </c>
      <c r="E22" s="31"/>
      <c r="F22" s="46"/>
      <c r="G22" s="31"/>
      <c r="H22" s="31"/>
      <c r="I22" s="31"/>
      <c r="J22" s="31"/>
      <c r="K22" s="31"/>
      <c r="L22" s="31"/>
      <c r="M22" s="31"/>
      <c r="N22" s="31"/>
      <c r="O22" s="46"/>
    </row>
    <row r="23" spans="1:15" ht="15.75">
      <c r="A23" s="44" t="s">
        <v>9</v>
      </c>
      <c r="B23" s="61">
        <f>Működési!D19+Működési!D26</f>
        <v>29636</v>
      </c>
      <c r="C23" s="49">
        <v>32500</v>
      </c>
      <c r="D23" s="49">
        <v>33000</v>
      </c>
      <c r="E23" s="31"/>
      <c r="F23" s="46"/>
      <c r="G23" s="31"/>
      <c r="H23" s="31"/>
      <c r="I23" s="31"/>
      <c r="J23" s="31"/>
      <c r="K23" s="31"/>
      <c r="L23" s="31"/>
      <c r="M23" s="31"/>
      <c r="N23" s="31"/>
      <c r="O23" s="46"/>
    </row>
    <row r="24" spans="1:15" ht="15.75">
      <c r="A24" s="44" t="s">
        <v>67</v>
      </c>
      <c r="B24" s="49">
        <f>Pénzellátások!C22</f>
        <v>4901</v>
      </c>
      <c r="C24" s="49">
        <v>5300</v>
      </c>
      <c r="D24" s="49">
        <v>5500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6"/>
    </row>
    <row r="25" spans="1:15" ht="15.75">
      <c r="A25" s="44" t="s">
        <v>52</v>
      </c>
      <c r="B25" s="61">
        <f>'Átadott pénzeszközök'!C19</f>
        <v>66360</v>
      </c>
      <c r="C25" s="49">
        <v>68000</v>
      </c>
      <c r="D25" s="49">
        <v>70000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46"/>
    </row>
    <row r="26" spans="1:15" ht="15.75">
      <c r="A26" s="44" t="s">
        <v>75</v>
      </c>
      <c r="B26" s="49">
        <f>Mérleg!E14</f>
        <v>4705</v>
      </c>
      <c r="C26" s="49">
        <v>6000</v>
      </c>
      <c r="D26" s="49">
        <v>4710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6"/>
    </row>
    <row r="27" spans="1:15" ht="15.75">
      <c r="A27" s="47" t="s">
        <v>57</v>
      </c>
      <c r="B27" s="66">
        <f>SUM(B21:B26)</f>
        <v>119850</v>
      </c>
      <c r="C27" s="66">
        <f>SUM(C21:C26)</f>
        <v>126200</v>
      </c>
      <c r="D27" s="66">
        <f>SUM(D21:D26)</f>
        <v>128010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28"/>
      <c r="B28" s="69"/>
      <c r="C28" s="46"/>
      <c r="D28" s="46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>
      <c r="A29" s="59" t="s">
        <v>59</v>
      </c>
      <c r="B29" s="54">
        <v>2014</v>
      </c>
      <c r="C29" s="53">
        <v>2015</v>
      </c>
      <c r="D29" s="53">
        <v>2016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57" customFormat="1" ht="15.75">
      <c r="A30" s="44" t="s">
        <v>150</v>
      </c>
      <c r="B30" s="49">
        <f>'Felhalmozási mérleg'!B16</f>
        <v>25658</v>
      </c>
      <c r="C30" s="49">
        <v>20000</v>
      </c>
      <c r="D30" s="49">
        <v>22000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3" ht="15.75">
      <c r="A31" s="60" t="s">
        <v>61</v>
      </c>
      <c r="B31" s="66">
        <f>SUM(B30:B30)</f>
        <v>25658</v>
      </c>
      <c r="C31" s="66">
        <f>SUM(C30:C30)</f>
        <v>20000</v>
      </c>
      <c r="D31" s="66">
        <f>SUM(D30:D30)</f>
        <v>22000</v>
      </c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>
      <c r="A32" s="52"/>
      <c r="B32" s="46"/>
      <c r="C32" s="46"/>
      <c r="D32" s="46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84" t="s">
        <v>60</v>
      </c>
      <c r="B33" s="54">
        <v>2014</v>
      </c>
      <c r="C33" s="53">
        <v>2015</v>
      </c>
      <c r="D33" s="53">
        <v>2016</v>
      </c>
      <c r="E33" s="28"/>
      <c r="F33" s="28"/>
      <c r="G33" s="28"/>
      <c r="H33" s="28"/>
      <c r="I33" s="28"/>
      <c r="J33" s="28"/>
      <c r="K33" s="28"/>
      <c r="L33" s="28"/>
      <c r="M33" s="28"/>
    </row>
    <row r="34" spans="1:4" ht="15.75">
      <c r="A34" s="44" t="s">
        <v>53</v>
      </c>
      <c r="B34" s="49">
        <f>'Felhalmozási mérleg'!E10</f>
        <v>25658</v>
      </c>
      <c r="C34" s="49">
        <v>16000</v>
      </c>
      <c r="D34" s="49">
        <v>18000</v>
      </c>
    </row>
    <row r="35" spans="1:4" ht="15.75">
      <c r="A35" s="44" t="s">
        <v>54</v>
      </c>
      <c r="B35" s="49">
        <f>'Felhalmozási mérleg'!E14</f>
        <v>0</v>
      </c>
      <c r="C35" s="49">
        <v>4000</v>
      </c>
      <c r="D35" s="49">
        <v>4000</v>
      </c>
    </row>
    <row r="36" spans="1:4" ht="15.75">
      <c r="A36" s="60" t="s">
        <v>62</v>
      </c>
      <c r="B36" s="66">
        <f>SUM(B34:B35)</f>
        <v>25658</v>
      </c>
      <c r="C36" s="66">
        <f>SUM(C34:C35)</f>
        <v>20000</v>
      </c>
      <c r="D36" s="66">
        <f>SUM(D34:D35)</f>
        <v>22000</v>
      </c>
    </row>
    <row r="37" spans="2:4" ht="12.75">
      <c r="B37" s="62"/>
      <c r="C37" s="62"/>
      <c r="D37" s="62"/>
    </row>
    <row r="38" spans="1:4" ht="15.75">
      <c r="A38" s="39" t="s">
        <v>63</v>
      </c>
      <c r="B38" s="66">
        <f>B17+B31</f>
        <v>145508</v>
      </c>
      <c r="C38" s="66">
        <f>C17+C31</f>
        <v>146200</v>
      </c>
      <c r="D38" s="66">
        <f>D17+D31</f>
        <v>150010</v>
      </c>
    </row>
    <row r="39" spans="1:4" ht="15.75">
      <c r="A39" s="48"/>
      <c r="B39" s="68"/>
      <c r="C39" s="68"/>
      <c r="D39" s="68"/>
    </row>
    <row r="40" spans="1:4" ht="15.75">
      <c r="A40" s="39" t="s">
        <v>64</v>
      </c>
      <c r="B40" s="66">
        <f>B27+B36</f>
        <v>145508</v>
      </c>
      <c r="C40" s="66">
        <f>C27+C36</f>
        <v>146200</v>
      </c>
      <c r="D40" s="66">
        <f>D27+D36</f>
        <v>150010</v>
      </c>
    </row>
    <row r="41" spans="1:4" ht="15.75">
      <c r="A41" s="48"/>
      <c r="B41" s="68"/>
      <c r="C41" s="68"/>
      <c r="D41" s="68"/>
    </row>
    <row r="42" spans="1:4" ht="15.75">
      <c r="A42" s="48"/>
      <c r="B42" s="68"/>
      <c r="C42" s="68"/>
      <c r="D42" s="68"/>
    </row>
    <row r="43" spans="1:4" ht="15.75">
      <c r="A43" s="48"/>
      <c r="B43" s="68"/>
      <c r="C43" s="68"/>
      <c r="D43" s="68"/>
    </row>
    <row r="44" spans="1:4" ht="15.75">
      <c r="A44" s="48"/>
      <c r="B44" s="68"/>
      <c r="C44" s="68"/>
      <c r="D44" s="68"/>
    </row>
    <row r="46" spans="1:4" ht="18.75">
      <c r="A46" s="371" t="s">
        <v>146</v>
      </c>
      <c r="B46" s="371"/>
      <c r="C46" s="371"/>
      <c r="D46" s="371"/>
    </row>
  </sheetData>
  <mergeCells count="5">
    <mergeCell ref="A46:D46"/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">
    <tabColor indexed="45"/>
  </sheetPr>
  <dimension ref="A1:X33"/>
  <sheetViews>
    <sheetView workbookViewId="0" topLeftCell="A1">
      <selection activeCell="I1" sqref="I1:O1"/>
    </sheetView>
  </sheetViews>
  <sheetFormatPr defaultColWidth="9.00390625" defaultRowHeight="12.75"/>
  <cols>
    <col min="1" max="1" width="16.375" style="35" customWidth="1"/>
    <col min="2" max="15" width="8.125" style="0" customWidth="1"/>
  </cols>
  <sheetData>
    <row r="1" spans="1:24" ht="15.75">
      <c r="A1" s="33"/>
      <c r="B1" s="28"/>
      <c r="C1" s="28"/>
      <c r="D1" s="29"/>
      <c r="G1" s="28"/>
      <c r="H1" s="28"/>
      <c r="I1" s="370" t="s">
        <v>286</v>
      </c>
      <c r="J1" s="370"/>
      <c r="K1" s="370"/>
      <c r="L1" s="370"/>
      <c r="M1" s="370"/>
      <c r="N1" s="370"/>
      <c r="O1" s="370"/>
      <c r="P1" s="28"/>
      <c r="Q1" s="28"/>
      <c r="R1" s="28"/>
      <c r="S1" s="28"/>
      <c r="T1" s="28"/>
      <c r="U1" s="28"/>
      <c r="V1" s="28"/>
      <c r="W1" s="28"/>
      <c r="X1" s="28"/>
    </row>
    <row r="2" spans="1:24" ht="9.75" customHeight="1">
      <c r="A2" s="3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8.25" customHeight="1">
      <c r="A3" s="3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5.75">
      <c r="A4" s="379" t="s">
        <v>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28"/>
      <c r="Q4" s="28"/>
      <c r="R4" s="28"/>
      <c r="S4" s="28"/>
      <c r="T4" s="28"/>
      <c r="U4" s="28"/>
      <c r="V4" s="28"/>
      <c r="W4" s="28"/>
      <c r="X4" s="28"/>
    </row>
    <row r="5" spans="1:24" ht="15.75">
      <c r="A5" s="379" t="s">
        <v>165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28"/>
      <c r="Q5" s="28"/>
      <c r="R5" s="28"/>
      <c r="S5" s="28"/>
      <c r="T5" s="28"/>
      <c r="U5" s="28"/>
      <c r="V5" s="28"/>
      <c r="W5" s="28"/>
      <c r="X5" s="28"/>
    </row>
    <row r="6" spans="1:24" ht="15.75">
      <c r="A6" s="379" t="s">
        <v>56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28"/>
      <c r="Q6" s="28"/>
      <c r="R6" s="28"/>
      <c r="S6" s="28"/>
      <c r="T6" s="28"/>
      <c r="U6" s="28"/>
      <c r="V6" s="28"/>
      <c r="W6" s="28"/>
      <c r="X6" s="28"/>
    </row>
    <row r="7" spans="1:24" ht="9" customHeigh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5.75">
      <c r="A8" s="37" t="s">
        <v>47</v>
      </c>
      <c r="B8" s="37" t="s">
        <v>48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65</v>
      </c>
      <c r="P8" s="32"/>
      <c r="Q8" s="28"/>
      <c r="R8" s="28"/>
      <c r="S8" s="28"/>
      <c r="T8" s="28"/>
      <c r="U8" s="28"/>
      <c r="V8" s="28"/>
      <c r="W8" s="28"/>
      <c r="X8" s="28"/>
    </row>
    <row r="9" spans="1:24" ht="15.75">
      <c r="A9" s="38" t="s">
        <v>10</v>
      </c>
      <c r="B9" s="40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  <c r="O9" s="41"/>
      <c r="P9" s="28"/>
      <c r="Q9" s="28"/>
      <c r="R9" s="28"/>
      <c r="S9" s="28"/>
      <c r="T9" s="28"/>
      <c r="U9" s="28"/>
      <c r="V9" s="28"/>
      <c r="W9" s="28"/>
      <c r="X9" s="28"/>
    </row>
    <row r="10" spans="1:24" ht="15.75">
      <c r="A10" s="37" t="s">
        <v>49</v>
      </c>
      <c r="B10" s="42">
        <f>Bevételek!C10+Bevételek!C15+Bevételek!C18+Bevételek!C20</f>
        <v>83876</v>
      </c>
      <c r="C10" s="42">
        <v>6989</v>
      </c>
      <c r="D10" s="42">
        <v>6989</v>
      </c>
      <c r="E10" s="42">
        <v>6989</v>
      </c>
      <c r="F10" s="42">
        <v>6989</v>
      </c>
      <c r="G10" s="42">
        <v>6990</v>
      </c>
      <c r="H10" s="42">
        <v>6990</v>
      </c>
      <c r="I10" s="42">
        <v>6990</v>
      </c>
      <c r="J10" s="42">
        <v>6990</v>
      </c>
      <c r="K10" s="42">
        <v>6990</v>
      </c>
      <c r="L10" s="42">
        <v>6990</v>
      </c>
      <c r="M10" s="42">
        <v>6990</v>
      </c>
      <c r="N10" s="42">
        <v>6990</v>
      </c>
      <c r="O10" s="42">
        <f aca="true" t="shared" si="0" ref="O10:O17">SUM(C10:N10)</f>
        <v>83876</v>
      </c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5.75">
      <c r="A11" s="37" t="s">
        <v>86</v>
      </c>
      <c r="B11" s="70">
        <f>Bevételek!C22</f>
        <v>80</v>
      </c>
      <c r="C11" s="42">
        <v>10</v>
      </c>
      <c r="D11" s="42">
        <v>10</v>
      </c>
      <c r="E11" s="42">
        <v>5</v>
      </c>
      <c r="F11" s="42">
        <v>5</v>
      </c>
      <c r="G11" s="42">
        <v>5</v>
      </c>
      <c r="H11" s="42">
        <v>5</v>
      </c>
      <c r="I11" s="42">
        <v>5</v>
      </c>
      <c r="J11" s="42">
        <v>5</v>
      </c>
      <c r="K11" s="42">
        <v>5</v>
      </c>
      <c r="L11" s="42">
        <v>5</v>
      </c>
      <c r="M11" s="42">
        <v>10</v>
      </c>
      <c r="N11" s="42">
        <v>10</v>
      </c>
      <c r="O11" s="42">
        <f t="shared" si="0"/>
        <v>80</v>
      </c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.75">
      <c r="A12" s="37" t="s">
        <v>151</v>
      </c>
      <c r="B12" s="42">
        <v>1460</v>
      </c>
      <c r="C12" s="42">
        <v>122</v>
      </c>
      <c r="D12" s="42">
        <v>122</v>
      </c>
      <c r="E12" s="42">
        <v>122</v>
      </c>
      <c r="F12" s="42">
        <v>122</v>
      </c>
      <c r="G12" s="42">
        <v>122</v>
      </c>
      <c r="H12" s="42">
        <v>122</v>
      </c>
      <c r="I12" s="42">
        <v>122</v>
      </c>
      <c r="J12" s="42">
        <v>122</v>
      </c>
      <c r="K12" s="42">
        <v>121</v>
      </c>
      <c r="L12" s="42">
        <v>121</v>
      </c>
      <c r="M12" s="42">
        <v>121</v>
      </c>
      <c r="N12" s="42">
        <v>121</v>
      </c>
      <c r="O12" s="42">
        <f t="shared" si="0"/>
        <v>1460</v>
      </c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.75">
      <c r="A13" s="37" t="s">
        <v>152</v>
      </c>
      <c r="B13" s="42">
        <f>Bevételek!C28</f>
        <v>3300</v>
      </c>
      <c r="C13" s="42">
        <v>275</v>
      </c>
      <c r="D13" s="42">
        <v>275</v>
      </c>
      <c r="E13" s="42">
        <v>275</v>
      </c>
      <c r="F13" s="42">
        <v>275</v>
      </c>
      <c r="G13" s="42">
        <v>275</v>
      </c>
      <c r="H13" s="42">
        <v>275</v>
      </c>
      <c r="I13" s="42">
        <v>275</v>
      </c>
      <c r="J13" s="42">
        <v>275</v>
      </c>
      <c r="K13" s="42">
        <v>275</v>
      </c>
      <c r="L13" s="42">
        <v>275</v>
      </c>
      <c r="M13" s="42">
        <v>275</v>
      </c>
      <c r="N13" s="42">
        <v>275</v>
      </c>
      <c r="O13" s="42">
        <f t="shared" si="0"/>
        <v>3300</v>
      </c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>
      <c r="A14" s="37" t="s">
        <v>153</v>
      </c>
      <c r="B14" s="42">
        <f>Bevételek!C32+Bevételek!C35+Bevételek!C39-'előirányzat felh. terv'!B15</f>
        <v>31134</v>
      </c>
      <c r="C14" s="42">
        <v>200</v>
      </c>
      <c r="D14" s="42">
        <v>300</v>
      </c>
      <c r="E14" s="42">
        <v>12000</v>
      </c>
      <c r="F14" s="42">
        <v>1800</v>
      </c>
      <c r="G14" s="42">
        <v>850</v>
      </c>
      <c r="H14" s="42">
        <v>500</v>
      </c>
      <c r="I14" s="42">
        <v>300</v>
      </c>
      <c r="J14" s="42">
        <v>233</v>
      </c>
      <c r="K14" s="42">
        <v>12000</v>
      </c>
      <c r="L14" s="42">
        <v>1800</v>
      </c>
      <c r="M14" s="42">
        <v>851</v>
      </c>
      <c r="N14" s="42">
        <v>300</v>
      </c>
      <c r="O14" s="42">
        <f t="shared" si="0"/>
        <v>31134</v>
      </c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.75">
      <c r="A15" s="86" t="s">
        <v>154</v>
      </c>
      <c r="B15" s="42">
        <f>'Felhalmozási mérleg'!B16-B16</f>
        <v>16157</v>
      </c>
      <c r="C15" s="42">
        <v>200</v>
      </c>
      <c r="D15" s="42">
        <v>200</v>
      </c>
      <c r="E15" s="42">
        <v>6300</v>
      </c>
      <c r="F15" s="42">
        <v>800</v>
      </c>
      <c r="G15" s="42">
        <v>400</v>
      </c>
      <c r="H15" s="42">
        <v>200</v>
      </c>
      <c r="I15" s="42">
        <v>200</v>
      </c>
      <c r="J15" s="42">
        <v>157</v>
      </c>
      <c r="K15" s="42">
        <v>6300</v>
      </c>
      <c r="L15" s="42">
        <v>800</v>
      </c>
      <c r="M15" s="42">
        <v>400</v>
      </c>
      <c r="N15" s="42">
        <v>200</v>
      </c>
      <c r="O15" s="42">
        <f t="shared" si="0"/>
        <v>16157</v>
      </c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.75">
      <c r="A16" s="86" t="s">
        <v>181</v>
      </c>
      <c r="B16" s="42">
        <v>9501</v>
      </c>
      <c r="C16" s="42">
        <v>9000</v>
      </c>
      <c r="D16" s="42"/>
      <c r="E16" s="42"/>
      <c r="F16" s="42"/>
      <c r="G16" s="42"/>
      <c r="H16" s="42">
        <v>501</v>
      </c>
      <c r="I16" s="42"/>
      <c r="J16" s="42"/>
      <c r="K16" s="42"/>
      <c r="L16" s="42"/>
      <c r="M16" s="42"/>
      <c r="N16" s="42"/>
      <c r="O16" s="42">
        <f t="shared" si="0"/>
        <v>9501</v>
      </c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.75">
      <c r="A17" s="43" t="s">
        <v>50</v>
      </c>
      <c r="B17" s="71">
        <f>SUM(B10:B16)</f>
        <v>145508</v>
      </c>
      <c r="C17" s="71">
        <f aca="true" t="shared" si="1" ref="C17:N17">SUM(C10:C16)</f>
        <v>16796</v>
      </c>
      <c r="D17" s="71">
        <f t="shared" si="1"/>
        <v>7896</v>
      </c>
      <c r="E17" s="71">
        <f t="shared" si="1"/>
        <v>25691</v>
      </c>
      <c r="F17" s="71">
        <f t="shared" si="1"/>
        <v>9991</v>
      </c>
      <c r="G17" s="71">
        <f t="shared" si="1"/>
        <v>8642</v>
      </c>
      <c r="H17" s="71">
        <f t="shared" si="1"/>
        <v>8593</v>
      </c>
      <c r="I17" s="71">
        <f t="shared" si="1"/>
        <v>7892</v>
      </c>
      <c r="J17" s="71">
        <f t="shared" si="1"/>
        <v>7782</v>
      </c>
      <c r="K17" s="71">
        <f t="shared" si="1"/>
        <v>25691</v>
      </c>
      <c r="L17" s="71">
        <f t="shared" si="1"/>
        <v>9991</v>
      </c>
      <c r="M17" s="71">
        <f t="shared" si="1"/>
        <v>8647</v>
      </c>
      <c r="N17" s="71">
        <f t="shared" si="1"/>
        <v>7896</v>
      </c>
      <c r="O17" s="71">
        <f t="shared" si="0"/>
        <v>145508</v>
      </c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0.5" customHeight="1">
      <c r="A18" s="37"/>
      <c r="B18" s="41"/>
      <c r="C18" s="42"/>
      <c r="D18" s="41"/>
      <c r="E18" s="41"/>
      <c r="F18" s="42"/>
      <c r="G18" s="41"/>
      <c r="H18" s="41"/>
      <c r="I18" s="41"/>
      <c r="J18" s="41"/>
      <c r="K18" s="41"/>
      <c r="L18" s="41"/>
      <c r="M18" s="41"/>
      <c r="N18" s="41"/>
      <c r="O18" s="41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.75">
      <c r="A19" s="38" t="s">
        <v>16</v>
      </c>
      <c r="B19" s="41"/>
      <c r="C19" s="42"/>
      <c r="D19" s="41"/>
      <c r="E19" s="41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5.75">
      <c r="A20" s="86" t="s">
        <v>51</v>
      </c>
      <c r="B20" s="42">
        <f>Működési!D12</f>
        <v>11453</v>
      </c>
      <c r="C20" s="42">
        <v>954</v>
      </c>
      <c r="D20" s="42">
        <v>954</v>
      </c>
      <c r="E20" s="42">
        <v>954</v>
      </c>
      <c r="F20" s="42">
        <v>954</v>
      </c>
      <c r="G20" s="42">
        <v>954</v>
      </c>
      <c r="H20" s="42">
        <v>954</v>
      </c>
      <c r="I20" s="42">
        <v>954</v>
      </c>
      <c r="J20" s="42">
        <v>955</v>
      </c>
      <c r="K20" s="42">
        <v>955</v>
      </c>
      <c r="L20" s="42">
        <v>955</v>
      </c>
      <c r="M20" s="42">
        <v>955</v>
      </c>
      <c r="N20" s="42">
        <v>955</v>
      </c>
      <c r="O20" s="42">
        <f aca="true" t="shared" si="2" ref="O20:O27">SUM(C20:N20)</f>
        <v>11453</v>
      </c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>
      <c r="A21" s="86" t="s">
        <v>8</v>
      </c>
      <c r="B21" s="42">
        <f>Működési!D16</f>
        <v>2795</v>
      </c>
      <c r="C21" s="42">
        <v>232</v>
      </c>
      <c r="D21" s="42">
        <v>233</v>
      </c>
      <c r="E21" s="42">
        <v>233</v>
      </c>
      <c r="F21" s="42">
        <v>233</v>
      </c>
      <c r="G21" s="42">
        <v>233</v>
      </c>
      <c r="H21" s="42">
        <v>233</v>
      </c>
      <c r="I21" s="42">
        <v>233</v>
      </c>
      <c r="J21" s="42">
        <v>233</v>
      </c>
      <c r="K21" s="42">
        <v>233</v>
      </c>
      <c r="L21" s="42">
        <v>233</v>
      </c>
      <c r="M21" s="42">
        <v>233</v>
      </c>
      <c r="N21" s="42">
        <v>233</v>
      </c>
      <c r="O21" s="42">
        <f t="shared" si="2"/>
        <v>2795</v>
      </c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>
      <c r="A22" s="86" t="s">
        <v>9</v>
      </c>
      <c r="B22" s="70">
        <f>Működési!D19+Működési!D26</f>
        <v>29636</v>
      </c>
      <c r="C22" s="42">
        <v>2469</v>
      </c>
      <c r="D22" s="42">
        <v>2469</v>
      </c>
      <c r="E22" s="42">
        <v>2469</v>
      </c>
      <c r="F22" s="42">
        <v>2469</v>
      </c>
      <c r="G22" s="42">
        <v>2470</v>
      </c>
      <c r="H22" s="42">
        <v>2470</v>
      </c>
      <c r="I22" s="42">
        <v>2470</v>
      </c>
      <c r="J22" s="42">
        <v>2470</v>
      </c>
      <c r="K22" s="42">
        <v>2470</v>
      </c>
      <c r="L22" s="42">
        <v>2470</v>
      </c>
      <c r="M22" s="42">
        <v>2470</v>
      </c>
      <c r="N22" s="42">
        <v>2470</v>
      </c>
      <c r="O22" s="42">
        <f t="shared" si="2"/>
        <v>29636</v>
      </c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>
      <c r="A23" s="86" t="s">
        <v>67</v>
      </c>
      <c r="B23" s="42">
        <f>Pénzellátások!C22</f>
        <v>4901</v>
      </c>
      <c r="C23" s="42">
        <v>409</v>
      </c>
      <c r="D23" s="42">
        <v>409</v>
      </c>
      <c r="E23" s="42">
        <v>409</v>
      </c>
      <c r="F23" s="42">
        <v>409</v>
      </c>
      <c r="G23" s="41">
        <v>409</v>
      </c>
      <c r="H23" s="41">
        <v>408</v>
      </c>
      <c r="I23" s="41">
        <v>408</v>
      </c>
      <c r="J23" s="41">
        <v>408</v>
      </c>
      <c r="K23" s="41">
        <v>408</v>
      </c>
      <c r="L23" s="41">
        <v>408</v>
      </c>
      <c r="M23" s="41">
        <v>408</v>
      </c>
      <c r="N23" s="41">
        <v>408</v>
      </c>
      <c r="O23" s="42">
        <f t="shared" si="2"/>
        <v>4901</v>
      </c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>
      <c r="A24" s="86" t="s">
        <v>52</v>
      </c>
      <c r="B24" s="70">
        <f>'Átadott pénzeszközök'!C19</f>
        <v>66360</v>
      </c>
      <c r="C24" s="42">
        <v>5530</v>
      </c>
      <c r="D24" s="42">
        <v>5530</v>
      </c>
      <c r="E24" s="42">
        <v>5530</v>
      </c>
      <c r="F24" s="42">
        <v>5530</v>
      </c>
      <c r="G24" s="42">
        <v>5530</v>
      </c>
      <c r="H24" s="42">
        <v>5530</v>
      </c>
      <c r="I24" s="42">
        <v>5530</v>
      </c>
      <c r="J24" s="42">
        <v>5530</v>
      </c>
      <c r="K24" s="42">
        <v>5530</v>
      </c>
      <c r="L24" s="42">
        <v>5530</v>
      </c>
      <c r="M24" s="42">
        <v>5530</v>
      </c>
      <c r="N24" s="42">
        <v>5530</v>
      </c>
      <c r="O24" s="42">
        <f t="shared" si="2"/>
        <v>66360</v>
      </c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>
      <c r="A25" s="86" t="s">
        <v>155</v>
      </c>
      <c r="B25" s="42">
        <f>'Felhalmozási mérleg'!E10</f>
        <v>25658</v>
      </c>
      <c r="C25" s="41">
        <v>4658</v>
      </c>
      <c r="D25" s="41"/>
      <c r="E25" s="41">
        <v>5000</v>
      </c>
      <c r="F25" s="41">
        <v>5000</v>
      </c>
      <c r="G25" s="41">
        <v>5000</v>
      </c>
      <c r="H25" s="41"/>
      <c r="I25" s="41"/>
      <c r="J25" s="41"/>
      <c r="K25" s="41">
        <v>6000</v>
      </c>
      <c r="L25" s="41"/>
      <c r="M25" s="41"/>
      <c r="N25" s="41"/>
      <c r="O25" s="42">
        <f t="shared" si="2"/>
        <v>25658</v>
      </c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>
      <c r="A26" s="87" t="s">
        <v>157</v>
      </c>
      <c r="B26" s="82">
        <f>'Felhalmozási mérleg'!E14</f>
        <v>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42">
        <f t="shared" si="2"/>
        <v>0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>
      <c r="A27" s="87" t="s">
        <v>74</v>
      </c>
      <c r="B27" s="82">
        <f>Mérleg!E14</f>
        <v>4705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>
        <v>4705</v>
      </c>
      <c r="O27" s="42">
        <f t="shared" si="2"/>
        <v>4705</v>
      </c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thickBot="1">
      <c r="A28" s="88" t="s">
        <v>2</v>
      </c>
      <c r="B28" s="85">
        <f aca="true" t="shared" si="3" ref="B28:N28">SUM(B20:B27)</f>
        <v>145508</v>
      </c>
      <c r="C28" s="85">
        <f t="shared" si="3"/>
        <v>14252</v>
      </c>
      <c r="D28" s="85">
        <f t="shared" si="3"/>
        <v>9595</v>
      </c>
      <c r="E28" s="85">
        <f t="shared" si="3"/>
        <v>14595</v>
      </c>
      <c r="F28" s="85">
        <f t="shared" si="3"/>
        <v>14595</v>
      </c>
      <c r="G28" s="85">
        <f t="shared" si="3"/>
        <v>14596</v>
      </c>
      <c r="H28" s="85">
        <f t="shared" si="3"/>
        <v>9595</v>
      </c>
      <c r="I28" s="85">
        <f t="shared" si="3"/>
        <v>9595</v>
      </c>
      <c r="J28" s="85">
        <f t="shared" si="3"/>
        <v>9596</v>
      </c>
      <c r="K28" s="85">
        <f t="shared" si="3"/>
        <v>15596</v>
      </c>
      <c r="L28" s="85">
        <f t="shared" si="3"/>
        <v>9596</v>
      </c>
      <c r="M28" s="85">
        <f t="shared" si="3"/>
        <v>9596</v>
      </c>
      <c r="N28" s="85">
        <f t="shared" si="3"/>
        <v>14301</v>
      </c>
      <c r="O28" s="85">
        <f>SUM(C28:N28)</f>
        <v>145508</v>
      </c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7.25" thickBot="1" thickTop="1">
      <c r="A29" s="89" t="s">
        <v>55</v>
      </c>
      <c r="B29" s="90">
        <f aca="true" t="shared" si="4" ref="B29:O29">B17-B28</f>
        <v>0</v>
      </c>
      <c r="C29" s="90">
        <f t="shared" si="4"/>
        <v>2544</v>
      </c>
      <c r="D29" s="90">
        <f t="shared" si="4"/>
        <v>-1699</v>
      </c>
      <c r="E29" s="90">
        <f t="shared" si="4"/>
        <v>11096</v>
      </c>
      <c r="F29" s="90">
        <f t="shared" si="4"/>
        <v>-4604</v>
      </c>
      <c r="G29" s="90">
        <f t="shared" si="4"/>
        <v>-5954</v>
      </c>
      <c r="H29" s="90">
        <f t="shared" si="4"/>
        <v>-1002</v>
      </c>
      <c r="I29" s="90">
        <f t="shared" si="4"/>
        <v>-1703</v>
      </c>
      <c r="J29" s="90">
        <f t="shared" si="4"/>
        <v>-1814</v>
      </c>
      <c r="K29" s="90">
        <f t="shared" si="4"/>
        <v>10095</v>
      </c>
      <c r="L29" s="90">
        <f t="shared" si="4"/>
        <v>395</v>
      </c>
      <c r="M29" s="90">
        <f t="shared" si="4"/>
        <v>-949</v>
      </c>
      <c r="N29" s="90">
        <f t="shared" si="4"/>
        <v>-6405</v>
      </c>
      <c r="O29" s="91">
        <f t="shared" si="4"/>
        <v>0</v>
      </c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7.25" thickBot="1" thickTop="1">
      <c r="A30" s="89" t="s">
        <v>182</v>
      </c>
      <c r="B30" s="90"/>
      <c r="C30" s="90">
        <v>2544</v>
      </c>
      <c r="D30" s="90">
        <v>845</v>
      </c>
      <c r="E30" s="90">
        <v>11941</v>
      </c>
      <c r="F30" s="90">
        <v>7337</v>
      </c>
      <c r="G30" s="90">
        <v>1383</v>
      </c>
      <c r="H30" s="90">
        <v>381</v>
      </c>
      <c r="I30" s="90">
        <v>-1322</v>
      </c>
      <c r="J30" s="90">
        <v>-3136</v>
      </c>
      <c r="K30" s="90">
        <v>6959</v>
      </c>
      <c r="L30" s="90">
        <v>7354</v>
      </c>
      <c r="M30" s="90">
        <v>6405</v>
      </c>
      <c r="N30" s="90">
        <v>0</v>
      </c>
      <c r="O30" s="91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0.5" customHeight="1" thickTop="1">
      <c r="A31" s="34"/>
      <c r="B31" s="31"/>
      <c r="C31" s="31"/>
      <c r="D31" s="31"/>
      <c r="E31" s="31"/>
      <c r="F31" s="31"/>
      <c r="G31" s="3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>
      <c r="A32" s="379" t="s">
        <v>156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5" ht="11.25" customHeight="1"/>
  </sheetData>
  <mergeCells count="5">
    <mergeCell ref="I1:O1"/>
    <mergeCell ref="A32:O32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G45"/>
  <sheetViews>
    <sheetView workbookViewId="0" topLeftCell="A1">
      <selection activeCell="B9" sqref="B9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3" width="9.125" style="242" customWidth="1"/>
    <col min="4" max="4" width="10.75390625" style="242" bestFit="1" customWidth="1"/>
    <col min="5" max="16384" width="9.125" style="242" customWidth="1"/>
  </cols>
  <sheetData>
    <row r="1" spans="2:7" ht="15.75">
      <c r="B1" s="399" t="s">
        <v>287</v>
      </c>
      <c r="C1" s="399"/>
      <c r="D1" s="399"/>
      <c r="E1" s="399"/>
      <c r="F1" s="244"/>
      <c r="G1" s="244"/>
    </row>
    <row r="2" spans="1:5" ht="11.25" customHeight="1">
      <c r="A2" s="245"/>
      <c r="B2" s="246"/>
      <c r="C2" s="246"/>
      <c r="D2" s="246"/>
      <c r="E2" s="246"/>
    </row>
    <row r="3" spans="1:5" ht="20.25">
      <c r="A3" s="400" t="s">
        <v>127</v>
      </c>
      <c r="B3" s="400"/>
      <c r="C3" s="400"/>
      <c r="D3" s="400"/>
      <c r="E3" s="400"/>
    </row>
    <row r="4" spans="1:5" ht="20.25">
      <c r="A4" s="400" t="s">
        <v>165</v>
      </c>
      <c r="B4" s="400"/>
      <c r="C4" s="400"/>
      <c r="D4" s="400"/>
      <c r="E4" s="400"/>
    </row>
    <row r="5" spans="1:5" ht="18.75">
      <c r="A5" s="245"/>
      <c r="B5" s="247"/>
      <c r="C5" s="247"/>
      <c r="D5" s="247"/>
      <c r="E5" s="247"/>
    </row>
    <row r="6" spans="1:5" ht="18.75">
      <c r="A6" s="248"/>
      <c r="B6" s="249" t="s">
        <v>1</v>
      </c>
      <c r="C6" s="401" t="s">
        <v>164</v>
      </c>
      <c r="D6" s="402"/>
      <c r="E6" s="403"/>
    </row>
    <row r="7" spans="1:5" ht="18.75">
      <c r="A7" s="250">
        <v>1</v>
      </c>
      <c r="B7" s="251" t="s">
        <v>51</v>
      </c>
      <c r="C7" s="252"/>
      <c r="D7" s="253">
        <f>SUM(D8:D11)</f>
        <v>7071</v>
      </c>
      <c r="E7" s="254"/>
    </row>
    <row r="8" spans="1:5" ht="18.75">
      <c r="A8" s="255"/>
      <c r="B8" s="256" t="s">
        <v>187</v>
      </c>
      <c r="C8" s="259"/>
      <c r="D8" s="260">
        <v>4980</v>
      </c>
      <c r="E8" s="261"/>
    </row>
    <row r="9" spans="1:5" ht="18.75">
      <c r="A9" s="255"/>
      <c r="B9" s="256" t="s">
        <v>290</v>
      </c>
      <c r="C9" s="259"/>
      <c r="D9" s="260">
        <v>1494</v>
      </c>
      <c r="E9" s="261"/>
    </row>
    <row r="10" spans="1:5" ht="18.75">
      <c r="A10" s="255"/>
      <c r="B10" s="256" t="s">
        <v>188</v>
      </c>
      <c r="C10" s="259"/>
      <c r="D10" s="260">
        <v>147</v>
      </c>
      <c r="E10" s="261"/>
    </row>
    <row r="11" spans="1:5" ht="18.75">
      <c r="A11" s="255"/>
      <c r="B11" s="256" t="s">
        <v>189</v>
      </c>
      <c r="C11" s="259"/>
      <c r="D11" s="260">
        <v>450</v>
      </c>
      <c r="E11" s="261"/>
    </row>
    <row r="12" spans="1:5" ht="18.75">
      <c r="A12" s="250">
        <v>2</v>
      </c>
      <c r="B12" s="251" t="s">
        <v>8</v>
      </c>
      <c r="C12" s="252"/>
      <c r="D12" s="253">
        <f>SUM(D13:D14)</f>
        <v>1803</v>
      </c>
      <c r="E12" s="254"/>
    </row>
    <row r="13" spans="1:5" ht="18.75">
      <c r="A13" s="255"/>
      <c r="B13" s="256" t="s">
        <v>112</v>
      </c>
      <c r="C13" s="259"/>
      <c r="D13" s="260">
        <v>1750</v>
      </c>
      <c r="E13" s="261"/>
    </row>
    <row r="14" spans="1:5" ht="18.75">
      <c r="A14" s="262"/>
      <c r="B14" s="263" t="s">
        <v>190</v>
      </c>
      <c r="C14" s="259"/>
      <c r="D14" s="260">
        <v>53</v>
      </c>
      <c r="E14" s="261"/>
    </row>
    <row r="15" spans="1:5" ht="18.75">
      <c r="A15" s="250">
        <v>3</v>
      </c>
      <c r="B15" s="251" t="s">
        <v>191</v>
      </c>
      <c r="C15" s="252"/>
      <c r="D15" s="253">
        <f>SUM(D16:D22)</f>
        <v>2220</v>
      </c>
      <c r="E15" s="254"/>
    </row>
    <row r="16" spans="1:5" ht="19.5">
      <c r="A16" s="264"/>
      <c r="B16" s="256" t="s">
        <v>192</v>
      </c>
      <c r="C16" s="265"/>
      <c r="D16" s="260">
        <v>30</v>
      </c>
      <c r="E16" s="266"/>
    </row>
    <row r="17" spans="1:5" ht="19.5">
      <c r="A17" s="264"/>
      <c r="B17" s="256" t="s">
        <v>193</v>
      </c>
      <c r="C17" s="265"/>
      <c r="D17" s="260">
        <v>850</v>
      </c>
      <c r="E17" s="266"/>
    </row>
    <row r="18" spans="1:5" ht="19.5">
      <c r="A18" s="264"/>
      <c r="B18" s="256" t="s">
        <v>194</v>
      </c>
      <c r="C18" s="265"/>
      <c r="D18" s="260">
        <v>10</v>
      </c>
      <c r="E18" s="266"/>
    </row>
    <row r="19" spans="1:5" ht="19.5">
      <c r="A19" s="264"/>
      <c r="B19" s="256" t="s">
        <v>195</v>
      </c>
      <c r="C19" s="265"/>
      <c r="D19" s="260">
        <v>1100</v>
      </c>
      <c r="E19" s="266"/>
    </row>
    <row r="20" spans="1:5" ht="18.75">
      <c r="A20" s="255"/>
      <c r="B20" s="256" t="s">
        <v>196</v>
      </c>
      <c r="C20" s="259"/>
      <c r="D20" s="260">
        <v>30</v>
      </c>
      <c r="E20" s="261"/>
    </row>
    <row r="21" spans="1:5" ht="18.75">
      <c r="A21" s="255"/>
      <c r="B21" s="256" t="s">
        <v>197</v>
      </c>
      <c r="C21" s="259"/>
      <c r="D21" s="260">
        <v>150</v>
      </c>
      <c r="E21" s="261"/>
    </row>
    <row r="22" spans="1:5" ht="18.75">
      <c r="A22" s="255"/>
      <c r="B22" s="256" t="s">
        <v>198</v>
      </c>
      <c r="C22" s="259"/>
      <c r="D22" s="260">
        <v>50</v>
      </c>
      <c r="E22" s="261"/>
    </row>
    <row r="23" spans="1:5" ht="18.75">
      <c r="A23" s="250">
        <v>4</v>
      </c>
      <c r="B23" s="251" t="s">
        <v>116</v>
      </c>
      <c r="C23" s="252"/>
      <c r="D23" s="253">
        <f>SUM(D24:D34)</f>
        <v>10770</v>
      </c>
      <c r="E23" s="254"/>
    </row>
    <row r="24" spans="1:5" ht="18.75">
      <c r="A24" s="255"/>
      <c r="B24" s="256" t="s">
        <v>199</v>
      </c>
      <c r="C24" s="259"/>
      <c r="D24" s="260">
        <v>530</v>
      </c>
      <c r="E24" s="261"/>
    </row>
    <row r="25" spans="1:5" ht="18.75">
      <c r="A25" s="255"/>
      <c r="B25" s="256" t="s">
        <v>200</v>
      </c>
      <c r="C25" s="259"/>
      <c r="D25" s="260">
        <v>200</v>
      </c>
      <c r="E25" s="261"/>
    </row>
    <row r="26" spans="1:5" ht="18.75">
      <c r="A26" s="255"/>
      <c r="B26" s="256" t="s">
        <v>201</v>
      </c>
      <c r="C26" s="259"/>
      <c r="D26" s="260">
        <v>550</v>
      </c>
      <c r="E26" s="261"/>
    </row>
    <row r="27" spans="1:5" ht="18.75">
      <c r="A27" s="255"/>
      <c r="B27" s="256" t="s">
        <v>202</v>
      </c>
      <c r="C27" s="259"/>
      <c r="D27" s="260">
        <v>270</v>
      </c>
      <c r="E27" s="261"/>
    </row>
    <row r="28" spans="1:5" ht="18.75">
      <c r="A28" s="255"/>
      <c r="B28" s="256" t="s">
        <v>203</v>
      </c>
      <c r="C28" s="259"/>
      <c r="D28" s="260">
        <v>500</v>
      </c>
      <c r="E28" s="261"/>
    </row>
    <row r="29" spans="1:5" ht="18.75">
      <c r="A29" s="255"/>
      <c r="B29" s="256" t="s">
        <v>204</v>
      </c>
      <c r="C29" s="259"/>
      <c r="D29" s="260">
        <v>700</v>
      </c>
      <c r="E29" s="261"/>
    </row>
    <row r="30" spans="1:5" ht="18.75">
      <c r="A30" s="255"/>
      <c r="B30" s="256" t="s">
        <v>205</v>
      </c>
      <c r="C30" s="259"/>
      <c r="D30" s="260">
        <v>3600</v>
      </c>
      <c r="E30" s="261"/>
    </row>
    <row r="31" spans="1:5" ht="18.75">
      <c r="A31" s="255"/>
      <c r="B31" s="256" t="s">
        <v>206</v>
      </c>
      <c r="C31" s="259"/>
      <c r="D31" s="260">
        <v>150</v>
      </c>
      <c r="E31" s="261"/>
    </row>
    <row r="32" spans="1:5" ht="18.75">
      <c r="A32" s="255"/>
      <c r="B32" s="256" t="s">
        <v>207</v>
      </c>
      <c r="C32" s="259"/>
      <c r="D32" s="260">
        <v>170</v>
      </c>
      <c r="E32" s="261"/>
    </row>
    <row r="33" spans="1:5" ht="18.75">
      <c r="A33" s="255"/>
      <c r="B33" s="256" t="s">
        <v>208</v>
      </c>
      <c r="C33" s="259"/>
      <c r="D33" s="260">
        <v>1500</v>
      </c>
      <c r="E33" s="261"/>
    </row>
    <row r="34" spans="1:5" ht="18.75">
      <c r="A34" s="267"/>
      <c r="B34" s="268" t="s">
        <v>209</v>
      </c>
      <c r="C34" s="269"/>
      <c r="D34" s="270">
        <v>2600</v>
      </c>
      <c r="E34" s="271"/>
    </row>
    <row r="35" spans="1:5" ht="18.75">
      <c r="A35" s="255">
        <v>5</v>
      </c>
      <c r="B35" s="272" t="s">
        <v>210</v>
      </c>
      <c r="C35" s="259"/>
      <c r="D35" s="273">
        <f>SUM(D36:D43)</f>
        <v>8870</v>
      </c>
      <c r="E35" s="261"/>
    </row>
    <row r="36" spans="1:6" ht="18.75">
      <c r="A36" s="255"/>
      <c r="B36" s="256" t="s">
        <v>211</v>
      </c>
      <c r="C36" s="274"/>
      <c r="D36" s="260">
        <v>4050</v>
      </c>
      <c r="E36" s="261"/>
      <c r="F36" s="275"/>
    </row>
    <row r="37" spans="1:5" ht="18.75">
      <c r="A37" s="255"/>
      <c r="B37" s="256" t="s">
        <v>212</v>
      </c>
      <c r="C37" s="259"/>
      <c r="D37" s="260">
        <v>50</v>
      </c>
      <c r="E37" s="261"/>
    </row>
    <row r="38" spans="1:5" ht="18.75">
      <c r="A38" s="255"/>
      <c r="B38" s="256" t="s">
        <v>213</v>
      </c>
      <c r="C38" s="259"/>
      <c r="D38" s="260">
        <v>520</v>
      </c>
      <c r="E38" s="261"/>
    </row>
    <row r="39" spans="1:5" ht="18.75">
      <c r="A39" s="255"/>
      <c r="B39" s="256" t="s">
        <v>119</v>
      </c>
      <c r="C39" s="259"/>
      <c r="D39" s="260">
        <v>2000</v>
      </c>
      <c r="E39" s="261"/>
    </row>
    <row r="40" spans="1:5" ht="18.75">
      <c r="A40" s="255"/>
      <c r="B40" s="256" t="s">
        <v>214</v>
      </c>
      <c r="C40" s="259"/>
      <c r="D40" s="260">
        <v>600</v>
      </c>
      <c r="E40" s="261"/>
    </row>
    <row r="41" spans="1:5" ht="18.75">
      <c r="A41" s="255"/>
      <c r="B41" s="256" t="s">
        <v>215</v>
      </c>
      <c r="C41" s="259"/>
      <c r="D41" s="260">
        <v>1600</v>
      </c>
      <c r="E41" s="261"/>
    </row>
    <row r="42" spans="1:5" ht="18.75">
      <c r="A42" s="255"/>
      <c r="B42" s="256" t="s">
        <v>216</v>
      </c>
      <c r="C42" s="259"/>
      <c r="D42" s="260">
        <v>0</v>
      </c>
      <c r="E42" s="261"/>
    </row>
    <row r="43" spans="1:5" ht="18.75">
      <c r="A43" s="276"/>
      <c r="B43" s="268" t="s">
        <v>217</v>
      </c>
      <c r="C43" s="269"/>
      <c r="D43" s="270">
        <v>50</v>
      </c>
      <c r="E43" s="271"/>
    </row>
    <row r="44" spans="1:5" ht="21">
      <c r="A44" s="277"/>
      <c r="B44" s="278" t="s">
        <v>70</v>
      </c>
      <c r="C44" s="279"/>
      <c r="D44" s="280">
        <f>D7+D12+D15+D23+D35</f>
        <v>30734</v>
      </c>
      <c r="E44" s="281"/>
    </row>
    <row r="45" spans="1:7" ht="18.75">
      <c r="A45" s="398" t="s">
        <v>218</v>
      </c>
      <c r="B45" s="398"/>
      <c r="C45" s="398"/>
      <c r="D45" s="398"/>
      <c r="E45" s="398"/>
      <c r="F45" s="283"/>
      <c r="G45" s="283"/>
    </row>
  </sheetData>
  <mergeCells count="5">
    <mergeCell ref="A45:E45"/>
    <mergeCell ref="B1:E1"/>
    <mergeCell ref="A3:E3"/>
    <mergeCell ref="A4:E4"/>
    <mergeCell ref="C6:E6"/>
  </mergeCells>
  <printOptions horizontalCentered="1"/>
  <pageMargins left="0.5905511811023623" right="0.7874015748031497" top="0.984251968503937" bottom="0.984251968503937" header="0.5118110236220472" footer="0.5118110236220472"/>
  <pageSetup horizontalDpi="120" verticalDpi="12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E40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6" customWidth="1"/>
    <col min="2" max="2" width="54.75390625" style="246" customWidth="1"/>
    <col min="3" max="3" width="9.125" style="246" customWidth="1"/>
    <col min="4" max="4" width="9.875" style="246" customWidth="1"/>
    <col min="5" max="16384" width="9.125" style="246" customWidth="1"/>
  </cols>
  <sheetData>
    <row r="1" spans="2:5" ht="18.75">
      <c r="B1" s="399" t="s">
        <v>288</v>
      </c>
      <c r="C1" s="399"/>
      <c r="D1" s="399"/>
      <c r="E1" s="399"/>
    </row>
    <row r="3" spans="1:5" ht="18.75">
      <c r="A3" s="398" t="s">
        <v>219</v>
      </c>
      <c r="B3" s="398"/>
      <c r="C3" s="398"/>
      <c r="D3" s="398"/>
      <c r="E3" s="398"/>
    </row>
    <row r="4" spans="1:5" ht="18.75">
      <c r="A4" s="398" t="s">
        <v>165</v>
      </c>
      <c r="B4" s="398"/>
      <c r="C4" s="398"/>
      <c r="D4" s="398"/>
      <c r="E4" s="398"/>
    </row>
    <row r="7" spans="1:5" ht="18.75">
      <c r="A7" s="284"/>
      <c r="B7" s="285" t="s">
        <v>1</v>
      </c>
      <c r="C7" s="404" t="s">
        <v>164</v>
      </c>
      <c r="D7" s="404"/>
      <c r="E7" s="405"/>
    </row>
    <row r="8" spans="1:5" ht="18.75">
      <c r="A8" s="284">
        <v>1</v>
      </c>
      <c r="B8" s="251" t="s">
        <v>51</v>
      </c>
      <c r="C8" s="286"/>
      <c r="D8" s="287">
        <f>SUM(D9:D12)</f>
        <v>2312</v>
      </c>
      <c r="E8" s="288"/>
    </row>
    <row r="9" spans="1:5" ht="18.75">
      <c r="A9" s="289"/>
      <c r="B9" s="182" t="s">
        <v>110</v>
      </c>
      <c r="C9" s="290"/>
      <c r="D9" s="291">
        <v>1852</v>
      </c>
      <c r="E9" s="292"/>
    </row>
    <row r="10" spans="1:5" ht="18.75">
      <c r="A10" s="289"/>
      <c r="B10" s="182" t="s">
        <v>220</v>
      </c>
      <c r="C10" s="290"/>
      <c r="D10" s="291">
        <v>385</v>
      </c>
      <c r="E10" s="292"/>
    </row>
    <row r="11" spans="1:5" ht="18.75">
      <c r="A11" s="289"/>
      <c r="B11" s="182" t="s">
        <v>221</v>
      </c>
      <c r="C11" s="290"/>
      <c r="D11" s="291">
        <v>60</v>
      </c>
      <c r="E11" s="292"/>
    </row>
    <row r="12" spans="1:5" ht="18.75">
      <c r="A12" s="289"/>
      <c r="B12" s="182" t="s">
        <v>222</v>
      </c>
      <c r="C12" s="290"/>
      <c r="D12" s="291">
        <v>15</v>
      </c>
      <c r="E12" s="292"/>
    </row>
    <row r="13" spans="1:5" ht="18.75">
      <c r="A13" s="284">
        <v>2</v>
      </c>
      <c r="B13" s="251" t="s">
        <v>8</v>
      </c>
      <c r="C13" s="286"/>
      <c r="D13" s="287">
        <f>SUM(D14:D15)</f>
        <v>522</v>
      </c>
      <c r="E13" s="288"/>
    </row>
    <row r="14" spans="1:5" ht="18.75">
      <c r="A14" s="289"/>
      <c r="B14" s="182" t="s">
        <v>112</v>
      </c>
      <c r="C14" s="293"/>
      <c r="D14" s="291">
        <v>500</v>
      </c>
      <c r="E14" s="292"/>
    </row>
    <row r="15" spans="1:5" ht="18.75">
      <c r="A15" s="289"/>
      <c r="B15" s="186" t="s">
        <v>113</v>
      </c>
      <c r="C15" s="290"/>
      <c r="D15" s="291">
        <v>22</v>
      </c>
      <c r="E15" s="292"/>
    </row>
    <row r="16" spans="1:5" ht="18.75">
      <c r="A16" s="284">
        <v>3</v>
      </c>
      <c r="B16" s="251" t="s">
        <v>191</v>
      </c>
      <c r="C16" s="286"/>
      <c r="D16" s="287">
        <f>SUM(D17:D18)</f>
        <v>45</v>
      </c>
      <c r="E16" s="288"/>
    </row>
    <row r="17" spans="1:5" ht="18.75">
      <c r="A17" s="289"/>
      <c r="B17" s="256" t="s">
        <v>193</v>
      </c>
      <c r="C17" s="290"/>
      <c r="D17" s="291">
        <v>5</v>
      </c>
      <c r="E17" s="292"/>
    </row>
    <row r="18" spans="1:5" ht="18.75">
      <c r="A18" s="289"/>
      <c r="B18" s="256" t="s">
        <v>223</v>
      </c>
      <c r="C18" s="290"/>
      <c r="D18" s="291">
        <v>40</v>
      </c>
      <c r="E18" s="292"/>
    </row>
    <row r="19" spans="1:5" ht="18.75">
      <c r="A19" s="284">
        <v>4</v>
      </c>
      <c r="B19" s="251" t="s">
        <v>116</v>
      </c>
      <c r="C19" s="286"/>
      <c r="D19" s="287">
        <f>SUM(D20:D28)</f>
        <v>922</v>
      </c>
      <c r="E19" s="288"/>
    </row>
    <row r="20" spans="1:5" ht="18.75">
      <c r="A20" s="289"/>
      <c r="B20" s="256" t="s">
        <v>199</v>
      </c>
      <c r="C20" s="290"/>
      <c r="D20" s="291">
        <v>10</v>
      </c>
      <c r="E20" s="292"/>
    </row>
    <row r="21" spans="1:5" ht="18.75">
      <c r="A21" s="289"/>
      <c r="B21" s="256" t="s">
        <v>224</v>
      </c>
      <c r="C21" s="290"/>
      <c r="D21" s="291">
        <v>67</v>
      </c>
      <c r="E21" s="292"/>
    </row>
    <row r="22" spans="1:5" ht="18.75">
      <c r="A22" s="289"/>
      <c r="B22" s="256" t="s">
        <v>225</v>
      </c>
      <c r="C22" s="290"/>
      <c r="D22" s="291">
        <v>0</v>
      </c>
      <c r="E22" s="292"/>
    </row>
    <row r="23" spans="1:5" ht="18.75">
      <c r="A23" s="289"/>
      <c r="B23" s="256" t="s">
        <v>203</v>
      </c>
      <c r="C23" s="290"/>
      <c r="D23" s="291">
        <v>0</v>
      </c>
      <c r="E23" s="292"/>
    </row>
    <row r="24" spans="1:5" ht="18.75">
      <c r="A24" s="289"/>
      <c r="B24" s="256" t="s">
        <v>204</v>
      </c>
      <c r="C24" s="290"/>
      <c r="D24" s="291">
        <v>450</v>
      </c>
      <c r="E24" s="292"/>
    </row>
    <row r="25" spans="1:5" ht="18.75">
      <c r="A25" s="289"/>
      <c r="B25" s="256" t="s">
        <v>206</v>
      </c>
      <c r="C25" s="290"/>
      <c r="D25" s="291">
        <v>280</v>
      </c>
      <c r="E25" s="292"/>
    </row>
    <row r="26" spans="1:5" ht="18.75">
      <c r="A26" s="289"/>
      <c r="B26" s="256" t="s">
        <v>226</v>
      </c>
      <c r="C26" s="290"/>
      <c r="D26" s="291">
        <v>15</v>
      </c>
      <c r="E26" s="292"/>
    </row>
    <row r="27" spans="1:5" ht="18.75">
      <c r="A27" s="289"/>
      <c r="B27" s="256" t="s">
        <v>227</v>
      </c>
      <c r="C27" s="290"/>
      <c r="D27" s="291">
        <v>50</v>
      </c>
      <c r="E27" s="292"/>
    </row>
    <row r="28" spans="1:5" ht="18.75">
      <c r="A28" s="289"/>
      <c r="B28" s="256" t="s">
        <v>228</v>
      </c>
      <c r="C28" s="290"/>
      <c r="D28" s="291">
        <v>50</v>
      </c>
      <c r="E28" s="292"/>
    </row>
    <row r="29" spans="1:5" ht="18.75">
      <c r="A29" s="284">
        <v>5</v>
      </c>
      <c r="B29" s="251" t="s">
        <v>210</v>
      </c>
      <c r="C29" s="286"/>
      <c r="D29" s="287">
        <f>SUM(D30:D33)</f>
        <v>381</v>
      </c>
      <c r="E29" s="294"/>
    </row>
    <row r="30" spans="1:5" ht="18.75">
      <c r="A30" s="289"/>
      <c r="B30" s="256" t="s">
        <v>211</v>
      </c>
      <c r="C30" s="290"/>
      <c r="D30" s="291">
        <v>261</v>
      </c>
      <c r="E30" s="292"/>
    </row>
    <row r="31" spans="1:5" ht="18.75">
      <c r="A31" s="289"/>
      <c r="B31" s="256" t="s">
        <v>212</v>
      </c>
      <c r="C31" s="290"/>
      <c r="D31" s="291">
        <v>20</v>
      </c>
      <c r="E31" s="292"/>
    </row>
    <row r="32" spans="1:5" ht="18.75">
      <c r="A32" s="289"/>
      <c r="B32" s="256" t="s">
        <v>229</v>
      </c>
      <c r="C32" s="290"/>
      <c r="D32" s="291">
        <v>0</v>
      </c>
      <c r="E32" s="292"/>
    </row>
    <row r="33" spans="1:5" ht="18.75">
      <c r="A33" s="295"/>
      <c r="B33" s="268" t="s">
        <v>230</v>
      </c>
      <c r="C33" s="296"/>
      <c r="D33" s="297">
        <v>100</v>
      </c>
      <c r="E33" s="298"/>
    </row>
    <row r="34" spans="1:5" ht="20.25">
      <c r="A34" s="295"/>
      <c r="B34" s="299" t="s">
        <v>70</v>
      </c>
      <c r="C34" s="300"/>
      <c r="D34" s="301">
        <f>D8+D13+D16+D19+D29</f>
        <v>4182</v>
      </c>
      <c r="E34" s="298"/>
    </row>
    <row r="36" spans="2:4" ht="18.75">
      <c r="B36" s="302"/>
      <c r="C36" s="302"/>
      <c r="D36" s="302"/>
    </row>
    <row r="40" spans="1:5" ht="18.75">
      <c r="A40" s="398" t="s">
        <v>231</v>
      </c>
      <c r="B40" s="398"/>
      <c r="C40" s="398"/>
      <c r="D40" s="398"/>
      <c r="E40" s="398"/>
    </row>
  </sheetData>
  <mergeCells count="5">
    <mergeCell ref="A40:E40"/>
    <mergeCell ref="B1:E1"/>
    <mergeCell ref="A3:E3"/>
    <mergeCell ref="A4:E4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E40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16384" width="9.125" style="242" customWidth="1"/>
  </cols>
  <sheetData>
    <row r="1" spans="2:5" ht="15.75">
      <c r="B1" s="399" t="s">
        <v>289</v>
      </c>
      <c r="C1" s="399"/>
      <c r="D1" s="399"/>
      <c r="E1" s="399"/>
    </row>
    <row r="2" spans="1:5" ht="18.75">
      <c r="A2" s="246"/>
      <c r="B2" s="246"/>
      <c r="C2" s="246"/>
      <c r="D2" s="246"/>
      <c r="E2" s="246"/>
    </row>
    <row r="3" spans="1:5" ht="18.75">
      <c r="A3" s="398" t="s">
        <v>183</v>
      </c>
      <c r="B3" s="398"/>
      <c r="C3" s="398"/>
      <c r="D3" s="398"/>
      <c r="E3" s="398"/>
    </row>
    <row r="4" spans="1:5" ht="18.75">
      <c r="A4" s="398" t="s">
        <v>165</v>
      </c>
      <c r="B4" s="398"/>
      <c r="C4" s="398"/>
      <c r="D4" s="398"/>
      <c r="E4" s="398"/>
    </row>
    <row r="5" spans="1:5" ht="18.75">
      <c r="A5" s="246"/>
      <c r="B5" s="247"/>
      <c r="C5" s="247"/>
      <c r="D5" s="247"/>
      <c r="E5" s="247"/>
    </row>
    <row r="6" spans="1:5" ht="18.75">
      <c r="A6" s="246"/>
      <c r="B6" s="246"/>
      <c r="C6" s="246"/>
      <c r="D6" s="246"/>
      <c r="E6" s="246"/>
    </row>
    <row r="7" spans="1:5" ht="18.75">
      <c r="A7" s="303"/>
      <c r="B7" s="285" t="s">
        <v>1</v>
      </c>
      <c r="C7" s="406" t="s">
        <v>164</v>
      </c>
      <c r="D7" s="404"/>
      <c r="E7" s="405"/>
    </row>
    <row r="8" spans="1:5" ht="18.75">
      <c r="A8" s="304">
        <v>1</v>
      </c>
      <c r="B8" s="251" t="s">
        <v>51</v>
      </c>
      <c r="C8" s="286"/>
      <c r="D8" s="287">
        <f>SUM(D9:D12)</f>
        <v>1470</v>
      </c>
      <c r="E8" s="288"/>
    </row>
    <row r="9" spans="1:5" ht="18.75">
      <c r="A9" s="305"/>
      <c r="B9" s="256" t="s">
        <v>232</v>
      </c>
      <c r="C9" s="290"/>
      <c r="D9" s="291">
        <v>0</v>
      </c>
      <c r="E9" s="292"/>
    </row>
    <row r="10" spans="1:5" ht="18.75">
      <c r="A10" s="305"/>
      <c r="B10" s="256" t="s">
        <v>233</v>
      </c>
      <c r="C10" s="290"/>
      <c r="D10" s="291">
        <v>1440</v>
      </c>
      <c r="E10" s="292"/>
    </row>
    <row r="11" spans="1:5" ht="18.75">
      <c r="A11" s="305"/>
      <c r="B11" s="256" t="s">
        <v>234</v>
      </c>
      <c r="C11" s="290"/>
      <c r="D11" s="291">
        <v>30</v>
      </c>
      <c r="E11" s="292"/>
    </row>
    <row r="12" spans="1:5" ht="18.75">
      <c r="A12" s="306"/>
      <c r="B12" s="268" t="s">
        <v>221</v>
      </c>
      <c r="C12" s="296"/>
      <c r="D12" s="297">
        <v>0</v>
      </c>
      <c r="E12" s="298"/>
    </row>
    <row r="13" spans="1:5" ht="18.75">
      <c r="A13" s="307">
        <v>2</v>
      </c>
      <c r="B13" s="251" t="s">
        <v>8</v>
      </c>
      <c r="C13" s="286"/>
      <c r="D13" s="287">
        <f>SUM(D14:D15)</f>
        <v>389</v>
      </c>
      <c r="E13" s="288"/>
    </row>
    <row r="14" spans="1:5" ht="18.75">
      <c r="A14" s="308"/>
      <c r="B14" s="182" t="s">
        <v>112</v>
      </c>
      <c r="C14" s="293"/>
      <c r="D14" s="291">
        <v>389</v>
      </c>
      <c r="E14" s="292"/>
    </row>
    <row r="15" spans="1:5" ht="18.75">
      <c r="A15" s="305"/>
      <c r="B15" s="186" t="s">
        <v>113</v>
      </c>
      <c r="C15" s="290"/>
      <c r="D15" s="291">
        <v>0</v>
      </c>
      <c r="E15" s="292"/>
    </row>
    <row r="16" spans="1:5" ht="18.75">
      <c r="A16" s="304">
        <v>3</v>
      </c>
      <c r="B16" s="251" t="s">
        <v>191</v>
      </c>
      <c r="C16" s="286"/>
      <c r="D16" s="287">
        <f>SUM(D17:D20)</f>
        <v>70</v>
      </c>
      <c r="E16" s="288"/>
    </row>
    <row r="17" spans="1:5" ht="18.75">
      <c r="A17" s="289"/>
      <c r="B17" s="256" t="s">
        <v>235</v>
      </c>
      <c r="C17" s="290"/>
      <c r="D17" s="291">
        <v>20</v>
      </c>
      <c r="E17" s="292"/>
    </row>
    <row r="18" spans="1:5" ht="18.75">
      <c r="A18" s="289"/>
      <c r="B18" s="256" t="s">
        <v>236</v>
      </c>
      <c r="C18" s="290"/>
      <c r="D18" s="291">
        <v>10</v>
      </c>
      <c r="E18" s="292"/>
    </row>
    <row r="19" spans="1:5" ht="18.75">
      <c r="A19" s="289"/>
      <c r="B19" s="256" t="s">
        <v>237</v>
      </c>
      <c r="C19" s="290"/>
      <c r="D19" s="291">
        <v>20</v>
      </c>
      <c r="E19" s="292"/>
    </row>
    <row r="20" spans="1:5" ht="18.75">
      <c r="A20" s="295"/>
      <c r="B20" s="268" t="s">
        <v>223</v>
      </c>
      <c r="C20" s="296"/>
      <c r="D20" s="297">
        <v>20</v>
      </c>
      <c r="E20" s="298"/>
    </row>
    <row r="21" spans="1:5" ht="18.75">
      <c r="A21" s="304">
        <v>4</v>
      </c>
      <c r="B21" s="251" t="s">
        <v>116</v>
      </c>
      <c r="C21" s="286"/>
      <c r="D21" s="287">
        <f>SUM(D22:D28)</f>
        <v>263</v>
      </c>
      <c r="E21" s="288"/>
    </row>
    <row r="22" spans="1:5" ht="18.75">
      <c r="A22" s="289"/>
      <c r="B22" s="256" t="s">
        <v>199</v>
      </c>
      <c r="C22" s="290"/>
      <c r="D22" s="291">
        <v>50</v>
      </c>
      <c r="E22" s="292"/>
    </row>
    <row r="23" spans="1:5" ht="18.75">
      <c r="A23" s="289"/>
      <c r="B23" s="256" t="s">
        <v>200</v>
      </c>
      <c r="C23" s="290"/>
      <c r="D23" s="291">
        <v>0</v>
      </c>
      <c r="E23" s="292"/>
    </row>
    <row r="24" spans="1:5" ht="18.75">
      <c r="A24" s="289"/>
      <c r="B24" s="256" t="s">
        <v>204</v>
      </c>
      <c r="C24" s="290"/>
      <c r="D24" s="291">
        <v>100</v>
      </c>
      <c r="E24" s="292"/>
    </row>
    <row r="25" spans="1:5" ht="18.75">
      <c r="A25" s="289"/>
      <c r="B25" s="256" t="s">
        <v>206</v>
      </c>
      <c r="C25" s="290"/>
      <c r="D25" s="291">
        <v>40</v>
      </c>
      <c r="E25" s="292"/>
    </row>
    <row r="26" spans="1:5" ht="18.75">
      <c r="A26" s="289"/>
      <c r="B26" s="256" t="s">
        <v>207</v>
      </c>
      <c r="C26" s="290"/>
      <c r="D26" s="291">
        <v>20</v>
      </c>
      <c r="E26" s="292"/>
    </row>
    <row r="27" spans="1:5" ht="18.75">
      <c r="A27" s="289"/>
      <c r="B27" s="256" t="s">
        <v>238</v>
      </c>
      <c r="C27" s="290"/>
      <c r="D27" s="260">
        <v>50</v>
      </c>
      <c r="E27" s="292"/>
    </row>
    <row r="28" spans="1:5" ht="18.75">
      <c r="A28" s="295"/>
      <c r="B28" s="309" t="s">
        <v>209</v>
      </c>
      <c r="C28" s="310"/>
      <c r="D28" s="291">
        <v>3</v>
      </c>
      <c r="E28" s="298"/>
    </row>
    <row r="29" spans="1:5" ht="18.75">
      <c r="A29" s="304">
        <v>5</v>
      </c>
      <c r="B29" s="251" t="s">
        <v>210</v>
      </c>
      <c r="C29" s="286"/>
      <c r="D29" s="287">
        <f>D30+D31</f>
        <v>105</v>
      </c>
      <c r="E29" s="288"/>
    </row>
    <row r="30" spans="1:5" ht="18.75">
      <c r="A30" s="289"/>
      <c r="B30" s="263" t="s">
        <v>211</v>
      </c>
      <c r="C30" s="290"/>
      <c r="D30" s="291">
        <v>90</v>
      </c>
      <c r="E30" s="292"/>
    </row>
    <row r="31" spans="1:5" ht="18.75">
      <c r="A31" s="295"/>
      <c r="B31" s="311" t="s">
        <v>212</v>
      </c>
      <c r="C31" s="296"/>
      <c r="D31" s="297">
        <v>15</v>
      </c>
      <c r="E31" s="298"/>
    </row>
    <row r="32" spans="1:5" ht="20.25">
      <c r="A32" s="312"/>
      <c r="B32" s="278" t="s">
        <v>70</v>
      </c>
      <c r="C32" s="313"/>
      <c r="D32" s="314">
        <f>D8+D13+D16+D21+D29</f>
        <v>2297</v>
      </c>
      <c r="E32" s="315"/>
    </row>
    <row r="40" spans="1:5" ht="18.75">
      <c r="A40" s="398" t="s">
        <v>239</v>
      </c>
      <c r="B40" s="398"/>
      <c r="C40" s="398"/>
      <c r="D40" s="398"/>
      <c r="E40" s="398"/>
    </row>
  </sheetData>
  <mergeCells count="5">
    <mergeCell ref="A40:E40"/>
    <mergeCell ref="B1:E1"/>
    <mergeCell ref="A3:E3"/>
    <mergeCell ref="A4:E4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8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16384" width="9.125" style="242" customWidth="1"/>
  </cols>
  <sheetData>
    <row r="1" spans="2:5" ht="15.75">
      <c r="B1" s="399" t="s">
        <v>291</v>
      </c>
      <c r="C1" s="399"/>
      <c r="D1" s="399"/>
      <c r="E1" s="399"/>
    </row>
    <row r="2" spans="2:5" ht="15.75">
      <c r="B2" s="243"/>
      <c r="C2" s="243"/>
      <c r="D2" s="243"/>
      <c r="E2" s="243"/>
    </row>
    <row r="3" spans="1:9" ht="19.5">
      <c r="A3" s="246"/>
      <c r="B3" s="316"/>
      <c r="C3" s="316"/>
      <c r="D3" s="316"/>
      <c r="E3" s="316"/>
      <c r="F3" s="316"/>
      <c r="G3" s="316"/>
      <c r="H3" s="316"/>
      <c r="I3" s="246"/>
    </row>
    <row r="4" spans="1:9" ht="18.75">
      <c r="A4" s="398" t="s">
        <v>240</v>
      </c>
      <c r="B4" s="398"/>
      <c r="C4" s="398"/>
      <c r="D4" s="398"/>
      <c r="E4" s="398"/>
      <c r="F4" s="283"/>
      <c r="G4" s="283"/>
      <c r="H4" s="283"/>
      <c r="I4" s="246"/>
    </row>
    <row r="5" spans="1:9" ht="18.75">
      <c r="A5" s="398" t="s">
        <v>165</v>
      </c>
      <c r="B5" s="398"/>
      <c r="C5" s="398"/>
      <c r="D5" s="398"/>
      <c r="E5" s="398"/>
      <c r="F5" s="317"/>
      <c r="G5" s="246"/>
      <c r="H5" s="246"/>
      <c r="I5" s="246"/>
    </row>
    <row r="6" spans="1:9" ht="18.75">
      <c r="A6" s="246"/>
      <c r="B6" s="247"/>
      <c r="C6" s="247"/>
      <c r="D6" s="247"/>
      <c r="E6" s="247"/>
      <c r="F6" s="246"/>
      <c r="G6" s="246"/>
      <c r="H6" s="246"/>
      <c r="I6" s="246"/>
    </row>
    <row r="7" spans="1:9" ht="18.75">
      <c r="A7" s="246"/>
      <c r="B7" s="246"/>
      <c r="C7" s="246"/>
      <c r="D7" s="246"/>
      <c r="E7" s="246"/>
      <c r="F7" s="246"/>
      <c r="G7" s="246"/>
      <c r="H7" s="246"/>
      <c r="I7" s="246"/>
    </row>
    <row r="8" spans="1:9" ht="18.75">
      <c r="A8" s="318"/>
      <c r="B8" s="249" t="s">
        <v>1</v>
      </c>
      <c r="C8" s="407" t="s">
        <v>164</v>
      </c>
      <c r="D8" s="408"/>
      <c r="E8" s="409"/>
      <c r="F8" s="246"/>
      <c r="G8" s="246"/>
      <c r="H8" s="246"/>
      <c r="I8" s="246"/>
    </row>
    <row r="9" spans="1:9" ht="18.75">
      <c r="A9" s="320">
        <v>1</v>
      </c>
      <c r="B9" s="294" t="s">
        <v>116</v>
      </c>
      <c r="C9" s="286"/>
      <c r="D9" s="287">
        <f>SUM(D10:D10)</f>
        <v>180</v>
      </c>
      <c r="E9" s="288"/>
      <c r="F9" s="246"/>
      <c r="G9" s="246"/>
      <c r="H9" s="246"/>
      <c r="I9" s="246"/>
    </row>
    <row r="10" spans="1:9" ht="18.75">
      <c r="A10" s="321"/>
      <c r="B10" s="292" t="s">
        <v>241</v>
      </c>
      <c r="C10" s="290"/>
      <c r="D10" s="291">
        <v>180</v>
      </c>
      <c r="E10" s="292"/>
      <c r="F10" s="246"/>
      <c r="G10" s="246"/>
      <c r="H10" s="246"/>
      <c r="I10" s="246"/>
    </row>
    <row r="11" spans="1:9" ht="18.75">
      <c r="A11" s="320">
        <v>2</v>
      </c>
      <c r="B11" s="294" t="s">
        <v>210</v>
      </c>
      <c r="C11" s="286"/>
      <c r="D11" s="287">
        <f>D12</f>
        <v>49</v>
      </c>
      <c r="E11" s="288"/>
      <c r="F11" s="246"/>
      <c r="G11" s="246"/>
      <c r="H11" s="246"/>
      <c r="I11" s="246"/>
    </row>
    <row r="12" spans="1:9" ht="18.75">
      <c r="A12" s="322"/>
      <c r="B12" s="298" t="s">
        <v>211</v>
      </c>
      <c r="C12" s="296"/>
      <c r="D12" s="297">
        <v>49</v>
      </c>
      <c r="E12" s="298"/>
      <c r="F12" s="246"/>
      <c r="G12" s="246"/>
      <c r="H12" s="246"/>
      <c r="I12" s="246"/>
    </row>
    <row r="13" spans="1:9" ht="20.25">
      <c r="A13" s="323"/>
      <c r="B13" s="324" t="s">
        <v>242</v>
      </c>
      <c r="C13" s="313"/>
      <c r="D13" s="314">
        <f>D9+D11</f>
        <v>229</v>
      </c>
      <c r="E13" s="325"/>
      <c r="F13" s="317"/>
      <c r="G13" s="317"/>
      <c r="H13" s="246"/>
      <c r="I13" s="246"/>
    </row>
    <row r="14" spans="6:9" ht="18.75">
      <c r="F14" s="246"/>
      <c r="G14" s="246"/>
      <c r="H14" s="246"/>
      <c r="I14" s="246"/>
    </row>
    <row r="15" spans="6:9" ht="18.75">
      <c r="F15" s="246"/>
      <c r="G15" s="246"/>
      <c r="H15" s="246"/>
      <c r="I15" s="246"/>
    </row>
    <row r="16" spans="6:9" ht="18.75">
      <c r="F16" s="246"/>
      <c r="G16" s="246"/>
      <c r="H16" s="246"/>
      <c r="I16" s="246"/>
    </row>
    <row r="17" spans="6:9" ht="18.75">
      <c r="F17" s="246"/>
      <c r="G17" s="246"/>
      <c r="H17" s="246"/>
      <c r="I17" s="246"/>
    </row>
    <row r="18" spans="6:9" ht="18.75">
      <c r="F18" s="317"/>
      <c r="G18" s="317"/>
      <c r="H18" s="246"/>
      <c r="I18" s="246"/>
    </row>
    <row r="19" spans="1:9" ht="18.75">
      <c r="A19" s="246"/>
      <c r="B19" s="246"/>
      <c r="C19" s="246"/>
      <c r="D19" s="246"/>
      <c r="E19" s="246"/>
      <c r="F19" s="246"/>
      <c r="G19" s="246"/>
      <c r="H19" s="246"/>
      <c r="I19" s="246"/>
    </row>
    <row r="20" spans="1:9" ht="18.75">
      <c r="A20" s="246"/>
      <c r="B20" s="246"/>
      <c r="C20" s="246"/>
      <c r="D20" s="246"/>
      <c r="E20" s="246"/>
      <c r="F20" s="246"/>
      <c r="G20" s="246"/>
      <c r="H20" s="246"/>
      <c r="I20" s="246"/>
    </row>
    <row r="21" spans="1:9" ht="18.75">
      <c r="A21" s="246"/>
      <c r="B21" s="246"/>
      <c r="C21" s="246"/>
      <c r="D21" s="246"/>
      <c r="E21" s="246"/>
      <c r="F21" s="246"/>
      <c r="G21" s="246"/>
      <c r="H21" s="246"/>
      <c r="I21" s="246"/>
    </row>
    <row r="22" spans="1:9" ht="18.75">
      <c r="A22" s="246"/>
      <c r="B22" s="246"/>
      <c r="C22" s="246"/>
      <c r="D22" s="246"/>
      <c r="E22" s="246"/>
      <c r="F22" s="246"/>
      <c r="G22" s="246"/>
      <c r="H22" s="246"/>
      <c r="I22" s="246"/>
    </row>
    <row r="23" spans="1:9" ht="18.75">
      <c r="A23" s="246"/>
      <c r="B23" s="246"/>
      <c r="C23" s="246"/>
      <c r="D23" s="246"/>
      <c r="E23" s="246"/>
      <c r="F23" s="246"/>
      <c r="G23" s="246"/>
      <c r="H23" s="246"/>
      <c r="I23" s="246"/>
    </row>
    <row r="24" spans="1:9" ht="18.75">
      <c r="A24" s="317"/>
      <c r="B24" s="317"/>
      <c r="C24" s="317"/>
      <c r="D24" s="317"/>
      <c r="E24" s="317"/>
      <c r="F24" s="317"/>
      <c r="G24" s="317"/>
      <c r="H24" s="246"/>
      <c r="I24" s="246"/>
    </row>
    <row r="25" spans="1:9" ht="18.75">
      <c r="A25" s="246"/>
      <c r="B25" s="246"/>
      <c r="C25" s="246"/>
      <c r="D25" s="246"/>
      <c r="E25" s="246"/>
      <c r="F25" s="246"/>
      <c r="G25" s="246"/>
      <c r="H25" s="246"/>
      <c r="I25" s="246"/>
    </row>
    <row r="26" spans="1:9" ht="18.75">
      <c r="A26" s="246"/>
      <c r="B26" s="246"/>
      <c r="C26" s="246"/>
      <c r="D26" s="246"/>
      <c r="E26" s="246"/>
      <c r="F26" s="246"/>
      <c r="G26" s="246"/>
      <c r="H26" s="246"/>
      <c r="I26" s="246"/>
    </row>
    <row r="27" spans="1:9" ht="18.75">
      <c r="A27" s="246"/>
      <c r="B27" s="246"/>
      <c r="C27" s="246"/>
      <c r="D27" s="246"/>
      <c r="E27" s="246"/>
      <c r="F27" s="246"/>
      <c r="G27" s="246"/>
      <c r="H27" s="246"/>
      <c r="I27" s="246"/>
    </row>
    <row r="28" spans="1:9" ht="18.75">
      <c r="A28" s="246"/>
      <c r="B28" s="246"/>
      <c r="C28" s="246"/>
      <c r="D28" s="246"/>
      <c r="E28" s="246"/>
      <c r="F28" s="246"/>
      <c r="G28" s="246"/>
      <c r="H28" s="246"/>
      <c r="I28" s="246"/>
    </row>
    <row r="29" spans="1:9" ht="19.5">
      <c r="A29" s="246"/>
      <c r="B29" s="326"/>
      <c r="C29" s="326"/>
      <c r="D29" s="326"/>
      <c r="E29" s="326"/>
      <c r="F29" s="326"/>
      <c r="G29" s="326"/>
      <c r="H29" s="246"/>
      <c r="I29" s="246"/>
    </row>
    <row r="30" spans="1:9" ht="18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8.75">
      <c r="A31" s="246"/>
      <c r="B31" s="246"/>
      <c r="C31" s="246"/>
      <c r="D31" s="246"/>
      <c r="E31" s="246"/>
      <c r="F31" s="246"/>
      <c r="G31" s="246"/>
      <c r="H31" s="246"/>
      <c r="I31" s="246"/>
    </row>
    <row r="32" spans="1:9" ht="18.75">
      <c r="A32" s="246"/>
      <c r="B32" s="246"/>
      <c r="C32" s="246"/>
      <c r="D32" s="246"/>
      <c r="E32" s="246"/>
      <c r="F32" s="246"/>
      <c r="G32" s="246"/>
      <c r="H32" s="246"/>
      <c r="I32" s="246"/>
    </row>
    <row r="33" spans="1:9" ht="18.75">
      <c r="A33" s="246"/>
      <c r="B33" s="246"/>
      <c r="C33" s="246"/>
      <c r="D33" s="246"/>
      <c r="E33" s="246"/>
      <c r="F33" s="246"/>
      <c r="G33" s="246"/>
      <c r="H33" s="246"/>
      <c r="I33" s="246"/>
    </row>
    <row r="34" spans="1:9" ht="18.75">
      <c r="A34" s="246"/>
      <c r="B34" s="246"/>
      <c r="C34" s="246"/>
      <c r="D34" s="246"/>
      <c r="E34" s="246"/>
      <c r="F34" s="246"/>
      <c r="G34" s="246"/>
      <c r="H34" s="246"/>
      <c r="I34" s="246"/>
    </row>
    <row r="35" spans="1:9" ht="18.75">
      <c r="A35" s="246"/>
      <c r="B35" s="246"/>
      <c r="C35" s="246"/>
      <c r="D35" s="246"/>
      <c r="E35" s="246"/>
      <c r="F35" s="246"/>
      <c r="G35" s="246"/>
      <c r="H35" s="246"/>
      <c r="I35" s="246"/>
    </row>
    <row r="36" spans="1:9" ht="18.75">
      <c r="A36" s="246"/>
      <c r="B36" s="246"/>
      <c r="C36" s="246"/>
      <c r="D36" s="246"/>
      <c r="E36" s="246"/>
      <c r="F36" s="246"/>
      <c r="G36" s="246"/>
      <c r="H36" s="246"/>
      <c r="I36" s="246"/>
    </row>
    <row r="37" spans="1:9" ht="18.75">
      <c r="A37" s="246"/>
      <c r="B37" s="246"/>
      <c r="C37" s="246"/>
      <c r="D37" s="246"/>
      <c r="E37" s="246"/>
      <c r="F37" s="246"/>
      <c r="G37" s="246"/>
      <c r="H37" s="246"/>
      <c r="I37" s="246"/>
    </row>
    <row r="38" spans="1:5" ht="18.75">
      <c r="A38" s="398" t="s">
        <v>243</v>
      </c>
      <c r="B38" s="398"/>
      <c r="C38" s="398"/>
      <c r="D38" s="398"/>
      <c r="E38" s="398"/>
    </row>
  </sheetData>
  <mergeCells count="5">
    <mergeCell ref="A38:E38"/>
    <mergeCell ref="B1:E1"/>
    <mergeCell ref="A4:E4"/>
    <mergeCell ref="A5:E5"/>
    <mergeCell ref="C8:E8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40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16384" width="9.125" style="242" customWidth="1"/>
  </cols>
  <sheetData>
    <row r="1" spans="2:5" ht="15.75">
      <c r="B1" s="399" t="s">
        <v>292</v>
      </c>
      <c r="C1" s="399"/>
      <c r="D1" s="399"/>
      <c r="E1" s="399"/>
    </row>
    <row r="2" spans="2:5" ht="15.75">
      <c r="B2" s="243"/>
      <c r="C2" s="243"/>
      <c r="D2" s="243"/>
      <c r="E2" s="243"/>
    </row>
    <row r="3" spans="1:9" ht="19.5">
      <c r="A3" s="246"/>
      <c r="B3" s="316"/>
      <c r="C3" s="316"/>
      <c r="D3" s="316"/>
      <c r="E3" s="316"/>
      <c r="F3" s="316"/>
      <c r="G3" s="316"/>
      <c r="H3" s="316"/>
      <c r="I3" s="246"/>
    </row>
    <row r="4" spans="1:9" ht="18.75">
      <c r="A4" s="398" t="s">
        <v>138</v>
      </c>
      <c r="B4" s="398"/>
      <c r="C4" s="398"/>
      <c r="D4" s="398"/>
      <c r="E4" s="398"/>
      <c r="F4" s="283"/>
      <c r="G4" s="283"/>
      <c r="H4" s="283"/>
      <c r="I4" s="246"/>
    </row>
    <row r="5" spans="1:9" ht="18.75">
      <c r="A5" s="398" t="s">
        <v>165</v>
      </c>
      <c r="B5" s="398"/>
      <c r="C5" s="398"/>
      <c r="D5" s="398"/>
      <c r="E5" s="398"/>
      <c r="F5" s="317"/>
      <c r="G5" s="246"/>
      <c r="H5" s="246"/>
      <c r="I5" s="246"/>
    </row>
    <row r="6" spans="1:9" ht="18.75">
      <c r="A6" s="246"/>
      <c r="B6" s="247"/>
      <c r="C6" s="247"/>
      <c r="D6" s="247"/>
      <c r="E6" s="247"/>
      <c r="F6" s="246"/>
      <c r="G6" s="246"/>
      <c r="H6" s="246"/>
      <c r="I6" s="246"/>
    </row>
    <row r="7" spans="1:9" ht="18.75">
      <c r="A7" s="246"/>
      <c r="B7" s="246"/>
      <c r="C7" s="246"/>
      <c r="D7" s="246"/>
      <c r="E7" s="246"/>
      <c r="F7" s="246"/>
      <c r="G7" s="246"/>
      <c r="H7" s="246"/>
      <c r="I7" s="246"/>
    </row>
    <row r="8" spans="1:9" ht="18.75">
      <c r="A8" s="318"/>
      <c r="B8" s="249" t="s">
        <v>1</v>
      </c>
      <c r="C8" s="407" t="s">
        <v>164</v>
      </c>
      <c r="D8" s="408"/>
      <c r="E8" s="409"/>
      <c r="F8" s="246"/>
      <c r="G8" s="246"/>
      <c r="H8" s="246"/>
      <c r="I8" s="246"/>
    </row>
    <row r="9" spans="1:9" ht="18.75">
      <c r="A9" s="320">
        <v>1</v>
      </c>
      <c r="B9" s="294" t="s">
        <v>116</v>
      </c>
      <c r="C9" s="286"/>
      <c r="D9" s="287">
        <f>SUM(D10:D12)</f>
        <v>3885</v>
      </c>
      <c r="E9" s="288"/>
      <c r="F9" s="246"/>
      <c r="G9" s="246"/>
      <c r="H9" s="246"/>
      <c r="I9" s="246"/>
    </row>
    <row r="10" spans="1:9" ht="18.75">
      <c r="A10" s="321"/>
      <c r="B10" s="292" t="s">
        <v>244</v>
      </c>
      <c r="C10" s="290"/>
      <c r="D10" s="291">
        <v>1460</v>
      </c>
      <c r="E10" s="292"/>
      <c r="F10" s="246"/>
      <c r="G10" s="246"/>
      <c r="H10" s="246"/>
      <c r="I10" s="246"/>
    </row>
    <row r="11" spans="1:9" ht="18.75">
      <c r="A11" s="321"/>
      <c r="B11" s="292" t="s">
        <v>245</v>
      </c>
      <c r="C11" s="290"/>
      <c r="D11" s="291">
        <v>1600</v>
      </c>
      <c r="E11" s="292"/>
      <c r="F11" s="246"/>
      <c r="G11" s="246"/>
      <c r="H11" s="246"/>
      <c r="I11" s="246"/>
    </row>
    <row r="12" spans="1:9" ht="18.75">
      <c r="A12" s="321"/>
      <c r="B12" s="256" t="s">
        <v>246</v>
      </c>
      <c r="C12" s="290"/>
      <c r="D12" s="291">
        <v>825</v>
      </c>
      <c r="E12" s="292"/>
      <c r="F12" s="246"/>
      <c r="G12" s="246"/>
      <c r="H12" s="246"/>
      <c r="I12" s="246"/>
    </row>
    <row r="13" spans="1:9" ht="18.75">
      <c r="A13" s="320">
        <v>2</v>
      </c>
      <c r="B13" s="294" t="s">
        <v>210</v>
      </c>
      <c r="C13" s="286"/>
      <c r="D13" s="287">
        <f>D14</f>
        <v>1050</v>
      </c>
      <c r="E13" s="288"/>
      <c r="F13" s="246"/>
      <c r="G13" s="246"/>
      <c r="H13" s="246"/>
      <c r="I13" s="246"/>
    </row>
    <row r="14" spans="1:9" ht="18.75">
      <c r="A14" s="322"/>
      <c r="B14" s="298" t="s">
        <v>211</v>
      </c>
      <c r="C14" s="296"/>
      <c r="D14" s="297">
        <v>1050</v>
      </c>
      <c r="E14" s="298"/>
      <c r="F14" s="246"/>
      <c r="G14" s="246"/>
      <c r="H14" s="246"/>
      <c r="I14" s="246"/>
    </row>
    <row r="15" spans="1:9" ht="20.25">
      <c r="A15" s="323"/>
      <c r="B15" s="324" t="s">
        <v>242</v>
      </c>
      <c r="C15" s="313"/>
      <c r="D15" s="314">
        <f>D9+D13</f>
        <v>4935</v>
      </c>
      <c r="E15" s="325"/>
      <c r="F15" s="317"/>
      <c r="G15" s="317"/>
      <c r="H15" s="246"/>
      <c r="I15" s="246"/>
    </row>
    <row r="16" spans="6:9" ht="18.75">
      <c r="F16" s="246"/>
      <c r="G16" s="246"/>
      <c r="H16" s="246"/>
      <c r="I16" s="246"/>
    </row>
    <row r="17" spans="6:9" ht="18.75">
      <c r="F17" s="246"/>
      <c r="G17" s="246"/>
      <c r="H17" s="246"/>
      <c r="I17" s="246"/>
    </row>
    <row r="18" spans="6:9" ht="18.75">
      <c r="F18" s="317"/>
      <c r="G18" s="317"/>
      <c r="H18" s="246"/>
      <c r="I18" s="246"/>
    </row>
    <row r="19" spans="6:9" ht="18.75">
      <c r="F19" s="246"/>
      <c r="G19" s="246"/>
      <c r="H19" s="246"/>
      <c r="I19" s="246"/>
    </row>
    <row r="20" spans="1:9" ht="18.75">
      <c r="A20" s="246"/>
      <c r="B20" s="246"/>
      <c r="C20" s="246"/>
      <c r="D20" s="246"/>
      <c r="E20" s="246"/>
      <c r="F20" s="246"/>
      <c r="G20" s="246"/>
      <c r="H20" s="246"/>
      <c r="I20" s="246"/>
    </row>
    <row r="21" spans="1:9" ht="18.75">
      <c r="A21" s="246"/>
      <c r="B21" s="246"/>
      <c r="C21" s="246"/>
      <c r="D21" s="246"/>
      <c r="E21" s="246"/>
      <c r="F21" s="246"/>
      <c r="G21" s="246"/>
      <c r="H21" s="246"/>
      <c r="I21" s="246"/>
    </row>
    <row r="22" spans="1:9" ht="18.75">
      <c r="A22" s="246"/>
      <c r="B22" s="246"/>
      <c r="C22" s="246"/>
      <c r="D22" s="246"/>
      <c r="E22" s="246"/>
      <c r="F22" s="246"/>
      <c r="G22" s="246"/>
      <c r="H22" s="246"/>
      <c r="I22" s="246"/>
    </row>
    <row r="23" spans="1:9" ht="18.75">
      <c r="A23" s="246"/>
      <c r="B23" s="246"/>
      <c r="C23" s="246"/>
      <c r="D23" s="246"/>
      <c r="E23" s="246"/>
      <c r="F23" s="246"/>
      <c r="G23" s="246"/>
      <c r="H23" s="246"/>
      <c r="I23" s="246"/>
    </row>
    <row r="24" spans="1:9" ht="18.75">
      <c r="A24" s="246"/>
      <c r="B24" s="246"/>
      <c r="C24" s="246"/>
      <c r="D24" s="246"/>
      <c r="E24" s="246"/>
      <c r="F24" s="246"/>
      <c r="G24" s="246"/>
      <c r="H24" s="246"/>
      <c r="I24" s="246"/>
    </row>
    <row r="25" spans="1:9" ht="18.75">
      <c r="A25" s="246"/>
      <c r="B25" s="246"/>
      <c r="C25" s="246"/>
      <c r="D25" s="246"/>
      <c r="E25" s="246"/>
      <c r="F25" s="246"/>
      <c r="G25" s="246"/>
      <c r="H25" s="246"/>
      <c r="I25" s="246"/>
    </row>
    <row r="26" spans="1:9" ht="18.75">
      <c r="A26" s="317"/>
      <c r="B26" s="317"/>
      <c r="C26" s="317"/>
      <c r="D26" s="317"/>
      <c r="E26" s="317"/>
      <c r="F26" s="317"/>
      <c r="G26" s="317"/>
      <c r="H26" s="246"/>
      <c r="I26" s="246"/>
    </row>
    <row r="27" spans="1:9" ht="18.75">
      <c r="A27" s="246"/>
      <c r="B27" s="246"/>
      <c r="C27" s="246"/>
      <c r="D27" s="246"/>
      <c r="E27" s="246"/>
      <c r="F27" s="246"/>
      <c r="G27" s="246"/>
      <c r="H27" s="246"/>
      <c r="I27" s="246"/>
    </row>
    <row r="28" spans="1:9" ht="18.75">
      <c r="A28" s="246"/>
      <c r="B28" s="246"/>
      <c r="C28" s="246"/>
      <c r="D28" s="246"/>
      <c r="E28" s="246"/>
      <c r="F28" s="246"/>
      <c r="G28" s="246"/>
      <c r="H28" s="246"/>
      <c r="I28" s="246"/>
    </row>
    <row r="29" spans="1:9" ht="18.75">
      <c r="A29" s="246"/>
      <c r="B29" s="246"/>
      <c r="C29" s="246"/>
      <c r="D29" s="246"/>
      <c r="E29" s="246"/>
      <c r="F29" s="246"/>
      <c r="G29" s="246"/>
      <c r="H29" s="246"/>
      <c r="I29" s="246"/>
    </row>
    <row r="30" spans="1:9" ht="18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9.5">
      <c r="A31" s="246"/>
      <c r="B31" s="326"/>
      <c r="C31" s="326"/>
      <c r="D31" s="326"/>
      <c r="E31" s="326"/>
      <c r="F31" s="326"/>
      <c r="G31" s="326"/>
      <c r="H31" s="246"/>
      <c r="I31" s="246"/>
    </row>
    <row r="32" spans="1:9" ht="18.75">
      <c r="A32" s="246"/>
      <c r="B32" s="246"/>
      <c r="C32" s="246"/>
      <c r="D32" s="246"/>
      <c r="E32" s="246"/>
      <c r="F32" s="246"/>
      <c r="G32" s="246"/>
      <c r="H32" s="246"/>
      <c r="I32" s="246"/>
    </row>
    <row r="33" spans="1:9" ht="18.75">
      <c r="A33" s="246"/>
      <c r="B33" s="246"/>
      <c r="C33" s="246"/>
      <c r="D33" s="246"/>
      <c r="E33" s="246"/>
      <c r="F33" s="246"/>
      <c r="G33" s="246"/>
      <c r="H33" s="246"/>
      <c r="I33" s="246"/>
    </row>
    <row r="34" spans="1:9" ht="18.75">
      <c r="A34" s="246"/>
      <c r="B34" s="246"/>
      <c r="C34" s="246"/>
      <c r="D34" s="246"/>
      <c r="E34" s="246"/>
      <c r="F34" s="246"/>
      <c r="G34" s="246"/>
      <c r="H34" s="246"/>
      <c r="I34" s="246"/>
    </row>
    <row r="35" spans="1:9" ht="18.75">
      <c r="A35" s="246"/>
      <c r="B35" s="246"/>
      <c r="C35" s="246"/>
      <c r="D35" s="246"/>
      <c r="E35" s="246"/>
      <c r="F35" s="246"/>
      <c r="G35" s="246"/>
      <c r="H35" s="246"/>
      <c r="I35" s="246"/>
    </row>
    <row r="36" spans="1:9" ht="18.75">
      <c r="A36" s="246"/>
      <c r="B36" s="246"/>
      <c r="C36" s="246"/>
      <c r="D36" s="246"/>
      <c r="E36" s="246"/>
      <c r="F36" s="246"/>
      <c r="G36" s="246"/>
      <c r="H36" s="246"/>
      <c r="I36" s="246"/>
    </row>
    <row r="37" spans="1:9" ht="18.75">
      <c r="A37" s="246"/>
      <c r="B37" s="246"/>
      <c r="C37" s="246"/>
      <c r="D37" s="246"/>
      <c r="E37" s="246"/>
      <c r="F37" s="246"/>
      <c r="G37" s="246"/>
      <c r="H37" s="246"/>
      <c r="I37" s="246"/>
    </row>
    <row r="38" spans="1:9" ht="18.75">
      <c r="A38" s="398" t="s">
        <v>247</v>
      </c>
      <c r="B38" s="398"/>
      <c r="C38" s="398"/>
      <c r="D38" s="398"/>
      <c r="E38" s="398"/>
      <c r="F38" s="246"/>
      <c r="G38" s="246"/>
      <c r="H38" s="246"/>
      <c r="I38" s="246"/>
    </row>
    <row r="39" spans="1:9" ht="18.75">
      <c r="A39" s="246"/>
      <c r="B39" s="246"/>
      <c r="C39" s="246"/>
      <c r="D39" s="246"/>
      <c r="E39" s="246"/>
      <c r="F39" s="246"/>
      <c r="G39" s="246"/>
      <c r="H39" s="246"/>
      <c r="I39" s="246"/>
    </row>
    <row r="40" spans="1:5" ht="18.75">
      <c r="A40" s="246"/>
      <c r="B40" s="246"/>
      <c r="C40" s="246"/>
      <c r="D40" s="246"/>
      <c r="E40" s="246"/>
    </row>
  </sheetData>
  <mergeCells count="5">
    <mergeCell ref="A38:E38"/>
    <mergeCell ref="B1:E1"/>
    <mergeCell ref="A4:E4"/>
    <mergeCell ref="A5:E5"/>
    <mergeCell ref="C8:E8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53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16384" width="9.125" style="242" customWidth="1"/>
  </cols>
  <sheetData>
    <row r="1" spans="2:5" ht="15.75">
      <c r="B1" s="399" t="s">
        <v>293</v>
      </c>
      <c r="C1" s="399"/>
      <c r="D1" s="399"/>
      <c r="E1" s="399"/>
    </row>
    <row r="2" spans="2:5" ht="15.75">
      <c r="B2" s="243"/>
      <c r="C2" s="243"/>
      <c r="D2" s="243"/>
      <c r="E2" s="243"/>
    </row>
    <row r="3" spans="1:9" ht="18.75">
      <c r="A3" s="246"/>
      <c r="B3" s="246"/>
      <c r="C3" s="246"/>
      <c r="D3" s="246"/>
      <c r="E3" s="246"/>
      <c r="F3" s="246"/>
      <c r="G3" s="246"/>
      <c r="H3" s="246"/>
      <c r="I3" s="246"/>
    </row>
    <row r="4" spans="1:9" ht="18.75">
      <c r="A4" s="398" t="s">
        <v>248</v>
      </c>
      <c r="B4" s="398"/>
      <c r="C4" s="398"/>
      <c r="D4" s="398"/>
      <c r="E4" s="398"/>
      <c r="F4" s="246"/>
      <c r="G4" s="246"/>
      <c r="H4" s="246"/>
      <c r="I4" s="246"/>
    </row>
    <row r="5" spans="1:9" ht="18.75">
      <c r="A5" s="398" t="s">
        <v>165</v>
      </c>
      <c r="B5" s="398"/>
      <c r="C5" s="398"/>
      <c r="D5" s="398"/>
      <c r="E5" s="398"/>
      <c r="F5" s="246"/>
      <c r="G5" s="246"/>
      <c r="H5" s="246"/>
      <c r="I5" s="246"/>
    </row>
    <row r="6" spans="1:9" ht="19.5">
      <c r="A6" s="246"/>
      <c r="B6" s="247"/>
      <c r="C6" s="247"/>
      <c r="D6" s="247"/>
      <c r="E6" s="247"/>
      <c r="F6" s="316"/>
      <c r="G6" s="316"/>
      <c r="H6" s="316"/>
      <c r="I6" s="316"/>
    </row>
    <row r="7" spans="1:9" ht="18.75">
      <c r="A7" s="246"/>
      <c r="B7" s="246"/>
      <c r="C7" s="246"/>
      <c r="D7" s="246"/>
      <c r="E7" s="246"/>
      <c r="F7" s="283"/>
      <c r="G7" s="283"/>
      <c r="H7" s="283"/>
      <c r="I7" s="283"/>
    </row>
    <row r="8" spans="1:9" ht="18.75">
      <c r="A8" s="303"/>
      <c r="B8" s="249" t="s">
        <v>1</v>
      </c>
      <c r="C8" s="407" t="s">
        <v>164</v>
      </c>
      <c r="D8" s="408"/>
      <c r="E8" s="409"/>
      <c r="G8" s="247"/>
      <c r="H8" s="282"/>
      <c r="I8" s="247"/>
    </row>
    <row r="9" spans="1:9" ht="18.75">
      <c r="A9" s="307">
        <v>1</v>
      </c>
      <c r="B9" s="251" t="s">
        <v>116</v>
      </c>
      <c r="C9" s="286"/>
      <c r="D9" s="286">
        <f>D10+D11</f>
        <v>650</v>
      </c>
      <c r="E9" s="288"/>
      <c r="F9" s="246"/>
      <c r="G9" s="246"/>
      <c r="H9" s="246"/>
      <c r="I9" s="246"/>
    </row>
    <row r="10" spans="1:9" ht="18.75">
      <c r="A10" s="308"/>
      <c r="B10" s="256" t="s">
        <v>249</v>
      </c>
      <c r="C10" s="293"/>
      <c r="D10" s="290">
        <v>500</v>
      </c>
      <c r="E10" s="292"/>
      <c r="F10" s="246"/>
      <c r="G10" s="246"/>
      <c r="H10" s="246"/>
      <c r="I10" s="246"/>
    </row>
    <row r="11" spans="1:9" s="330" customFormat="1" ht="18.75">
      <c r="A11" s="327"/>
      <c r="B11" s="268" t="s">
        <v>250</v>
      </c>
      <c r="C11" s="328"/>
      <c r="D11" s="296">
        <v>150</v>
      </c>
      <c r="E11" s="329"/>
      <c r="F11" s="317"/>
      <c r="G11" s="317"/>
      <c r="H11" s="317"/>
      <c r="I11" s="317"/>
    </row>
    <row r="12" spans="1:9" ht="18.75">
      <c r="A12" s="308">
        <v>2</v>
      </c>
      <c r="B12" s="272" t="s">
        <v>210</v>
      </c>
      <c r="C12" s="290"/>
      <c r="D12" s="293">
        <f>D13</f>
        <v>176</v>
      </c>
      <c r="E12" s="292"/>
      <c r="F12" s="246"/>
      <c r="G12" s="246"/>
      <c r="H12" s="246"/>
      <c r="I12" s="246"/>
    </row>
    <row r="13" spans="1:9" ht="18.75">
      <c r="A13" s="295"/>
      <c r="B13" s="311" t="s">
        <v>211</v>
      </c>
      <c r="C13" s="296"/>
      <c r="D13" s="269">
        <v>176</v>
      </c>
      <c r="E13" s="298"/>
      <c r="F13" s="246"/>
      <c r="G13" s="246"/>
      <c r="I13" s="246"/>
    </row>
    <row r="14" spans="1:9" ht="20.25">
      <c r="A14" s="331"/>
      <c r="B14" s="332" t="s">
        <v>70</v>
      </c>
      <c r="C14" s="300"/>
      <c r="D14" s="300">
        <f>D9+D12</f>
        <v>826</v>
      </c>
      <c r="E14" s="333"/>
      <c r="F14" s="246"/>
      <c r="G14" s="246"/>
      <c r="I14" s="246"/>
    </row>
    <row r="15" spans="6:9" ht="18.75">
      <c r="F15" s="246"/>
      <c r="G15" s="246"/>
      <c r="I15" s="246"/>
    </row>
    <row r="16" spans="6:9" ht="18.75">
      <c r="F16" s="246"/>
      <c r="G16" s="246"/>
      <c r="I16" s="246"/>
    </row>
    <row r="17" spans="6:9" ht="18.75">
      <c r="F17" s="246"/>
      <c r="G17" s="246"/>
      <c r="I17" s="246"/>
    </row>
    <row r="18" spans="6:9" ht="18.75">
      <c r="F18" s="246"/>
      <c r="G18" s="246"/>
      <c r="I18" s="246"/>
    </row>
    <row r="19" spans="6:9" ht="18.75">
      <c r="F19" s="246"/>
      <c r="G19" s="246"/>
      <c r="I19" s="246"/>
    </row>
    <row r="20" spans="6:9" ht="18.75">
      <c r="F20" s="246"/>
      <c r="G20" s="246"/>
      <c r="I20" s="246"/>
    </row>
    <row r="21" spans="1:9" ht="18.75">
      <c r="A21" s="282"/>
      <c r="B21" s="246"/>
      <c r="D21" s="246"/>
      <c r="E21" s="246"/>
      <c r="F21" s="246"/>
      <c r="G21" s="246"/>
      <c r="I21" s="246"/>
    </row>
    <row r="22" spans="1:9" ht="18.75">
      <c r="A22" s="282"/>
      <c r="B22" s="246"/>
      <c r="C22" s="246"/>
      <c r="D22" s="246"/>
      <c r="E22" s="246"/>
      <c r="F22" s="246"/>
      <c r="G22" s="246"/>
      <c r="H22" s="246"/>
      <c r="I22" s="246"/>
    </row>
    <row r="23" spans="1:9" ht="18.75">
      <c r="A23" s="246"/>
      <c r="B23" s="246"/>
      <c r="C23" s="246"/>
      <c r="D23" s="246"/>
      <c r="E23" s="246"/>
      <c r="F23" s="246"/>
      <c r="G23" s="246"/>
      <c r="H23" s="246"/>
      <c r="I23" s="246"/>
    </row>
    <row r="24" spans="1:9" ht="18.75">
      <c r="A24" s="246"/>
      <c r="B24" s="246"/>
      <c r="C24" s="246"/>
      <c r="D24" s="246"/>
      <c r="E24" s="246"/>
      <c r="F24" s="246"/>
      <c r="G24" s="246"/>
      <c r="H24" s="246"/>
      <c r="I24" s="246"/>
    </row>
    <row r="25" spans="1:9" ht="18.75">
      <c r="A25" s="246"/>
      <c r="C25" s="246"/>
      <c r="E25" s="334"/>
      <c r="F25" s="334"/>
      <c r="G25" s="334"/>
      <c r="I25" s="246"/>
    </row>
    <row r="26" spans="1:9" ht="18.75">
      <c r="A26" s="246"/>
      <c r="B26" s="246"/>
      <c r="D26" s="246"/>
      <c r="E26" s="246"/>
      <c r="F26" s="246"/>
      <c r="G26" s="246"/>
      <c r="H26" s="246"/>
      <c r="I26" s="246"/>
    </row>
    <row r="27" spans="1:9" ht="18.75">
      <c r="A27" s="246"/>
      <c r="B27" s="246"/>
      <c r="C27" s="246"/>
      <c r="D27" s="246"/>
      <c r="E27" s="246"/>
      <c r="F27" s="246"/>
      <c r="G27" s="246"/>
      <c r="H27" s="246"/>
      <c r="I27" s="246"/>
    </row>
    <row r="28" spans="1:9" ht="18.75">
      <c r="A28" s="246"/>
      <c r="B28" s="246"/>
      <c r="C28" s="246"/>
      <c r="D28" s="246"/>
      <c r="E28" s="246"/>
      <c r="F28" s="246"/>
      <c r="G28" s="246"/>
      <c r="H28" s="246"/>
      <c r="I28" s="246"/>
    </row>
    <row r="29" spans="1:9" ht="18.75">
      <c r="A29" s="246"/>
      <c r="B29" s="246"/>
      <c r="C29" s="246"/>
      <c r="D29" s="246"/>
      <c r="E29" s="246"/>
      <c r="F29" s="246"/>
      <c r="G29" s="246"/>
      <c r="H29" s="246"/>
      <c r="I29" s="246"/>
    </row>
    <row r="30" spans="1:9" ht="18.75">
      <c r="A30" s="246"/>
      <c r="B30" s="246"/>
      <c r="C30" s="246"/>
      <c r="D30" s="246"/>
      <c r="E30" s="246"/>
      <c r="F30" s="246"/>
      <c r="G30" s="246"/>
      <c r="H30" s="246"/>
      <c r="I30" s="246"/>
    </row>
    <row r="31" spans="1:9" ht="18.75">
      <c r="A31" s="246"/>
      <c r="B31" s="246"/>
      <c r="C31" s="246"/>
      <c r="D31" s="246"/>
      <c r="E31" s="246"/>
      <c r="F31" s="246"/>
      <c r="G31" s="246"/>
      <c r="H31" s="246"/>
      <c r="I31" s="246"/>
    </row>
    <row r="32" spans="1:9" ht="18.75">
      <c r="A32" s="246"/>
      <c r="B32" s="246"/>
      <c r="C32" s="246"/>
      <c r="D32" s="246"/>
      <c r="E32" s="246"/>
      <c r="F32" s="246"/>
      <c r="G32" s="246"/>
      <c r="H32" s="246"/>
      <c r="I32" s="246"/>
    </row>
    <row r="33" spans="1:9" ht="18.75">
      <c r="A33" s="246"/>
      <c r="B33" s="246"/>
      <c r="C33" s="246"/>
      <c r="D33" s="246"/>
      <c r="E33" s="246"/>
      <c r="F33" s="246"/>
      <c r="G33" s="246"/>
      <c r="H33" s="246"/>
      <c r="I33" s="246"/>
    </row>
    <row r="34" spans="1:9" ht="18.75">
      <c r="A34" s="246"/>
      <c r="B34" s="246"/>
      <c r="C34" s="246"/>
      <c r="D34" s="246"/>
      <c r="E34" s="246"/>
      <c r="F34" s="246"/>
      <c r="G34" s="246"/>
      <c r="H34" s="246"/>
      <c r="I34" s="246"/>
    </row>
    <row r="35" spans="1:9" ht="18.75">
      <c r="A35" s="246"/>
      <c r="B35" s="246"/>
      <c r="C35" s="246"/>
      <c r="D35" s="246"/>
      <c r="E35" s="246"/>
      <c r="F35" s="246"/>
      <c r="G35" s="246"/>
      <c r="H35" s="246"/>
      <c r="I35" s="246"/>
    </row>
    <row r="36" spans="1:9" ht="18.75">
      <c r="A36" s="246"/>
      <c r="B36" s="246"/>
      <c r="C36" s="246"/>
      <c r="D36" s="246"/>
      <c r="E36" s="246"/>
      <c r="F36" s="246"/>
      <c r="G36" s="246"/>
      <c r="H36" s="246"/>
      <c r="I36" s="246"/>
    </row>
    <row r="37" spans="1:9" ht="18.75">
      <c r="A37" s="246"/>
      <c r="B37" s="246"/>
      <c r="C37" s="246"/>
      <c r="D37" s="246"/>
      <c r="E37" s="246"/>
      <c r="F37" s="246"/>
      <c r="G37" s="246"/>
      <c r="H37" s="246"/>
      <c r="I37" s="246"/>
    </row>
    <row r="38" spans="1:9" ht="18.75">
      <c r="A38" s="398" t="s">
        <v>251</v>
      </c>
      <c r="B38" s="398"/>
      <c r="C38" s="398"/>
      <c r="D38" s="398"/>
      <c r="E38" s="398"/>
      <c r="F38" s="246"/>
      <c r="G38" s="246"/>
      <c r="H38" s="246"/>
      <c r="I38" s="246"/>
    </row>
    <row r="39" spans="1:9" ht="18.75">
      <c r="A39" s="246"/>
      <c r="B39" s="246"/>
      <c r="C39" s="246"/>
      <c r="D39" s="246"/>
      <c r="E39" s="246"/>
      <c r="F39" s="246"/>
      <c r="G39" s="246"/>
      <c r="H39" s="246"/>
      <c r="I39" s="246"/>
    </row>
    <row r="40" spans="1:9" ht="18.75">
      <c r="A40" s="246"/>
      <c r="B40" s="246"/>
      <c r="C40" s="246"/>
      <c r="D40" s="246"/>
      <c r="E40" s="246"/>
      <c r="F40" s="246"/>
      <c r="G40" s="246"/>
      <c r="H40" s="246"/>
      <c r="I40" s="246"/>
    </row>
    <row r="41" spans="1:9" ht="18.75">
      <c r="A41" s="246"/>
      <c r="B41" s="246"/>
      <c r="C41" s="246"/>
      <c r="D41" s="246"/>
      <c r="E41" s="246"/>
      <c r="F41" s="246"/>
      <c r="G41" s="246"/>
      <c r="H41" s="246"/>
      <c r="I41" s="246"/>
    </row>
    <row r="42" spans="1:9" ht="18.75">
      <c r="A42" s="246"/>
      <c r="B42" s="246"/>
      <c r="C42" s="246"/>
      <c r="D42" s="246"/>
      <c r="E42" s="246"/>
      <c r="F42" s="246"/>
      <c r="G42" s="246"/>
      <c r="H42" s="246"/>
      <c r="I42" s="246"/>
    </row>
    <row r="43" spans="1:9" ht="18.75">
      <c r="A43" s="246"/>
      <c r="B43" s="246"/>
      <c r="C43" s="246"/>
      <c r="D43" s="246"/>
      <c r="E43" s="246"/>
      <c r="F43" s="246"/>
      <c r="G43" s="246"/>
      <c r="H43" s="246"/>
      <c r="I43" s="246"/>
    </row>
    <row r="44" spans="1:9" ht="18.75">
      <c r="A44" s="246"/>
      <c r="B44" s="246"/>
      <c r="C44" s="246"/>
      <c r="D44" s="246"/>
      <c r="E44" s="246"/>
      <c r="F44" s="246"/>
      <c r="G44" s="246"/>
      <c r="H44" s="246"/>
      <c r="I44" s="246"/>
    </row>
    <row r="45" spans="1:9" ht="18.75">
      <c r="A45" s="246"/>
      <c r="B45" s="246"/>
      <c r="C45" s="246"/>
      <c r="D45" s="246"/>
      <c r="E45" s="246"/>
      <c r="F45" s="246"/>
      <c r="G45" s="246"/>
      <c r="H45" s="246"/>
      <c r="I45" s="246"/>
    </row>
    <row r="46" spans="1:9" ht="18.75">
      <c r="A46" s="246"/>
      <c r="B46" s="246"/>
      <c r="C46" s="246"/>
      <c r="D46" s="246"/>
      <c r="E46" s="246"/>
      <c r="F46" s="246"/>
      <c r="G46" s="246"/>
      <c r="H46" s="246"/>
      <c r="I46" s="246"/>
    </row>
    <row r="47" spans="1:9" ht="18.75">
      <c r="A47" s="246"/>
      <c r="B47" s="246"/>
      <c r="C47" s="246"/>
      <c r="D47" s="246"/>
      <c r="E47" s="246"/>
      <c r="F47" s="246"/>
      <c r="G47" s="246"/>
      <c r="H47" s="246"/>
      <c r="I47" s="246"/>
    </row>
    <row r="48" spans="1:9" ht="18.75">
      <c r="A48" s="246"/>
      <c r="B48" s="246"/>
      <c r="C48" s="246"/>
      <c r="D48" s="246"/>
      <c r="E48" s="246"/>
      <c r="F48" s="246"/>
      <c r="G48" s="246"/>
      <c r="H48" s="246"/>
      <c r="I48" s="246"/>
    </row>
    <row r="49" spans="1:9" ht="18.75">
      <c r="A49" s="246"/>
      <c r="B49" s="246"/>
      <c r="C49" s="246"/>
      <c r="D49" s="246"/>
      <c r="E49" s="246"/>
      <c r="F49" s="246"/>
      <c r="G49" s="246"/>
      <c r="H49" s="246"/>
      <c r="I49" s="246"/>
    </row>
    <row r="50" spans="1:9" ht="18.75">
      <c r="A50" s="246"/>
      <c r="B50" s="246"/>
      <c r="C50" s="246"/>
      <c r="D50" s="246"/>
      <c r="E50" s="246"/>
      <c r="F50" s="246"/>
      <c r="G50" s="246"/>
      <c r="H50" s="246"/>
      <c r="I50" s="246"/>
    </row>
    <row r="51" spans="1:9" ht="18.75">
      <c r="A51" s="246"/>
      <c r="B51" s="246"/>
      <c r="C51" s="246"/>
      <c r="D51" s="246"/>
      <c r="E51" s="246"/>
      <c r="F51" s="246"/>
      <c r="G51" s="246"/>
      <c r="H51" s="246"/>
      <c r="I51" s="246"/>
    </row>
    <row r="52" spans="1:9" ht="18.75">
      <c r="A52" s="246"/>
      <c r="B52" s="246"/>
      <c r="C52" s="246"/>
      <c r="D52" s="246"/>
      <c r="E52" s="246"/>
      <c r="F52" s="246"/>
      <c r="G52" s="246"/>
      <c r="H52" s="246"/>
      <c r="I52" s="246"/>
    </row>
    <row r="53" ht="18.75">
      <c r="C53" s="246"/>
    </row>
  </sheetData>
  <mergeCells count="5">
    <mergeCell ref="A38:E38"/>
    <mergeCell ref="B1:E1"/>
    <mergeCell ref="A4:E4"/>
    <mergeCell ref="A5:E5"/>
    <mergeCell ref="C8:E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>
    <tabColor indexed="45"/>
  </sheetPr>
  <dimension ref="A1:I71"/>
  <sheetViews>
    <sheetView workbookViewId="0" topLeftCell="A1">
      <selection activeCell="B1" sqref="B1:E1"/>
    </sheetView>
  </sheetViews>
  <sheetFormatPr defaultColWidth="9.00390625" defaultRowHeight="12.75"/>
  <cols>
    <col min="1" max="1" width="4.625" style="125" customWidth="1"/>
    <col min="2" max="2" width="47.375" style="96" customWidth="1"/>
    <col min="3" max="3" width="22.125" style="96" customWidth="1"/>
    <col min="4" max="4" width="4.25390625" style="96" customWidth="1"/>
    <col min="5" max="6" width="9.125" style="96" customWidth="1"/>
    <col min="7" max="7" width="11.625" style="96" bestFit="1" customWidth="1"/>
    <col min="8" max="16384" width="9.125" style="96" customWidth="1"/>
  </cols>
  <sheetData>
    <row r="1" spans="1:7" ht="18.75">
      <c r="A1" s="93"/>
      <c r="B1" s="370" t="s">
        <v>274</v>
      </c>
      <c r="C1" s="370"/>
      <c r="D1" s="370"/>
      <c r="E1" s="370"/>
      <c r="F1" s="95"/>
      <c r="G1" s="95"/>
    </row>
    <row r="2" spans="1:7" ht="18.75">
      <c r="A2" s="93"/>
      <c r="B2" s="94"/>
      <c r="C2" s="92"/>
      <c r="D2" s="92"/>
      <c r="E2" s="92"/>
      <c r="F2" s="95"/>
      <c r="G2" s="95"/>
    </row>
    <row r="3" spans="1:9" ht="20.25" customHeight="1">
      <c r="A3" s="93"/>
      <c r="B3" s="94"/>
      <c r="C3" s="94"/>
      <c r="D3" s="94"/>
      <c r="E3" s="94"/>
      <c r="F3" s="95"/>
      <c r="G3" s="95"/>
      <c r="H3" s="95"/>
      <c r="I3" s="95"/>
    </row>
    <row r="4" spans="1:9" ht="18.75">
      <c r="A4" s="372" t="s">
        <v>0</v>
      </c>
      <c r="B4" s="372"/>
      <c r="C4" s="372"/>
      <c r="D4" s="372"/>
      <c r="E4" s="372"/>
      <c r="F4" s="95"/>
      <c r="G4" s="95"/>
      <c r="H4" s="95"/>
      <c r="I4" s="95"/>
    </row>
    <row r="5" spans="1:9" ht="18.75">
      <c r="A5" s="372" t="s">
        <v>165</v>
      </c>
      <c r="B5" s="372"/>
      <c r="C5" s="372"/>
      <c r="D5" s="372"/>
      <c r="E5" s="372"/>
      <c r="F5" s="95"/>
      <c r="G5" s="95"/>
      <c r="H5" s="95"/>
      <c r="I5" s="95"/>
    </row>
    <row r="6" spans="1:9" ht="18.75">
      <c r="A6" s="372" t="s">
        <v>10</v>
      </c>
      <c r="B6" s="372"/>
      <c r="C6" s="372"/>
      <c r="D6" s="372"/>
      <c r="E6" s="372"/>
      <c r="F6" s="95"/>
      <c r="G6" s="95"/>
      <c r="H6" s="95"/>
      <c r="I6" s="95"/>
    </row>
    <row r="7" spans="1:9" ht="18.75">
      <c r="A7" s="97"/>
      <c r="B7" s="97"/>
      <c r="C7" s="97"/>
      <c r="D7" s="97"/>
      <c r="E7" s="97"/>
      <c r="F7" s="95"/>
      <c r="G7" s="95"/>
      <c r="H7" s="95"/>
      <c r="I7" s="95"/>
    </row>
    <row r="8" spans="1:9" ht="19.5" customHeight="1">
      <c r="A8" s="372"/>
      <c r="B8" s="372"/>
      <c r="C8" s="372"/>
      <c r="D8" s="372"/>
      <c r="E8" s="372"/>
      <c r="F8" s="95"/>
      <c r="G8" s="95"/>
      <c r="H8" s="95"/>
      <c r="I8" s="95"/>
    </row>
    <row r="9" spans="1:9" ht="18.75">
      <c r="A9" s="98"/>
      <c r="B9" s="126" t="s">
        <v>1</v>
      </c>
      <c r="C9" s="373" t="s">
        <v>164</v>
      </c>
      <c r="D9" s="374"/>
      <c r="E9" s="348"/>
      <c r="F9" s="95"/>
      <c r="G9" s="95"/>
      <c r="H9" s="95"/>
      <c r="I9" s="95"/>
    </row>
    <row r="10" spans="1:9" ht="18.75">
      <c r="A10" s="99" t="s">
        <v>77</v>
      </c>
      <c r="B10" s="100" t="s">
        <v>78</v>
      </c>
      <c r="C10" s="101">
        <f>SUM(C11:C14)</f>
        <v>52299</v>
      </c>
      <c r="D10" s="102"/>
      <c r="E10" s="103"/>
      <c r="F10" s="95"/>
      <c r="G10" s="95"/>
      <c r="H10" s="95"/>
      <c r="I10" s="95"/>
    </row>
    <row r="11" spans="1:9" ht="18.75">
      <c r="A11" s="104"/>
      <c r="B11" s="105" t="s">
        <v>158</v>
      </c>
      <c r="C11" s="106">
        <v>38518</v>
      </c>
      <c r="D11" s="107"/>
      <c r="E11" s="108"/>
      <c r="F11" s="95"/>
      <c r="G11" s="95"/>
      <c r="H11" s="95"/>
      <c r="I11" s="95"/>
    </row>
    <row r="12" spans="1:9" ht="18.75">
      <c r="A12" s="104"/>
      <c r="B12" s="105" t="s">
        <v>79</v>
      </c>
      <c r="C12" s="106">
        <v>8987</v>
      </c>
      <c r="D12" s="107"/>
      <c r="E12" s="108"/>
      <c r="F12" s="95"/>
      <c r="G12" s="95"/>
      <c r="H12" s="95"/>
      <c r="I12" s="95"/>
    </row>
    <row r="13" spans="1:9" ht="18.75">
      <c r="A13" s="104"/>
      <c r="B13" s="105" t="s">
        <v>162</v>
      </c>
      <c r="C13" s="106">
        <v>2723</v>
      </c>
      <c r="D13" s="107"/>
      <c r="E13" s="108"/>
      <c r="F13" s="95"/>
      <c r="G13" s="95"/>
      <c r="H13" s="95"/>
      <c r="I13" s="95"/>
    </row>
    <row r="14" spans="1:5" ht="16.5">
      <c r="A14" s="109"/>
      <c r="B14" s="110" t="s">
        <v>169</v>
      </c>
      <c r="C14" s="111">
        <v>2071</v>
      </c>
      <c r="D14" s="112"/>
      <c r="E14" s="113"/>
    </row>
    <row r="15" spans="1:5" ht="16.5">
      <c r="A15" s="99" t="s">
        <v>80</v>
      </c>
      <c r="B15" s="114" t="s">
        <v>170</v>
      </c>
      <c r="C15" s="101">
        <f>SUM(C16:C17)</f>
        <v>26667</v>
      </c>
      <c r="D15" s="102"/>
      <c r="E15" s="103"/>
    </row>
    <row r="16" spans="1:5" ht="16.5">
      <c r="A16" s="104"/>
      <c r="B16" s="105" t="s">
        <v>81</v>
      </c>
      <c r="C16" s="106">
        <v>23811</v>
      </c>
      <c r="D16" s="107"/>
      <c r="E16" s="108"/>
    </row>
    <row r="17" spans="1:5" ht="16.5">
      <c r="A17" s="104"/>
      <c r="B17" s="105" t="s">
        <v>82</v>
      </c>
      <c r="C17" s="106">
        <v>2856</v>
      </c>
      <c r="D17" s="107"/>
      <c r="E17" s="108"/>
    </row>
    <row r="18" spans="1:5" ht="16.5">
      <c r="A18" s="99" t="s">
        <v>83</v>
      </c>
      <c r="B18" s="114" t="s">
        <v>84</v>
      </c>
      <c r="C18" s="101">
        <f>C19</f>
        <v>2611</v>
      </c>
      <c r="D18" s="102"/>
      <c r="E18" s="103"/>
    </row>
    <row r="19" spans="1:5" ht="16.5">
      <c r="A19" s="109"/>
      <c r="B19" s="116" t="s">
        <v>159</v>
      </c>
      <c r="C19" s="111">
        <v>2611</v>
      </c>
      <c r="D19" s="112"/>
      <c r="E19" s="113"/>
    </row>
    <row r="20" spans="1:5" ht="16.5">
      <c r="A20" s="104" t="s">
        <v>85</v>
      </c>
      <c r="B20" s="229" t="s">
        <v>160</v>
      </c>
      <c r="C20" s="115">
        <f>C21</f>
        <v>2299</v>
      </c>
      <c r="D20" s="107"/>
      <c r="E20" s="108"/>
    </row>
    <row r="21" spans="1:5" ht="16.5">
      <c r="A21" s="104"/>
      <c r="B21" s="105" t="s">
        <v>161</v>
      </c>
      <c r="C21" s="106">
        <v>2299</v>
      </c>
      <c r="D21" s="107"/>
      <c r="E21" s="108"/>
    </row>
    <row r="22" spans="1:5" ht="16.5">
      <c r="A22" s="99" t="s">
        <v>88</v>
      </c>
      <c r="B22" s="100" t="s">
        <v>86</v>
      </c>
      <c r="C22" s="101">
        <f>C23</f>
        <v>80</v>
      </c>
      <c r="D22" s="102"/>
      <c r="E22" s="103"/>
    </row>
    <row r="23" spans="1:5" ht="16.5">
      <c r="A23" s="109"/>
      <c r="B23" s="117" t="s">
        <v>87</v>
      </c>
      <c r="C23" s="118">
        <v>80</v>
      </c>
      <c r="D23" s="112"/>
      <c r="E23" s="113"/>
    </row>
    <row r="24" spans="1:5" ht="16.5">
      <c r="A24" s="99" t="s">
        <v>92</v>
      </c>
      <c r="B24" s="119" t="s">
        <v>71</v>
      </c>
      <c r="C24" s="120">
        <f>SUM(C25:C27)</f>
        <v>1460</v>
      </c>
      <c r="D24" s="121"/>
      <c r="E24" s="103"/>
    </row>
    <row r="25" spans="1:5" ht="16.5">
      <c r="A25" s="104"/>
      <c r="B25" s="122" t="s">
        <v>89</v>
      </c>
      <c r="C25" s="123">
        <v>1300</v>
      </c>
      <c r="D25" s="107"/>
      <c r="E25" s="108"/>
    </row>
    <row r="26" spans="1:5" ht="16.5">
      <c r="A26" s="104"/>
      <c r="B26" s="122" t="s">
        <v>90</v>
      </c>
      <c r="C26" s="123">
        <v>20</v>
      </c>
      <c r="D26" s="107"/>
      <c r="E26" s="108"/>
    </row>
    <row r="27" spans="1:5" ht="16.5">
      <c r="A27" s="109"/>
      <c r="B27" s="117" t="s">
        <v>91</v>
      </c>
      <c r="C27" s="118">
        <v>140</v>
      </c>
      <c r="D27" s="112"/>
      <c r="E27" s="113"/>
    </row>
    <row r="28" spans="1:5" ht="16.5">
      <c r="A28" s="99" t="s">
        <v>95</v>
      </c>
      <c r="B28" s="119" t="s">
        <v>93</v>
      </c>
      <c r="C28" s="101">
        <f>SUM(C29:C31)</f>
        <v>3300</v>
      </c>
      <c r="D28" s="102"/>
      <c r="E28" s="103"/>
    </row>
    <row r="29" spans="1:5" ht="16.5">
      <c r="A29" s="104"/>
      <c r="B29" s="122" t="s">
        <v>94</v>
      </c>
      <c r="C29" s="123">
        <v>2200</v>
      </c>
      <c r="D29" s="107"/>
      <c r="E29" s="108"/>
    </row>
    <row r="30" spans="1:5" ht="16.5">
      <c r="A30" s="104"/>
      <c r="B30" s="122" t="s">
        <v>176</v>
      </c>
      <c r="C30" s="123">
        <v>1100</v>
      </c>
      <c r="D30" s="107"/>
      <c r="E30" s="108"/>
    </row>
    <row r="31" spans="1:5" ht="16.5">
      <c r="A31" s="109"/>
      <c r="B31" s="117" t="s">
        <v>163</v>
      </c>
      <c r="C31" s="118">
        <v>0</v>
      </c>
      <c r="D31" s="112"/>
      <c r="E31" s="113"/>
    </row>
    <row r="32" spans="1:5" ht="16.5">
      <c r="A32" s="99" t="s">
        <v>96</v>
      </c>
      <c r="B32" s="119" t="s">
        <v>27</v>
      </c>
      <c r="C32" s="120">
        <f>SUM(C33:C34)</f>
        <v>42700</v>
      </c>
      <c r="D32" s="102"/>
      <c r="E32" s="103"/>
    </row>
    <row r="33" spans="1:5" ht="16.5">
      <c r="A33" s="104"/>
      <c r="B33" s="122" t="s">
        <v>12</v>
      </c>
      <c r="C33" s="123">
        <v>5700</v>
      </c>
      <c r="D33" s="107"/>
      <c r="E33" s="108"/>
    </row>
    <row r="34" spans="1:5" ht="16.5">
      <c r="A34" s="109"/>
      <c r="B34" s="117" t="s">
        <v>11</v>
      </c>
      <c r="C34" s="118">
        <v>37000</v>
      </c>
      <c r="D34" s="112"/>
      <c r="E34" s="113"/>
    </row>
    <row r="35" spans="1:5" ht="16.5">
      <c r="A35" s="99" t="s">
        <v>100</v>
      </c>
      <c r="B35" s="119" t="s">
        <v>28</v>
      </c>
      <c r="C35" s="120">
        <f>SUM(C36:C38)</f>
        <v>4291</v>
      </c>
      <c r="D35" s="102"/>
      <c r="E35" s="103"/>
    </row>
    <row r="36" spans="1:5" ht="16.5">
      <c r="A36" s="104"/>
      <c r="B36" s="122" t="s">
        <v>97</v>
      </c>
      <c r="C36" s="123">
        <v>350</v>
      </c>
      <c r="D36" s="107"/>
      <c r="E36" s="108"/>
    </row>
    <row r="37" spans="1:5" ht="16.5">
      <c r="A37" s="104"/>
      <c r="B37" s="122" t="s">
        <v>98</v>
      </c>
      <c r="C37" s="123">
        <v>3600</v>
      </c>
      <c r="D37" s="107"/>
      <c r="E37" s="108"/>
    </row>
    <row r="38" spans="1:5" ht="16.5">
      <c r="A38" s="109"/>
      <c r="B38" s="117" t="s">
        <v>99</v>
      </c>
      <c r="C38" s="118">
        <v>341</v>
      </c>
      <c r="D38" s="112"/>
      <c r="E38" s="113"/>
    </row>
    <row r="39" spans="1:5" ht="16.5">
      <c r="A39" s="99" t="s">
        <v>144</v>
      </c>
      <c r="B39" s="119" t="s">
        <v>101</v>
      </c>
      <c r="C39" s="120">
        <f>SUM(C40:C41)</f>
        <v>300</v>
      </c>
      <c r="D39" s="102"/>
      <c r="E39" s="103"/>
    </row>
    <row r="40" spans="1:5" ht="16.5">
      <c r="A40" s="104"/>
      <c r="B40" s="122" t="s">
        <v>13</v>
      </c>
      <c r="C40" s="123">
        <v>200</v>
      </c>
      <c r="D40" s="107"/>
      <c r="E40" s="108"/>
    </row>
    <row r="41" spans="1:5" ht="16.5">
      <c r="A41" s="109"/>
      <c r="B41" s="117" t="s">
        <v>102</v>
      </c>
      <c r="C41" s="118">
        <v>100</v>
      </c>
      <c r="D41" s="112"/>
      <c r="E41" s="113"/>
    </row>
    <row r="42" spans="1:5" ht="20.25">
      <c r="A42" s="207"/>
      <c r="B42" s="208" t="s">
        <v>14</v>
      </c>
      <c r="C42" s="209">
        <f>C10+C15+C18+C20+C22+C24+C28+C32+C35+C39</f>
        <v>136007</v>
      </c>
      <c r="D42" s="210"/>
      <c r="E42" s="211"/>
    </row>
    <row r="43" spans="1:5" ht="17.25">
      <c r="A43" s="93"/>
      <c r="D43" s="94"/>
      <c r="E43" s="94"/>
    </row>
    <row r="44" spans="1:5" ht="17.25">
      <c r="A44" s="93"/>
      <c r="D44" s="94"/>
      <c r="E44" s="94"/>
    </row>
    <row r="45" spans="1:5" ht="17.25">
      <c r="A45" s="93"/>
      <c r="B45" s="94"/>
      <c r="C45" s="94"/>
      <c r="D45" s="94"/>
      <c r="E45" s="94"/>
    </row>
    <row r="46" spans="1:5" ht="17.25">
      <c r="A46" s="93"/>
      <c r="C46" s="94"/>
      <c r="D46" s="94"/>
      <c r="E46" s="94"/>
    </row>
    <row r="47" spans="1:5" ht="17.25">
      <c r="A47" s="93"/>
      <c r="B47" s="94"/>
      <c r="C47" s="94"/>
      <c r="D47" s="94"/>
      <c r="E47" s="94"/>
    </row>
    <row r="48" spans="1:5" ht="20.25">
      <c r="A48" s="124"/>
      <c r="D48" s="94"/>
      <c r="E48" s="94"/>
    </row>
    <row r="49" spans="1:5" ht="17.25">
      <c r="A49" s="372" t="s">
        <v>80</v>
      </c>
      <c r="B49" s="372"/>
      <c r="C49" s="372"/>
      <c r="D49" s="372"/>
      <c r="E49" s="372"/>
    </row>
    <row r="50" spans="1:5" ht="17.25">
      <c r="A50" s="93"/>
      <c r="B50" s="94"/>
      <c r="C50" s="94"/>
      <c r="D50" s="94"/>
      <c r="E50" s="94"/>
    </row>
    <row r="51" spans="1:5" ht="17.25">
      <c r="A51" s="93"/>
      <c r="B51" s="94"/>
      <c r="C51" s="94"/>
      <c r="D51" s="94"/>
      <c r="E51" s="94"/>
    </row>
    <row r="52" spans="1:5" ht="17.25">
      <c r="A52" s="93"/>
      <c r="B52" s="94"/>
      <c r="C52" s="94"/>
      <c r="D52" s="94"/>
      <c r="E52" s="94"/>
    </row>
    <row r="53" spans="1:5" ht="17.25">
      <c r="A53" s="93"/>
      <c r="B53" s="94"/>
      <c r="C53" s="94"/>
      <c r="D53" s="94"/>
      <c r="E53" s="94"/>
    </row>
    <row r="54" spans="1:5" ht="17.25">
      <c r="A54" s="93"/>
      <c r="B54" s="94"/>
      <c r="C54" s="94"/>
      <c r="D54" s="94"/>
      <c r="E54" s="94"/>
    </row>
    <row r="55" spans="1:5" ht="17.25">
      <c r="A55" s="93"/>
      <c r="B55" s="94"/>
      <c r="C55" s="94"/>
      <c r="D55" s="94"/>
      <c r="E55" s="94"/>
    </row>
    <row r="56" spans="1:5" ht="17.25">
      <c r="A56" s="93"/>
      <c r="B56" s="94"/>
      <c r="C56" s="94"/>
      <c r="D56" s="94"/>
      <c r="E56" s="94"/>
    </row>
    <row r="57" spans="1:5" ht="17.25">
      <c r="A57" s="93"/>
      <c r="B57" s="94"/>
      <c r="C57" s="94"/>
      <c r="D57" s="94"/>
      <c r="E57" s="94"/>
    </row>
    <row r="58" spans="1:5" ht="17.25">
      <c r="A58" s="93"/>
      <c r="B58" s="94"/>
      <c r="C58" s="94"/>
      <c r="D58" s="94"/>
      <c r="E58" s="94"/>
    </row>
    <row r="59" spans="1:5" ht="17.25">
      <c r="A59" s="93"/>
      <c r="B59" s="94"/>
      <c r="C59" s="94"/>
      <c r="D59" s="94"/>
      <c r="E59" s="94"/>
    </row>
    <row r="60" spans="1:5" ht="17.25">
      <c r="A60" s="93"/>
      <c r="B60" s="94"/>
      <c r="C60" s="94"/>
      <c r="D60" s="94"/>
      <c r="E60" s="94"/>
    </row>
    <row r="61" spans="1:5" ht="17.25">
      <c r="A61" s="93"/>
      <c r="B61" s="94"/>
      <c r="C61" s="94"/>
      <c r="D61" s="94"/>
      <c r="E61" s="94"/>
    </row>
    <row r="62" spans="1:5" ht="17.25">
      <c r="A62" s="93"/>
      <c r="B62" s="94"/>
      <c r="C62" s="94"/>
      <c r="D62" s="94"/>
      <c r="E62" s="94"/>
    </row>
    <row r="63" spans="1:5" ht="17.25">
      <c r="A63" s="93"/>
      <c r="B63" s="94"/>
      <c r="C63" s="94"/>
      <c r="D63" s="94"/>
      <c r="E63" s="94"/>
    </row>
    <row r="64" spans="1:5" ht="17.25">
      <c r="A64" s="93"/>
      <c r="B64" s="94"/>
      <c r="C64" s="94"/>
      <c r="D64" s="94"/>
      <c r="E64" s="94"/>
    </row>
    <row r="65" spans="1:5" ht="17.25">
      <c r="A65" s="93"/>
      <c r="B65" s="94"/>
      <c r="C65" s="94"/>
      <c r="D65" s="94"/>
      <c r="E65" s="94"/>
    </row>
    <row r="66" spans="1:5" ht="17.25">
      <c r="A66" s="93"/>
      <c r="B66" s="94"/>
      <c r="C66" s="94"/>
      <c r="D66" s="94"/>
      <c r="E66" s="94"/>
    </row>
    <row r="67" spans="1:5" ht="17.25">
      <c r="A67" s="93"/>
      <c r="B67" s="94"/>
      <c r="C67" s="94"/>
      <c r="D67" s="94"/>
      <c r="E67" s="94"/>
    </row>
    <row r="68" spans="1:5" ht="17.25">
      <c r="A68" s="93"/>
      <c r="B68" s="94"/>
      <c r="C68" s="94"/>
      <c r="D68" s="94"/>
      <c r="E68" s="94"/>
    </row>
    <row r="69" spans="1:5" ht="17.25">
      <c r="A69" s="93"/>
      <c r="B69" s="94"/>
      <c r="C69" s="94"/>
      <c r="D69" s="94"/>
      <c r="E69" s="94"/>
    </row>
    <row r="70" spans="1:5" ht="17.25">
      <c r="A70" s="93"/>
      <c r="B70" s="94"/>
      <c r="C70" s="94"/>
      <c r="D70" s="94"/>
      <c r="E70" s="94"/>
    </row>
    <row r="71" spans="1:5" ht="17.25">
      <c r="A71" s="93"/>
      <c r="B71" s="94"/>
      <c r="C71" s="94"/>
      <c r="D71" s="94"/>
      <c r="E71" s="94"/>
    </row>
  </sheetData>
  <mergeCells count="7">
    <mergeCell ref="B1:E1"/>
    <mergeCell ref="A49:E49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4724409448818898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E49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242" customWidth="1"/>
    <col min="2" max="2" width="54.75390625" style="242" customWidth="1"/>
    <col min="3" max="3" width="9.125" style="242" customWidth="1"/>
    <col min="4" max="4" width="10.75390625" style="242" bestFit="1" customWidth="1"/>
    <col min="5" max="16384" width="9.125" style="242" customWidth="1"/>
  </cols>
  <sheetData>
    <row r="1" spans="2:5" ht="15.75">
      <c r="B1" s="399" t="s">
        <v>294</v>
      </c>
      <c r="C1" s="399"/>
      <c r="D1" s="399"/>
      <c r="E1" s="399"/>
    </row>
    <row r="2" spans="2:5" ht="15.75">
      <c r="B2" s="243"/>
      <c r="C2" s="243"/>
      <c r="D2" s="243"/>
      <c r="E2" s="243"/>
    </row>
    <row r="3" spans="1:5" ht="18.75">
      <c r="A3" s="245"/>
      <c r="B3" s="246"/>
      <c r="C3" s="246"/>
      <c r="D3" s="246"/>
      <c r="E3" s="246"/>
    </row>
    <row r="4" spans="1:5" ht="18.75">
      <c r="A4" s="398" t="s">
        <v>252</v>
      </c>
      <c r="B4" s="398"/>
      <c r="C4" s="398"/>
      <c r="D4" s="398"/>
      <c r="E4" s="398"/>
    </row>
    <row r="5" spans="1:5" ht="18.75">
      <c r="A5" s="398" t="s">
        <v>165</v>
      </c>
      <c r="B5" s="398"/>
      <c r="C5" s="398"/>
      <c r="D5" s="398"/>
      <c r="E5" s="398"/>
    </row>
    <row r="6" spans="1:5" ht="18.75">
      <c r="A6" s="245"/>
      <c r="B6" s="247"/>
      <c r="C6" s="247"/>
      <c r="D6" s="247"/>
      <c r="E6" s="247"/>
    </row>
    <row r="7" spans="1:5" ht="18.75">
      <c r="A7" s="245"/>
      <c r="B7" s="246"/>
      <c r="C7" s="246"/>
      <c r="D7" s="246"/>
      <c r="E7" s="246"/>
    </row>
    <row r="8" spans="1:5" ht="18.75">
      <c r="A8" s="248"/>
      <c r="B8" s="249" t="s">
        <v>1</v>
      </c>
      <c r="C8" s="401" t="s">
        <v>164</v>
      </c>
      <c r="D8" s="402"/>
      <c r="E8" s="403"/>
    </row>
    <row r="9" spans="1:5" ht="18.75">
      <c r="A9" s="250">
        <v>1</v>
      </c>
      <c r="B9" s="251" t="s">
        <v>51</v>
      </c>
      <c r="C9" s="252"/>
      <c r="D9" s="253">
        <f>SUM(D10:D10)</f>
        <v>600</v>
      </c>
      <c r="E9" s="254"/>
    </row>
    <row r="10" spans="1:5" ht="18.75">
      <c r="A10" s="255"/>
      <c r="B10" s="256" t="s">
        <v>187</v>
      </c>
      <c r="C10" s="259"/>
      <c r="D10" s="260">
        <v>600</v>
      </c>
      <c r="E10" s="261"/>
    </row>
    <row r="11" spans="1:5" ht="18.75">
      <c r="A11" s="250">
        <v>2</v>
      </c>
      <c r="B11" s="251" t="s">
        <v>8</v>
      </c>
      <c r="C11" s="252"/>
      <c r="D11" s="253">
        <f>SUM(D12:D12)</f>
        <v>81</v>
      </c>
      <c r="E11" s="254"/>
    </row>
    <row r="12" spans="1:5" ht="18.75">
      <c r="A12" s="262"/>
      <c r="B12" s="256" t="s">
        <v>112</v>
      </c>
      <c r="C12" s="259"/>
      <c r="D12" s="260">
        <v>81</v>
      </c>
      <c r="E12" s="261"/>
    </row>
    <row r="13" spans="1:5" ht="21">
      <c r="A13" s="277"/>
      <c r="B13" s="335" t="s">
        <v>70</v>
      </c>
      <c r="C13" s="336"/>
      <c r="D13" s="337">
        <f>D9+D11</f>
        <v>681</v>
      </c>
      <c r="E13" s="281"/>
    </row>
    <row r="49" spans="1:5" ht="18.75">
      <c r="A49" s="398" t="s">
        <v>253</v>
      </c>
      <c r="B49" s="398"/>
      <c r="C49" s="398"/>
      <c r="D49" s="398"/>
      <c r="E49" s="398"/>
    </row>
  </sheetData>
  <mergeCells count="5">
    <mergeCell ref="A49:E49"/>
    <mergeCell ref="B1:E1"/>
    <mergeCell ref="A4:E4"/>
    <mergeCell ref="A5:E5"/>
    <mergeCell ref="C8:E8"/>
  </mergeCells>
  <printOptions horizontalCentered="1"/>
  <pageMargins left="0.5905511811023623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">
    <tabColor indexed="45"/>
  </sheetPr>
  <dimension ref="A1:O71"/>
  <sheetViews>
    <sheetView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.75">
      <c r="A1" s="1"/>
      <c r="B1" s="1"/>
      <c r="C1" s="370" t="s">
        <v>295</v>
      </c>
      <c r="D1" s="370"/>
      <c r="E1" s="370"/>
      <c r="F1" s="370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1"/>
      <c r="B2" s="1"/>
      <c r="C2" s="1"/>
      <c r="D2" s="11"/>
      <c r="E2" s="72"/>
      <c r="F2" s="72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371" t="s">
        <v>254</v>
      </c>
      <c r="B5" s="371"/>
      <c r="C5" s="371"/>
      <c r="D5" s="371"/>
      <c r="E5" s="371"/>
      <c r="F5" s="37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371" t="s">
        <v>165</v>
      </c>
      <c r="B6" s="371"/>
      <c r="C6" s="371"/>
      <c r="D6" s="371"/>
      <c r="E6" s="371"/>
      <c r="F6" s="37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371" t="s">
        <v>15</v>
      </c>
      <c r="B7" s="371"/>
      <c r="C7" s="371"/>
      <c r="D7" s="371"/>
      <c r="E7" s="371"/>
      <c r="F7" s="371"/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234"/>
      <c r="B8" s="234"/>
      <c r="C8" s="234"/>
      <c r="D8" s="234"/>
      <c r="E8" s="234"/>
      <c r="F8" s="234"/>
      <c r="G8" s="1"/>
      <c r="H8" s="1"/>
      <c r="I8" s="1"/>
      <c r="J8" s="1"/>
      <c r="K8" s="1"/>
      <c r="L8" s="1"/>
      <c r="M8" s="1"/>
      <c r="N8" s="1"/>
      <c r="O8" s="1"/>
    </row>
    <row r="9" spans="1:15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.75">
      <c r="A11" s="27"/>
      <c r="B11" s="369" t="s">
        <v>166</v>
      </c>
      <c r="C11" s="369"/>
      <c r="D11" s="5"/>
      <c r="E11" s="369" t="s">
        <v>167</v>
      </c>
      <c r="F11" s="369"/>
      <c r="G11" s="1"/>
      <c r="H11" s="1"/>
      <c r="I11" s="1"/>
      <c r="J11" s="1"/>
      <c r="K11" s="1"/>
      <c r="L11" s="1"/>
      <c r="M11" s="1"/>
      <c r="N11" s="1"/>
      <c r="O11" s="1"/>
    </row>
    <row r="12" spans="1:15" ht="18.75">
      <c r="A12" s="163">
        <v>1</v>
      </c>
      <c r="B12" s="164" t="s">
        <v>255</v>
      </c>
      <c r="C12" s="165">
        <f>'Bevételek KH'!D10</f>
        <v>39000</v>
      </c>
      <c r="D12" s="164"/>
      <c r="E12" s="338" t="s">
        <v>73</v>
      </c>
      <c r="F12" s="165">
        <f>'Műk.- összesen KH'!D26</f>
        <v>39000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>
      <c r="A13" s="166"/>
      <c r="B13" s="339"/>
      <c r="C13" s="167"/>
      <c r="D13" s="4"/>
      <c r="E13" s="340"/>
      <c r="F13" s="167"/>
      <c r="G13" s="1"/>
      <c r="H13" s="1"/>
      <c r="I13" s="1"/>
      <c r="J13" s="1"/>
      <c r="K13" s="1"/>
      <c r="L13" s="1"/>
      <c r="M13" s="1"/>
      <c r="N13" s="1"/>
      <c r="O13" s="1"/>
    </row>
    <row r="14" spans="1:15" ht="19.5">
      <c r="A14" s="8"/>
      <c r="B14" s="25" t="s">
        <v>29</v>
      </c>
      <c r="C14" s="26">
        <f>SUM(C12:C13)</f>
        <v>39000</v>
      </c>
      <c r="D14" s="8"/>
      <c r="E14" s="8" t="s">
        <v>25</v>
      </c>
      <c r="F14" s="26">
        <f>SUM(F12:F13)</f>
        <v>39000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20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1"/>
      <c r="C16" s="20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20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20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1"/>
      <c r="C19" s="20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20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20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1"/>
      <c r="C22" s="20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20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368" t="s">
        <v>256</v>
      </c>
      <c r="B24" s="368"/>
      <c r="C24" s="368"/>
      <c r="D24" s="368"/>
      <c r="E24" s="368"/>
      <c r="F24" s="368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1"/>
      <c r="C25" s="20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20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20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1"/>
      <c r="C28" s="20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20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20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21"/>
      <c r="C31" s="20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2"/>
      <c r="B32" s="22"/>
      <c r="C32" s="23"/>
      <c r="D32" s="22"/>
      <c r="E32" s="2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2"/>
      <c r="B33" s="12"/>
      <c r="C33" s="12"/>
      <c r="D33" s="12"/>
      <c r="E33" s="1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20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20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20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20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12"/>
      <c r="B38" s="12"/>
      <c r="C38" s="1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20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20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20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12"/>
      <c r="B42" s="12"/>
      <c r="C42" s="1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20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20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2"/>
      <c r="B45" s="12"/>
      <c r="C45" s="1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1"/>
      <c r="C46" s="20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20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20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12"/>
      <c r="B49" s="12"/>
      <c r="C49" s="1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20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20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12"/>
      <c r="B52" s="12"/>
      <c r="C52" s="1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20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2"/>
      <c r="B54" s="12"/>
      <c r="C54" s="1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14"/>
      <c r="C55" s="24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7">
    <mergeCell ref="C1:F1"/>
    <mergeCell ref="A24:F24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">
    <tabColor indexed="45"/>
  </sheetPr>
  <dimension ref="A1:I53"/>
  <sheetViews>
    <sheetView workbookViewId="0" topLeftCell="A1">
      <selection activeCell="B1" sqref="B1:F1"/>
    </sheetView>
  </sheetViews>
  <sheetFormatPr defaultColWidth="9.00390625" defaultRowHeight="12.75"/>
  <cols>
    <col min="1" max="1" width="4.625" style="360" customWidth="1"/>
    <col min="2" max="2" width="54.75390625" style="202" customWidth="1"/>
    <col min="3" max="3" width="9.125" style="202" customWidth="1"/>
    <col min="4" max="4" width="10.75390625" style="202" customWidth="1"/>
    <col min="5" max="5" width="9.125" style="202" customWidth="1"/>
    <col min="6" max="6" width="11.875" style="202" customWidth="1"/>
    <col min="7" max="7" width="11.625" style="202" bestFit="1" customWidth="1"/>
    <col min="8" max="16384" width="9.125" style="202" customWidth="1"/>
  </cols>
  <sheetData>
    <row r="1" spans="1:7" ht="18.75">
      <c r="A1" s="341"/>
      <c r="B1" s="370" t="s">
        <v>296</v>
      </c>
      <c r="C1" s="370"/>
      <c r="D1" s="370"/>
      <c r="E1" s="370"/>
      <c r="F1" s="342"/>
      <c r="G1" s="1"/>
    </row>
    <row r="2" spans="1:7" ht="18.75">
      <c r="A2" s="341"/>
      <c r="B2" s="233"/>
      <c r="C2" s="233"/>
      <c r="D2" s="233"/>
      <c r="E2" s="233"/>
      <c r="F2" s="342"/>
      <c r="G2" s="1"/>
    </row>
    <row r="3" spans="1:7" ht="18.75">
      <c r="A3" s="341"/>
      <c r="B3" s="343"/>
      <c r="C3" s="92"/>
      <c r="D3" s="92"/>
      <c r="E3" s="92"/>
      <c r="F3" s="92"/>
      <c r="G3" s="1"/>
    </row>
    <row r="4" spans="1:9" ht="19.5">
      <c r="A4" s="241" t="s">
        <v>254</v>
      </c>
      <c r="B4" s="241"/>
      <c r="C4" s="241"/>
      <c r="D4" s="241"/>
      <c r="E4" s="241"/>
      <c r="F4" s="156"/>
      <c r="G4" s="1"/>
      <c r="H4" s="1"/>
      <c r="I4" s="1"/>
    </row>
    <row r="5" spans="1:9" ht="19.5">
      <c r="A5" s="241" t="s">
        <v>165</v>
      </c>
      <c r="B5" s="241"/>
      <c r="C5" s="241"/>
      <c r="D5" s="241"/>
      <c r="E5" s="241"/>
      <c r="F5" s="156"/>
      <c r="G5" s="1"/>
      <c r="H5" s="1"/>
      <c r="I5" s="1"/>
    </row>
    <row r="6" spans="1:9" ht="19.5">
      <c r="A6" s="241" t="s">
        <v>10</v>
      </c>
      <c r="B6" s="241"/>
      <c r="C6" s="241"/>
      <c r="D6" s="241"/>
      <c r="E6" s="241"/>
      <c r="F6" s="156"/>
      <c r="G6" s="1"/>
      <c r="H6" s="1"/>
      <c r="I6" s="1"/>
    </row>
    <row r="7" spans="1:9" ht="19.5">
      <c r="A7" s="235"/>
      <c r="B7" s="235"/>
      <c r="C7" s="235"/>
      <c r="D7" s="235"/>
      <c r="E7" s="235"/>
      <c r="F7" s="235"/>
      <c r="G7" s="1"/>
      <c r="H7" s="1"/>
      <c r="I7" s="1"/>
    </row>
    <row r="8" spans="1:6" ht="17.25">
      <c r="A8" s="344"/>
      <c r="B8" s="345"/>
      <c r="C8" s="345"/>
      <c r="D8" s="346"/>
      <c r="E8" s="346"/>
      <c r="F8" s="345"/>
    </row>
    <row r="9" spans="1:5" ht="18.75">
      <c r="A9" s="347"/>
      <c r="B9" s="349" t="s">
        <v>1</v>
      </c>
      <c r="C9" s="410" t="s">
        <v>164</v>
      </c>
      <c r="D9" s="411"/>
      <c r="E9" s="412"/>
    </row>
    <row r="10" spans="1:5" ht="18.75">
      <c r="A10" s="350">
        <v>1</v>
      </c>
      <c r="B10" s="351" t="s">
        <v>257</v>
      </c>
      <c r="C10" s="352"/>
      <c r="D10" s="353">
        <f>D11</f>
        <v>39000</v>
      </c>
      <c r="E10" s="354"/>
    </row>
    <row r="11" spans="1:5" ht="18.75">
      <c r="A11" s="355"/>
      <c r="B11" s="356" t="s">
        <v>258</v>
      </c>
      <c r="C11" s="357"/>
      <c r="D11" s="358">
        <v>39000</v>
      </c>
      <c r="E11" s="359"/>
    </row>
    <row r="40" ht="86.25" customHeight="1"/>
    <row r="53" spans="1:5" ht="18.75">
      <c r="A53" s="371" t="s">
        <v>259</v>
      </c>
      <c r="B53" s="371"/>
      <c r="C53" s="371"/>
      <c r="D53" s="371"/>
      <c r="E53" s="371"/>
    </row>
  </sheetData>
  <mergeCells count="6">
    <mergeCell ref="B1:E1"/>
    <mergeCell ref="A53:E53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00390625" style="170" customWidth="1"/>
    <col min="5" max="16384" width="9.125" style="170" customWidth="1"/>
  </cols>
  <sheetData>
    <row r="1" spans="2:5" ht="18.75">
      <c r="B1" s="370" t="s">
        <v>297</v>
      </c>
      <c r="C1" s="370"/>
      <c r="D1" s="370"/>
      <c r="E1" s="370"/>
    </row>
    <row r="2" spans="3:5" ht="18.75">
      <c r="C2" s="204"/>
      <c r="D2" s="204"/>
      <c r="E2" s="204"/>
    </row>
    <row r="3" spans="6:11" ht="18.75">
      <c r="F3" s="171"/>
      <c r="G3" s="171"/>
      <c r="H3" s="171"/>
      <c r="I3" s="171"/>
      <c r="J3" s="171"/>
      <c r="K3" s="171"/>
    </row>
    <row r="4" spans="1:11" ht="19.5">
      <c r="A4" s="413" t="s">
        <v>254</v>
      </c>
      <c r="B4" s="413"/>
      <c r="C4" s="413"/>
      <c r="D4" s="413"/>
      <c r="E4" s="413"/>
      <c r="F4" s="206"/>
      <c r="G4" s="206"/>
      <c r="H4" s="206"/>
      <c r="I4" s="206"/>
      <c r="J4" s="206"/>
      <c r="K4" s="171"/>
    </row>
    <row r="5" spans="1:11" ht="18.75">
      <c r="A5" s="319" t="s">
        <v>165</v>
      </c>
      <c r="B5" s="319"/>
      <c r="C5" s="319"/>
      <c r="D5" s="319"/>
      <c r="E5" s="319"/>
      <c r="F5" s="206"/>
      <c r="G5" s="206"/>
      <c r="H5" s="206"/>
      <c r="I5" s="206"/>
      <c r="J5" s="206"/>
      <c r="K5" s="171"/>
    </row>
    <row r="6" spans="1:11" ht="18.75">
      <c r="A6" s="319" t="s">
        <v>109</v>
      </c>
      <c r="B6" s="319"/>
      <c r="C6" s="319"/>
      <c r="D6" s="319"/>
      <c r="E6" s="319"/>
      <c r="F6" s="172"/>
      <c r="G6" s="172"/>
      <c r="H6" s="172"/>
      <c r="I6" s="172"/>
      <c r="J6" s="172"/>
      <c r="K6" s="171"/>
    </row>
    <row r="7" spans="6:11" ht="18.75">
      <c r="F7" s="171"/>
      <c r="G7" s="171"/>
      <c r="H7" s="171"/>
      <c r="I7" s="171"/>
      <c r="J7" s="171"/>
      <c r="K7" s="171"/>
    </row>
    <row r="8" spans="6:11" ht="18.75">
      <c r="F8" s="171"/>
      <c r="G8" s="171"/>
      <c r="H8" s="171"/>
      <c r="I8" s="171"/>
      <c r="J8" s="171"/>
      <c r="K8" s="171"/>
    </row>
    <row r="9" spans="1:11" ht="18.75">
      <c r="A9" s="173"/>
      <c r="B9" s="174" t="s">
        <v>1</v>
      </c>
      <c r="C9" s="258" t="s">
        <v>164</v>
      </c>
      <c r="D9" s="236"/>
      <c r="E9" s="237"/>
      <c r="F9" s="171"/>
      <c r="G9" s="172"/>
      <c r="H9" s="206"/>
      <c r="I9" s="206"/>
      <c r="J9" s="206"/>
      <c r="K9" s="171"/>
    </row>
    <row r="10" spans="1:11" ht="18.75">
      <c r="A10" s="173">
        <v>1</v>
      </c>
      <c r="B10" s="175" t="s">
        <v>51</v>
      </c>
      <c r="C10" s="177"/>
      <c r="D10" s="178">
        <f>SUM(D11:D13)</f>
        <v>28615</v>
      </c>
      <c r="E10" s="179"/>
      <c r="F10" s="171"/>
      <c r="G10" s="180"/>
      <c r="H10" s="180"/>
      <c r="I10" s="181"/>
      <c r="J10" s="171"/>
      <c r="K10" s="171"/>
    </row>
    <row r="11" spans="1:11" ht="18.75">
      <c r="A11" s="182"/>
      <c r="B11" s="182" t="s">
        <v>110</v>
      </c>
      <c r="C11" s="183"/>
      <c r="D11" s="184">
        <f>'Műk.- Vgy '!D11+'Műk.- Visznek'!D11</f>
        <v>27048</v>
      </c>
      <c r="E11" s="185"/>
      <c r="F11" s="171"/>
      <c r="G11" s="171"/>
      <c r="H11" s="171"/>
      <c r="I11" s="184"/>
      <c r="J11" s="171"/>
      <c r="K11" s="171"/>
    </row>
    <row r="12" spans="1:11" ht="18.75">
      <c r="A12" s="182"/>
      <c r="B12" s="182" t="s">
        <v>124</v>
      </c>
      <c r="C12" s="183"/>
      <c r="D12" s="184">
        <f>'Műk.- Vgy '!D12+'Műk.- Visznek'!D12</f>
        <v>1517</v>
      </c>
      <c r="E12" s="185"/>
      <c r="F12" s="171"/>
      <c r="G12" s="171"/>
      <c r="H12" s="171"/>
      <c r="I12" s="184"/>
      <c r="J12" s="171"/>
      <c r="K12" s="171"/>
    </row>
    <row r="13" spans="1:11" ht="18.75">
      <c r="A13" s="186"/>
      <c r="B13" s="186" t="s">
        <v>125</v>
      </c>
      <c r="C13" s="187"/>
      <c r="D13" s="184">
        <f>'Műk.- Vgy '!D13+'Műk.- Visznek'!D13</f>
        <v>50</v>
      </c>
      <c r="E13" s="189"/>
      <c r="F13" s="171"/>
      <c r="G13" s="171"/>
      <c r="H13" s="171"/>
      <c r="I13" s="184"/>
      <c r="J13" s="171"/>
      <c r="K13" s="171"/>
    </row>
    <row r="14" spans="1:11" ht="18.75">
      <c r="A14" s="175">
        <v>2</v>
      </c>
      <c r="B14" s="175" t="s">
        <v>111</v>
      </c>
      <c r="C14" s="177"/>
      <c r="D14" s="178">
        <f>D15+D16</f>
        <v>7816</v>
      </c>
      <c r="E14" s="179"/>
      <c r="F14" s="171"/>
      <c r="G14" s="171"/>
      <c r="H14" s="171"/>
      <c r="I14" s="184"/>
      <c r="J14" s="171"/>
      <c r="K14" s="171"/>
    </row>
    <row r="15" spans="1:11" ht="18.75">
      <c r="A15" s="182"/>
      <c r="B15" s="182" t="s">
        <v>112</v>
      </c>
      <c r="C15" s="183"/>
      <c r="D15" s="184">
        <f>'Műk.- Vgy '!D15+'Műk.- Visznek'!D15</f>
        <v>7303</v>
      </c>
      <c r="E15" s="185"/>
      <c r="F15" s="171"/>
      <c r="G15" s="171"/>
      <c r="H15" s="171"/>
      <c r="I15" s="184"/>
      <c r="J15" s="171"/>
      <c r="K15" s="171"/>
    </row>
    <row r="16" spans="1:11" ht="18.75">
      <c r="A16" s="186"/>
      <c r="B16" s="186" t="s">
        <v>113</v>
      </c>
      <c r="C16" s="187"/>
      <c r="D16" s="184">
        <f>'Műk.- Vgy '!D16+'Műk.- Visznek'!D16</f>
        <v>513</v>
      </c>
      <c r="E16" s="189"/>
      <c r="F16" s="171"/>
      <c r="G16" s="180"/>
      <c r="H16" s="180"/>
      <c r="I16" s="181"/>
      <c r="J16" s="171"/>
      <c r="K16" s="171"/>
    </row>
    <row r="17" spans="1:11" ht="18.75">
      <c r="A17" s="175">
        <v>3</v>
      </c>
      <c r="B17" s="175" t="s">
        <v>9</v>
      </c>
      <c r="C17" s="177"/>
      <c r="D17" s="178">
        <f>SUM(D18:D23)</f>
        <v>1959</v>
      </c>
      <c r="E17" s="179"/>
      <c r="F17" s="171"/>
      <c r="G17" s="180"/>
      <c r="H17" s="180"/>
      <c r="I17" s="181"/>
      <c r="J17" s="171"/>
      <c r="K17" s="171"/>
    </row>
    <row r="18" spans="1:11" ht="18.75">
      <c r="A18" s="182"/>
      <c r="B18" s="182" t="s">
        <v>114</v>
      </c>
      <c r="C18" s="183"/>
      <c r="D18" s="190">
        <f>'Műk.- Vgy '!D18+'Műk.- Visznek'!D18</f>
        <v>0</v>
      </c>
      <c r="E18" s="185"/>
      <c r="F18" s="171"/>
      <c r="G18" s="171"/>
      <c r="H18" s="171"/>
      <c r="I18" s="184"/>
      <c r="J18" s="171"/>
      <c r="K18" s="171"/>
    </row>
    <row r="19" spans="1:11" ht="18.75">
      <c r="A19" s="182"/>
      <c r="B19" s="182" t="s">
        <v>115</v>
      </c>
      <c r="C19" s="183"/>
      <c r="D19" s="190">
        <f>'Műk.- Vgy '!D19+'Műk.- Visznek'!D19</f>
        <v>0</v>
      </c>
      <c r="E19" s="185"/>
      <c r="F19" s="171"/>
      <c r="G19" s="180"/>
      <c r="H19" s="180"/>
      <c r="I19" s="181"/>
      <c r="J19" s="171"/>
      <c r="K19" s="171"/>
    </row>
    <row r="20" spans="1:11" ht="18.75">
      <c r="A20" s="182"/>
      <c r="B20" s="182" t="s">
        <v>116</v>
      </c>
      <c r="C20" s="183"/>
      <c r="D20" s="190">
        <f>'Műk.- Vgy '!D20+'Műk.- Visznek'!D20</f>
        <v>1370</v>
      </c>
      <c r="E20" s="185"/>
      <c r="F20" s="171"/>
      <c r="G20" s="180"/>
      <c r="H20" s="180"/>
      <c r="I20" s="181"/>
      <c r="J20" s="171"/>
      <c r="K20" s="171"/>
    </row>
    <row r="21" spans="1:11" ht="18.75">
      <c r="A21" s="182"/>
      <c r="B21" s="182" t="s">
        <v>117</v>
      </c>
      <c r="C21" s="183"/>
      <c r="D21" s="190">
        <f>'Műk.- Vgy '!D21+'Műk.- Visznek'!D21</f>
        <v>259</v>
      </c>
      <c r="E21" s="185"/>
      <c r="F21" s="171"/>
      <c r="G21" s="180"/>
      <c r="H21" s="180"/>
      <c r="I21" s="181"/>
      <c r="J21" s="171"/>
      <c r="K21" s="171"/>
    </row>
    <row r="22" spans="1:11" ht="18.75">
      <c r="A22" s="182"/>
      <c r="B22" s="182" t="s">
        <v>118</v>
      </c>
      <c r="C22" s="183"/>
      <c r="D22" s="190">
        <f>'Műk.- Vgy '!D22+'Műk.- Visznek'!D22</f>
        <v>320</v>
      </c>
      <c r="E22" s="185"/>
      <c r="F22" s="171"/>
      <c r="G22" s="171"/>
      <c r="H22" s="171"/>
      <c r="I22" s="184"/>
      <c r="J22" s="171"/>
      <c r="K22" s="171"/>
    </row>
    <row r="23" spans="1:11" ht="18.75">
      <c r="A23" s="186"/>
      <c r="B23" s="186" t="s">
        <v>119</v>
      </c>
      <c r="C23" s="187"/>
      <c r="D23" s="190">
        <f>'Műk.- Vgy '!D23+'Műk.- Visznek'!D23</f>
        <v>10</v>
      </c>
      <c r="E23" s="189"/>
      <c r="F23" s="171"/>
      <c r="G23" s="171"/>
      <c r="H23" s="171"/>
      <c r="I23" s="184"/>
      <c r="J23" s="171"/>
      <c r="K23" s="171"/>
    </row>
    <row r="24" spans="1:11" ht="18.75">
      <c r="A24" s="191">
        <v>4</v>
      </c>
      <c r="B24" s="191" t="s">
        <v>120</v>
      </c>
      <c r="C24" s="192"/>
      <c r="D24" s="178">
        <f>D25</f>
        <v>610</v>
      </c>
      <c r="E24" s="185"/>
      <c r="F24" s="171"/>
      <c r="G24" s="171"/>
      <c r="H24" s="171"/>
      <c r="I24" s="184"/>
      <c r="J24" s="171"/>
      <c r="K24" s="171"/>
    </row>
    <row r="25" spans="1:11" ht="18.75">
      <c r="A25" s="182"/>
      <c r="B25" s="182" t="s">
        <v>122</v>
      </c>
      <c r="C25" s="183"/>
      <c r="D25" s="184">
        <f>'Műk.- Vgy '!D25+'Műk.- Visznek'!D25</f>
        <v>610</v>
      </c>
      <c r="E25" s="185"/>
      <c r="F25" s="171"/>
      <c r="G25" s="171"/>
      <c r="H25" s="171"/>
      <c r="I25" s="184"/>
      <c r="J25" s="171"/>
      <c r="K25" s="171"/>
    </row>
    <row r="26" spans="1:11" ht="18.75">
      <c r="A26" s="193"/>
      <c r="B26" s="194" t="s">
        <v>70</v>
      </c>
      <c r="C26" s="195"/>
      <c r="D26" s="196">
        <f>D10+D14+D17+D24</f>
        <v>39000</v>
      </c>
      <c r="E26" s="197"/>
      <c r="F26" s="171"/>
      <c r="G26" s="171"/>
      <c r="H26" s="171"/>
      <c r="I26" s="184"/>
      <c r="J26" s="171"/>
      <c r="K26" s="171"/>
    </row>
    <row r="42" spans="1:5" ht="18.75">
      <c r="A42" s="319" t="s">
        <v>260</v>
      </c>
      <c r="B42" s="319"/>
      <c r="C42" s="319"/>
      <c r="D42" s="319"/>
      <c r="E42" s="319"/>
    </row>
  </sheetData>
  <mergeCells count="6">
    <mergeCell ref="B1:E1"/>
    <mergeCell ref="A42:E42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00390625" style="170" customWidth="1"/>
    <col min="5" max="16384" width="9.125" style="170" customWidth="1"/>
  </cols>
  <sheetData>
    <row r="1" spans="2:5" ht="18.75">
      <c r="B1" s="370" t="s">
        <v>298</v>
      </c>
      <c r="C1" s="370"/>
      <c r="D1" s="370"/>
      <c r="E1" s="370"/>
    </row>
    <row r="2" spans="3:5" ht="18.75">
      <c r="C2" s="204"/>
      <c r="D2" s="204"/>
      <c r="E2" s="204"/>
    </row>
    <row r="3" spans="6:11" ht="18.75">
      <c r="F3" s="171"/>
      <c r="G3" s="171"/>
      <c r="H3" s="171"/>
      <c r="I3" s="171"/>
      <c r="J3" s="171"/>
      <c r="K3" s="171"/>
    </row>
    <row r="4" spans="1:11" ht="19.5">
      <c r="A4" s="413" t="s">
        <v>254</v>
      </c>
      <c r="B4" s="413"/>
      <c r="C4" s="413"/>
      <c r="D4" s="413"/>
      <c r="E4" s="413"/>
      <c r="F4" s="206"/>
      <c r="G4" s="206"/>
      <c r="H4" s="206"/>
      <c r="I4" s="206"/>
      <c r="J4" s="206"/>
      <c r="K4" s="171"/>
    </row>
    <row r="5" spans="1:11" ht="18.75">
      <c r="A5" s="319" t="s">
        <v>165</v>
      </c>
      <c r="B5" s="319"/>
      <c r="C5" s="319"/>
      <c r="D5" s="319"/>
      <c r="E5" s="319"/>
      <c r="F5" s="206"/>
      <c r="G5" s="206"/>
      <c r="H5" s="206"/>
      <c r="I5" s="206"/>
      <c r="J5" s="206"/>
      <c r="K5" s="171"/>
    </row>
    <row r="6" spans="1:11" ht="18.75">
      <c r="A6" s="319" t="s">
        <v>261</v>
      </c>
      <c r="B6" s="319"/>
      <c r="C6" s="319"/>
      <c r="D6" s="319"/>
      <c r="E6" s="319"/>
      <c r="F6" s="172"/>
      <c r="G6" s="172"/>
      <c r="H6" s="172"/>
      <c r="I6" s="172"/>
      <c r="J6" s="172"/>
      <c r="K6" s="171"/>
    </row>
    <row r="7" spans="6:11" ht="18.75">
      <c r="F7" s="171"/>
      <c r="G7" s="171"/>
      <c r="H7" s="171"/>
      <c r="I7" s="171"/>
      <c r="J7" s="171"/>
      <c r="K7" s="171"/>
    </row>
    <row r="8" spans="6:11" ht="18.75">
      <c r="F8" s="171"/>
      <c r="G8" s="171"/>
      <c r="H8" s="171"/>
      <c r="I8" s="171"/>
      <c r="J8" s="171"/>
      <c r="K8" s="171"/>
    </row>
    <row r="9" spans="1:11" ht="18.75">
      <c r="A9" s="173"/>
      <c r="B9" s="174" t="s">
        <v>1</v>
      </c>
      <c r="C9" s="258" t="s">
        <v>164</v>
      </c>
      <c r="D9" s="236"/>
      <c r="E9" s="237"/>
      <c r="F9" s="171"/>
      <c r="G9" s="172"/>
      <c r="H9" s="206"/>
      <c r="I9" s="206"/>
      <c r="J9" s="206"/>
      <c r="K9" s="171"/>
    </row>
    <row r="10" spans="1:11" ht="18.75">
      <c r="A10" s="173">
        <v>1</v>
      </c>
      <c r="B10" s="175" t="s">
        <v>51</v>
      </c>
      <c r="C10" s="177"/>
      <c r="D10" s="178">
        <f>SUM(D11:D13)</f>
        <v>19761</v>
      </c>
      <c r="E10" s="179"/>
      <c r="F10" s="171"/>
      <c r="G10" s="180"/>
      <c r="H10" s="180"/>
      <c r="I10" s="181"/>
      <c r="J10" s="171"/>
      <c r="K10" s="171"/>
    </row>
    <row r="11" spans="1:11" ht="18.75">
      <c r="A11" s="182"/>
      <c r="B11" s="182" t="s">
        <v>110</v>
      </c>
      <c r="C11" s="183"/>
      <c r="D11" s="184">
        <v>18654</v>
      </c>
      <c r="E11" s="185"/>
      <c r="F11" s="171"/>
      <c r="G11" s="171"/>
      <c r="H11" s="171"/>
      <c r="I11" s="184"/>
      <c r="J11" s="171"/>
      <c r="K11" s="171"/>
    </row>
    <row r="12" spans="1:11" ht="18.75">
      <c r="A12" s="182"/>
      <c r="B12" s="182" t="s">
        <v>124</v>
      </c>
      <c r="C12" s="183"/>
      <c r="D12" s="184">
        <v>1057</v>
      </c>
      <c r="E12" s="185"/>
      <c r="F12" s="171"/>
      <c r="G12" s="171"/>
      <c r="H12" s="171"/>
      <c r="I12" s="184"/>
      <c r="J12" s="171"/>
      <c r="K12" s="171"/>
    </row>
    <row r="13" spans="1:11" ht="18.75">
      <c r="A13" s="186"/>
      <c r="B13" s="186" t="s">
        <v>125</v>
      </c>
      <c r="C13" s="187"/>
      <c r="D13" s="188">
        <v>50</v>
      </c>
      <c r="E13" s="189"/>
      <c r="F13" s="171"/>
      <c r="G13" s="171"/>
      <c r="H13" s="171"/>
      <c r="I13" s="184"/>
      <c r="J13" s="171"/>
      <c r="K13" s="171"/>
    </row>
    <row r="14" spans="1:11" ht="18.75">
      <c r="A14" s="175">
        <v>2</v>
      </c>
      <c r="B14" s="175" t="s">
        <v>111</v>
      </c>
      <c r="C14" s="177"/>
      <c r="D14" s="178">
        <f>D15+D16</f>
        <v>5386</v>
      </c>
      <c r="E14" s="179"/>
      <c r="F14" s="171"/>
      <c r="G14" s="171"/>
      <c r="H14" s="171"/>
      <c r="I14" s="184"/>
      <c r="J14" s="171"/>
      <c r="K14" s="171"/>
    </row>
    <row r="15" spans="1:11" ht="18.75">
      <c r="A15" s="182"/>
      <c r="B15" s="182" t="s">
        <v>112</v>
      </c>
      <c r="C15" s="183"/>
      <c r="D15" s="184">
        <v>5037</v>
      </c>
      <c r="E15" s="185"/>
      <c r="F15" s="171"/>
      <c r="G15" s="171"/>
      <c r="H15" s="171"/>
      <c r="I15" s="184"/>
      <c r="J15" s="171"/>
      <c r="K15" s="171"/>
    </row>
    <row r="16" spans="1:11" ht="18.75">
      <c r="A16" s="186"/>
      <c r="B16" s="186" t="s">
        <v>113</v>
      </c>
      <c r="C16" s="187"/>
      <c r="D16" s="188">
        <v>349</v>
      </c>
      <c r="E16" s="189"/>
      <c r="F16" s="171"/>
      <c r="G16" s="180"/>
      <c r="H16" s="180"/>
      <c r="I16" s="181"/>
      <c r="J16" s="171"/>
      <c r="K16" s="171"/>
    </row>
    <row r="17" spans="1:11" ht="18.75">
      <c r="A17" s="175">
        <v>3</v>
      </c>
      <c r="B17" s="175" t="s">
        <v>9</v>
      </c>
      <c r="C17" s="177"/>
      <c r="D17" s="178">
        <f>SUM(D18:D23)</f>
        <v>1745</v>
      </c>
      <c r="E17" s="179"/>
      <c r="F17" s="171"/>
      <c r="G17" s="180"/>
      <c r="H17" s="180"/>
      <c r="I17" s="181"/>
      <c r="J17" s="171"/>
      <c r="K17" s="171"/>
    </row>
    <row r="18" spans="1:11" ht="18.75">
      <c r="A18" s="182"/>
      <c r="B18" s="182" t="s">
        <v>114</v>
      </c>
      <c r="C18" s="183"/>
      <c r="D18" s="190">
        <v>0</v>
      </c>
      <c r="E18" s="185"/>
      <c r="F18" s="171"/>
      <c r="G18" s="171"/>
      <c r="H18" s="171"/>
      <c r="I18" s="184"/>
      <c r="J18" s="171"/>
      <c r="K18" s="171"/>
    </row>
    <row r="19" spans="1:11" ht="18.75">
      <c r="A19" s="182"/>
      <c r="B19" s="182" t="s">
        <v>115</v>
      </c>
      <c r="C19" s="183"/>
      <c r="D19" s="184">
        <v>0</v>
      </c>
      <c r="E19" s="185"/>
      <c r="F19" s="171"/>
      <c r="G19" s="180"/>
      <c r="H19" s="180"/>
      <c r="I19" s="181"/>
      <c r="J19" s="171"/>
      <c r="K19" s="171"/>
    </row>
    <row r="20" spans="1:11" ht="18.75">
      <c r="A20" s="182"/>
      <c r="B20" s="182" t="s">
        <v>116</v>
      </c>
      <c r="C20" s="183"/>
      <c r="D20" s="184">
        <v>1180</v>
      </c>
      <c r="E20" s="185"/>
      <c r="F20" s="171"/>
      <c r="G20" s="180"/>
      <c r="H20" s="180"/>
      <c r="I20" s="181"/>
      <c r="J20" s="171"/>
      <c r="K20" s="171"/>
    </row>
    <row r="21" spans="1:11" ht="18.75">
      <c r="A21" s="182"/>
      <c r="B21" s="182" t="s">
        <v>117</v>
      </c>
      <c r="C21" s="183"/>
      <c r="D21" s="184">
        <v>235</v>
      </c>
      <c r="E21" s="185"/>
      <c r="F21" s="171"/>
      <c r="G21" s="180"/>
      <c r="H21" s="180"/>
      <c r="I21" s="181"/>
      <c r="J21" s="171"/>
      <c r="K21" s="171"/>
    </row>
    <row r="22" spans="1:11" ht="18.75">
      <c r="A22" s="182"/>
      <c r="B22" s="182" t="s">
        <v>118</v>
      </c>
      <c r="C22" s="183"/>
      <c r="D22" s="184">
        <v>320</v>
      </c>
      <c r="E22" s="185"/>
      <c r="F22" s="171"/>
      <c r="G22" s="171"/>
      <c r="H22" s="171"/>
      <c r="I22" s="184"/>
      <c r="J22" s="171"/>
      <c r="K22" s="171"/>
    </row>
    <row r="23" spans="1:11" ht="18.75">
      <c r="A23" s="186"/>
      <c r="B23" s="186" t="s">
        <v>119</v>
      </c>
      <c r="C23" s="187"/>
      <c r="D23" s="188">
        <v>10</v>
      </c>
      <c r="E23" s="189"/>
      <c r="F23" s="171"/>
      <c r="G23" s="171"/>
      <c r="H23" s="171"/>
      <c r="I23" s="184"/>
      <c r="J23" s="171"/>
      <c r="K23" s="171"/>
    </row>
    <row r="24" spans="1:11" ht="18.75">
      <c r="A24" s="191">
        <v>4</v>
      </c>
      <c r="B24" s="191" t="s">
        <v>120</v>
      </c>
      <c r="C24" s="192"/>
      <c r="D24" s="181">
        <f>D25</f>
        <v>610</v>
      </c>
      <c r="E24" s="185"/>
      <c r="F24" s="171"/>
      <c r="G24" s="171"/>
      <c r="H24" s="171"/>
      <c r="I24" s="184"/>
      <c r="J24" s="171"/>
      <c r="K24" s="171"/>
    </row>
    <row r="25" spans="1:11" ht="18.75">
      <c r="A25" s="182"/>
      <c r="B25" s="182" t="s">
        <v>122</v>
      </c>
      <c r="C25" s="183"/>
      <c r="D25" s="184">
        <v>610</v>
      </c>
      <c r="E25" s="185"/>
      <c r="F25" s="171"/>
      <c r="G25" s="171"/>
      <c r="H25" s="171"/>
      <c r="I25" s="184"/>
      <c r="J25" s="171"/>
      <c r="K25" s="171"/>
    </row>
    <row r="26" spans="1:11" ht="18.75">
      <c r="A26" s="193"/>
      <c r="B26" s="194" t="s">
        <v>70</v>
      </c>
      <c r="C26" s="195"/>
      <c r="D26" s="196">
        <f>D10+D14+D17+D24</f>
        <v>27502</v>
      </c>
      <c r="E26" s="197"/>
      <c r="F26" s="171"/>
      <c r="G26" s="171"/>
      <c r="H26" s="171"/>
      <c r="I26" s="184"/>
      <c r="J26" s="171"/>
      <c r="K26" s="171"/>
    </row>
    <row r="42" spans="1:5" ht="18.75">
      <c r="A42" s="319" t="s">
        <v>262</v>
      </c>
      <c r="B42" s="319"/>
      <c r="C42" s="319"/>
      <c r="D42" s="319"/>
      <c r="E42" s="319"/>
    </row>
  </sheetData>
  <mergeCells count="6">
    <mergeCell ref="B1:E1"/>
    <mergeCell ref="A42:E42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workbookViewId="0" topLeftCell="A1">
      <selection activeCell="B1" sqref="B1:F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00390625" style="170" customWidth="1"/>
    <col min="5" max="16384" width="9.125" style="170" customWidth="1"/>
  </cols>
  <sheetData>
    <row r="1" spans="2:5" ht="18.75">
      <c r="B1" s="370" t="s">
        <v>299</v>
      </c>
      <c r="C1" s="370"/>
      <c r="D1" s="370"/>
      <c r="E1" s="370"/>
    </row>
    <row r="2" spans="3:5" ht="18.75">
      <c r="C2" s="204"/>
      <c r="D2" s="204"/>
      <c r="E2" s="204"/>
    </row>
    <row r="3" spans="6:11" ht="18.75">
      <c r="F3" s="171"/>
      <c r="G3" s="171"/>
      <c r="H3" s="171"/>
      <c r="I3" s="171"/>
      <c r="J3" s="171"/>
      <c r="K3" s="171"/>
    </row>
    <row r="4" spans="1:11" ht="19.5">
      <c r="A4" s="413" t="s">
        <v>254</v>
      </c>
      <c r="B4" s="413"/>
      <c r="C4" s="413"/>
      <c r="D4" s="413"/>
      <c r="E4" s="413"/>
      <c r="F4" s="206"/>
      <c r="G4" s="206"/>
      <c r="H4" s="206"/>
      <c r="I4" s="206"/>
      <c r="J4" s="206"/>
      <c r="K4" s="171"/>
    </row>
    <row r="5" spans="1:11" ht="18.75">
      <c r="A5" s="319" t="s">
        <v>165</v>
      </c>
      <c r="B5" s="319"/>
      <c r="C5" s="319"/>
      <c r="D5" s="319"/>
      <c r="E5" s="319"/>
      <c r="F5" s="206"/>
      <c r="G5" s="206"/>
      <c r="H5" s="206"/>
      <c r="I5" s="206"/>
      <c r="J5" s="206"/>
      <c r="K5" s="171"/>
    </row>
    <row r="6" spans="1:11" ht="18.75">
      <c r="A6" s="319" t="s">
        <v>263</v>
      </c>
      <c r="B6" s="319"/>
      <c r="C6" s="319"/>
      <c r="D6" s="319"/>
      <c r="E6" s="319"/>
      <c r="F6" s="172"/>
      <c r="G6" s="172"/>
      <c r="H6" s="172"/>
      <c r="I6" s="172"/>
      <c r="J6" s="172"/>
      <c r="K6" s="171"/>
    </row>
    <row r="7" spans="6:11" ht="18.75">
      <c r="F7" s="171"/>
      <c r="G7" s="171"/>
      <c r="H7" s="171"/>
      <c r="I7" s="171"/>
      <c r="J7" s="171"/>
      <c r="K7" s="171"/>
    </row>
    <row r="8" spans="6:11" ht="18.75">
      <c r="F8" s="171"/>
      <c r="G8" s="171"/>
      <c r="H8" s="171"/>
      <c r="I8" s="171"/>
      <c r="J8" s="171"/>
      <c r="K8" s="171"/>
    </row>
    <row r="9" spans="1:11" ht="18.75">
      <c r="A9" s="173"/>
      <c r="B9" s="174" t="s">
        <v>1</v>
      </c>
      <c r="C9" s="258" t="s">
        <v>164</v>
      </c>
      <c r="D9" s="236"/>
      <c r="E9" s="237"/>
      <c r="F9" s="171"/>
      <c r="G9" s="172"/>
      <c r="H9" s="206"/>
      <c r="I9" s="206"/>
      <c r="J9" s="206"/>
      <c r="K9" s="171"/>
    </row>
    <row r="10" spans="1:11" ht="18.75">
      <c r="A10" s="173">
        <v>1</v>
      </c>
      <c r="B10" s="175" t="s">
        <v>51</v>
      </c>
      <c r="C10" s="177"/>
      <c r="D10" s="178">
        <f>SUM(D11:D13)</f>
        <v>8854</v>
      </c>
      <c r="E10" s="179"/>
      <c r="F10" s="171"/>
      <c r="G10" s="180"/>
      <c r="H10" s="180"/>
      <c r="I10" s="181"/>
      <c r="J10" s="171"/>
      <c r="K10" s="171"/>
    </row>
    <row r="11" spans="1:11" ht="18.75">
      <c r="A11" s="182"/>
      <c r="B11" s="182" t="s">
        <v>110</v>
      </c>
      <c r="C11" s="183"/>
      <c r="D11" s="184">
        <v>8394</v>
      </c>
      <c r="E11" s="185"/>
      <c r="F11" s="171"/>
      <c r="G11" s="171"/>
      <c r="H11" s="171"/>
      <c r="I11" s="184"/>
      <c r="J11" s="171"/>
      <c r="K11" s="171"/>
    </row>
    <row r="12" spans="1:11" ht="18.75">
      <c r="A12" s="182"/>
      <c r="B12" s="182" t="s">
        <v>124</v>
      </c>
      <c r="C12" s="183"/>
      <c r="D12" s="184">
        <v>460</v>
      </c>
      <c r="E12" s="185"/>
      <c r="F12" s="171"/>
      <c r="G12" s="171"/>
      <c r="H12" s="171"/>
      <c r="I12" s="184"/>
      <c r="J12" s="171"/>
      <c r="K12" s="171"/>
    </row>
    <row r="13" spans="1:11" ht="18.75">
      <c r="A13" s="186"/>
      <c r="B13" s="186" t="s">
        <v>125</v>
      </c>
      <c r="C13" s="187"/>
      <c r="D13" s="188">
        <v>0</v>
      </c>
      <c r="E13" s="189"/>
      <c r="F13" s="171"/>
      <c r="G13" s="171"/>
      <c r="H13" s="171"/>
      <c r="I13" s="184"/>
      <c r="J13" s="171"/>
      <c r="K13" s="171"/>
    </row>
    <row r="14" spans="1:11" ht="18.75">
      <c r="A14" s="175">
        <v>2</v>
      </c>
      <c r="B14" s="175" t="s">
        <v>111</v>
      </c>
      <c r="C14" s="177"/>
      <c r="D14" s="178">
        <f>D15+D16</f>
        <v>2430</v>
      </c>
      <c r="E14" s="179"/>
      <c r="F14" s="171"/>
      <c r="G14" s="171"/>
      <c r="H14" s="171"/>
      <c r="I14" s="184"/>
      <c r="J14" s="171"/>
      <c r="K14" s="171"/>
    </row>
    <row r="15" spans="1:11" ht="18.75">
      <c r="A15" s="182"/>
      <c r="B15" s="182" t="s">
        <v>112</v>
      </c>
      <c r="C15" s="183"/>
      <c r="D15" s="184">
        <v>2266</v>
      </c>
      <c r="E15" s="185"/>
      <c r="F15" s="171"/>
      <c r="G15" s="171"/>
      <c r="H15" s="171"/>
      <c r="I15" s="184"/>
      <c r="J15" s="171"/>
      <c r="K15" s="171"/>
    </row>
    <row r="16" spans="1:11" ht="18.75">
      <c r="A16" s="186"/>
      <c r="B16" s="186" t="s">
        <v>113</v>
      </c>
      <c r="C16" s="187"/>
      <c r="D16" s="188">
        <v>164</v>
      </c>
      <c r="E16" s="189"/>
      <c r="F16" s="171"/>
      <c r="G16" s="180"/>
      <c r="H16" s="180"/>
      <c r="I16" s="181"/>
      <c r="J16" s="171"/>
      <c r="K16" s="171"/>
    </row>
    <row r="17" spans="1:11" ht="18.75">
      <c r="A17" s="175">
        <v>3</v>
      </c>
      <c r="B17" s="175" t="s">
        <v>9</v>
      </c>
      <c r="C17" s="177"/>
      <c r="D17" s="178">
        <f>SUM(D18:D23)</f>
        <v>214</v>
      </c>
      <c r="E17" s="179"/>
      <c r="F17" s="171"/>
      <c r="G17" s="180"/>
      <c r="H17" s="180"/>
      <c r="I17" s="181"/>
      <c r="J17" s="171"/>
      <c r="K17" s="171"/>
    </row>
    <row r="18" spans="1:11" ht="18.75">
      <c r="A18" s="182"/>
      <c r="B18" s="182" t="s">
        <v>114</v>
      </c>
      <c r="C18" s="183"/>
      <c r="D18" s="190">
        <v>0</v>
      </c>
      <c r="E18" s="185"/>
      <c r="F18" s="171"/>
      <c r="G18" s="171"/>
      <c r="H18" s="171"/>
      <c r="I18" s="184"/>
      <c r="J18" s="171"/>
      <c r="K18" s="171"/>
    </row>
    <row r="19" spans="1:11" ht="18.75">
      <c r="A19" s="182"/>
      <c r="B19" s="182" t="s">
        <v>115</v>
      </c>
      <c r="C19" s="183"/>
      <c r="D19" s="184">
        <v>0</v>
      </c>
      <c r="E19" s="185"/>
      <c r="F19" s="171"/>
      <c r="G19" s="180"/>
      <c r="H19" s="180"/>
      <c r="I19" s="181"/>
      <c r="J19" s="171"/>
      <c r="K19" s="171"/>
    </row>
    <row r="20" spans="1:11" ht="18.75">
      <c r="A20" s="182"/>
      <c r="B20" s="182" t="s">
        <v>116</v>
      </c>
      <c r="C20" s="183"/>
      <c r="D20" s="184">
        <v>190</v>
      </c>
      <c r="E20" s="185"/>
      <c r="F20" s="171"/>
      <c r="G20" s="180"/>
      <c r="H20" s="180"/>
      <c r="I20" s="181"/>
      <c r="J20" s="171"/>
      <c r="K20" s="171"/>
    </row>
    <row r="21" spans="1:11" ht="18.75">
      <c r="A21" s="182"/>
      <c r="B21" s="182" t="s">
        <v>117</v>
      </c>
      <c r="C21" s="183"/>
      <c r="D21" s="184">
        <v>24</v>
      </c>
      <c r="E21" s="185"/>
      <c r="F21" s="171"/>
      <c r="G21" s="180"/>
      <c r="H21" s="180"/>
      <c r="I21" s="181"/>
      <c r="J21" s="171"/>
      <c r="K21" s="171"/>
    </row>
    <row r="22" spans="1:11" ht="18.75">
      <c r="A22" s="182"/>
      <c r="B22" s="182" t="s">
        <v>118</v>
      </c>
      <c r="C22" s="183"/>
      <c r="D22" s="184">
        <v>0</v>
      </c>
      <c r="E22" s="185"/>
      <c r="F22" s="171"/>
      <c r="G22" s="171"/>
      <c r="H22" s="171"/>
      <c r="I22" s="184"/>
      <c r="J22" s="171"/>
      <c r="K22" s="171"/>
    </row>
    <row r="23" spans="1:11" ht="18.75">
      <c r="A23" s="186"/>
      <c r="B23" s="186" t="s">
        <v>119</v>
      </c>
      <c r="C23" s="187"/>
      <c r="D23" s="188">
        <v>0</v>
      </c>
      <c r="E23" s="189"/>
      <c r="F23" s="171"/>
      <c r="G23" s="171"/>
      <c r="H23" s="171"/>
      <c r="I23" s="184"/>
      <c r="J23" s="171"/>
      <c r="K23" s="171"/>
    </row>
    <row r="24" spans="1:11" ht="18.75">
      <c r="A24" s="191">
        <v>4</v>
      </c>
      <c r="B24" s="191" t="s">
        <v>120</v>
      </c>
      <c r="C24" s="192"/>
      <c r="D24" s="181">
        <f>D25</f>
        <v>0</v>
      </c>
      <c r="E24" s="185"/>
      <c r="F24" s="171"/>
      <c r="G24" s="171"/>
      <c r="H24" s="171"/>
      <c r="I24" s="184"/>
      <c r="J24" s="171"/>
      <c r="K24" s="171"/>
    </row>
    <row r="25" spans="1:11" ht="18.75">
      <c r="A25" s="182"/>
      <c r="B25" s="182" t="s">
        <v>122</v>
      </c>
      <c r="C25" s="183"/>
      <c r="D25" s="184">
        <v>0</v>
      </c>
      <c r="E25" s="185"/>
      <c r="F25" s="171"/>
      <c r="G25" s="171"/>
      <c r="H25" s="171"/>
      <c r="I25" s="184"/>
      <c r="J25" s="171"/>
      <c r="K25" s="171"/>
    </row>
    <row r="26" spans="1:11" ht="18.75">
      <c r="A26" s="193"/>
      <c r="B26" s="194" t="s">
        <v>70</v>
      </c>
      <c r="C26" s="195"/>
      <c r="D26" s="196">
        <f>D10+D14+D17+D24</f>
        <v>11498</v>
      </c>
      <c r="E26" s="197"/>
      <c r="F26" s="171"/>
      <c r="G26" s="171"/>
      <c r="H26" s="171"/>
      <c r="I26" s="184"/>
      <c r="J26" s="171"/>
      <c r="K26" s="171"/>
    </row>
    <row r="42" spans="1:5" ht="18.75">
      <c r="A42" s="319" t="s">
        <v>264</v>
      </c>
      <c r="B42" s="319"/>
      <c r="C42" s="319"/>
      <c r="D42" s="319"/>
      <c r="E42" s="319"/>
    </row>
  </sheetData>
  <mergeCells count="6">
    <mergeCell ref="B1:E1"/>
    <mergeCell ref="A42:E42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">
    <tabColor indexed="45"/>
  </sheetPr>
  <dimension ref="A1:O69"/>
  <sheetViews>
    <sheetView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.75">
      <c r="A1" s="1"/>
      <c r="B1" s="1"/>
      <c r="C1" s="370" t="s">
        <v>300</v>
      </c>
      <c r="D1" s="370"/>
      <c r="E1" s="370"/>
      <c r="F1" s="370"/>
      <c r="G1" s="228"/>
      <c r="H1" s="1"/>
      <c r="I1" s="1"/>
      <c r="J1" s="1"/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371" t="s">
        <v>129</v>
      </c>
      <c r="B4" s="371"/>
      <c r="C4" s="371"/>
      <c r="D4" s="371"/>
      <c r="E4" s="371"/>
      <c r="F4" s="37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371" t="s">
        <v>165</v>
      </c>
      <c r="B5" s="371"/>
      <c r="C5" s="371"/>
      <c r="D5" s="371"/>
      <c r="E5" s="371"/>
      <c r="F5" s="37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371" t="s">
        <v>15</v>
      </c>
      <c r="B6" s="371"/>
      <c r="C6" s="371"/>
      <c r="D6" s="371"/>
      <c r="E6" s="371"/>
      <c r="F6" s="37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.75">
      <c r="A9" s="27"/>
      <c r="B9" s="369" t="s">
        <v>166</v>
      </c>
      <c r="C9" s="369"/>
      <c r="D9" s="5"/>
      <c r="E9" s="369" t="s">
        <v>167</v>
      </c>
      <c r="F9" s="369"/>
      <c r="G9" s="1"/>
      <c r="H9" s="1"/>
      <c r="I9" s="1"/>
      <c r="J9" s="1"/>
      <c r="K9" s="1"/>
      <c r="L9" s="1"/>
      <c r="M9" s="1"/>
      <c r="N9" s="1"/>
      <c r="O9" s="1"/>
    </row>
    <row r="10" spans="1:15" ht="18.75">
      <c r="A10" s="232">
        <v>1</v>
      </c>
      <c r="B10" s="5" t="s">
        <v>257</v>
      </c>
      <c r="C10" s="361">
        <f>'Bevételek  ovi'!D12</f>
        <v>26667</v>
      </c>
      <c r="D10" s="5"/>
      <c r="E10" s="5" t="s">
        <v>73</v>
      </c>
      <c r="F10" s="361">
        <f>'Működési ovi'!D28</f>
        <v>26667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.75">
      <c r="A11" s="232">
        <v>2</v>
      </c>
      <c r="B11" s="5"/>
      <c r="C11" s="361"/>
      <c r="D11" s="5"/>
      <c r="E11" s="5"/>
      <c r="F11" s="361"/>
      <c r="G11" s="1"/>
      <c r="H11" s="1"/>
      <c r="I11" s="1"/>
      <c r="J11" s="1"/>
      <c r="K11" s="1"/>
      <c r="L11" s="1"/>
      <c r="M11" s="1"/>
      <c r="N11" s="1"/>
      <c r="O11" s="1"/>
    </row>
    <row r="12" spans="1:15" ht="18.75">
      <c r="A12" s="214"/>
      <c r="B12" s="362" t="s">
        <v>29</v>
      </c>
      <c r="C12" s="363">
        <f>SUM(C10:C11)</f>
        <v>26667</v>
      </c>
      <c r="D12" s="214"/>
      <c r="E12" s="214" t="s">
        <v>25</v>
      </c>
      <c r="F12" s="363">
        <f>SUM(F10:F11)</f>
        <v>26667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>
      <c r="A13" s="2"/>
      <c r="B13" s="2"/>
      <c r="C13" s="20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.75">
      <c r="A14" s="2"/>
      <c r="B14" s="21"/>
      <c r="C14" s="20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20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20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1"/>
      <c r="C17" s="20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20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20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1"/>
      <c r="C20" s="20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20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20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368" t="s">
        <v>265</v>
      </c>
      <c r="B23" s="368"/>
      <c r="C23" s="368"/>
      <c r="D23" s="368"/>
      <c r="E23" s="368"/>
      <c r="F23" s="368"/>
      <c r="G23" s="18"/>
      <c r="H23" s="18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20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20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1"/>
      <c r="C26" s="20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20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20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1"/>
      <c r="C29" s="20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2"/>
      <c r="B30" s="22"/>
      <c r="C30" s="23"/>
      <c r="D30" s="22"/>
      <c r="E30" s="2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2"/>
      <c r="B31" s="12"/>
      <c r="C31" s="12"/>
      <c r="D31" s="12"/>
      <c r="E31" s="1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20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20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20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20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2"/>
      <c r="B36" s="12"/>
      <c r="C36" s="1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20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20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20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2"/>
      <c r="B40" s="12"/>
      <c r="C40" s="1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20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20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2"/>
      <c r="B43" s="12"/>
      <c r="C43" s="1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1"/>
      <c r="C44" s="20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20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20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2"/>
      <c r="B47" s="12"/>
      <c r="C47" s="1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20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20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2"/>
      <c r="B50" s="12"/>
      <c r="C50" s="1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20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12"/>
      <c r="B52" s="12"/>
      <c r="C52" s="1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14"/>
      <c r="C53" s="24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mergeCells count="7">
    <mergeCell ref="C1:F1"/>
    <mergeCell ref="A23:F23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7">
    <tabColor indexed="45"/>
  </sheetPr>
  <dimension ref="A1:E44"/>
  <sheetViews>
    <sheetView workbookViewId="0" topLeftCell="A1">
      <selection activeCell="B1" sqref="B1:F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625" style="170" customWidth="1"/>
    <col min="5" max="16384" width="9.125" style="170" customWidth="1"/>
  </cols>
  <sheetData>
    <row r="1" spans="2:5" ht="18.75">
      <c r="B1" s="370" t="s">
        <v>301</v>
      </c>
      <c r="C1" s="370"/>
      <c r="D1" s="370"/>
      <c r="E1" s="370"/>
    </row>
    <row r="2" spans="3:5" ht="18.75">
      <c r="C2" s="204"/>
      <c r="D2" s="204"/>
      <c r="E2" s="204"/>
    </row>
    <row r="3" spans="3:5" ht="18.75">
      <c r="C3" s="204"/>
      <c r="D3" s="204"/>
      <c r="E3" s="204"/>
    </row>
    <row r="5" spans="1:5" ht="18.75">
      <c r="A5" s="319" t="s">
        <v>129</v>
      </c>
      <c r="B5" s="319"/>
      <c r="C5" s="319"/>
      <c r="D5" s="319"/>
      <c r="E5" s="319"/>
    </row>
    <row r="6" spans="1:5" ht="18.75">
      <c r="A6" s="319" t="s">
        <v>165</v>
      </c>
      <c r="B6" s="319"/>
      <c r="C6" s="319"/>
      <c r="D6" s="319"/>
      <c r="E6" s="319"/>
    </row>
    <row r="7" spans="1:5" ht="18.75">
      <c r="A7" s="319" t="s">
        <v>10</v>
      </c>
      <c r="B7" s="319"/>
      <c r="C7" s="319"/>
      <c r="D7" s="319"/>
      <c r="E7" s="319"/>
    </row>
    <row r="8" spans="1:5" ht="18.75">
      <c r="A8" s="176"/>
      <c r="B8" s="176"/>
      <c r="C8" s="176"/>
      <c r="D8" s="176"/>
      <c r="E8" s="176"/>
    </row>
    <row r="11" spans="1:5" ht="18.75">
      <c r="A11" s="364"/>
      <c r="B11" s="365" t="s">
        <v>1</v>
      </c>
      <c r="C11" s="414" t="s">
        <v>164</v>
      </c>
      <c r="D11" s="415"/>
      <c r="E11" s="416"/>
    </row>
    <row r="12" spans="1:5" ht="18.75">
      <c r="A12" s="366">
        <v>1</v>
      </c>
      <c r="B12" s="22" t="s">
        <v>257</v>
      </c>
      <c r="C12" s="177"/>
      <c r="D12" s="178">
        <f>SUM(D13:D14)</f>
        <v>26667</v>
      </c>
      <c r="E12" s="179"/>
    </row>
    <row r="13" spans="1:5" ht="18.75">
      <c r="A13" s="183"/>
      <c r="B13" s="2" t="s">
        <v>266</v>
      </c>
      <c r="C13" s="192"/>
      <c r="D13" s="184">
        <v>26667</v>
      </c>
      <c r="E13" s="185"/>
    </row>
    <row r="14" spans="1:5" ht="18.75">
      <c r="A14" s="187"/>
      <c r="B14" s="367" t="s">
        <v>267</v>
      </c>
      <c r="C14" s="187"/>
      <c r="D14" s="188">
        <v>0</v>
      </c>
      <c r="E14" s="189"/>
    </row>
    <row r="44" spans="1:5" ht="18.75">
      <c r="A44" s="319" t="s">
        <v>268</v>
      </c>
      <c r="B44" s="319"/>
      <c r="C44" s="319"/>
      <c r="D44" s="319"/>
      <c r="E44" s="319"/>
    </row>
  </sheetData>
  <mergeCells count="6">
    <mergeCell ref="B1:E1"/>
    <mergeCell ref="A44:E44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00390625" style="170" customWidth="1"/>
    <col min="5" max="16384" width="9.125" style="170" customWidth="1"/>
  </cols>
  <sheetData>
    <row r="1" spans="2:5" ht="18.75">
      <c r="B1" s="370" t="s">
        <v>302</v>
      </c>
      <c r="C1" s="370"/>
      <c r="D1" s="370"/>
      <c r="E1" s="370"/>
    </row>
    <row r="2" spans="2:5" ht="18.75">
      <c r="B2" s="170" t="s">
        <v>269</v>
      </c>
      <c r="C2" s="204"/>
      <c r="D2" s="204"/>
      <c r="E2" s="204"/>
    </row>
    <row r="3" spans="3:5" ht="18.75">
      <c r="C3" s="204"/>
      <c r="D3" s="204"/>
      <c r="E3" s="204"/>
    </row>
    <row r="4" spans="6:11" ht="18.75">
      <c r="F4" s="171"/>
      <c r="G4" s="171"/>
      <c r="H4" s="171"/>
      <c r="I4" s="171"/>
      <c r="J4" s="171"/>
      <c r="K4" s="171"/>
    </row>
    <row r="5" spans="1:11" ht="18.75">
      <c r="A5" s="319" t="s">
        <v>270</v>
      </c>
      <c r="B5" s="319"/>
      <c r="C5" s="319"/>
      <c r="D5" s="319"/>
      <c r="E5" s="319"/>
      <c r="F5" s="206"/>
      <c r="G5" s="206"/>
      <c r="H5" s="206"/>
      <c r="I5" s="206"/>
      <c r="J5" s="206"/>
      <c r="K5" s="171"/>
    </row>
    <row r="6" spans="1:11" ht="18.75">
      <c r="A6" s="319" t="s">
        <v>165</v>
      </c>
      <c r="B6" s="319"/>
      <c r="C6" s="319"/>
      <c r="D6" s="319"/>
      <c r="E6" s="319"/>
      <c r="F6" s="206"/>
      <c r="G6" s="206"/>
      <c r="H6" s="206"/>
      <c r="I6" s="206"/>
      <c r="J6" s="206"/>
      <c r="K6" s="171"/>
    </row>
    <row r="7" spans="1:11" ht="18.75">
      <c r="A7" s="319" t="s">
        <v>109</v>
      </c>
      <c r="B7" s="319"/>
      <c r="C7" s="319"/>
      <c r="D7" s="319"/>
      <c r="E7" s="319"/>
      <c r="F7" s="172"/>
      <c r="G7" s="172"/>
      <c r="H7" s="172"/>
      <c r="I7" s="172"/>
      <c r="J7" s="172"/>
      <c r="K7" s="171"/>
    </row>
    <row r="8" spans="1:11" ht="18.75">
      <c r="A8" s="176"/>
      <c r="B8" s="176"/>
      <c r="C8" s="176"/>
      <c r="D8" s="176"/>
      <c r="E8" s="176"/>
      <c r="F8" s="172"/>
      <c r="G8" s="172"/>
      <c r="H8" s="172"/>
      <c r="I8" s="172"/>
      <c r="J8" s="172"/>
      <c r="K8" s="171"/>
    </row>
    <row r="9" spans="6:11" ht="18.75">
      <c r="F9" s="171"/>
      <c r="G9" s="171"/>
      <c r="H9" s="171"/>
      <c r="I9" s="171"/>
      <c r="J9" s="171"/>
      <c r="K9" s="171"/>
    </row>
    <row r="10" spans="6:11" ht="18.75">
      <c r="F10" s="171"/>
      <c r="G10" s="171"/>
      <c r="H10" s="171"/>
      <c r="I10" s="171"/>
      <c r="J10" s="171"/>
      <c r="K10" s="171"/>
    </row>
    <row r="11" spans="1:11" ht="18.75">
      <c r="A11" s="173"/>
      <c r="B11" s="174" t="s">
        <v>1</v>
      </c>
      <c r="C11" s="258" t="s">
        <v>164</v>
      </c>
      <c r="D11" s="236"/>
      <c r="E11" s="237"/>
      <c r="F11" s="171"/>
      <c r="G11" s="172"/>
      <c r="H11" s="206"/>
      <c r="I11" s="206"/>
      <c r="J11" s="206"/>
      <c r="K11" s="171"/>
    </row>
    <row r="12" spans="1:11" ht="18.75">
      <c r="A12" s="173">
        <v>1</v>
      </c>
      <c r="B12" s="175" t="s">
        <v>51</v>
      </c>
      <c r="C12" s="177"/>
      <c r="D12" s="178">
        <f>SUM(D13:D15)</f>
        <v>18054</v>
      </c>
      <c r="E12" s="179"/>
      <c r="F12" s="171"/>
      <c r="G12" s="180"/>
      <c r="H12" s="180"/>
      <c r="I12" s="181"/>
      <c r="J12" s="171"/>
      <c r="K12" s="171"/>
    </row>
    <row r="13" spans="1:11" ht="18.75">
      <c r="A13" s="182"/>
      <c r="B13" s="182" t="s">
        <v>110</v>
      </c>
      <c r="C13" s="183"/>
      <c r="D13" s="184">
        <v>16836</v>
      </c>
      <c r="E13" s="185"/>
      <c r="F13" s="171"/>
      <c r="G13" s="171"/>
      <c r="H13" s="171"/>
      <c r="I13" s="184"/>
      <c r="J13" s="171"/>
      <c r="K13" s="171"/>
    </row>
    <row r="14" spans="1:11" ht="18.75">
      <c r="A14" s="182"/>
      <c r="B14" s="182" t="s">
        <v>124</v>
      </c>
      <c r="C14" s="183"/>
      <c r="D14" s="184">
        <v>1173</v>
      </c>
      <c r="E14" s="185"/>
      <c r="F14" s="171"/>
      <c r="G14" s="171"/>
      <c r="H14" s="171"/>
      <c r="I14" s="184"/>
      <c r="J14" s="171"/>
      <c r="K14" s="171"/>
    </row>
    <row r="15" spans="1:11" ht="18.75">
      <c r="A15" s="182"/>
      <c r="B15" s="182" t="s">
        <v>125</v>
      </c>
      <c r="C15" s="183"/>
      <c r="D15" s="184">
        <v>45</v>
      </c>
      <c r="E15" s="185"/>
      <c r="F15" s="171"/>
      <c r="G15" s="171"/>
      <c r="H15" s="171"/>
      <c r="I15" s="184"/>
      <c r="J15" s="171"/>
      <c r="K15" s="171"/>
    </row>
    <row r="16" spans="1:11" ht="18.75">
      <c r="A16" s="175">
        <v>2</v>
      </c>
      <c r="B16" s="175" t="s">
        <v>111</v>
      </c>
      <c r="C16" s="177"/>
      <c r="D16" s="178">
        <f>D17+D18</f>
        <v>4834</v>
      </c>
      <c r="E16" s="179"/>
      <c r="F16" s="171"/>
      <c r="G16" s="171"/>
      <c r="H16" s="171"/>
      <c r="I16" s="184"/>
      <c r="J16" s="171"/>
      <c r="K16" s="171"/>
    </row>
    <row r="17" spans="1:11" ht="18.75">
      <c r="A17" s="182"/>
      <c r="B17" s="182" t="s">
        <v>112</v>
      </c>
      <c r="C17" s="183"/>
      <c r="D17" s="184">
        <v>4684</v>
      </c>
      <c r="E17" s="185"/>
      <c r="F17" s="171"/>
      <c r="G17" s="171"/>
      <c r="H17" s="171"/>
      <c r="I17" s="184"/>
      <c r="J17" s="171"/>
      <c r="K17" s="171"/>
    </row>
    <row r="18" spans="1:11" ht="18.75">
      <c r="A18" s="186"/>
      <c r="B18" s="186" t="s">
        <v>113</v>
      </c>
      <c r="C18" s="187"/>
      <c r="D18" s="188">
        <v>150</v>
      </c>
      <c r="E18" s="189"/>
      <c r="F18" s="171"/>
      <c r="G18" s="180"/>
      <c r="H18" s="180"/>
      <c r="I18" s="181"/>
      <c r="J18" s="171"/>
      <c r="K18" s="171"/>
    </row>
    <row r="19" spans="1:11" ht="18.75">
      <c r="A19" s="175">
        <v>3</v>
      </c>
      <c r="B19" s="175" t="s">
        <v>9</v>
      </c>
      <c r="C19" s="177"/>
      <c r="D19" s="178">
        <f>SUM(D20:D25)</f>
        <v>3204</v>
      </c>
      <c r="E19" s="179"/>
      <c r="F19" s="171"/>
      <c r="G19" s="180"/>
      <c r="H19" s="180"/>
      <c r="I19" s="181"/>
      <c r="J19" s="171"/>
      <c r="K19" s="171"/>
    </row>
    <row r="20" spans="1:11" ht="18.75">
      <c r="A20" s="182"/>
      <c r="B20" s="182" t="s">
        <v>114</v>
      </c>
      <c r="C20" s="183"/>
      <c r="D20" s="190">
        <v>460</v>
      </c>
      <c r="E20" s="185"/>
      <c r="F20" s="171"/>
      <c r="G20" s="171"/>
      <c r="H20" s="171"/>
      <c r="I20" s="184"/>
      <c r="J20" s="171"/>
      <c r="K20" s="171"/>
    </row>
    <row r="21" spans="1:11" ht="18.75">
      <c r="A21" s="182"/>
      <c r="B21" s="182" t="s">
        <v>115</v>
      </c>
      <c r="C21" s="183"/>
      <c r="D21" s="184">
        <v>150</v>
      </c>
      <c r="E21" s="185"/>
      <c r="F21" s="171"/>
      <c r="G21" s="180"/>
      <c r="H21" s="180"/>
      <c r="I21" s="181"/>
      <c r="J21" s="171"/>
      <c r="K21" s="171"/>
    </row>
    <row r="22" spans="1:11" ht="18.75">
      <c r="A22" s="182"/>
      <c r="B22" s="182" t="s">
        <v>116</v>
      </c>
      <c r="C22" s="183"/>
      <c r="D22" s="184">
        <v>1756</v>
      </c>
      <c r="E22" s="185"/>
      <c r="F22" s="171"/>
      <c r="G22" s="180"/>
      <c r="H22" s="180"/>
      <c r="I22" s="181"/>
      <c r="J22" s="171"/>
      <c r="K22" s="171"/>
    </row>
    <row r="23" spans="1:11" ht="18.75">
      <c r="A23" s="182"/>
      <c r="B23" s="182" t="s">
        <v>117</v>
      </c>
      <c r="C23" s="183"/>
      <c r="D23" s="184">
        <v>693</v>
      </c>
      <c r="E23" s="185"/>
      <c r="F23" s="171"/>
      <c r="G23" s="180"/>
      <c r="H23" s="180"/>
      <c r="I23" s="181"/>
      <c r="J23" s="171"/>
      <c r="K23" s="171"/>
    </row>
    <row r="24" spans="1:11" ht="18.75">
      <c r="A24" s="182"/>
      <c r="B24" s="182" t="s">
        <v>271</v>
      </c>
      <c r="C24" s="183"/>
      <c r="D24" s="184">
        <v>45</v>
      </c>
      <c r="E24" s="185"/>
      <c r="F24" s="171"/>
      <c r="G24" s="171"/>
      <c r="H24" s="171"/>
      <c r="I24" s="184"/>
      <c r="J24" s="171"/>
      <c r="K24" s="171"/>
    </row>
    <row r="25" spans="1:11" ht="18.75">
      <c r="A25" s="186"/>
      <c r="B25" s="186" t="s">
        <v>119</v>
      </c>
      <c r="C25" s="187"/>
      <c r="D25" s="188">
        <v>100</v>
      </c>
      <c r="E25" s="189"/>
      <c r="F25" s="171"/>
      <c r="G25" s="171"/>
      <c r="H25" s="171"/>
      <c r="I25" s="184"/>
      <c r="J25" s="171"/>
      <c r="K25" s="171"/>
    </row>
    <row r="26" spans="1:11" ht="18.75">
      <c r="A26" s="191">
        <v>4</v>
      </c>
      <c r="B26" s="191" t="s">
        <v>120</v>
      </c>
      <c r="C26" s="192"/>
      <c r="D26" s="181">
        <f>D27</f>
        <v>575</v>
      </c>
      <c r="E26" s="185"/>
      <c r="F26" s="171"/>
      <c r="G26" s="171"/>
      <c r="H26" s="171"/>
      <c r="I26" s="184"/>
      <c r="J26" s="171"/>
      <c r="K26" s="171"/>
    </row>
    <row r="27" spans="1:11" ht="18.75">
      <c r="A27" s="182"/>
      <c r="B27" s="182" t="s">
        <v>122</v>
      </c>
      <c r="C27" s="183"/>
      <c r="D27" s="184">
        <v>575</v>
      </c>
      <c r="E27" s="185"/>
      <c r="F27" s="171"/>
      <c r="G27" s="171"/>
      <c r="H27" s="171"/>
      <c r="I27" s="184"/>
      <c r="J27" s="171"/>
      <c r="K27" s="171"/>
    </row>
    <row r="28" spans="1:11" ht="18.75">
      <c r="A28" s="193"/>
      <c r="B28" s="194" t="s">
        <v>70</v>
      </c>
      <c r="C28" s="195"/>
      <c r="D28" s="196">
        <f>D12+D16+D19+D26</f>
        <v>26667</v>
      </c>
      <c r="E28" s="197"/>
      <c r="F28" s="171"/>
      <c r="G28" s="171"/>
      <c r="H28" s="171"/>
      <c r="I28" s="184"/>
      <c r="J28" s="171"/>
      <c r="K28" s="171"/>
    </row>
    <row r="42" spans="1:5" ht="18.75">
      <c r="A42" s="319" t="s">
        <v>272</v>
      </c>
      <c r="B42" s="319"/>
      <c r="C42" s="319"/>
      <c r="D42" s="319"/>
      <c r="E42" s="319"/>
    </row>
  </sheetData>
  <mergeCells count="6">
    <mergeCell ref="B1:E1"/>
    <mergeCell ref="A42:E42"/>
    <mergeCell ref="A5:E5"/>
    <mergeCell ref="A6:E6"/>
    <mergeCell ref="C11:E11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3"/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170" customWidth="1"/>
    <col min="2" max="2" width="54.75390625" style="170" customWidth="1"/>
    <col min="3" max="3" width="9.125" style="170" customWidth="1"/>
    <col min="4" max="4" width="10.00390625" style="170" customWidth="1"/>
    <col min="5" max="16384" width="9.125" style="170" customWidth="1"/>
  </cols>
  <sheetData>
    <row r="1" spans="2:6" ht="18.75">
      <c r="B1" s="370" t="s">
        <v>275</v>
      </c>
      <c r="C1" s="370"/>
      <c r="D1" s="370"/>
      <c r="E1" s="370"/>
      <c r="F1" s="228"/>
    </row>
    <row r="2" spans="3:5" ht="18.75">
      <c r="C2" s="204"/>
      <c r="D2" s="204"/>
      <c r="E2" s="204"/>
    </row>
    <row r="3" spans="3:5" ht="18.75">
      <c r="C3" s="204"/>
      <c r="D3" s="204"/>
      <c r="E3" s="204"/>
    </row>
    <row r="4" spans="6:11" ht="18.75">
      <c r="F4" s="171"/>
      <c r="G4" s="171"/>
      <c r="H4" s="171"/>
      <c r="I4" s="171"/>
      <c r="J4" s="171"/>
      <c r="K4" s="171"/>
    </row>
    <row r="5" spans="1:11" ht="18.75">
      <c r="A5" s="257" t="s">
        <v>0</v>
      </c>
      <c r="B5" s="257"/>
      <c r="C5" s="257"/>
      <c r="D5" s="257"/>
      <c r="E5" s="257"/>
      <c r="F5" s="206"/>
      <c r="G5" s="206"/>
      <c r="H5" s="206"/>
      <c r="I5" s="206"/>
      <c r="J5" s="206"/>
      <c r="K5" s="171"/>
    </row>
    <row r="6" spans="1:11" ht="18.75">
      <c r="A6" s="257" t="s">
        <v>165</v>
      </c>
      <c r="B6" s="257"/>
      <c r="C6" s="257"/>
      <c r="D6" s="257"/>
      <c r="E6" s="257"/>
      <c r="F6" s="206"/>
      <c r="G6" s="206"/>
      <c r="H6" s="206"/>
      <c r="I6" s="206"/>
      <c r="J6" s="206"/>
      <c r="K6" s="171"/>
    </row>
    <row r="7" spans="1:11" ht="18.75">
      <c r="A7" s="319" t="s">
        <v>109</v>
      </c>
      <c r="B7" s="319"/>
      <c r="C7" s="319"/>
      <c r="D7" s="319"/>
      <c r="E7" s="319"/>
      <c r="F7" s="172"/>
      <c r="G7" s="172"/>
      <c r="H7" s="172"/>
      <c r="I7" s="172"/>
      <c r="J7" s="172"/>
      <c r="K7" s="171"/>
    </row>
    <row r="8" spans="1:11" ht="18.75">
      <c r="A8" s="176"/>
      <c r="B8" s="176"/>
      <c r="C8" s="176"/>
      <c r="D8" s="176"/>
      <c r="E8" s="176"/>
      <c r="F8" s="172"/>
      <c r="G8" s="172"/>
      <c r="H8" s="172"/>
      <c r="I8" s="172"/>
      <c r="J8" s="172"/>
      <c r="K8" s="171"/>
    </row>
    <row r="9" spans="6:11" ht="18.75">
      <c r="F9" s="171"/>
      <c r="G9" s="171"/>
      <c r="H9" s="171"/>
      <c r="I9" s="171"/>
      <c r="J9" s="171"/>
      <c r="K9" s="171"/>
    </row>
    <row r="10" spans="6:11" ht="18.75">
      <c r="F10" s="171"/>
      <c r="G10" s="171"/>
      <c r="H10" s="171"/>
      <c r="I10" s="171"/>
      <c r="J10" s="171"/>
      <c r="K10" s="171"/>
    </row>
    <row r="11" spans="1:11" ht="18.75">
      <c r="A11" s="173"/>
      <c r="B11" s="174" t="s">
        <v>1</v>
      </c>
      <c r="C11" s="258" t="s">
        <v>164</v>
      </c>
      <c r="D11" s="236"/>
      <c r="E11" s="237"/>
      <c r="F11" s="171"/>
      <c r="G11" s="172"/>
      <c r="H11" s="206"/>
      <c r="I11" s="206"/>
      <c r="J11" s="206"/>
      <c r="K11" s="171"/>
    </row>
    <row r="12" spans="1:11" ht="18.75">
      <c r="A12" s="173">
        <v>1</v>
      </c>
      <c r="B12" s="175" t="s">
        <v>51</v>
      </c>
      <c r="C12" s="177"/>
      <c r="D12" s="178">
        <f>SUM(D13:D15)</f>
        <v>11453</v>
      </c>
      <c r="E12" s="179"/>
      <c r="F12" s="171"/>
      <c r="G12" s="180"/>
      <c r="H12" s="180"/>
      <c r="I12" s="181"/>
      <c r="J12" s="171"/>
      <c r="K12" s="171"/>
    </row>
    <row r="13" spans="1:11" ht="18.75">
      <c r="A13" s="182"/>
      <c r="B13" s="182" t="s">
        <v>110</v>
      </c>
      <c r="C13" s="183"/>
      <c r="D13" s="184">
        <f>'[1]Önkormányzat'!D8+'[1]Köz. ház'!D9+'[1]Védőnői sz.'!D9+'[1]Közcélúak'!D10</f>
        <v>7432</v>
      </c>
      <c r="E13" s="185"/>
      <c r="F13" s="171"/>
      <c r="G13" s="171"/>
      <c r="H13" s="171"/>
      <c r="I13" s="184"/>
      <c r="J13" s="171"/>
      <c r="K13" s="171"/>
    </row>
    <row r="14" spans="1:11" ht="18.75">
      <c r="A14" s="182"/>
      <c r="B14" s="182" t="s">
        <v>124</v>
      </c>
      <c r="C14" s="183"/>
      <c r="D14" s="184">
        <f>'[1]Önkormányzat'!D9+'[1]Önkormányzat'!D10+'[1]Köz. ház'!D10+'[1]Köz. ház'!D11+'[1]Védőnői sz.'!D11</f>
        <v>2116</v>
      </c>
      <c r="E14" s="185"/>
      <c r="F14" s="171"/>
      <c r="G14" s="171"/>
      <c r="H14" s="171"/>
      <c r="I14" s="184"/>
      <c r="J14" s="171"/>
      <c r="K14" s="171"/>
    </row>
    <row r="15" spans="1:11" ht="18.75">
      <c r="A15" s="186"/>
      <c r="B15" s="186" t="s">
        <v>125</v>
      </c>
      <c r="C15" s="187"/>
      <c r="D15" s="188">
        <f>'[1]Védőnői sz.'!D10+'[1]Önkormányzat'!D11+'[1]Köz. ház'!D12</f>
        <v>1905</v>
      </c>
      <c r="E15" s="189"/>
      <c r="F15" s="171"/>
      <c r="G15" s="171"/>
      <c r="H15" s="171"/>
      <c r="I15" s="184"/>
      <c r="J15" s="171"/>
      <c r="K15" s="171"/>
    </row>
    <row r="16" spans="1:11" ht="18.75">
      <c r="A16" s="175">
        <v>2</v>
      </c>
      <c r="B16" s="175" t="s">
        <v>111</v>
      </c>
      <c r="C16" s="177"/>
      <c r="D16" s="178">
        <f>D17+D18</f>
        <v>2795</v>
      </c>
      <c r="E16" s="179"/>
      <c r="F16" s="171"/>
      <c r="G16" s="171"/>
      <c r="H16" s="171"/>
      <c r="I16" s="184"/>
      <c r="J16" s="171"/>
      <c r="K16" s="171"/>
    </row>
    <row r="17" spans="1:11" ht="18.75">
      <c r="A17" s="182"/>
      <c r="B17" s="182" t="s">
        <v>112</v>
      </c>
      <c r="C17" s="183"/>
      <c r="D17" s="184">
        <f>'[1]Önkormányzat'!D13+'[1]Köz. ház'!D14+'[1]Közcélúak'!D12+'[1]Védőnői sz.'!D14</f>
        <v>2720</v>
      </c>
      <c r="E17" s="185"/>
      <c r="F17" s="171"/>
      <c r="G17" s="171"/>
      <c r="H17" s="171"/>
      <c r="I17" s="184"/>
      <c r="J17" s="171"/>
      <c r="K17" s="171"/>
    </row>
    <row r="18" spans="1:11" ht="18.75">
      <c r="A18" s="186"/>
      <c r="B18" s="186" t="s">
        <v>113</v>
      </c>
      <c r="C18" s="187"/>
      <c r="D18" s="188">
        <f>'[1]Önkormányzat'!D14+'[1]Köz. ház'!D15</f>
        <v>75</v>
      </c>
      <c r="E18" s="189"/>
      <c r="F18" s="171"/>
      <c r="G18" s="180"/>
      <c r="H18" s="180"/>
      <c r="I18" s="181"/>
      <c r="J18" s="171"/>
      <c r="K18" s="171"/>
    </row>
    <row r="19" spans="1:11" ht="18.75">
      <c r="A19" s="175">
        <v>3</v>
      </c>
      <c r="B19" s="175" t="s">
        <v>9</v>
      </c>
      <c r="C19" s="177"/>
      <c r="D19" s="178">
        <f>SUM(D20:D25)</f>
        <v>27286</v>
      </c>
      <c r="E19" s="179"/>
      <c r="F19" s="171"/>
      <c r="G19" s="180"/>
      <c r="H19" s="180"/>
      <c r="I19" s="181"/>
      <c r="J19" s="171"/>
      <c r="K19" s="171"/>
    </row>
    <row r="20" spans="1:11" ht="18.75">
      <c r="A20" s="182"/>
      <c r="B20" s="182" t="s">
        <v>114</v>
      </c>
      <c r="C20" s="183"/>
      <c r="D20" s="190">
        <f>'[1]Önkormányzat'!D15+'[1]Köz. ház'!D16+'[1]Védőnői sz.'!D16</f>
        <v>2335</v>
      </c>
      <c r="E20" s="185"/>
      <c r="F20" s="171"/>
      <c r="G20" s="171"/>
      <c r="H20" s="171"/>
      <c r="I20" s="184"/>
      <c r="J20" s="171"/>
      <c r="K20" s="171"/>
    </row>
    <row r="21" spans="1:11" ht="18.75">
      <c r="A21" s="182"/>
      <c r="B21" s="182" t="s">
        <v>115</v>
      </c>
      <c r="C21" s="183"/>
      <c r="D21" s="184">
        <f>'[1]Önkormányzat'!D24+'[1]Önkormányzat'!D25+'[1]Önkormányzat'!D26+'[1]Köz. ház'!D20+'[1]Köz. ház'!D21+'[1]Köz. ház'!D22+'[1]Védőnői sz.'!D22+'[1]Védőnői sz.'!D23</f>
        <v>1407</v>
      </c>
      <c r="E21" s="185"/>
      <c r="F21" s="171"/>
      <c r="G21" s="180"/>
      <c r="H21" s="180"/>
      <c r="I21" s="181"/>
      <c r="J21" s="171"/>
      <c r="K21" s="171"/>
    </row>
    <row r="22" spans="1:11" ht="18.75">
      <c r="A22" s="182"/>
      <c r="B22" s="182" t="s">
        <v>116</v>
      </c>
      <c r="C22" s="183"/>
      <c r="D22" s="184">
        <f>'[1]Önkormányzat'!D23+'[1]Köz. ház'!D19+'[1]Védőnői sz.'!D21+'[1]Községgazd. szolg.'!D9+'[1]Közvilágítás'!D9+'[1]Út- híd'!D9-'[1]Működési'!D21</f>
        <v>15263</v>
      </c>
      <c r="E22" s="185"/>
      <c r="F22" s="171"/>
      <c r="G22" s="180"/>
      <c r="H22" s="180"/>
      <c r="I22" s="181"/>
      <c r="J22" s="171"/>
      <c r="K22" s="171"/>
    </row>
    <row r="23" spans="1:11" ht="18.75">
      <c r="A23" s="182"/>
      <c r="B23" s="182" t="s">
        <v>117</v>
      </c>
      <c r="C23" s="183"/>
      <c r="D23" s="184">
        <f>'[1]Önkormányzat'!D36+'[1]Köz. ház'!D30+'[1]Védőnői sz.'!D30+'[1]Községgazd. szolg.'!D12+'[1]Közvilágítás'!D14+'[1]Út- híd'!D12</f>
        <v>5676</v>
      </c>
      <c r="E23" s="185"/>
      <c r="F23" s="171"/>
      <c r="G23" s="180"/>
      <c r="H23" s="180"/>
      <c r="I23" s="181"/>
      <c r="J23" s="171"/>
      <c r="K23" s="171"/>
    </row>
    <row r="24" spans="1:11" ht="18.75">
      <c r="A24" s="182"/>
      <c r="B24" s="182" t="s">
        <v>118</v>
      </c>
      <c r="C24" s="183"/>
      <c r="D24" s="184">
        <f>'[1]Önkormányzat'!D37+'[1]Önkormányzat'!D38+'[1]Köz. ház'!D31+'[1]Védőnői sz.'!D31</f>
        <v>605</v>
      </c>
      <c r="E24" s="185"/>
      <c r="F24" s="171"/>
      <c r="G24" s="171"/>
      <c r="H24" s="171"/>
      <c r="I24" s="184"/>
      <c r="J24" s="171"/>
      <c r="K24" s="171"/>
    </row>
    <row r="25" spans="1:11" ht="18.75">
      <c r="A25" s="186"/>
      <c r="B25" s="186" t="s">
        <v>119</v>
      </c>
      <c r="C25" s="187"/>
      <c r="D25" s="188">
        <f>'[1]Önkormányzat'!D39</f>
        <v>2000</v>
      </c>
      <c r="E25" s="189"/>
      <c r="F25" s="171"/>
      <c r="G25" s="171"/>
      <c r="H25" s="171"/>
      <c r="I25" s="184"/>
      <c r="J25" s="171"/>
      <c r="K25" s="171"/>
    </row>
    <row r="26" spans="1:11" ht="18.75">
      <c r="A26" s="191">
        <v>4</v>
      </c>
      <c r="B26" s="191" t="s">
        <v>120</v>
      </c>
      <c r="C26" s="192"/>
      <c r="D26" s="181">
        <f>D27+D28+D29</f>
        <v>2350</v>
      </c>
      <c r="E26" s="185"/>
      <c r="F26" s="171"/>
      <c r="G26" s="171"/>
      <c r="H26" s="171"/>
      <c r="I26" s="184"/>
      <c r="J26" s="171"/>
      <c r="K26" s="171"/>
    </row>
    <row r="27" spans="1:11" ht="18.75">
      <c r="A27" s="182"/>
      <c r="B27" s="182" t="s">
        <v>121</v>
      </c>
      <c r="C27" s="183"/>
      <c r="D27" s="184">
        <f>'[1]Önkormányzat'!D40</f>
        <v>600</v>
      </c>
      <c r="E27" s="185"/>
      <c r="F27" s="171"/>
      <c r="G27" s="171"/>
      <c r="H27" s="171"/>
      <c r="I27" s="184"/>
      <c r="J27" s="171"/>
      <c r="K27" s="171"/>
    </row>
    <row r="28" spans="1:11" ht="18.75">
      <c r="A28" s="182"/>
      <c r="B28" s="182" t="s">
        <v>122</v>
      </c>
      <c r="C28" s="183"/>
      <c r="D28" s="184">
        <f>'[1]Önkormányzat'!D41+'[1]Önkormányzat'!D42+'[1]Köz. ház'!D33</f>
        <v>1700</v>
      </c>
      <c r="E28" s="185"/>
      <c r="F28" s="171"/>
      <c r="G28" s="171"/>
      <c r="H28" s="171"/>
      <c r="I28" s="184"/>
      <c r="J28" s="171"/>
      <c r="K28" s="171"/>
    </row>
    <row r="29" spans="1:11" ht="18.75">
      <c r="A29" s="182"/>
      <c r="B29" s="182" t="s">
        <v>123</v>
      </c>
      <c r="C29" s="183"/>
      <c r="D29" s="184">
        <f>'[1]Önkormányzat'!D43</f>
        <v>50</v>
      </c>
      <c r="E29" s="185"/>
      <c r="F29" s="171"/>
      <c r="G29" s="171"/>
      <c r="H29" s="171"/>
      <c r="I29" s="184"/>
      <c r="J29" s="171"/>
      <c r="K29" s="171"/>
    </row>
    <row r="30" spans="1:11" ht="18.75">
      <c r="A30" s="193"/>
      <c r="B30" s="194" t="s">
        <v>70</v>
      </c>
      <c r="C30" s="195"/>
      <c r="D30" s="196">
        <f>D12+D16+D19+D26</f>
        <v>43884</v>
      </c>
      <c r="E30" s="197"/>
      <c r="F30" s="171"/>
      <c r="G30" s="171"/>
      <c r="H30" s="171"/>
      <c r="I30" s="184"/>
      <c r="J30" s="171"/>
      <c r="K30" s="171"/>
    </row>
    <row r="42" spans="1:5" ht="18.75">
      <c r="A42" s="319" t="s">
        <v>83</v>
      </c>
      <c r="B42" s="319"/>
      <c r="C42" s="319"/>
      <c r="D42" s="319"/>
      <c r="E42" s="319"/>
    </row>
  </sheetData>
  <mergeCells count="6">
    <mergeCell ref="B1:E1"/>
    <mergeCell ref="A42:E42"/>
    <mergeCell ref="A5:E5"/>
    <mergeCell ref="A6:E6"/>
    <mergeCell ref="C11:E11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6">
    <tabColor indexed="45"/>
  </sheetPr>
  <dimension ref="A1:F44"/>
  <sheetViews>
    <sheetView workbookViewId="0" topLeftCell="A1">
      <selection activeCell="B17" sqref="B17"/>
    </sheetView>
  </sheetViews>
  <sheetFormatPr defaultColWidth="9.00390625" defaultRowHeight="12.75"/>
  <cols>
    <col min="1" max="1" width="3.75390625" style="96" customWidth="1"/>
    <col min="2" max="2" width="37.25390625" style="96" customWidth="1"/>
    <col min="3" max="3" width="22.625" style="96" customWidth="1"/>
    <col min="4" max="16384" width="9.125" style="96" customWidth="1"/>
  </cols>
  <sheetData>
    <row r="1" spans="1:5" ht="18.75">
      <c r="A1" s="95"/>
      <c r="B1" s="370" t="s">
        <v>276</v>
      </c>
      <c r="C1" s="370"/>
      <c r="D1" s="370"/>
      <c r="E1" s="370"/>
    </row>
    <row r="2" spans="1:5" ht="18.75">
      <c r="A2" s="95"/>
      <c r="B2" s="95"/>
      <c r="C2" s="72"/>
      <c r="D2" s="72"/>
      <c r="E2" s="72"/>
    </row>
    <row r="3" spans="1:5" ht="18.75">
      <c r="A3" s="95"/>
      <c r="B3" s="95"/>
      <c r="C3" s="95"/>
      <c r="D3" s="95"/>
      <c r="E3" s="95"/>
    </row>
    <row r="4" spans="1:5" ht="21" customHeight="1">
      <c r="A4" s="95"/>
      <c r="B4" s="95"/>
      <c r="C4" s="95"/>
      <c r="D4" s="95"/>
      <c r="E4" s="95"/>
    </row>
    <row r="5" spans="1:5" ht="18.75">
      <c r="A5" s="257" t="s">
        <v>0</v>
      </c>
      <c r="B5" s="257"/>
      <c r="C5" s="257"/>
      <c r="D5" s="257"/>
      <c r="E5" s="257"/>
    </row>
    <row r="6" spans="1:5" ht="18.75">
      <c r="A6" s="257" t="s">
        <v>165</v>
      </c>
      <c r="B6" s="257"/>
      <c r="C6" s="257"/>
      <c r="D6" s="257"/>
      <c r="E6" s="257"/>
    </row>
    <row r="7" spans="1:6" ht="19.5">
      <c r="A7" s="241" t="s">
        <v>107</v>
      </c>
      <c r="B7" s="241"/>
      <c r="C7" s="241"/>
      <c r="D7" s="241"/>
      <c r="E7" s="241"/>
      <c r="F7" s="156"/>
    </row>
    <row r="8" spans="1:5" ht="18.75">
      <c r="A8" s="127"/>
      <c r="B8" s="127"/>
      <c r="C8" s="127"/>
      <c r="D8" s="127"/>
      <c r="E8" s="127"/>
    </row>
    <row r="9" spans="1:5" ht="18.75">
      <c r="A9" s="95"/>
      <c r="B9" s="95"/>
      <c r="C9" s="95"/>
      <c r="D9" s="95"/>
      <c r="E9" s="95"/>
    </row>
    <row r="10" spans="1:5" ht="18.75">
      <c r="A10" s="95"/>
      <c r="B10" s="95"/>
      <c r="C10" s="95"/>
      <c r="D10" s="95"/>
      <c r="E10" s="95"/>
    </row>
    <row r="11" spans="1:5" ht="18.75">
      <c r="A11" s="128"/>
      <c r="B11" s="153" t="s">
        <v>1</v>
      </c>
      <c r="C11" s="238" t="s">
        <v>164</v>
      </c>
      <c r="D11" s="239"/>
      <c r="E11" s="240"/>
    </row>
    <row r="12" spans="1:5" ht="18.75">
      <c r="A12" s="129">
        <v>1</v>
      </c>
      <c r="B12" s="130" t="s">
        <v>104</v>
      </c>
      <c r="C12" s="131">
        <f>SUM(C13:C19)</f>
        <v>4701</v>
      </c>
      <c r="D12" s="132"/>
      <c r="E12" s="133"/>
    </row>
    <row r="13" spans="1:5" ht="19.5">
      <c r="A13" s="134"/>
      <c r="B13" s="135" t="s">
        <v>22</v>
      </c>
      <c r="C13" s="136">
        <v>90</v>
      </c>
      <c r="D13" s="137"/>
      <c r="E13" s="138"/>
    </row>
    <row r="14" spans="1:5" ht="19.5">
      <c r="A14" s="134"/>
      <c r="B14" s="135" t="s">
        <v>76</v>
      </c>
      <c r="C14" s="136">
        <v>850</v>
      </c>
      <c r="D14" s="137"/>
      <c r="E14" s="138"/>
    </row>
    <row r="15" spans="1:5" ht="18.75">
      <c r="A15" s="134"/>
      <c r="B15" s="139" t="s">
        <v>103</v>
      </c>
      <c r="C15" s="136">
        <v>250</v>
      </c>
      <c r="D15" s="140"/>
      <c r="E15" s="141"/>
    </row>
    <row r="16" spans="1:5" ht="18.75">
      <c r="A16" s="134"/>
      <c r="B16" s="139" t="s">
        <v>178</v>
      </c>
      <c r="C16" s="136">
        <v>2611</v>
      </c>
      <c r="D16" s="140"/>
      <c r="E16" s="141"/>
    </row>
    <row r="17" spans="1:5" ht="18.75">
      <c r="A17" s="134"/>
      <c r="B17" s="139" t="s">
        <v>277</v>
      </c>
      <c r="C17" s="136">
        <v>500</v>
      </c>
      <c r="D17" s="140"/>
      <c r="E17" s="141"/>
    </row>
    <row r="18" spans="1:5" ht="18.75">
      <c r="A18" s="134"/>
      <c r="B18" s="139" t="s">
        <v>23</v>
      </c>
      <c r="C18" s="154">
        <v>200</v>
      </c>
      <c r="D18" s="140"/>
      <c r="E18" s="141"/>
    </row>
    <row r="19" spans="1:5" ht="18.75">
      <c r="A19" s="134"/>
      <c r="B19" s="139" t="s">
        <v>142</v>
      </c>
      <c r="C19" s="136">
        <v>200</v>
      </c>
      <c r="D19" s="140"/>
      <c r="E19" s="141"/>
    </row>
    <row r="20" spans="1:5" ht="18.75">
      <c r="A20" s="129">
        <v>2</v>
      </c>
      <c r="B20" s="146" t="s">
        <v>106</v>
      </c>
      <c r="C20" s="131">
        <f>C21</f>
        <v>200</v>
      </c>
      <c r="D20" s="132"/>
      <c r="E20" s="133"/>
    </row>
    <row r="21" spans="1:5" ht="18.75">
      <c r="A21" s="142"/>
      <c r="B21" s="143" t="s">
        <v>24</v>
      </c>
      <c r="C21" s="147">
        <v>200</v>
      </c>
      <c r="D21" s="144"/>
      <c r="E21" s="145"/>
    </row>
    <row r="22" spans="1:5" ht="18.75">
      <c r="A22" s="148"/>
      <c r="B22" s="213" t="s">
        <v>105</v>
      </c>
      <c r="C22" s="212">
        <f>C12+C20</f>
        <v>4901</v>
      </c>
      <c r="D22" s="149"/>
      <c r="E22" s="150"/>
    </row>
    <row r="24" spans="1:5" ht="12.75">
      <c r="A24" s="151"/>
      <c r="B24" s="151"/>
      <c r="C24" s="151"/>
      <c r="D24" s="151"/>
      <c r="E24" s="151"/>
    </row>
    <row r="25" spans="1:5" ht="18.75">
      <c r="A25" s="140"/>
      <c r="B25" s="152"/>
      <c r="C25" s="140"/>
      <c r="D25" s="140"/>
      <c r="E25" s="140"/>
    </row>
    <row r="44" spans="1:5" ht="18.75">
      <c r="A44" s="257" t="s">
        <v>85</v>
      </c>
      <c r="B44" s="257"/>
      <c r="C44" s="257"/>
      <c r="D44" s="257"/>
      <c r="E44" s="257"/>
    </row>
  </sheetData>
  <mergeCells count="6">
    <mergeCell ref="B1:E1"/>
    <mergeCell ref="A44:E44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7">
    <tabColor indexed="45"/>
  </sheetPr>
  <dimension ref="A1:E41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96" customWidth="1"/>
    <col min="2" max="2" width="37.25390625" style="96" customWidth="1"/>
    <col min="3" max="3" width="22.625" style="96" customWidth="1"/>
    <col min="4" max="16384" width="9.125" style="96" customWidth="1"/>
  </cols>
  <sheetData>
    <row r="1" spans="1:5" ht="18.75">
      <c r="A1" s="95"/>
      <c r="B1" s="370" t="s">
        <v>278</v>
      </c>
      <c r="C1" s="370"/>
      <c r="D1" s="370"/>
      <c r="E1" s="370"/>
    </row>
    <row r="2" spans="1:5" ht="18.75">
      <c r="A2" s="95"/>
      <c r="B2" s="95"/>
      <c r="C2" s="155"/>
      <c r="D2" s="155"/>
      <c r="E2" s="155"/>
    </row>
    <row r="3" spans="1:5" ht="18.75">
      <c r="A3" s="95"/>
      <c r="B3" s="95"/>
      <c r="C3" s="95"/>
      <c r="D3" s="95"/>
      <c r="E3" s="95"/>
    </row>
    <row r="4" spans="1:5" ht="21.75" customHeight="1">
      <c r="A4" s="95"/>
      <c r="B4" s="95"/>
      <c r="C4" s="95"/>
      <c r="D4" s="95"/>
      <c r="E4" s="95"/>
    </row>
    <row r="5" spans="1:5" ht="18.75">
      <c r="A5" s="257" t="s">
        <v>0</v>
      </c>
      <c r="B5" s="257"/>
      <c r="C5" s="257"/>
      <c r="D5" s="257"/>
      <c r="E5" s="257"/>
    </row>
    <row r="6" spans="1:5" ht="18.75">
      <c r="A6" s="257" t="s">
        <v>165</v>
      </c>
      <c r="B6" s="257"/>
      <c r="C6" s="257"/>
      <c r="D6" s="257"/>
      <c r="E6" s="257"/>
    </row>
    <row r="7" spans="1:5" ht="18.75">
      <c r="A7" s="257" t="s">
        <v>30</v>
      </c>
      <c r="B7" s="257"/>
      <c r="C7" s="257"/>
      <c r="D7" s="257"/>
      <c r="E7" s="257"/>
    </row>
    <row r="8" spans="1:5" ht="18.75">
      <c r="A8" s="127"/>
      <c r="B8" s="127"/>
      <c r="C8" s="127"/>
      <c r="D8" s="127"/>
      <c r="E8" s="127"/>
    </row>
    <row r="9" spans="1:5" ht="18.75">
      <c r="A9" s="95"/>
      <c r="B9" s="95"/>
      <c r="C9" s="95"/>
      <c r="D9" s="95"/>
      <c r="E9" s="95"/>
    </row>
    <row r="10" spans="1:5" ht="18.75">
      <c r="A10" s="95"/>
      <c r="B10" s="95"/>
      <c r="C10" s="95"/>
      <c r="D10" s="95"/>
      <c r="E10" s="95"/>
    </row>
    <row r="11" spans="1:5" ht="18.75">
      <c r="A11" s="157"/>
      <c r="B11" s="160" t="s">
        <v>1</v>
      </c>
      <c r="C11" s="238" t="s">
        <v>164</v>
      </c>
      <c r="D11" s="239"/>
      <c r="E11" s="240"/>
    </row>
    <row r="12" spans="1:5" ht="18.75">
      <c r="A12" s="134">
        <v>1</v>
      </c>
      <c r="B12" s="135" t="s">
        <v>108</v>
      </c>
      <c r="C12" s="230">
        <v>65667</v>
      </c>
      <c r="D12" s="161"/>
      <c r="E12" s="162"/>
    </row>
    <row r="13" spans="1:5" ht="18.75">
      <c r="A13" s="134">
        <v>2</v>
      </c>
      <c r="B13" s="135" t="s">
        <v>31</v>
      </c>
      <c r="C13" s="136">
        <v>40</v>
      </c>
      <c r="D13" s="140"/>
      <c r="E13" s="141"/>
    </row>
    <row r="14" spans="1:5" ht="18.75">
      <c r="A14" s="134">
        <v>3</v>
      </c>
      <c r="B14" s="135" t="s">
        <v>32</v>
      </c>
      <c r="C14" s="136">
        <v>20</v>
      </c>
      <c r="D14" s="140"/>
      <c r="E14" s="141"/>
    </row>
    <row r="15" spans="1:5" ht="18.75">
      <c r="A15" s="134">
        <v>4</v>
      </c>
      <c r="B15" s="135" t="s">
        <v>33</v>
      </c>
      <c r="C15" s="136">
        <v>10</v>
      </c>
      <c r="D15" s="140"/>
      <c r="E15" s="141"/>
    </row>
    <row r="16" spans="1:5" ht="18.75">
      <c r="A16" s="134">
        <v>5</v>
      </c>
      <c r="B16" s="135" t="s">
        <v>34</v>
      </c>
      <c r="C16" s="158">
        <v>8</v>
      </c>
      <c r="D16" s="140"/>
      <c r="E16" s="141"/>
    </row>
    <row r="17" spans="1:5" ht="18.75">
      <c r="A17" s="134">
        <v>6</v>
      </c>
      <c r="B17" s="135" t="s">
        <v>21</v>
      </c>
      <c r="C17" s="136">
        <v>540</v>
      </c>
      <c r="D17" s="140"/>
      <c r="E17" s="141"/>
    </row>
    <row r="18" spans="1:5" ht="18.75">
      <c r="A18" s="134">
        <v>7</v>
      </c>
      <c r="B18" s="135" t="s">
        <v>26</v>
      </c>
      <c r="C18" s="136">
        <v>75</v>
      </c>
      <c r="D18" s="140"/>
      <c r="E18" s="141"/>
    </row>
    <row r="19" spans="1:5" ht="18.75">
      <c r="A19" s="148"/>
      <c r="B19" s="213" t="s">
        <v>72</v>
      </c>
      <c r="C19" s="212">
        <f>SUM(C12:C18)</f>
        <v>66360</v>
      </c>
      <c r="D19" s="149"/>
      <c r="E19" s="150"/>
    </row>
    <row r="20" ht="12.75">
      <c r="C20" s="159"/>
    </row>
    <row r="21" spans="1:5" ht="12.75">
      <c r="A21" s="151"/>
      <c r="B21" s="151"/>
      <c r="C21" s="151"/>
      <c r="D21" s="151"/>
      <c r="E21" s="151"/>
    </row>
    <row r="22" spans="1:5" ht="18.75">
      <c r="A22" s="140"/>
      <c r="B22" s="152"/>
      <c r="C22" s="140"/>
      <c r="D22" s="140"/>
      <c r="E22" s="140"/>
    </row>
    <row r="23" spans="1:5" ht="18.75">
      <c r="A23" s="140"/>
      <c r="B23" s="152"/>
      <c r="C23" s="140"/>
      <c r="D23" s="140"/>
      <c r="E23" s="140"/>
    </row>
    <row r="24" spans="1:5" ht="18.75">
      <c r="A24" s="140"/>
      <c r="B24" s="140"/>
      <c r="C24" s="140"/>
      <c r="D24" s="140"/>
      <c r="E24" s="140"/>
    </row>
    <row r="25" spans="1:5" ht="18.75">
      <c r="A25" s="140"/>
      <c r="B25" s="140"/>
      <c r="C25" s="140"/>
      <c r="D25" s="140"/>
      <c r="E25" s="140"/>
    </row>
    <row r="26" spans="1:5" ht="18.75">
      <c r="A26" s="140"/>
      <c r="B26" s="140"/>
      <c r="C26" s="140"/>
      <c r="D26" s="140"/>
      <c r="E26" s="140"/>
    </row>
    <row r="27" spans="1:5" ht="18.75">
      <c r="A27" s="95"/>
      <c r="B27" s="95"/>
      <c r="C27" s="95"/>
      <c r="D27" s="95"/>
      <c r="E27" s="95"/>
    </row>
    <row r="28" spans="1:5" ht="18.75">
      <c r="A28" s="95"/>
      <c r="B28" s="95"/>
      <c r="C28" s="95"/>
      <c r="D28" s="95"/>
      <c r="E28" s="95"/>
    </row>
    <row r="29" spans="1:5" ht="18.75">
      <c r="A29" s="95"/>
      <c r="B29" s="95"/>
      <c r="C29" s="95"/>
      <c r="D29" s="95"/>
      <c r="E29" s="95"/>
    </row>
    <row r="30" spans="1:5" ht="18.75">
      <c r="A30" s="95"/>
      <c r="B30" s="95"/>
      <c r="C30" s="95"/>
      <c r="D30" s="95"/>
      <c r="E30" s="95"/>
    </row>
    <row r="31" spans="1:5" ht="18.75">
      <c r="A31" s="95"/>
      <c r="B31" s="95"/>
      <c r="C31" s="95"/>
      <c r="D31" s="95"/>
      <c r="E31" s="95"/>
    </row>
    <row r="32" spans="1:5" ht="18.75">
      <c r="A32" s="95"/>
      <c r="B32" s="95"/>
      <c r="C32" s="95"/>
      <c r="D32" s="95"/>
      <c r="E32" s="95"/>
    </row>
    <row r="33" spans="1:5" ht="18.75">
      <c r="A33" s="95"/>
      <c r="B33" s="95"/>
      <c r="C33" s="95"/>
      <c r="D33" s="95"/>
      <c r="E33" s="95"/>
    </row>
    <row r="41" spans="1:5" ht="18.75">
      <c r="A41" s="257" t="s">
        <v>88</v>
      </c>
      <c r="B41" s="257"/>
      <c r="C41" s="257"/>
      <c r="D41" s="257"/>
      <c r="E41" s="257"/>
    </row>
  </sheetData>
  <mergeCells count="6">
    <mergeCell ref="B1:E1"/>
    <mergeCell ref="A41:E4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>
    <tabColor indexed="45"/>
  </sheetPr>
  <dimension ref="A1:E49"/>
  <sheetViews>
    <sheetView workbookViewId="0" topLeftCell="A1">
      <selection activeCell="B1" sqref="B1:E1"/>
    </sheetView>
  </sheetViews>
  <sheetFormatPr defaultColWidth="9.00390625" defaultRowHeight="12.75"/>
  <cols>
    <col min="1" max="1" width="3.75390625" style="0" customWidth="1"/>
    <col min="2" max="2" width="44.625" style="0" customWidth="1"/>
    <col min="3" max="3" width="22.625" style="0" customWidth="1"/>
    <col min="5" max="5" width="8.125" style="0" customWidth="1"/>
  </cols>
  <sheetData>
    <row r="1" spans="1:5" ht="18.75">
      <c r="A1" s="1"/>
      <c r="B1" s="370" t="s">
        <v>279</v>
      </c>
      <c r="C1" s="370"/>
      <c r="D1" s="370"/>
      <c r="E1" s="370"/>
    </row>
    <row r="2" spans="1:5" ht="18.75">
      <c r="A2" s="1"/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71" t="s">
        <v>0</v>
      </c>
      <c r="B5" s="371"/>
      <c r="C5" s="371"/>
      <c r="D5" s="371"/>
      <c r="E5" s="371"/>
    </row>
    <row r="6" spans="1:5" ht="18.75">
      <c r="A6" s="371" t="s">
        <v>165</v>
      </c>
      <c r="B6" s="371"/>
      <c r="C6" s="371"/>
      <c r="D6" s="371"/>
      <c r="E6" s="371"/>
    </row>
    <row r="7" spans="1:5" ht="18.75">
      <c r="A7" s="371" t="s">
        <v>3</v>
      </c>
      <c r="B7" s="371"/>
      <c r="C7" s="371"/>
      <c r="D7" s="371"/>
      <c r="E7" s="371"/>
    </row>
    <row r="8" spans="1:5" ht="18.75">
      <c r="A8" s="1"/>
      <c r="B8" s="1"/>
      <c r="C8" s="1"/>
      <c r="D8" s="1"/>
      <c r="E8" s="1"/>
    </row>
    <row r="9" spans="1:5" ht="18.75">
      <c r="A9" s="1"/>
      <c r="B9" s="1"/>
      <c r="C9" s="1"/>
      <c r="D9" s="1"/>
      <c r="E9" s="1"/>
    </row>
    <row r="10" spans="1:5" ht="18.75">
      <c r="A10" s="1"/>
      <c r="B10" s="1"/>
      <c r="C10" s="1"/>
      <c r="D10" s="1"/>
      <c r="E10" s="1"/>
    </row>
    <row r="11" spans="1:5" ht="18.75">
      <c r="A11" s="7"/>
      <c r="B11" s="5" t="s">
        <v>1</v>
      </c>
      <c r="C11" s="375" t="s">
        <v>164</v>
      </c>
      <c r="D11" s="375"/>
      <c r="E11" s="376"/>
    </row>
    <row r="12" spans="1:5" ht="18.75">
      <c r="A12" s="4">
        <v>1</v>
      </c>
      <c r="B12" s="4" t="s">
        <v>143</v>
      </c>
      <c r="C12" s="20">
        <v>4658</v>
      </c>
      <c r="D12" s="2"/>
      <c r="E12" s="3"/>
    </row>
    <row r="13" spans="1:5" ht="18.75">
      <c r="A13" s="4">
        <v>2</v>
      </c>
      <c r="B13" s="4" t="s">
        <v>126</v>
      </c>
      <c r="C13" s="20">
        <v>19000</v>
      </c>
      <c r="D13" s="2"/>
      <c r="E13" s="3"/>
    </row>
    <row r="14" spans="1:5" ht="18.75">
      <c r="A14" s="4">
        <v>3</v>
      </c>
      <c r="B14" s="4" t="s">
        <v>177</v>
      </c>
      <c r="C14" s="20">
        <v>2000</v>
      </c>
      <c r="D14" s="2"/>
      <c r="E14" s="3"/>
    </row>
    <row r="15" spans="1:5" ht="18.75">
      <c r="A15" s="4">
        <v>4</v>
      </c>
      <c r="B15" s="4"/>
      <c r="C15" s="20"/>
      <c r="D15" s="2"/>
      <c r="E15" s="3"/>
    </row>
    <row r="16" spans="1:5" ht="19.5">
      <c r="A16" s="8"/>
      <c r="B16" s="214" t="s">
        <v>20</v>
      </c>
      <c r="C16" s="215">
        <f>SUM(C12:C15)</f>
        <v>25658</v>
      </c>
      <c r="D16" s="9"/>
      <c r="E16" s="10"/>
    </row>
    <row r="49" spans="1:5" ht="18.75">
      <c r="A49" s="371" t="s">
        <v>92</v>
      </c>
      <c r="B49" s="371"/>
      <c r="C49" s="371"/>
      <c r="D49" s="371"/>
      <c r="E49" s="371"/>
    </row>
  </sheetData>
  <mergeCells count="6">
    <mergeCell ref="B1:E1"/>
    <mergeCell ref="A49:E49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4">
    <tabColor indexed="45"/>
  </sheetPr>
  <dimension ref="A1:M29"/>
  <sheetViews>
    <sheetView workbookViewId="0" topLeftCell="A1">
      <selection activeCell="E1" sqref="E1:I1"/>
    </sheetView>
  </sheetViews>
  <sheetFormatPr defaultColWidth="9.00390625" defaultRowHeight="12.75"/>
  <cols>
    <col min="1" max="1" width="2.875" style="202" customWidth="1"/>
    <col min="2" max="2" width="55.75390625" style="202" customWidth="1"/>
    <col min="3" max="8" width="11.25390625" style="202" customWidth="1"/>
    <col min="9" max="9" width="10.75390625" style="202" customWidth="1"/>
    <col min="10" max="16384" width="9.125" style="202" customWidth="1"/>
  </cols>
  <sheetData>
    <row r="1" spans="1:9" ht="15.75">
      <c r="A1" s="28"/>
      <c r="B1" s="28"/>
      <c r="C1" s="28"/>
      <c r="D1" s="28"/>
      <c r="E1" s="370" t="s">
        <v>280</v>
      </c>
      <c r="F1" s="370"/>
      <c r="G1" s="370"/>
      <c r="H1" s="370"/>
      <c r="I1" s="370"/>
    </row>
    <row r="2" spans="1:9" ht="15.75">
      <c r="A2" s="28"/>
      <c r="B2" s="28"/>
      <c r="C2" s="28"/>
      <c r="D2" s="28"/>
      <c r="E2" s="28"/>
      <c r="F2" s="28"/>
      <c r="G2" s="28"/>
      <c r="H2" s="28"/>
      <c r="I2" s="28"/>
    </row>
    <row r="3" spans="1:13" ht="15.75">
      <c r="A3" s="379" t="s">
        <v>0</v>
      </c>
      <c r="B3" s="379"/>
      <c r="C3" s="379"/>
      <c r="D3" s="379"/>
      <c r="E3" s="379"/>
      <c r="F3" s="379"/>
      <c r="G3" s="379"/>
      <c r="H3" s="379"/>
      <c r="I3" s="379"/>
      <c r="J3" s="203"/>
      <c r="K3" s="203"/>
      <c r="L3" s="203"/>
      <c r="M3" s="203"/>
    </row>
    <row r="4" spans="1:13" ht="15.75">
      <c r="A4" s="379" t="s">
        <v>165</v>
      </c>
      <c r="B4" s="379"/>
      <c r="C4" s="379"/>
      <c r="D4" s="379"/>
      <c r="E4" s="379"/>
      <c r="F4" s="379"/>
      <c r="G4" s="379"/>
      <c r="H4" s="379"/>
      <c r="I4" s="379"/>
      <c r="J4" s="203"/>
      <c r="K4" s="203"/>
      <c r="L4" s="203"/>
      <c r="M4" s="203"/>
    </row>
    <row r="5" spans="1:13" ht="15.75">
      <c r="A5" s="379" t="s">
        <v>179</v>
      </c>
      <c r="B5" s="379"/>
      <c r="C5" s="379"/>
      <c r="D5" s="379"/>
      <c r="E5" s="379"/>
      <c r="F5" s="379"/>
      <c r="G5" s="379"/>
      <c r="H5" s="379"/>
      <c r="I5" s="379"/>
      <c r="J5" s="203"/>
      <c r="K5" s="203"/>
      <c r="L5" s="203"/>
      <c r="M5" s="203"/>
    </row>
    <row r="6" spans="1:9" ht="15.75">
      <c r="A6" s="28"/>
      <c r="B6" s="28"/>
      <c r="C6" s="28"/>
      <c r="D6" s="28"/>
      <c r="E6" s="28"/>
      <c r="F6" s="28"/>
      <c r="G6" s="380" t="s">
        <v>133</v>
      </c>
      <c r="H6" s="380"/>
      <c r="I6" s="380"/>
    </row>
    <row r="7" spans="1:9" ht="15" customHeight="1">
      <c r="A7" s="216"/>
      <c r="B7" s="382" t="s">
        <v>184</v>
      </c>
      <c r="C7" s="382" t="s">
        <v>134</v>
      </c>
      <c r="D7" s="382" t="s">
        <v>135</v>
      </c>
      <c r="E7" s="384" t="s">
        <v>9</v>
      </c>
      <c r="F7" s="386" t="s">
        <v>136</v>
      </c>
      <c r="G7" s="384" t="s">
        <v>30</v>
      </c>
      <c r="H7" s="384" t="s">
        <v>3</v>
      </c>
      <c r="I7" s="377" t="s">
        <v>2</v>
      </c>
    </row>
    <row r="8" spans="1:9" ht="15" customHeight="1">
      <c r="A8" s="217"/>
      <c r="B8" s="383"/>
      <c r="C8" s="383"/>
      <c r="D8" s="383"/>
      <c r="E8" s="385"/>
      <c r="F8" s="387"/>
      <c r="G8" s="385"/>
      <c r="H8" s="385"/>
      <c r="I8" s="378"/>
    </row>
    <row r="9" spans="1:9" ht="15" customHeight="1">
      <c r="A9" s="381"/>
      <c r="B9" s="218" t="s">
        <v>127</v>
      </c>
      <c r="C9" s="219">
        <v>7071</v>
      </c>
      <c r="D9" s="49">
        <v>1803</v>
      </c>
      <c r="E9" s="49">
        <v>21860</v>
      </c>
      <c r="F9" s="49">
        <v>4901</v>
      </c>
      <c r="G9" s="49">
        <v>693</v>
      </c>
      <c r="H9" s="49">
        <v>25658</v>
      </c>
      <c r="I9" s="49">
        <f aca="true" t="shared" si="0" ref="I9:I18">SUM(C9:H9)</f>
        <v>61986</v>
      </c>
    </row>
    <row r="10" spans="1:9" ht="15" customHeight="1">
      <c r="A10" s="381"/>
      <c r="B10" s="218" t="s">
        <v>5</v>
      </c>
      <c r="C10" s="49">
        <v>2312</v>
      </c>
      <c r="D10" s="49">
        <v>522</v>
      </c>
      <c r="E10" s="49">
        <v>1348</v>
      </c>
      <c r="F10" s="49">
        <v>0</v>
      </c>
      <c r="G10" s="49">
        <v>0</v>
      </c>
      <c r="H10" s="49">
        <v>0</v>
      </c>
      <c r="I10" s="49">
        <f t="shared" si="0"/>
        <v>4182</v>
      </c>
    </row>
    <row r="11" spans="1:9" ht="15" customHeight="1">
      <c r="A11" s="381"/>
      <c r="B11" s="218" t="s">
        <v>183</v>
      </c>
      <c r="C11" s="49">
        <v>1470</v>
      </c>
      <c r="D11" s="49">
        <v>389</v>
      </c>
      <c r="E11" s="49">
        <v>438</v>
      </c>
      <c r="F11" s="49">
        <v>0</v>
      </c>
      <c r="G11" s="49">
        <v>0</v>
      </c>
      <c r="H11" s="49">
        <v>0</v>
      </c>
      <c r="I11" s="49">
        <f t="shared" si="0"/>
        <v>2297</v>
      </c>
    </row>
    <row r="12" spans="1:9" ht="15" customHeight="1">
      <c r="A12" s="381"/>
      <c r="B12" s="218" t="s">
        <v>185</v>
      </c>
      <c r="C12" s="49">
        <v>0</v>
      </c>
      <c r="D12" s="49">
        <v>0</v>
      </c>
      <c r="E12" s="49">
        <v>229</v>
      </c>
      <c r="F12" s="49">
        <v>0</v>
      </c>
      <c r="G12" s="49">
        <v>0</v>
      </c>
      <c r="H12" s="49">
        <v>0</v>
      </c>
      <c r="I12" s="49">
        <f t="shared" si="0"/>
        <v>229</v>
      </c>
    </row>
    <row r="13" spans="1:9" ht="15" customHeight="1">
      <c r="A13" s="381"/>
      <c r="B13" s="218" t="s">
        <v>138</v>
      </c>
      <c r="C13" s="49">
        <v>0</v>
      </c>
      <c r="D13" s="49">
        <v>0</v>
      </c>
      <c r="E13" s="49">
        <v>4935</v>
      </c>
      <c r="F13" s="49">
        <v>0</v>
      </c>
      <c r="G13" s="49">
        <v>0</v>
      </c>
      <c r="H13" s="49">
        <v>0</v>
      </c>
      <c r="I13" s="49">
        <f t="shared" si="0"/>
        <v>4935</v>
      </c>
    </row>
    <row r="14" spans="1:9" ht="15" customHeight="1">
      <c r="A14" s="381"/>
      <c r="B14" s="218" t="s">
        <v>140</v>
      </c>
      <c r="C14" s="49">
        <v>0</v>
      </c>
      <c r="D14" s="49">
        <v>0</v>
      </c>
      <c r="E14" s="49">
        <v>826</v>
      </c>
      <c r="F14" s="49">
        <v>0</v>
      </c>
      <c r="G14" s="49">
        <v>0</v>
      </c>
      <c r="H14" s="49">
        <v>0</v>
      </c>
      <c r="I14" s="49">
        <f t="shared" si="0"/>
        <v>826</v>
      </c>
    </row>
    <row r="15" spans="1:9" ht="15" customHeight="1">
      <c r="A15" s="381"/>
      <c r="B15" s="218" t="s">
        <v>186</v>
      </c>
      <c r="C15" s="49">
        <v>600</v>
      </c>
      <c r="D15" s="49">
        <v>81</v>
      </c>
      <c r="E15" s="49">
        <v>0</v>
      </c>
      <c r="F15" s="49">
        <v>0</v>
      </c>
      <c r="G15" s="49">
        <v>0</v>
      </c>
      <c r="H15" s="49">
        <v>0</v>
      </c>
      <c r="I15" s="49">
        <f t="shared" si="0"/>
        <v>681</v>
      </c>
    </row>
    <row r="16" spans="1:9" ht="15" customHeight="1">
      <c r="A16" s="231"/>
      <c r="B16" s="218" t="s">
        <v>137</v>
      </c>
      <c r="C16" s="49">
        <v>28615</v>
      </c>
      <c r="D16" s="49">
        <v>7816</v>
      </c>
      <c r="E16" s="49">
        <v>2569</v>
      </c>
      <c r="F16" s="49">
        <v>0</v>
      </c>
      <c r="G16" s="49">
        <v>0</v>
      </c>
      <c r="H16" s="49"/>
      <c r="I16" s="49">
        <f t="shared" si="0"/>
        <v>39000</v>
      </c>
    </row>
    <row r="17" spans="1:9" ht="15" customHeight="1">
      <c r="A17" s="231"/>
      <c r="B17" s="218" t="s">
        <v>139</v>
      </c>
      <c r="C17" s="219">
        <v>18054</v>
      </c>
      <c r="D17" s="49">
        <v>4834</v>
      </c>
      <c r="E17" s="49">
        <v>3779</v>
      </c>
      <c r="F17" s="49">
        <v>0</v>
      </c>
      <c r="G17" s="49">
        <v>0</v>
      </c>
      <c r="H17" s="49"/>
      <c r="I17" s="49">
        <f t="shared" si="0"/>
        <v>26667</v>
      </c>
    </row>
    <row r="18" spans="1:9" ht="15" customHeight="1">
      <c r="A18" s="218"/>
      <c r="B18" s="218" t="s">
        <v>2</v>
      </c>
      <c r="C18" s="49">
        <f aca="true" t="shared" si="1" ref="C18:H18">SUM(C9:C17)</f>
        <v>58122</v>
      </c>
      <c r="D18" s="49">
        <f t="shared" si="1"/>
        <v>15445</v>
      </c>
      <c r="E18" s="49">
        <f t="shared" si="1"/>
        <v>35984</v>
      </c>
      <c r="F18" s="49">
        <f t="shared" si="1"/>
        <v>4901</v>
      </c>
      <c r="G18" s="49">
        <f t="shared" si="1"/>
        <v>693</v>
      </c>
      <c r="H18" s="49">
        <f t="shared" si="1"/>
        <v>25658</v>
      </c>
      <c r="I18" s="49">
        <f t="shared" si="0"/>
        <v>140803</v>
      </c>
    </row>
    <row r="19" spans="1:9" ht="15.75">
      <c r="A19" s="28"/>
      <c r="B19" s="28"/>
      <c r="C19" s="28"/>
      <c r="D19" s="28"/>
      <c r="E19" s="28"/>
      <c r="F19" s="28"/>
      <c r="G19" s="28"/>
      <c r="H19" s="28"/>
      <c r="I19" s="69"/>
    </row>
    <row r="20" spans="1:9" ht="15.7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.7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5.7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.7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5.7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5.7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5.7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8.75">
      <c r="A29" s="371" t="s">
        <v>95</v>
      </c>
      <c r="B29" s="371"/>
      <c r="C29" s="371"/>
      <c r="D29" s="371"/>
      <c r="E29" s="371"/>
      <c r="F29" s="371"/>
      <c r="G29" s="371"/>
      <c r="H29" s="371"/>
      <c r="I29" s="371"/>
    </row>
  </sheetData>
  <mergeCells count="15">
    <mergeCell ref="A29:I29"/>
    <mergeCell ref="A9:A15"/>
    <mergeCell ref="E1:I1"/>
    <mergeCell ref="B7:B8"/>
    <mergeCell ref="C7:C8"/>
    <mergeCell ref="D7:D8"/>
    <mergeCell ref="E7:E8"/>
    <mergeCell ref="F7:F8"/>
    <mergeCell ref="G7:G8"/>
    <mergeCell ref="H7:H8"/>
    <mergeCell ref="I7:I8"/>
    <mergeCell ref="A3:I3"/>
    <mergeCell ref="A4:I4"/>
    <mergeCell ref="A5:I5"/>
    <mergeCell ref="G6:I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5">
    <tabColor indexed="45"/>
  </sheetPr>
  <dimension ref="A1:G28"/>
  <sheetViews>
    <sheetView workbookViewId="0" topLeftCell="A1">
      <selection activeCell="D1" sqref="D1:F1"/>
    </sheetView>
  </sheetViews>
  <sheetFormatPr defaultColWidth="9.00390625" defaultRowHeight="12.75"/>
  <cols>
    <col min="1" max="1" width="33.75390625" style="0" customWidth="1"/>
    <col min="2" max="2" width="23.25390625" style="0" customWidth="1"/>
    <col min="3" max="3" width="8.25390625" style="0" customWidth="1"/>
    <col min="4" max="4" width="33.75390625" style="0" customWidth="1"/>
    <col min="5" max="5" width="23.25390625" style="0" customWidth="1"/>
    <col min="6" max="6" width="8.25390625" style="0" customWidth="1"/>
  </cols>
  <sheetData>
    <row r="1" spans="1:7" ht="18.75">
      <c r="A1" s="1"/>
      <c r="B1" s="1"/>
      <c r="D1" s="370" t="s">
        <v>281</v>
      </c>
      <c r="E1" s="370"/>
      <c r="F1" s="370"/>
      <c r="G1" s="228"/>
    </row>
    <row r="2" spans="1:6" ht="18.75">
      <c r="A2" s="1"/>
      <c r="B2" s="1"/>
      <c r="C2" s="1"/>
      <c r="D2" s="1"/>
      <c r="E2" s="1"/>
      <c r="F2" s="1"/>
    </row>
    <row r="3" spans="1:6" ht="18.75">
      <c r="A3" s="1"/>
      <c r="B3" s="1"/>
      <c r="C3" s="1"/>
      <c r="D3" s="1"/>
      <c r="E3" s="1"/>
      <c r="F3" s="1"/>
    </row>
    <row r="4" spans="1:6" ht="18.75">
      <c r="A4" s="371" t="s">
        <v>0</v>
      </c>
      <c r="B4" s="371"/>
      <c r="C4" s="371"/>
      <c r="D4" s="371"/>
      <c r="E4" s="371"/>
      <c r="F4" s="371"/>
    </row>
    <row r="5" spans="1:6" ht="18.75">
      <c r="A5" s="371" t="s">
        <v>165</v>
      </c>
      <c r="B5" s="371"/>
      <c r="C5" s="371"/>
      <c r="D5" s="371"/>
      <c r="E5" s="371"/>
      <c r="F5" s="371"/>
    </row>
    <row r="6" spans="1:6" ht="18.75">
      <c r="A6" s="388" t="s">
        <v>68</v>
      </c>
      <c r="B6" s="388"/>
      <c r="C6" s="388"/>
      <c r="D6" s="388"/>
      <c r="E6" s="388"/>
      <c r="F6" s="388"/>
    </row>
    <row r="7" spans="1:6" ht="18.75">
      <c r="A7" s="1"/>
      <c r="B7" s="1"/>
      <c r="C7" s="1"/>
      <c r="D7" s="1"/>
      <c r="E7" s="1"/>
      <c r="F7" s="6"/>
    </row>
    <row r="8" spans="1:6" ht="18.75">
      <c r="A8" s="2"/>
      <c r="B8" s="2"/>
      <c r="C8" s="2"/>
      <c r="D8" s="2"/>
      <c r="E8" s="2"/>
      <c r="F8" s="18"/>
    </row>
    <row r="9" spans="1:6" ht="18.75">
      <c r="A9" s="17" t="s">
        <v>10</v>
      </c>
      <c r="B9" s="389" t="s">
        <v>164</v>
      </c>
      <c r="C9" s="376"/>
      <c r="D9" s="19" t="s">
        <v>16</v>
      </c>
      <c r="E9" s="389" t="s">
        <v>164</v>
      </c>
      <c r="F9" s="376"/>
    </row>
    <row r="10" spans="1:6" ht="18.75">
      <c r="A10" s="15" t="s">
        <v>49</v>
      </c>
      <c r="B10" s="77">
        <f>Bevételek!C10+Bevételek!C15+Bevételek!C18+Bevételek!C20</f>
        <v>83876</v>
      </c>
      <c r="C10" s="76"/>
      <c r="D10" s="73" t="s">
        <v>51</v>
      </c>
      <c r="E10" s="79">
        <f>Működési!D12</f>
        <v>11453</v>
      </c>
      <c r="F10" s="76"/>
    </row>
    <row r="11" spans="1:6" ht="18.75">
      <c r="A11" s="15" t="s">
        <v>86</v>
      </c>
      <c r="B11" s="63">
        <f>Bevételek!C22</f>
        <v>80</v>
      </c>
      <c r="C11" s="74"/>
      <c r="D11" s="2" t="s">
        <v>8</v>
      </c>
      <c r="E11" s="63">
        <f>Működési!D16</f>
        <v>2795</v>
      </c>
      <c r="F11" s="74"/>
    </row>
    <row r="12" spans="1:6" ht="18.75">
      <c r="A12" s="15" t="s">
        <v>71</v>
      </c>
      <c r="B12" s="63">
        <f>Bevételek!C24</f>
        <v>1460</v>
      </c>
      <c r="C12" s="74"/>
      <c r="D12" s="2" t="s">
        <v>9</v>
      </c>
      <c r="E12" s="63">
        <f>Működési!D19+Működési!D26</f>
        <v>29636</v>
      </c>
      <c r="F12" s="74"/>
    </row>
    <row r="13" spans="1:6" ht="18.75">
      <c r="A13" s="15" t="s">
        <v>93</v>
      </c>
      <c r="B13" s="63">
        <f>Bevételek!C28</f>
        <v>3300</v>
      </c>
      <c r="C13" s="74"/>
      <c r="D13" s="2" t="s">
        <v>67</v>
      </c>
      <c r="E13" s="63">
        <f>Pénzellátások!C22</f>
        <v>4901</v>
      </c>
      <c r="F13" s="74"/>
    </row>
    <row r="14" spans="1:6" ht="18.75">
      <c r="A14" s="15" t="s">
        <v>149</v>
      </c>
      <c r="B14" s="63">
        <f>Bevételek!C32+Bevételek!C35+Bevételek!C39-'Felhalmozási mérleg'!B10-'Felhalmozási mérleg'!B11</f>
        <v>31134</v>
      </c>
      <c r="C14" s="74"/>
      <c r="D14" s="2" t="s">
        <v>30</v>
      </c>
      <c r="E14" s="63">
        <f>'Átadott pénzeszközök'!C19</f>
        <v>66360</v>
      </c>
      <c r="F14" s="74"/>
    </row>
    <row r="15" spans="1:6" ht="18.75">
      <c r="A15" s="15"/>
      <c r="B15" s="63"/>
      <c r="C15" s="74"/>
      <c r="D15" s="2" t="s">
        <v>74</v>
      </c>
      <c r="E15" s="63">
        <f>Mérleg!E14</f>
        <v>4705</v>
      </c>
      <c r="F15" s="74"/>
    </row>
    <row r="16" spans="1:6" ht="18.75">
      <c r="A16" s="15"/>
      <c r="B16" s="63"/>
      <c r="C16" s="74"/>
      <c r="D16" s="2"/>
      <c r="E16" s="63"/>
      <c r="F16" s="74"/>
    </row>
    <row r="17" spans="1:6" ht="18.75">
      <c r="A17" s="15"/>
      <c r="B17" s="63"/>
      <c r="C17" s="75"/>
      <c r="D17" s="2"/>
      <c r="E17" s="63"/>
      <c r="F17" s="74"/>
    </row>
    <row r="18" spans="1:7" ht="18.75">
      <c r="A18" s="198" t="s">
        <v>69</v>
      </c>
      <c r="B18" s="225">
        <f>SUM(B10:B17)</f>
        <v>119850</v>
      </c>
      <c r="C18" s="222"/>
      <c r="D18" s="223" t="s">
        <v>70</v>
      </c>
      <c r="E18" s="225">
        <f>SUM(E10:E17)</f>
        <v>119850</v>
      </c>
      <c r="F18" s="78"/>
      <c r="G18" s="12"/>
    </row>
    <row r="19" spans="1:7" ht="18.75">
      <c r="A19" s="2"/>
      <c r="B19" s="2"/>
      <c r="C19" s="2"/>
      <c r="D19" s="2"/>
      <c r="E19" s="2"/>
      <c r="F19" s="2"/>
      <c r="G19" s="12"/>
    </row>
    <row r="20" spans="1:7" ht="18.75">
      <c r="A20" s="2"/>
      <c r="B20" s="2"/>
      <c r="C20" s="2"/>
      <c r="D20" s="2"/>
      <c r="E20" s="2"/>
      <c r="F20" s="2"/>
      <c r="G20" s="12"/>
    </row>
    <row r="21" spans="1:7" ht="18.75">
      <c r="A21" s="2"/>
      <c r="B21" s="2"/>
      <c r="C21" s="2"/>
      <c r="D21" s="2"/>
      <c r="E21" s="2"/>
      <c r="F21" s="2"/>
      <c r="G21" s="12"/>
    </row>
    <row r="22" spans="1:7" ht="18.75">
      <c r="A22" s="2"/>
      <c r="B22" s="2"/>
      <c r="C22" s="2"/>
      <c r="D22" s="2"/>
      <c r="E22" s="2"/>
      <c r="F22" s="2"/>
      <c r="G22" s="12"/>
    </row>
    <row r="23" spans="1:7" ht="18.75">
      <c r="A23" s="2"/>
      <c r="B23" s="2"/>
      <c r="C23" s="13"/>
      <c r="D23" s="2"/>
      <c r="E23" s="2"/>
      <c r="F23" s="2"/>
      <c r="G23" s="12"/>
    </row>
    <row r="24" spans="1:7" ht="18.75">
      <c r="A24" s="368" t="s">
        <v>96</v>
      </c>
      <c r="B24" s="368"/>
      <c r="C24" s="368"/>
      <c r="D24" s="368"/>
      <c r="E24" s="368"/>
      <c r="F24" s="368"/>
      <c r="G24" s="12"/>
    </row>
    <row r="25" spans="1:7" ht="19.5">
      <c r="A25" s="14"/>
      <c r="B25" s="14"/>
      <c r="C25" s="14"/>
      <c r="D25" s="14"/>
      <c r="E25" s="14"/>
      <c r="F25" s="14"/>
      <c r="G25" s="12"/>
    </row>
    <row r="26" spans="1:7" ht="18.75">
      <c r="A26" s="2"/>
      <c r="B26" s="2"/>
      <c r="C26" s="2"/>
      <c r="D26" s="2"/>
      <c r="E26" s="2"/>
      <c r="F26" s="2"/>
      <c r="G26" s="12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</sheetData>
  <mergeCells count="7">
    <mergeCell ref="D1:F1"/>
    <mergeCell ref="A24:F24"/>
    <mergeCell ref="A4:F4"/>
    <mergeCell ref="A5:F5"/>
    <mergeCell ref="A6:F6"/>
    <mergeCell ref="B9:C9"/>
    <mergeCell ref="E9:F9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>
    <tabColor indexed="45"/>
  </sheetPr>
  <dimension ref="A1:G24"/>
  <sheetViews>
    <sheetView workbookViewId="0" topLeftCell="A1">
      <selection activeCell="D1" sqref="D1:F1"/>
    </sheetView>
  </sheetViews>
  <sheetFormatPr defaultColWidth="9.00390625" defaultRowHeight="12.75"/>
  <cols>
    <col min="1" max="1" width="33.75390625" style="0" customWidth="1"/>
    <col min="2" max="2" width="23.25390625" style="0" customWidth="1"/>
    <col min="3" max="3" width="8.25390625" style="0" customWidth="1"/>
    <col min="4" max="4" width="33.75390625" style="0" customWidth="1"/>
    <col min="5" max="5" width="23.25390625" style="0" customWidth="1"/>
    <col min="6" max="6" width="8.25390625" style="0" customWidth="1"/>
  </cols>
  <sheetData>
    <row r="1" spans="1:7" ht="18.75">
      <c r="A1" s="1"/>
      <c r="B1" s="1"/>
      <c r="D1" s="370" t="s">
        <v>282</v>
      </c>
      <c r="E1" s="370"/>
      <c r="F1" s="370"/>
      <c r="G1" s="11"/>
    </row>
    <row r="2" spans="1:6" ht="18.75">
      <c r="A2" s="1"/>
      <c r="B2" s="1"/>
      <c r="C2" s="1"/>
      <c r="D2" s="1"/>
      <c r="E2" s="1"/>
      <c r="F2" s="1"/>
    </row>
    <row r="3" spans="1:6" ht="18.75">
      <c r="A3" s="1"/>
      <c r="B3" s="1"/>
      <c r="C3" s="1"/>
      <c r="D3" s="1"/>
      <c r="E3" s="1"/>
      <c r="F3" s="1"/>
    </row>
    <row r="4" spans="1:6" ht="18.75">
      <c r="A4" s="371" t="s">
        <v>0</v>
      </c>
      <c r="B4" s="371"/>
      <c r="C4" s="371"/>
      <c r="D4" s="371"/>
      <c r="E4" s="371"/>
      <c r="F4" s="371"/>
    </row>
    <row r="5" spans="1:6" ht="18.75">
      <c r="A5" s="371" t="s">
        <v>165</v>
      </c>
      <c r="B5" s="371"/>
      <c r="C5" s="371"/>
      <c r="D5" s="371"/>
      <c r="E5" s="371"/>
      <c r="F5" s="371"/>
    </row>
    <row r="6" spans="1:6" ht="18.75">
      <c r="A6" s="388" t="s">
        <v>66</v>
      </c>
      <c r="B6" s="388"/>
      <c r="C6" s="388"/>
      <c r="D6" s="388"/>
      <c r="E6" s="388"/>
      <c r="F6" s="388"/>
    </row>
    <row r="7" spans="1:6" ht="18.75">
      <c r="A7" s="205"/>
      <c r="B7" s="205"/>
      <c r="C7" s="205"/>
      <c r="D7" s="205"/>
      <c r="E7" s="205"/>
      <c r="F7" s="205"/>
    </row>
    <row r="8" spans="1:6" ht="18.75">
      <c r="A8" s="2"/>
      <c r="B8" s="2"/>
      <c r="C8" s="2"/>
      <c r="D8" s="2"/>
      <c r="E8" s="2"/>
      <c r="F8" s="18"/>
    </row>
    <row r="9" spans="1:6" ht="18.75">
      <c r="A9" s="17" t="s">
        <v>10</v>
      </c>
      <c r="B9" s="389" t="s">
        <v>164</v>
      </c>
      <c r="C9" s="376"/>
      <c r="D9" s="19" t="s">
        <v>16</v>
      </c>
      <c r="E9" s="389" t="s">
        <v>164</v>
      </c>
      <c r="F9" s="376"/>
    </row>
    <row r="10" spans="1:6" ht="18.75">
      <c r="A10" s="15" t="s">
        <v>12</v>
      </c>
      <c r="B10" s="80">
        <f>Bevételek!C33</f>
        <v>5700</v>
      </c>
      <c r="C10" s="74"/>
      <c r="D10" s="22" t="s">
        <v>17</v>
      </c>
      <c r="E10" s="224">
        <f>SUM(E11:E13)</f>
        <v>25658</v>
      </c>
      <c r="F10" s="76"/>
    </row>
    <row r="11" spans="1:6" ht="18.75">
      <c r="A11" s="15" t="s">
        <v>148</v>
      </c>
      <c r="B11" s="80">
        <f>E10+E14-B10-B12</f>
        <v>10457</v>
      </c>
      <c r="C11" s="74"/>
      <c r="D11" s="4" t="s">
        <v>143</v>
      </c>
      <c r="E11" s="80">
        <f>'Fejlesztési kiadások'!C12</f>
        <v>4658</v>
      </c>
      <c r="F11" s="74"/>
    </row>
    <row r="12" spans="1:6" ht="18.75">
      <c r="A12" s="15" t="s">
        <v>175</v>
      </c>
      <c r="B12" s="80">
        <f>Mérleg!C20</f>
        <v>9501</v>
      </c>
      <c r="C12" s="74"/>
      <c r="D12" s="4" t="s">
        <v>126</v>
      </c>
      <c r="E12" s="80">
        <f>'Fejlesztési kiadások'!C13</f>
        <v>19000</v>
      </c>
      <c r="F12" s="74"/>
    </row>
    <row r="13" spans="1:6" ht="18.75">
      <c r="A13" s="15"/>
      <c r="B13" s="80"/>
      <c r="C13" s="74"/>
      <c r="D13" s="4" t="s">
        <v>177</v>
      </c>
      <c r="E13" s="80">
        <f>'Fejlesztési kiadások'!C14</f>
        <v>2000</v>
      </c>
      <c r="F13" s="74"/>
    </row>
    <row r="14" spans="1:6" ht="18.75">
      <c r="A14" s="15"/>
      <c r="B14" s="80"/>
      <c r="C14" s="74"/>
      <c r="D14" s="227" t="s">
        <v>18</v>
      </c>
      <c r="E14" s="226">
        <f>E15</f>
        <v>0</v>
      </c>
      <c r="F14" s="74"/>
    </row>
    <row r="15" spans="1:6" ht="18.75">
      <c r="A15" s="15"/>
      <c r="B15" s="80"/>
      <c r="C15" s="74"/>
      <c r="D15" s="4"/>
      <c r="E15" s="80">
        <v>0</v>
      </c>
      <c r="F15" s="74"/>
    </row>
    <row r="16" spans="1:7" ht="18.75">
      <c r="A16" s="198" t="s">
        <v>19</v>
      </c>
      <c r="B16" s="221">
        <f>SUM(B10:B14)</f>
        <v>25658</v>
      </c>
      <c r="C16" s="222"/>
      <c r="D16" s="223" t="s">
        <v>20</v>
      </c>
      <c r="E16" s="221">
        <f>E10+E14</f>
        <v>25658</v>
      </c>
      <c r="F16" s="78"/>
      <c r="G16" s="12"/>
    </row>
    <row r="17" spans="1:7" ht="18.75">
      <c r="A17" s="2"/>
      <c r="B17" s="2"/>
      <c r="C17" s="2"/>
      <c r="D17" s="2"/>
      <c r="E17" s="2"/>
      <c r="F17" s="2"/>
      <c r="G17" s="12"/>
    </row>
    <row r="18" spans="1:7" ht="18.75">
      <c r="A18" s="2"/>
      <c r="B18" s="2"/>
      <c r="C18" s="2"/>
      <c r="D18" s="2"/>
      <c r="E18" s="2"/>
      <c r="F18" s="2"/>
      <c r="G18" s="12"/>
    </row>
    <row r="19" spans="1:7" ht="18.75">
      <c r="A19" s="2"/>
      <c r="B19" s="2"/>
      <c r="C19" s="2"/>
      <c r="D19" s="2"/>
      <c r="E19" s="2"/>
      <c r="F19" s="2"/>
      <c r="G19" s="12"/>
    </row>
    <row r="20" spans="1:7" ht="18.75">
      <c r="A20" s="2"/>
      <c r="B20" s="2"/>
      <c r="C20" s="13"/>
      <c r="D20" s="2"/>
      <c r="E20" s="2"/>
      <c r="F20" s="2"/>
      <c r="G20" s="12"/>
    </row>
    <row r="21" spans="1:7" ht="18.75">
      <c r="A21" s="2"/>
      <c r="B21" s="2"/>
      <c r="C21" s="13"/>
      <c r="D21" s="2"/>
      <c r="E21" s="2"/>
      <c r="F21" s="2"/>
      <c r="G21" s="12"/>
    </row>
    <row r="22" spans="1:7" ht="18.75">
      <c r="A22" s="2"/>
      <c r="B22" s="2"/>
      <c r="C22" s="2"/>
      <c r="D22" s="2"/>
      <c r="E22" s="2"/>
      <c r="F22" s="2"/>
      <c r="G22" s="12"/>
    </row>
    <row r="23" spans="1:6" ht="18.75">
      <c r="A23" s="1"/>
      <c r="B23" s="1"/>
      <c r="C23" s="1"/>
      <c r="D23" s="1"/>
      <c r="E23" s="1"/>
      <c r="F23" s="1"/>
    </row>
    <row r="24" spans="1:6" ht="18.75">
      <c r="A24" s="371" t="s">
        <v>100</v>
      </c>
      <c r="B24" s="371"/>
      <c r="C24" s="371"/>
      <c r="D24" s="371"/>
      <c r="E24" s="371"/>
      <c r="F24" s="371"/>
    </row>
  </sheetData>
  <mergeCells count="7">
    <mergeCell ref="D1:F1"/>
    <mergeCell ref="A24:F24"/>
    <mergeCell ref="A4:F4"/>
    <mergeCell ref="A5:F5"/>
    <mergeCell ref="A6:F6"/>
    <mergeCell ref="B9:C9"/>
    <mergeCell ref="E9:F9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Vgy Hivatal</cp:lastModifiedBy>
  <cp:lastPrinted>2014-02-03T08:30:35Z</cp:lastPrinted>
  <dcterms:created xsi:type="dcterms:W3CDTF">1997-01-17T14:02:09Z</dcterms:created>
  <dcterms:modified xsi:type="dcterms:W3CDTF">2014-02-07T08:13:37Z</dcterms:modified>
  <cp:category/>
  <cp:version/>
  <cp:contentType/>
  <cp:contentStatus/>
</cp:coreProperties>
</file>