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számoló 2016\Beszámoló 2016\küldendő\"/>
    </mc:Choice>
  </mc:AlternateContent>
  <bookViews>
    <workbookView xWindow="0" yWindow="0" windowWidth="21570" windowHeight="8145" tabRatio="727"/>
  </bookViews>
  <sheets>
    <sheet name="1.1.sz.mell." sheetId="2" r:id="rId1"/>
    <sheet name="1.5 mell.átadott" sheetId="47" r:id="rId2"/>
    <sheet name="1.4 ellátottak" sheetId="48" r:id="rId3"/>
    <sheet name="2.1.sz.mell  " sheetId="6" r:id="rId4"/>
    <sheet name="2.2.sz.mell  " sheetId="7" r:id="rId5"/>
    <sheet name="3., 4. sz.mell." sheetId="46" r:id="rId6"/>
    <sheet name="5. sz. mell. " sheetId="11" r:id="rId7"/>
    <sheet name="6.1. sz. mell" sheetId="12" r:id="rId8"/>
    <sheet name="7.1. sz. mell" sheetId="16" r:id="rId9"/>
    <sheet name="8.1. sz. mell." sheetId="20" r:id="rId10"/>
    <sheet name="8.2. sz. mell." sheetId="24" r:id="rId11"/>
    <sheet name="9. sz. mell" sheetId="32" r:id="rId12"/>
    <sheet name="12.sz mell." sheetId="36" r:id="rId13"/>
    <sheet name="Munka1" sheetId="45" r:id="rId14"/>
  </sheets>
  <definedNames>
    <definedName name="_xlnm.Print_Titles" localSheetId="7">'6.1. sz. mell'!$3:$8</definedName>
    <definedName name="_xlnm.Print_Titles" localSheetId="8">'7.1. sz. mell'!$3:$8</definedName>
    <definedName name="_xlnm.Print_Titles" localSheetId="9">'8.1. sz. mell.'!$3:$8</definedName>
    <definedName name="_xlnm.Print_Titles" localSheetId="10">'8.2. sz. mell.'!$3:$8</definedName>
    <definedName name="_xlnm.Print_Area" localSheetId="0">'1.1.sz.mell.'!$A$2:$E$148</definedName>
    <definedName name="_xlnm.Print_Area" localSheetId="3">'2.1.sz.mell  '!$A$2:$J$35</definedName>
  </definedNames>
  <calcPr calcId="162913"/>
</workbook>
</file>

<file path=xl/calcChain.xml><?xml version="1.0" encoding="utf-8"?>
<calcChain xmlns="http://schemas.openxmlformats.org/spreadsheetml/2006/main">
  <c r="D20" i="48" l="1"/>
  <c r="E20" i="48"/>
  <c r="C20" i="48"/>
  <c r="D53" i="47" l="1"/>
  <c r="D17" i="47"/>
  <c r="D51" i="47" s="1"/>
  <c r="D54" i="47" s="1"/>
  <c r="E53" i="47"/>
  <c r="B53" i="47"/>
  <c r="C51" i="47"/>
  <c r="C54" i="47" s="1"/>
  <c r="E51" i="47"/>
  <c r="E54" i="47" s="1"/>
  <c r="B17" i="47"/>
  <c r="B51" i="47" s="1"/>
  <c r="B54" i="47" s="1"/>
  <c r="H11" i="36" l="1"/>
  <c r="E34" i="7" l="1"/>
  <c r="C34" i="7"/>
  <c r="D20" i="7"/>
  <c r="E20" i="7"/>
  <c r="C20" i="7"/>
  <c r="I32" i="6" l="1"/>
  <c r="E11" i="32" l="1"/>
  <c r="L37" i="11" l="1"/>
  <c r="K51" i="11" l="1"/>
  <c r="J51" i="11"/>
  <c r="I51" i="11"/>
  <c r="H51" i="11"/>
  <c r="G51" i="11"/>
  <c r="F51" i="11"/>
  <c r="E51" i="11"/>
  <c r="D51" i="11"/>
  <c r="C51" i="11"/>
  <c r="B51" i="11"/>
  <c r="M50" i="11"/>
  <c r="L50" i="11"/>
  <c r="M49" i="11"/>
  <c r="L49" i="11"/>
  <c r="M48" i="11"/>
  <c r="L48" i="11"/>
  <c r="L47" i="11"/>
  <c r="M47" i="11" s="1"/>
  <c r="L46" i="11"/>
  <c r="M46" i="11" s="1"/>
  <c r="M45" i="11"/>
  <c r="L45" i="11"/>
  <c r="L51" i="11" s="1"/>
  <c r="K42" i="11"/>
  <c r="J42" i="11"/>
  <c r="I42" i="11"/>
  <c r="H42" i="11"/>
  <c r="G42" i="11"/>
  <c r="F42" i="11"/>
  <c r="E42" i="11"/>
  <c r="D42" i="11"/>
  <c r="C42" i="11"/>
  <c r="B42" i="11"/>
  <c r="M41" i="11"/>
  <c r="L41" i="11"/>
  <c r="M40" i="11"/>
  <c r="L40" i="11"/>
  <c r="M39" i="11"/>
  <c r="L39" i="11"/>
  <c r="M38" i="11"/>
  <c r="L38" i="11"/>
  <c r="M37" i="11"/>
  <c r="M36" i="11"/>
  <c r="L36" i="11"/>
  <c r="M35" i="11"/>
  <c r="L35" i="11"/>
  <c r="M33" i="11"/>
  <c r="K33" i="11"/>
  <c r="J33" i="11"/>
  <c r="M51" i="11" l="1"/>
  <c r="L42" i="11"/>
  <c r="M42" i="11" s="1"/>
  <c r="F78" i="46"/>
  <c r="F71" i="46"/>
  <c r="E10" i="46"/>
  <c r="D10" i="46" l="1"/>
  <c r="D18" i="46" s="1"/>
  <c r="E18" i="46"/>
  <c r="C10" i="46"/>
  <c r="C18" i="46" s="1"/>
  <c r="F10" i="46" l="1"/>
  <c r="F18" i="46" s="1"/>
  <c r="D29" i="46"/>
  <c r="E29" i="46"/>
  <c r="C29" i="46"/>
  <c r="F29" i="46" l="1"/>
  <c r="D73" i="46" l="1"/>
  <c r="D86" i="46" s="1"/>
  <c r="E73" i="46"/>
  <c r="C73" i="46"/>
  <c r="C86" i="46" s="1"/>
  <c r="E86" i="46" l="1"/>
  <c r="F86" i="46" s="1"/>
  <c r="F73" i="46"/>
  <c r="D27" i="2"/>
  <c r="E27" i="2"/>
  <c r="C27" i="2"/>
  <c r="D25" i="12" l="1"/>
  <c r="E25" i="12"/>
  <c r="C25" i="12"/>
  <c r="E14" i="32" l="1"/>
  <c r="D38" i="20"/>
  <c r="E38" i="20"/>
  <c r="C38" i="20"/>
  <c r="C19" i="7"/>
  <c r="D115" i="2" l="1"/>
  <c r="E115" i="2"/>
  <c r="C115" i="2"/>
  <c r="C46" i="16"/>
  <c r="D46" i="16"/>
  <c r="E46" i="16"/>
  <c r="C52" i="16"/>
  <c r="D52" i="16"/>
  <c r="E52" i="16"/>
  <c r="E35" i="2"/>
  <c r="D35" i="2"/>
  <c r="C35" i="2"/>
  <c r="E57" i="16" l="1"/>
  <c r="C57" i="16"/>
  <c r="D57" i="16"/>
  <c r="E38" i="16"/>
  <c r="D38" i="16"/>
  <c r="C38" i="16"/>
  <c r="E21" i="16"/>
  <c r="D21" i="16"/>
  <c r="C21" i="16"/>
  <c r="E10" i="16"/>
  <c r="D10" i="16"/>
  <c r="D37" i="16" s="1"/>
  <c r="C10" i="16"/>
  <c r="D42" i="16" l="1"/>
  <c r="C37" i="16"/>
  <c r="C42" i="16" s="1"/>
  <c r="E37" i="16"/>
  <c r="E42" i="16" s="1"/>
  <c r="E143" i="12"/>
  <c r="D143" i="12"/>
  <c r="C143" i="12"/>
  <c r="E137" i="12"/>
  <c r="D137" i="12"/>
  <c r="C137" i="12"/>
  <c r="E132" i="12"/>
  <c r="D132" i="12"/>
  <c r="C132" i="12"/>
  <c r="E128" i="12"/>
  <c r="D128" i="12"/>
  <c r="C128" i="12"/>
  <c r="E124" i="12"/>
  <c r="D124" i="12"/>
  <c r="C124" i="12"/>
  <c r="E110" i="12"/>
  <c r="D110" i="12"/>
  <c r="C110" i="12"/>
  <c r="E94" i="12"/>
  <c r="D94" i="12"/>
  <c r="C94" i="12"/>
  <c r="C127" i="12" s="1"/>
  <c r="E83" i="12"/>
  <c r="D83" i="12"/>
  <c r="C83" i="12"/>
  <c r="E79" i="12"/>
  <c r="D79" i="12"/>
  <c r="C79" i="12"/>
  <c r="E76" i="12"/>
  <c r="D76" i="12"/>
  <c r="C76" i="12"/>
  <c r="E71" i="12"/>
  <c r="D71" i="12"/>
  <c r="C71" i="12"/>
  <c r="E67" i="12"/>
  <c r="D67" i="12"/>
  <c r="C67" i="12"/>
  <c r="E61" i="12"/>
  <c r="D61" i="12"/>
  <c r="C61" i="12"/>
  <c r="E56" i="12"/>
  <c r="D56" i="12"/>
  <c r="C56" i="12"/>
  <c r="E50" i="12"/>
  <c r="D50" i="12"/>
  <c r="C50" i="12"/>
  <c r="E39" i="12"/>
  <c r="D39" i="12"/>
  <c r="C39" i="12"/>
  <c r="E33" i="12"/>
  <c r="E32" i="12" s="1"/>
  <c r="D33" i="12"/>
  <c r="C33" i="12"/>
  <c r="C32" i="12" s="1"/>
  <c r="D32" i="12"/>
  <c r="E18" i="12"/>
  <c r="D18" i="12"/>
  <c r="C18" i="12"/>
  <c r="E10" i="12"/>
  <c r="D10" i="12"/>
  <c r="C10" i="12"/>
  <c r="C24" i="11"/>
  <c r="B24" i="11"/>
  <c r="D51" i="24"/>
  <c r="E51" i="24"/>
  <c r="C51" i="24"/>
  <c r="D45" i="24"/>
  <c r="E45" i="24"/>
  <c r="C45" i="24"/>
  <c r="C56" i="24" s="1"/>
  <c r="F42" i="24"/>
  <c r="D38" i="24"/>
  <c r="E38" i="24"/>
  <c r="C38" i="24"/>
  <c r="D31" i="24"/>
  <c r="E31" i="24"/>
  <c r="C31" i="24"/>
  <c r="E27" i="24"/>
  <c r="D27" i="24"/>
  <c r="C27" i="24"/>
  <c r="D21" i="24"/>
  <c r="E21" i="24"/>
  <c r="C21" i="24"/>
  <c r="D10" i="24"/>
  <c r="E10" i="24"/>
  <c r="C10" i="24"/>
  <c r="D44" i="20"/>
  <c r="D55" i="20" s="1"/>
  <c r="D57" i="20" s="1"/>
  <c r="E44" i="20"/>
  <c r="E55" i="20" s="1"/>
  <c r="E57" i="20" s="1"/>
  <c r="C44" i="20"/>
  <c r="C55" i="20" s="1"/>
  <c r="C57" i="20" s="1"/>
  <c r="D21" i="20"/>
  <c r="D37" i="20" s="1"/>
  <c r="D42" i="20" s="1"/>
  <c r="E21" i="20"/>
  <c r="E37" i="20" s="1"/>
  <c r="E42" i="20" s="1"/>
  <c r="C21" i="20"/>
  <c r="C37" i="20" s="1"/>
  <c r="C42" i="20" s="1"/>
  <c r="C37" i="24" l="1"/>
  <c r="C42" i="24" s="1"/>
  <c r="D37" i="24"/>
  <c r="D42" i="24" s="1"/>
  <c r="D56" i="24"/>
  <c r="E37" i="24"/>
  <c r="E42" i="24" s="1"/>
  <c r="C66" i="12"/>
  <c r="E66" i="12"/>
  <c r="D66" i="12"/>
  <c r="D148" i="12"/>
  <c r="C89" i="12"/>
  <c r="E89" i="12"/>
  <c r="E90" i="12" s="1"/>
  <c r="D89" i="12"/>
  <c r="D127" i="12"/>
  <c r="E127" i="12"/>
  <c r="C148" i="12"/>
  <c r="E148" i="12"/>
  <c r="E56" i="24"/>
  <c r="C90" i="12" l="1"/>
  <c r="D149" i="12"/>
  <c r="D90" i="12"/>
  <c r="E149" i="12"/>
  <c r="C149" i="12"/>
  <c r="G21" i="6"/>
  <c r="G30" i="6"/>
  <c r="F49" i="12"/>
  <c r="D138" i="2"/>
  <c r="E138" i="2"/>
  <c r="C138" i="2"/>
  <c r="D133" i="2"/>
  <c r="E133" i="2"/>
  <c r="C133" i="2"/>
  <c r="F132" i="2"/>
  <c r="D129" i="2"/>
  <c r="E129" i="2"/>
  <c r="C129" i="2"/>
  <c r="D99" i="2"/>
  <c r="E99" i="2"/>
  <c r="C99" i="2"/>
  <c r="D85" i="2"/>
  <c r="E85" i="2"/>
  <c r="C85" i="2"/>
  <c r="D81" i="2"/>
  <c r="E81" i="2"/>
  <c r="C81" i="2"/>
  <c r="D78" i="2"/>
  <c r="E78" i="2"/>
  <c r="C78" i="2"/>
  <c r="D73" i="2"/>
  <c r="E73" i="2"/>
  <c r="C73" i="2"/>
  <c r="D69" i="2"/>
  <c r="E69" i="2"/>
  <c r="F69" i="2"/>
  <c r="C69" i="2"/>
  <c r="D63" i="2"/>
  <c r="E63" i="2"/>
  <c r="C63" i="2"/>
  <c r="D58" i="2"/>
  <c r="E58" i="2"/>
  <c r="C58" i="2"/>
  <c r="D52" i="2"/>
  <c r="E52" i="2"/>
  <c r="C52" i="2"/>
  <c r="D41" i="2"/>
  <c r="E41" i="2"/>
  <c r="C41" i="2"/>
  <c r="D34" i="2"/>
  <c r="E34" i="2"/>
  <c r="C34" i="2"/>
  <c r="D20" i="2"/>
  <c r="E20" i="2"/>
  <c r="C20" i="2"/>
  <c r="D12" i="2"/>
  <c r="E12" i="2"/>
  <c r="C12" i="2"/>
  <c r="C96" i="2"/>
  <c r="C21" i="6"/>
  <c r="D21" i="6"/>
  <c r="E21" i="6"/>
  <c r="H21" i="6"/>
  <c r="I21" i="6"/>
  <c r="C22" i="6"/>
  <c r="D22" i="6"/>
  <c r="E22" i="6"/>
  <c r="C27" i="6"/>
  <c r="D27" i="6"/>
  <c r="E27" i="6"/>
  <c r="H30" i="6"/>
  <c r="I30" i="6"/>
  <c r="D19" i="7"/>
  <c r="E19" i="7"/>
  <c r="G19" i="7"/>
  <c r="H19" i="7"/>
  <c r="I19" i="7"/>
  <c r="C26" i="7"/>
  <c r="C32" i="7" s="1"/>
  <c r="D26" i="7"/>
  <c r="E26" i="7"/>
  <c r="E32" i="7" s="1"/>
  <c r="G32" i="7"/>
  <c r="H32" i="7"/>
  <c r="I32" i="7"/>
  <c r="C35" i="7"/>
  <c r="D35" i="7"/>
  <c r="E35" i="7"/>
  <c r="G35" i="7"/>
  <c r="H35" i="7"/>
  <c r="I35" i="7"/>
  <c r="K6" i="11"/>
  <c r="J6" i="11"/>
  <c r="M6" i="11"/>
  <c r="L8" i="11"/>
  <c r="M8" i="11" s="1"/>
  <c r="L9" i="11"/>
  <c r="M9" i="11"/>
  <c r="L10" i="11"/>
  <c r="M10" i="11" s="1"/>
  <c r="L11" i="11"/>
  <c r="M11" i="11"/>
  <c r="L12" i="11"/>
  <c r="M12" i="11"/>
  <c r="L13" i="11"/>
  <c r="M13" i="11" s="1"/>
  <c r="L14" i="11"/>
  <c r="M14" i="11"/>
  <c r="B15" i="11"/>
  <c r="C15" i="11"/>
  <c r="D15" i="11"/>
  <c r="E15" i="11"/>
  <c r="F15" i="11"/>
  <c r="G15" i="11"/>
  <c r="H15" i="11"/>
  <c r="I15" i="11"/>
  <c r="J15" i="11"/>
  <c r="K15" i="11"/>
  <c r="L18" i="11"/>
  <c r="M18" i="11"/>
  <c r="L19" i="11"/>
  <c r="M19" i="11" s="1"/>
  <c r="L20" i="11"/>
  <c r="M20" i="11"/>
  <c r="L21" i="11"/>
  <c r="M21" i="11"/>
  <c r="L22" i="11"/>
  <c r="M22" i="11"/>
  <c r="L23" i="11"/>
  <c r="M23" i="11"/>
  <c r="D24" i="11"/>
  <c r="E24" i="11"/>
  <c r="F24" i="11"/>
  <c r="G24" i="11"/>
  <c r="H24" i="11"/>
  <c r="I24" i="11"/>
  <c r="J24" i="11"/>
  <c r="K24" i="11"/>
  <c r="E10" i="32"/>
  <c r="E12" i="32"/>
  <c r="E13" i="32"/>
  <c r="E16" i="32"/>
  <c r="E17" i="32"/>
  <c r="C18" i="32"/>
  <c r="D18" i="32"/>
  <c r="F18" i="32"/>
  <c r="G18" i="32"/>
  <c r="H10" i="36"/>
  <c r="I10" i="36" s="1"/>
  <c r="I11" i="36"/>
  <c r="H12" i="36"/>
  <c r="I12" i="36" s="1"/>
  <c r="H13" i="36"/>
  <c r="I13" i="36" s="1"/>
  <c r="H14" i="36"/>
  <c r="I14" i="36" s="1"/>
  <c r="H15" i="36"/>
  <c r="I15" i="36" s="1"/>
  <c r="H16" i="36"/>
  <c r="I16" i="36" s="1"/>
  <c r="C17" i="36"/>
  <c r="D17" i="36"/>
  <c r="E17" i="36"/>
  <c r="F17" i="36"/>
  <c r="G17" i="36"/>
  <c r="H19" i="36"/>
  <c r="I19" i="36" s="1"/>
  <c r="H20" i="36"/>
  <c r="I20" i="36" s="1"/>
  <c r="C21" i="36"/>
  <c r="D21" i="36"/>
  <c r="E21" i="36"/>
  <c r="F21" i="36"/>
  <c r="G21" i="36"/>
  <c r="H31" i="6" l="1"/>
  <c r="G22" i="36"/>
  <c r="G32" i="6"/>
  <c r="C32" i="6"/>
  <c r="H33" i="7"/>
  <c r="I33" i="7"/>
  <c r="G33" i="7"/>
  <c r="I31" i="6"/>
  <c r="E132" i="2"/>
  <c r="C144" i="2"/>
  <c r="D144" i="2"/>
  <c r="L24" i="11"/>
  <c r="M24" i="11" s="1"/>
  <c r="L15" i="11"/>
  <c r="M15" i="11" s="1"/>
  <c r="E22" i="36"/>
  <c r="C91" i="2"/>
  <c r="I21" i="36"/>
  <c r="C22" i="36"/>
  <c r="D32" i="7"/>
  <c r="D33" i="7" s="1"/>
  <c r="E33" i="7"/>
  <c r="C33" i="7"/>
  <c r="E30" i="6"/>
  <c r="E31" i="6" s="1"/>
  <c r="I33" i="6" s="1"/>
  <c r="C30" i="6"/>
  <c r="C31" i="6" s="1"/>
  <c r="D30" i="6"/>
  <c r="D31" i="6" s="1"/>
  <c r="D33" i="6" s="1"/>
  <c r="E144" i="2"/>
  <c r="D34" i="7"/>
  <c r="H34" i="7"/>
  <c r="H32" i="6"/>
  <c r="G31" i="6"/>
  <c r="E32" i="6"/>
  <c r="D32" i="6"/>
  <c r="E91" i="2"/>
  <c r="C132" i="2"/>
  <c r="D91" i="2"/>
  <c r="C68" i="2"/>
  <c r="E68" i="2"/>
  <c r="D68" i="2"/>
  <c r="D132" i="2"/>
  <c r="I7" i="6"/>
  <c r="G7" i="6"/>
  <c r="I34" i="7"/>
  <c r="G34" i="7"/>
  <c r="H21" i="36"/>
  <c r="F22" i="36"/>
  <c r="D22" i="36"/>
  <c r="E18" i="32"/>
  <c r="I17" i="36"/>
  <c r="H17" i="36"/>
  <c r="E153" i="2" l="1"/>
  <c r="D145" i="2"/>
  <c r="D147" i="2" s="1"/>
  <c r="E145" i="2"/>
  <c r="E147" i="2" s="1"/>
  <c r="G33" i="6"/>
  <c r="C145" i="2"/>
  <c r="C147" i="2" s="1"/>
  <c r="C153" i="2"/>
  <c r="D153" i="2"/>
  <c r="I22" i="36"/>
  <c r="D92" i="2"/>
  <c r="H33" i="6"/>
  <c r="G6" i="7"/>
  <c r="C152" i="2"/>
  <c r="H22" i="36"/>
  <c r="D152" i="2"/>
  <c r="E92" i="2"/>
  <c r="C92" i="2"/>
  <c r="E152" i="2"/>
  <c r="I6" i="7"/>
  <c r="E6" i="7"/>
  <c r="C6" i="7"/>
  <c r="H7" i="6"/>
  <c r="H6" i="7"/>
  <c r="D6" i="7"/>
  <c r="C33" i="6"/>
  <c r="E33" i="6"/>
</calcChain>
</file>

<file path=xl/comments1.xml><?xml version="1.0" encoding="utf-8"?>
<comments xmlns="http://schemas.openxmlformats.org/spreadsheetml/2006/main">
  <authors>
    <author>Közös</author>
  </authors>
  <commentList>
    <comment ref="A5" authorId="0" shape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ÖNKORMÁNYZAT és KÖH</t>
        </r>
      </text>
    </comment>
  </commentList>
</comments>
</file>

<file path=xl/sharedStrings.xml><?xml version="1.0" encoding="utf-8"?>
<sst xmlns="http://schemas.openxmlformats.org/spreadsheetml/2006/main" count="1886" uniqueCount="707">
  <si>
    <r>
      <t>EU-s projekt neve, azonosítója:</t>
    </r>
    <r>
      <rPr>
        <sz val="12"/>
        <rFont val="Times New Roman"/>
        <family val="1"/>
        <charset val="238"/>
      </rPr>
      <t>*</t>
    </r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</si>
  <si>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</si>
  <si>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</si>
  <si>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</si>
  <si>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</si>
  <si>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</si>
  <si>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</si>
  <si>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</si>
  <si>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</si>
  <si>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</si>
  <si>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</si>
  <si>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</si>
  <si>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</si>
  <si>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</si>
  <si>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</si>
  <si>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</si>
  <si>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</si>
  <si>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</si>
  <si>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</si>
  <si>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</si>
  <si>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</si>
  <si>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</si>
  <si>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</si>
  <si>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</si>
  <si>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</si>
  <si>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</si>
  <si>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</si>
  <si>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</si>
  <si>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</si>
  <si>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</si>
  <si>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</si>
  <si>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</si>
  <si>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</si>
  <si>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</si>
  <si>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</si>
  <si>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</si>
  <si>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</si>
  <si>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</si>
  <si>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</si>
  <si>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</si>
  <si>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</si>
  <si>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</si>
  <si>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</si>
  <si>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</si>
  <si>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</si>
  <si>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</si>
  <si>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</si>
  <si>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</si>
  <si>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</si>
  <si>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</si>
  <si>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</si>
  <si>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</si>
  <si>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</si>
  <si>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</si>
  <si>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</si>
  <si>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</si>
  <si>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</si>
  <si>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</si>
  <si>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</si>
  <si>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</si>
  <si>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</si>
  <si>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</si>
  <si>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</si>
  <si>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</si>
  <si>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</si>
  <si>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</si>
  <si>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</si>
  <si>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</si>
  <si>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</si>
  <si>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</si>
  <si>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</si>
  <si>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</si>
  <si>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</si>
  <si>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</si>
  <si>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</si>
  <si>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</si>
  <si>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</si>
  <si>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</si>
  <si>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</si>
  <si>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</si>
  <si>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</si>
  <si>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</si>
  <si>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</si>
  <si>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</si>
  <si>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</si>
  <si>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</si>
  <si>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</si>
  <si>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</si>
  <si>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</si>
  <si>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</si>
  <si>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</si>
  <si>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</si>
  <si>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</si>
  <si>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</si>
  <si>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</si>
  <si>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</si>
  <si>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</si>
  <si>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</si>
  <si>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</si>
  <si>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</si>
  <si>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</si>
  <si>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</si>
  <si>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</si>
  <si>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</si>
  <si>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</si>
  <si>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</si>
  <si>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</si>
  <si>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</si>
  <si>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</si>
  <si>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</si>
  <si>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</si>
  <si>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</si>
  <si>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</si>
  <si>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</si>
  <si>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</si>
  <si>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</si>
  <si>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</si>
  <si>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</si>
  <si>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</si>
  <si>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</si>
  <si>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</si>
  <si>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</si>
  <si>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</si>
  <si>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</si>
  <si>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</si>
  <si>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</si>
  <si>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</si>
  <si>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</si>
  <si>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</si>
  <si>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</si>
  <si>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</si>
  <si>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</si>
  <si>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</si>
  <si>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</si>
  <si>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</si>
  <si>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</si>
  <si>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</si>
  <si>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</si>
  <si>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</si>
  <si>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</si>
  <si>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</si>
  <si>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</si>
  <si>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</si>
  <si>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</si>
  <si>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</si>
  <si>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</si>
  <si>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</si>
  <si>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</si>
  <si>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</si>
  <si>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</si>
  <si>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</si>
  <si>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</si>
  <si>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</si>
  <si>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</si>
  <si>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</si>
  <si>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</si>
  <si>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</si>
  <si>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</si>
  <si>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</si>
  <si>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</si>
  <si>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</si>
  <si>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</si>
  <si>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</si>
  <si>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</si>
  <si>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</si>
  <si>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</si>
  <si>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</si>
  <si>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</si>
  <si>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</si>
  <si>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</si>
  <si>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</si>
  <si>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</si>
  <si>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</si>
  <si>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Ezer forintban!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</si>
  <si>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</si>
  <si>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</si>
  <si>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</si>
  <si>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</si>
  <si>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</si>
  <si>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</si>
  <si>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</si>
  <si>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</si>
  <si>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</si>
  <si>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</si>
  <si>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</si>
  <si>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</si>
  <si>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</si>
  <si>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</si>
  <si>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</si>
  <si>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</si>
  <si>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</si>
  <si>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</si>
  <si>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</si>
  <si>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</si>
  <si>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</si>
  <si>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</si>
  <si>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</si>
  <si>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</si>
  <si>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</si>
  <si>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</si>
  <si>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</si>
  <si>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</si>
  <si>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</si>
  <si>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</si>
  <si>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</si>
  <si>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</si>
  <si>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</si>
  <si>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</si>
  <si>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</si>
  <si>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</si>
  <si>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</si>
  <si>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</si>
  <si>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</si>
  <si>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</si>
  <si>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</si>
  <si>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</si>
  <si>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</si>
  <si>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</si>
  <si>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</si>
  <si>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</si>
  <si>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</si>
  <si>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</si>
  <si>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</si>
  <si>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</si>
  <si>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</si>
  <si>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</si>
  <si>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</si>
  <si>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</si>
  <si>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</si>
  <si>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</si>
  <si>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</si>
  <si>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</si>
  <si>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</si>
  <si>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</si>
  <si>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</si>
  <si>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</si>
  <si>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</si>
  <si>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</si>
  <si>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</si>
  <si>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</si>
  <si>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</si>
  <si>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</si>
  <si>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</si>
  <si>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</si>
  <si>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</si>
  <si>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</si>
  <si>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</si>
  <si>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</si>
  <si>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</si>
  <si>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</si>
  <si>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</si>
  <si>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</si>
  <si>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</si>
  <si>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</si>
  <si>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</si>
  <si>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</si>
  <si>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</si>
  <si>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</si>
  <si>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</si>
  <si>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</si>
  <si>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</si>
  <si>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</si>
  <si>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</si>
  <si>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</si>
  <si>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</si>
  <si>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</si>
  <si>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</si>
  <si>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</si>
  <si>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</si>
  <si>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</si>
  <si>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</si>
  <si>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</si>
  <si>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</si>
  <si>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</si>
  <si>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</si>
  <si>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</si>
  <si>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</si>
  <si>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</si>
  <si>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</si>
  <si>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</si>
  <si>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</si>
  <si>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</si>
  <si>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</si>
  <si>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</si>
  <si>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</si>
  <si>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</si>
  <si>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</si>
  <si>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</si>
  <si>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</si>
  <si>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</si>
  <si>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</si>
  <si>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</si>
  <si>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</si>
  <si>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</si>
  <si>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</si>
  <si>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</si>
  <si>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</si>
  <si>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</si>
  <si>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</si>
  <si>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</si>
  <si>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</si>
  <si>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</si>
  <si>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</si>
  <si>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</si>
  <si>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</si>
  <si>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</si>
  <si>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</si>
  <si>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</si>
  <si>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</si>
  <si>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</si>
  <si>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</si>
  <si>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</si>
  <si>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</si>
  <si>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</si>
  <si>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</si>
  <si>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</si>
  <si>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</si>
  <si>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</si>
  <si>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</si>
  <si>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</si>
  <si>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</si>
  <si>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</si>
  <si>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</si>
  <si>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</si>
  <si>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</si>
  <si>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</si>
  <si>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</si>
  <si>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</si>
  <si>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</si>
  <si>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</si>
  <si>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</si>
  <si>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</si>
  <si>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</si>
  <si>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</si>
  <si>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</si>
  <si>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</si>
  <si>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</si>
  <si>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</si>
  <si>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</si>
  <si>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</si>
  <si>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</si>
  <si>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</si>
  <si>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</si>
  <si>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</si>
  <si>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</si>
  <si>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</si>
  <si>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</si>
  <si>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</si>
  <si>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</si>
  <si>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</si>
  <si>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</si>
  <si>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</si>
  <si>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</si>
  <si>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</si>
  <si>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</si>
  <si>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</si>
  <si>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</si>
  <si>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</si>
  <si>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</si>
  <si>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</si>
  <si>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</si>
  <si>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</si>
  <si>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</si>
  <si>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</si>
  <si>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</si>
  <si>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</si>
  <si>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</si>
  <si>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</si>
  <si>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</si>
  <si>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</si>
  <si>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</si>
  <si>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</si>
  <si>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</si>
  <si>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</si>
  <si>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</si>
  <si>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</si>
  <si>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</si>
  <si>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</si>
  <si>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</si>
  <si>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</si>
  <si>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</si>
  <si>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</si>
  <si>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</si>
  <si>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</si>
  <si>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</si>
  <si>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</si>
  <si>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</si>
  <si>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</si>
  <si>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</si>
  <si>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</si>
  <si>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</si>
  <si>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</si>
  <si>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</si>
  <si>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</si>
  <si>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</si>
  <si>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</si>
  <si>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</si>
  <si>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</si>
  <si>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J</t>
  </si>
  <si>
    <t>K</t>
  </si>
  <si>
    <t>L=(J+K)</t>
  </si>
  <si>
    <t>M=(L/C)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</si>
  <si>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</si>
  <si>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</si>
  <si>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</si>
  <si>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</si>
  <si>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</si>
  <si>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</si>
  <si>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</si>
  <si>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</si>
  <si>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</si>
  <si>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</si>
  <si>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</si>
  <si>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</si>
  <si>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</si>
  <si>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</si>
  <si>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</si>
  <si>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</si>
  <si>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</si>
  <si>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</si>
  <si>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</si>
  <si>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</si>
  <si>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</si>
  <si>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</si>
  <si>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</si>
  <si>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</si>
  <si>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</si>
  <si>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</si>
  <si>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</si>
  <si>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H=(D+…+G)</t>
  </si>
  <si>
    <t>I=(C+H)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</si>
  <si>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</si>
  <si>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</si>
  <si>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</si>
  <si>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</si>
  <si>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</si>
  <si>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</si>
  <si>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</si>
  <si>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</si>
  <si>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</si>
  <si>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</si>
  <si>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</si>
  <si>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</si>
  <si>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</si>
  <si>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</si>
  <si>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</si>
  <si>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</si>
  <si>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</si>
  <si>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</si>
  <si>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</si>
  <si>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</si>
  <si>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</si>
  <si>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</si>
  <si>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</si>
  <si>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</si>
  <si>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</si>
  <si>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</si>
  <si>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</si>
  <si>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</si>
  <si>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</si>
  <si>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</si>
  <si>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</si>
  <si>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</si>
  <si>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</si>
  <si>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</si>
  <si>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</si>
  <si>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</si>
  <si>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</si>
  <si>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</si>
  <si>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</si>
  <si>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</si>
  <si>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</si>
  <si>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</si>
  <si>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</si>
  <si>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</si>
  <si>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</si>
  <si>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</si>
  <si>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</si>
  <si>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</si>
  <si>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</si>
  <si>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</si>
  <si>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</si>
  <si>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</si>
  <si>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</si>
  <si>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</si>
  <si>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</si>
  <si>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</si>
  <si>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</si>
  <si>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</si>
  <si>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</si>
  <si>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</si>
  <si>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</si>
  <si>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</si>
  <si>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</si>
  <si>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</si>
  <si>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</si>
  <si>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</si>
  <si>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</si>
  <si>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</si>
  <si>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</si>
  <si>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</si>
  <si>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</si>
  <si>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</si>
  <si>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</si>
  <si>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</si>
  <si>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</si>
  <si>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</si>
  <si>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</si>
  <si>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</si>
  <si>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</si>
  <si>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</si>
  <si>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</si>
  <si>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</si>
  <si>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</si>
  <si>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</si>
  <si>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</si>
  <si>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</si>
  <si>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</si>
  <si>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</si>
  <si>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</si>
  <si>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</si>
  <si>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</si>
  <si>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</si>
  <si>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</si>
  <si>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</si>
  <si>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</si>
  <si>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</si>
  <si>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</si>
  <si>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</si>
  <si>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</si>
  <si>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.Termékek és szolgáltatások adói helyi iparűzési adó</t>
  </si>
  <si>
    <t>Tárkány Község Önkormányzat</t>
  </si>
  <si>
    <t>Tárkányi Közös Önkormányzati Hivatal</t>
  </si>
  <si>
    <t xml:space="preserve">2.1 melléklet </t>
  </si>
  <si>
    <t xml:space="preserve">2.2 melléklet </t>
  </si>
  <si>
    <t>Beruházásra adott előleg</t>
  </si>
  <si>
    <t>KIADÁSOK ÖSSZESEN: (10+11)</t>
  </si>
  <si>
    <t>Tárkány -Ete Köznevelési Társulás</t>
  </si>
  <si>
    <t>KÖLTSÉGVETÉSI KIADÁSOK ÖSSZESEN (1+2)</t>
  </si>
  <si>
    <t>KIADÁSOK ÖSSZESEN: (3.+4.)</t>
  </si>
  <si>
    <t>Tárkány Község Önkormányzata</t>
  </si>
  <si>
    <t xml:space="preserve">   Egyéb belső finanszírozási bevételek( államháztartáson belüli megelőlegezés)</t>
  </si>
  <si>
    <t xml:space="preserve">KEOP-1.2.0/2F/09-2010-0047 Tárkány-Csép-Ete agglomeráció szennyvízelvezetési és tisztítási problémájának megoldása </t>
  </si>
  <si>
    <t>Beruházások, beszerzésekre adott előleg</t>
  </si>
  <si>
    <t>12.  melléklet</t>
  </si>
  <si>
    <t>Egyéb adósság KEM Önkormányzat</t>
  </si>
  <si>
    <t>6.1. melléklet</t>
  </si>
  <si>
    <t>7.1. melléklet</t>
  </si>
  <si>
    <t>8.1.melléklet</t>
  </si>
  <si>
    <t>8.2. melléklet</t>
  </si>
  <si>
    <t>9. melléklet</t>
  </si>
  <si>
    <t>Elszámolásból származó bevételek</t>
  </si>
  <si>
    <t xml:space="preserve"> - az 1.5-ből: - Elvonások és befizetések, előző évi elszámolás</t>
  </si>
  <si>
    <t xml:space="preserve">Tárkány - Ete Közös Fenntartású Óvoda </t>
  </si>
  <si>
    <t>Tárkány - Ete Közös Fenntartású Óvoda</t>
  </si>
  <si>
    <t>1.1. melléklet</t>
  </si>
  <si>
    <t xml:space="preserve">ZÁRSZÁMADÁSÁNAK ÖSSZEVONT PÉNZÜGYI MÉRLEGE </t>
  </si>
  <si>
    <t>Tárkány - Ete Köznevelési Társulás</t>
  </si>
  <si>
    <t xml:space="preserve">a 4./2017(IV.12) önkormányzati rendelethez </t>
  </si>
  <si>
    <t>jó</t>
  </si>
  <si>
    <t>Adósság állomány alakulása lejárat, eszközök, bel- és külföldi hitelezők szerinti bontásban 2016. december 31-én</t>
  </si>
  <si>
    <t>Összes tartozás</t>
  </si>
  <si>
    <t xml:space="preserve">5. melléklet a 4/2017. (IV.12.) önkormányzati rendelethez </t>
  </si>
  <si>
    <t xml:space="preserve">a 4/2017(IV.12.) önkormányzati rendelethez </t>
  </si>
  <si>
    <t>Tárkány Község Önkormányzat 2016. évi</t>
  </si>
  <si>
    <t>Visszatérítendő támogatások, kölcsönök törlesztése ÁH-n belülre</t>
  </si>
  <si>
    <t>3.  melléklet</t>
  </si>
  <si>
    <t>a felújítási kiadások teljesítésének alakulása 2016. évben</t>
  </si>
  <si>
    <t>ezer Ft</t>
  </si>
  <si>
    <t>Sor-sz.</t>
  </si>
  <si>
    <t xml:space="preserve">Eredeti </t>
  </si>
  <si>
    <t>előirányzat</t>
  </si>
  <si>
    <t>Felújítási kiadások</t>
  </si>
  <si>
    <t>Belvízelvezető árkok felújítása</t>
  </si>
  <si>
    <t>Utak felújítása</t>
  </si>
  <si>
    <t xml:space="preserve">Felújításra pénzeszköz átadás </t>
  </si>
  <si>
    <t>a fejlesztési kiadások teljesítésének alakulása 2016. évben</t>
  </si>
  <si>
    <t xml:space="preserve"> Fejlesztések feladatonként</t>
  </si>
  <si>
    <t>Ingatlanok (csatorna 2015. évről áthúzódó többletköltség)</t>
  </si>
  <si>
    <t>Kamera rendszer bővítése</t>
  </si>
  <si>
    <t>Hivatal irodabútor</t>
  </si>
  <si>
    <t>Számítógép hivatal</t>
  </si>
  <si>
    <t xml:space="preserve">Lenovo B50-80 W laptop </t>
  </si>
  <si>
    <t>Monitor hivatal</t>
  </si>
  <si>
    <t>Bútor hivatal (polgármester)</t>
  </si>
  <si>
    <t>Számítógép konyha</t>
  </si>
  <si>
    <t>Konyhai eszközök, felszerelések, tálaló edények</t>
  </si>
  <si>
    <t>Fólia sátor vasszerkezet 80 db-os</t>
  </si>
  <si>
    <t>Fólia fénystabil 420 m2</t>
  </si>
  <si>
    <t>Fedett gépszín</t>
  </si>
  <si>
    <t>STHIL HT benzinmotoros magassági fűrész</t>
  </si>
  <si>
    <t>STHIL FS 410 C-E benzinmotoros bozótvágó</t>
  </si>
  <si>
    <t>Közfoglalkoztatás egyéb eszközök</t>
  </si>
  <si>
    <t>Asztali ventilátor</t>
  </si>
  <si>
    <t>Asztali ventilátor 2 db</t>
  </si>
  <si>
    <t>Caminus világításkorszerűsítés átvett eszközök</t>
  </si>
  <si>
    <t>Településrendezési terv</t>
  </si>
  <si>
    <t>Óvoda eszközök</t>
  </si>
  <si>
    <t>Közös Önkormányzati Hivatal Etei kirendeltség:</t>
  </si>
  <si>
    <t>Számítógép 2 db</t>
  </si>
  <si>
    <t>LED monitor 2 db</t>
  </si>
  <si>
    <t>Nyomtató 1 db</t>
  </si>
  <si>
    <t>Nyomtató 1 db Samsung CLP-415N</t>
  </si>
  <si>
    <t xml:space="preserve">Fejlesztési célú támogatási kölcsön visszafizetés </t>
  </si>
  <si>
    <t>Támogatási kölcsön visszafizaetés Megyei Önkormányzat</t>
  </si>
  <si>
    <t>Tárkány - Csép-Ete Víziközmű Társulat (2015. évi)</t>
  </si>
  <si>
    <t>Tárkány - Csép-Ete Víziközmű Társulat(2016. évi)</t>
  </si>
  <si>
    <t>Fejlesztésre pénzeszköz átadás</t>
  </si>
  <si>
    <t>Mindösszesen</t>
  </si>
  <si>
    <t>%</t>
  </si>
  <si>
    <t>Kerékpár 2 db házi segítségnyújtás</t>
  </si>
  <si>
    <t>Hűtőkamra</t>
  </si>
  <si>
    <t>Mélyhűtő kamra</t>
  </si>
  <si>
    <t>Sörpad garnitúra</t>
  </si>
  <si>
    <t>Nikon Soolpix L340 digitális fényképezőgép</t>
  </si>
  <si>
    <t>ASP munkaállomás 9db</t>
  </si>
  <si>
    <t>ASP FSP EP 1000 UPS 1000VA 11 db</t>
  </si>
  <si>
    <t>ASP BASIC e-személyi ig. olvasó 11 db</t>
  </si>
  <si>
    <t xml:space="preserve">ASP Lenovo Ideapad 100 notebook jegyző  </t>
  </si>
  <si>
    <t xml:space="preserve">ASP Lenovo Ideapad 100 notebook aljegyző </t>
  </si>
  <si>
    <t>ASP Konica minolta Bizhub 266 fénymásoló</t>
  </si>
  <si>
    <t xml:space="preserve">Fénymásoló, Nyomtató Konica Minolta Bizhub 227 </t>
  </si>
  <si>
    <t>Kapu közfoglakoztatás</t>
  </si>
  <si>
    <t xml:space="preserve">ASP Microsoft Windows 10 11 munkaállomásra </t>
  </si>
  <si>
    <t>ASP Microsoft Ofice 2016 11 munkaállomásra</t>
  </si>
  <si>
    <t>Belterületi utak felújítása pályázat</t>
  </si>
  <si>
    <t>Samsung CLP-415N nyomtató</t>
  </si>
  <si>
    <t>Mobil telefon részletfizetés</t>
  </si>
  <si>
    <t>Fiat Ducato használt szgk (+ hátso ülés)</t>
  </si>
  <si>
    <t>4.  melléklet</t>
  </si>
  <si>
    <t>2016. előtti</t>
  </si>
  <si>
    <t>2016. évi</t>
  </si>
  <si>
    <t>2016. után</t>
  </si>
  <si>
    <t>ASP</t>
  </si>
  <si>
    <t>Tárkány Község Önkormányzata lekötött betét</t>
  </si>
  <si>
    <t xml:space="preserve"> Forintban !</t>
  </si>
  <si>
    <t>I. Működési célú bevételek és kiadások mérlege 2016.
(Önkormányzati szinten)</t>
  </si>
  <si>
    <t>Kiadások 2016.</t>
  </si>
  <si>
    <t>Bevételek 2016.</t>
  </si>
  <si>
    <t xml:space="preserve">a 4/2017(VI.12.) önkormányzati rendelethez </t>
  </si>
  <si>
    <t>II. Felhalmozási célú bevételek és kiadások mérlege 2016. év
(Önkormányzati szinten)</t>
  </si>
  <si>
    <t>Összes bevétel, kiadás 2016.</t>
  </si>
  <si>
    <t>Összes bevétel, kiadás 2016</t>
  </si>
  <si>
    <t>KÖLTSÉGVETÉSI SZERVEK PÉNZMARADVÁNYÁNAK ALAKULÁSA 2016.</t>
  </si>
  <si>
    <t>1/.5.melléklet</t>
  </si>
  <si>
    <t xml:space="preserve">Tárkány Község Önkormányzat </t>
  </si>
  <si>
    <t>Átadott pénzeszközök 2016. év</t>
  </si>
  <si>
    <t>Átadott pénzeszköz</t>
  </si>
  <si>
    <t>Előir.nyzat</t>
  </si>
  <si>
    <t>Lakáscélú kölcsön</t>
  </si>
  <si>
    <t>Családsegítés KTKT</t>
  </si>
  <si>
    <t>Gyermekjóléti szolg  KTKT</t>
  </si>
  <si>
    <t>Hivatal működése</t>
  </si>
  <si>
    <t>Tagdíj  95Ft/*fő/hó</t>
  </si>
  <si>
    <t>Idősek nappali ellátása, házi gondozói szolgálat</t>
  </si>
  <si>
    <t>Turisztikai pályázathoz</t>
  </si>
  <si>
    <t>Kistérség összesen</t>
  </si>
  <si>
    <t>Iskolaegészégügy orvos</t>
  </si>
  <si>
    <t>Védőnői rendelő műk.ktghez hozzájárulás</t>
  </si>
  <si>
    <t>Orvosi ügyelet Kisbér  közvetlenül</t>
  </si>
  <si>
    <t>50Ft/fő/hó</t>
  </si>
  <si>
    <t>Fogorvosi ügyeletre</t>
  </si>
  <si>
    <t>KLIK takarító karbantartó bére 2014 dec. 2015. jan</t>
  </si>
  <si>
    <t>Nonprofit szervezetek</t>
  </si>
  <si>
    <t>Polgárőr Egyesület</t>
  </si>
  <si>
    <t>Polgárőr Egyesületpályázati önrész</t>
  </si>
  <si>
    <t>Sport Egyesület</t>
  </si>
  <si>
    <t>Sport Egyesület  Öregfiúk</t>
  </si>
  <si>
    <t xml:space="preserve">Labdarogó utánpótlás E. </t>
  </si>
  <si>
    <t>Református egyház</t>
  </si>
  <si>
    <t>Katolikus egyház</t>
  </si>
  <si>
    <t>Tűzoltó Egyesület</t>
  </si>
  <si>
    <t>Tűzoltó Egyesület pályázati önrész</t>
  </si>
  <si>
    <t>Hóvirág Egyesület</t>
  </si>
  <si>
    <t>Flamingó kulturális csoport</t>
  </si>
  <si>
    <t>Szivárvány Tánccsoport</t>
  </si>
  <si>
    <t>Vadásztársaság</t>
  </si>
  <si>
    <t>Helyi Kisebbségi Cigány Önkormányzat</t>
  </si>
  <si>
    <t>Alapitványok, egyéb szervezetek</t>
  </si>
  <si>
    <t>Bursa Hungarica ösztöndíj</t>
  </si>
  <si>
    <t>Arany János tehetséggondozó pr.ösztöndíj</t>
  </si>
  <si>
    <t>Tagdíjak</t>
  </si>
  <si>
    <t>TÖOSZ</t>
  </si>
  <si>
    <t>Bakonyalja Kisalföld kapuja</t>
  </si>
  <si>
    <t>Regionális hulladékgazd.érd.hozzájárulás</t>
  </si>
  <si>
    <t>Komáromi Vízitársulat</t>
  </si>
  <si>
    <t xml:space="preserve">Tata és Környéke Turisztikai Egyesület </t>
  </si>
  <si>
    <t>Műk.c.pe.áta össz.</t>
  </si>
  <si>
    <t>Felh.c.pe.áta.össz.</t>
  </si>
  <si>
    <t>Peszk átadás össz.</t>
  </si>
  <si>
    <t>Forint</t>
  </si>
  <si>
    <t xml:space="preserve">a 4./2017. (IV.12.) önkormányzati rendelethez </t>
  </si>
  <si>
    <t>Sport Egyesület TAO pályázati önrész</t>
  </si>
  <si>
    <t>Egyesületek programok támogatása fuva, egyéb</t>
  </si>
  <si>
    <t>ellátottak</t>
  </si>
  <si>
    <t>fő</t>
  </si>
  <si>
    <t>Köztemetés</t>
  </si>
  <si>
    <t>Temetési segély</t>
  </si>
  <si>
    <t>Idősek nappali ell.kiegészítés (térítési díj átvállalás)</t>
  </si>
  <si>
    <t>18+15</t>
  </si>
  <si>
    <t>Ősszesen</t>
  </si>
  <si>
    <t xml:space="preserve"> Ellátottak pénzbeni juttatásai 2016.év</t>
  </si>
  <si>
    <t>Rendkívüli települési támogatás</t>
  </si>
  <si>
    <t>Ellátások összesen.</t>
  </si>
  <si>
    <t xml:space="preserve">Telpülési támogatás lakhatásra </t>
  </si>
  <si>
    <t>E.rász.függö ellátás tankönyv, idósek utalv. Szoc étkezés</t>
  </si>
  <si>
    <t>1/4melléklet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</si>
</sst>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#,##0.0"/>
  </numFmts>
  <fonts count="70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8"/>
      <name val="Arial"/>
      <family val="2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u/>
      <sz val="10"/>
      <name val="Arial CE"/>
      <charset val="238"/>
    </font>
    <font>
      <b/>
      <i/>
      <sz val="10"/>
      <name val="Arial CE"/>
      <charset val="238"/>
    </font>
    <font>
      <b/>
      <u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1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47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4" borderId="0" applyNumberFormat="0" applyBorder="0" applyAlignment="0" applyProtection="0"/>
    <xf numFmtId="0" fontId="36" fillId="7" borderId="0" applyNumberFormat="0" applyBorder="0" applyAlignment="0" applyProtection="0"/>
    <xf numFmtId="0" fontId="36" fillId="6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11" borderId="0" applyNumberFormat="0" applyBorder="0" applyAlignment="0" applyProtection="0"/>
    <xf numFmtId="0" fontId="36" fillId="10" borderId="0" applyNumberFormat="0" applyBorder="0" applyAlignment="0" applyProtection="0"/>
    <xf numFmtId="0" fontId="36" fillId="12" borderId="0" applyNumberFormat="0" applyBorder="0" applyAlignment="0" applyProtection="0"/>
    <xf numFmtId="0" fontId="36" fillId="11" borderId="0" applyNumberFormat="0" applyBorder="0" applyAlignment="0" applyProtection="0"/>
    <xf numFmtId="0" fontId="37" fillId="2" borderId="0" applyNumberFormat="0" applyBorder="0" applyAlignment="0" applyProtection="0"/>
    <xf numFmtId="0" fontId="37" fillId="13" borderId="0" applyNumberFormat="0" applyBorder="0" applyAlignment="0" applyProtection="0"/>
    <xf numFmtId="0" fontId="37" fillId="2" borderId="0" applyNumberFormat="0" applyBorder="0" applyAlignment="0" applyProtection="0"/>
    <xf numFmtId="0" fontId="37" fillId="5" borderId="0" applyNumberFormat="0" applyBorder="0" applyAlignment="0" applyProtection="0"/>
    <xf numFmtId="0" fontId="37" fillId="11" borderId="0" applyNumberFormat="0" applyBorder="0" applyAlignment="0" applyProtection="0"/>
    <xf numFmtId="0" fontId="37" fillId="10" borderId="0" applyNumberFormat="0" applyBorder="0" applyAlignment="0" applyProtection="0"/>
    <xf numFmtId="0" fontId="37" fillId="2" borderId="0" applyNumberFormat="0" applyBorder="0" applyAlignment="0" applyProtection="0"/>
    <xf numFmtId="0" fontId="37" fillId="5" borderId="0" applyNumberFormat="0" applyBorder="0" applyAlignment="0" applyProtection="0"/>
    <xf numFmtId="0" fontId="38" fillId="11" borderId="1" applyNumberFormat="0" applyAlignment="0" applyProtection="0"/>
    <xf numFmtId="0" fontId="39" fillId="0" borderId="0" applyNumberFormat="0" applyFill="0" applyBorder="0" applyAlignment="0" applyProtection="0"/>
    <xf numFmtId="0" fontId="40" fillId="0" borderId="2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43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5" fillId="0" borderId="6" applyNumberFormat="0" applyFill="0" applyAlignment="0" applyProtection="0"/>
    <xf numFmtId="0" fontId="13" fillId="6" borderId="7" applyNumberFormat="0" applyFont="0" applyAlignment="0" applyProtection="0"/>
    <xf numFmtId="0" fontId="46" fillId="15" borderId="0" applyNumberFormat="0" applyBorder="0" applyAlignment="0" applyProtection="0"/>
    <xf numFmtId="0" fontId="47" fillId="16" borderId="8" applyNumberFormat="0" applyAlignment="0" applyProtection="0"/>
    <xf numFmtId="0" fontId="48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9" fillId="0" borderId="9" applyNumberFormat="0" applyFill="0" applyAlignment="0" applyProtection="0"/>
    <xf numFmtId="0" fontId="50" fillId="17" borderId="0" applyNumberFormat="0" applyBorder="0" applyAlignment="0" applyProtection="0"/>
    <xf numFmtId="0" fontId="51" fillId="11" borderId="0" applyNumberFormat="0" applyBorder="0" applyAlignment="0" applyProtection="0"/>
    <xf numFmtId="0" fontId="52" fillId="16" borderId="1" applyNumberFormat="0" applyAlignment="0" applyProtection="0"/>
  </cellStyleXfs>
  <cellXfs count="600">
    <xf numFmtId="0" fontId="0" fillId="0" borderId="0" xfId="0"/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164" fontId="23" fillId="0" borderId="10" xfId="0" applyNumberFormat="1" applyFont="1" applyFill="1" applyBorder="1" applyAlignment="1" applyProtection="1">
      <alignment vertical="center"/>
      <protection locked="0"/>
    </xf>
    <xf numFmtId="164" fontId="23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3" fillId="0" borderId="12" xfId="0" applyFont="1" applyFill="1" applyBorder="1" applyAlignment="1" applyProtection="1">
      <alignment horizontal="center" vertical="center"/>
    </xf>
    <xf numFmtId="164" fontId="22" fillId="0" borderId="18" xfId="0" applyNumberFormat="1" applyFont="1" applyFill="1" applyBorder="1" applyAlignment="1" applyProtection="1">
      <alignment vertical="center"/>
    </xf>
    <xf numFmtId="0" fontId="23" fillId="0" borderId="14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/>
    </xf>
    <xf numFmtId="164" fontId="22" fillId="0" borderId="16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26" fillId="0" borderId="19" xfId="0" applyNumberFormat="1" applyFont="1" applyFill="1" applyBorder="1" applyAlignment="1" applyProtection="1">
      <alignment horizontal="right" vertical="center" wrapText="1" indent="1"/>
    </xf>
    <xf numFmtId="164" fontId="2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42" applyNumberFormat="1" applyFont="1" applyFill="1" applyBorder="1" applyAlignment="1" applyProtection="1">
      <alignment vertical="center"/>
    </xf>
    <xf numFmtId="164" fontId="27" fillId="0" borderId="20" xfId="42" applyNumberFormat="1" applyFont="1" applyFill="1" applyBorder="1" applyAlignment="1" applyProtection="1"/>
    <xf numFmtId="0" fontId="6" fillId="0" borderId="21" xfId="42" applyFont="1" applyFill="1" applyBorder="1" applyAlignment="1" applyProtection="1">
      <alignment horizontal="center" vertical="center" wrapText="1"/>
    </xf>
    <xf numFmtId="0" fontId="6" fillId="0" borderId="22" xfId="42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/>
    </xf>
    <xf numFmtId="164" fontId="16" fillId="0" borderId="25" xfId="0" applyNumberFormat="1" applyFont="1" applyFill="1" applyBorder="1" applyAlignment="1">
      <alignment horizontal="center" vertical="center" wrapText="1"/>
    </xf>
    <xf numFmtId="164" fontId="16" fillId="0" borderId="26" xfId="0" applyNumberFormat="1" applyFont="1" applyFill="1" applyBorder="1" applyAlignment="1">
      <alignment horizontal="center" vertical="center"/>
    </xf>
    <xf numFmtId="164" fontId="16" fillId="0" borderId="27" xfId="0" applyNumberFormat="1" applyFont="1" applyFill="1" applyBorder="1" applyAlignment="1">
      <alignment horizontal="center" vertical="center"/>
    </xf>
    <xf numFmtId="164" fontId="16" fillId="0" borderId="27" xfId="0" applyNumberFormat="1" applyFont="1" applyFill="1" applyBorder="1" applyAlignment="1">
      <alignment horizontal="center" vertical="center" wrapText="1"/>
    </xf>
    <xf numFmtId="49" fontId="23" fillId="0" borderId="28" xfId="0" applyNumberFormat="1" applyFont="1" applyFill="1" applyBorder="1" applyAlignment="1">
      <alignment horizontal="left" vertical="center"/>
    </xf>
    <xf numFmtId="3" fontId="23" fillId="0" borderId="29" xfId="0" applyNumberFormat="1" applyFont="1" applyFill="1" applyBorder="1" applyAlignment="1" applyProtection="1">
      <alignment horizontal="right" vertical="center"/>
      <protection locked="0"/>
    </xf>
    <xf numFmtId="164" fontId="22" fillId="0" borderId="30" xfId="0" applyNumberFormat="1" applyFont="1" applyFill="1" applyBorder="1" applyAlignment="1">
      <alignment horizontal="right" vertical="center" wrapText="1"/>
    </xf>
    <xf numFmtId="49" fontId="26" fillId="0" borderId="31" xfId="0" quotePrefix="1" applyNumberFormat="1" applyFont="1" applyFill="1" applyBorder="1" applyAlignment="1">
      <alignment horizontal="left" vertical="center" indent="1"/>
    </xf>
    <xf numFmtId="3" fontId="26" fillId="0" borderId="32" xfId="0" applyNumberFormat="1" applyFont="1" applyFill="1" applyBorder="1" applyAlignment="1" applyProtection="1">
      <alignment horizontal="right" vertical="center"/>
      <protection locked="0"/>
    </xf>
    <xf numFmtId="3" fontId="26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32" xfId="0" applyNumberFormat="1" applyFont="1" applyFill="1" applyBorder="1" applyAlignment="1">
      <alignment horizontal="right" vertical="center" wrapText="1"/>
    </xf>
    <xf numFmtId="49" fontId="23" fillId="0" borderId="31" xfId="0" applyNumberFormat="1" applyFont="1" applyFill="1" applyBorder="1" applyAlignment="1">
      <alignment horizontal="left" vertical="center"/>
    </xf>
    <xf numFmtId="3" fontId="23" fillId="0" borderId="32" xfId="0" applyNumberFormat="1" applyFont="1" applyFill="1" applyBorder="1" applyAlignment="1" applyProtection="1">
      <alignment horizontal="right" vertical="center"/>
      <protection locked="0"/>
    </xf>
    <xf numFmtId="49" fontId="23" fillId="0" borderId="33" xfId="0" applyNumberFormat="1" applyFont="1" applyFill="1" applyBorder="1" applyAlignment="1" applyProtection="1">
      <alignment horizontal="left" vertical="center"/>
      <protection locked="0"/>
    </xf>
    <xf numFmtId="3" fontId="23" fillId="0" borderId="34" xfId="0" applyNumberFormat="1" applyFont="1" applyFill="1" applyBorder="1" applyAlignment="1" applyProtection="1">
      <alignment horizontal="right" vertical="center"/>
      <protection locked="0"/>
    </xf>
    <xf numFmtId="49" fontId="22" fillId="0" borderId="35" xfId="0" applyNumberFormat="1" applyFont="1" applyFill="1" applyBorder="1" applyAlignment="1" applyProtection="1">
      <alignment horizontal="left" vertical="center" indent="1"/>
      <protection locked="0"/>
    </xf>
    <xf numFmtId="164" fontId="22" fillId="0" borderId="25" xfId="0" applyNumberFormat="1" applyFont="1" applyFill="1" applyBorder="1" applyAlignment="1">
      <alignment vertical="center"/>
    </xf>
    <xf numFmtId="4" fontId="17" fillId="0" borderId="25" xfId="0" applyNumberFormat="1" applyFont="1" applyFill="1" applyBorder="1" applyAlignment="1" applyProtection="1">
      <alignment vertical="center" wrapText="1"/>
      <protection locked="0"/>
    </xf>
    <xf numFmtId="49" fontId="22" fillId="0" borderId="36" xfId="0" applyNumberFormat="1" applyFont="1" applyFill="1" applyBorder="1" applyAlignment="1" applyProtection="1">
      <alignment vertical="center"/>
      <protection locked="0"/>
    </xf>
    <xf numFmtId="49" fontId="22" fillId="0" borderId="36" xfId="0" applyNumberFormat="1" applyFont="1" applyFill="1" applyBorder="1" applyAlignment="1" applyProtection="1">
      <alignment horizontal="right" vertical="center"/>
      <protection locked="0"/>
    </xf>
    <xf numFmtId="3" fontId="17" fillId="0" borderId="36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0" xfId="0" applyNumberFormat="1" applyFont="1" applyFill="1" applyBorder="1" applyAlignment="1" applyProtection="1">
      <alignment vertical="center"/>
      <protection locked="0"/>
    </xf>
    <xf numFmtId="49" fontId="22" fillId="0" borderId="20" xfId="0" applyNumberFormat="1" applyFont="1" applyFill="1" applyBorder="1" applyAlignment="1" applyProtection="1">
      <alignment horizontal="right" vertical="center"/>
      <protection locked="0"/>
    </xf>
    <xf numFmtId="3" fontId="17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37" xfId="0" applyNumberFormat="1" applyFont="1" applyFill="1" applyBorder="1" applyAlignment="1">
      <alignment horizontal="left" vertical="center"/>
    </xf>
    <xf numFmtId="3" fontId="23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9" xfId="0" applyNumberFormat="1" applyFont="1" applyFill="1" applyBorder="1" applyAlignment="1" applyProtection="1">
      <alignment horizontal="right" vertical="center" wrapText="1"/>
    </xf>
    <xf numFmtId="49" fontId="23" fillId="0" borderId="12" xfId="0" applyNumberFormat="1" applyFont="1" applyFill="1" applyBorder="1" applyAlignment="1">
      <alignment horizontal="left" vertical="center"/>
    </xf>
    <xf numFmtId="3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32" xfId="0" applyNumberFormat="1" applyFont="1" applyFill="1" applyBorder="1" applyAlignment="1" applyProtection="1">
      <alignment horizontal="right" vertical="center" wrapText="1"/>
    </xf>
    <xf numFmtId="49" fontId="23" fillId="0" borderId="12" xfId="0" applyNumberFormat="1" applyFont="1" applyFill="1" applyBorder="1" applyAlignment="1" applyProtection="1">
      <alignment horizontal="left" vertical="center"/>
      <protection locked="0"/>
    </xf>
    <xf numFmtId="49" fontId="23" fillId="0" borderId="14" xfId="0" applyNumberFormat="1" applyFont="1" applyFill="1" applyBorder="1" applyAlignment="1" applyProtection="1">
      <alignment horizontal="left" vertical="center"/>
      <protection locked="0"/>
    </xf>
    <xf numFmtId="3" fontId="23" fillId="0" borderId="34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5" xfId="0" applyNumberFormat="1" applyFont="1" applyFill="1" applyBorder="1" applyAlignment="1">
      <alignment horizontal="left" vertical="center" wrapText="1" indent="1"/>
    </xf>
    <xf numFmtId="165" fontId="30" fillId="0" borderId="0" xfId="0" applyNumberFormat="1" applyFont="1" applyFill="1" applyBorder="1" applyAlignment="1">
      <alignment horizontal="left" vertical="center" wrapText="1"/>
    </xf>
    <xf numFmtId="3" fontId="23" fillId="0" borderId="30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30" xfId="0" applyNumberFormat="1" applyFont="1" applyFill="1" applyBorder="1" applyAlignment="1">
      <alignment horizontal="right" vertical="center" wrapText="1"/>
    </xf>
    <xf numFmtId="4" fontId="16" fillId="0" borderId="32" xfId="0" applyNumberFormat="1" applyFont="1" applyFill="1" applyBorder="1" applyAlignment="1">
      <alignment horizontal="right" vertical="center" wrapText="1"/>
    </xf>
    <xf numFmtId="4" fontId="16" fillId="0" borderId="39" xfId="0" applyNumberFormat="1" applyFont="1" applyFill="1" applyBorder="1" applyAlignment="1">
      <alignment horizontal="right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164" fontId="21" fillId="0" borderId="15" xfId="0" applyNumberFormat="1" applyFont="1" applyBorder="1" applyAlignment="1" applyProtection="1">
      <alignment horizontal="right" vertical="center" wrapText="1" indent="1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0" fontId="16" fillId="0" borderId="43" xfId="0" applyFont="1" applyFill="1" applyBorder="1" applyAlignment="1" applyProtection="1">
      <alignment horizontal="center" vertical="center" wrapText="1"/>
    </xf>
    <xf numFmtId="3" fontId="3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4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 applyProtection="1">
      <alignment vertical="center"/>
      <protection locked="0"/>
    </xf>
    <xf numFmtId="164" fontId="22" fillId="0" borderId="23" xfId="0" applyNumberFormat="1" applyFont="1" applyFill="1" applyBorder="1" applyAlignment="1" applyProtection="1">
      <alignment vertical="center"/>
    </xf>
    <xf numFmtId="164" fontId="23" fillId="0" borderId="24" xfId="0" applyNumberFormat="1" applyFont="1" applyFill="1" applyBorder="1" applyAlignment="1" applyProtection="1">
      <alignment vertical="center"/>
      <protection locked="0"/>
    </xf>
    <xf numFmtId="0" fontId="23" fillId="0" borderId="54" xfId="0" applyFont="1" applyFill="1" applyBorder="1" applyAlignment="1" applyProtection="1">
      <alignment horizontal="center" vertical="center"/>
    </xf>
    <xf numFmtId="0" fontId="23" fillId="0" borderId="21" xfId="0" applyFont="1" applyFill="1" applyBorder="1" applyAlignment="1" applyProtection="1">
      <alignment vertical="center" wrapText="1"/>
    </xf>
    <xf numFmtId="164" fontId="23" fillId="0" borderId="21" xfId="0" applyNumberFormat="1" applyFont="1" applyFill="1" applyBorder="1" applyAlignment="1" applyProtection="1">
      <alignment vertical="center"/>
      <protection locked="0"/>
    </xf>
    <xf numFmtId="164" fontId="23" fillId="0" borderId="50" xfId="0" applyNumberFormat="1" applyFont="1" applyFill="1" applyBorder="1" applyAlignment="1" applyProtection="1">
      <alignment vertical="center"/>
      <protection locked="0"/>
    </xf>
    <xf numFmtId="164" fontId="22" fillId="0" borderId="53" xfId="0" applyNumberFormat="1" applyFont="1" applyFill="1" applyBorder="1" applyAlignment="1" applyProtection="1">
      <alignment vertical="center"/>
    </xf>
    <xf numFmtId="164" fontId="22" fillId="0" borderId="22" xfId="0" applyNumberFormat="1" applyFont="1" applyFill="1" applyBorder="1" applyAlignment="1" applyProtection="1">
      <alignment vertical="center"/>
    </xf>
    <xf numFmtId="164" fontId="24" fillId="0" borderId="15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59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24" fillId="0" borderId="0" xfId="42" applyNumberFormat="1" applyFont="1" applyFill="1" applyBorder="1" applyAlignment="1" applyProtection="1">
      <alignment horizontal="right" vertical="center" wrapText="1" indent="1"/>
    </xf>
    <xf numFmtId="0" fontId="21" fillId="0" borderId="15" xfId="0" applyFont="1" applyBorder="1" applyAlignment="1" applyProtection="1">
      <alignment vertical="center" wrapText="1"/>
    </xf>
    <xf numFmtId="0" fontId="20" fillId="0" borderId="11" xfId="0" applyFont="1" applyBorder="1" applyAlignment="1" applyProtection="1">
      <alignment vertical="center" wrapText="1"/>
    </xf>
    <xf numFmtId="0" fontId="21" fillId="0" borderId="64" xfId="0" applyFont="1" applyBorder="1" applyAlignment="1" applyProtection="1">
      <alignment vertical="center" wrapText="1"/>
    </xf>
    <xf numFmtId="164" fontId="19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19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42" xfId="42" applyFont="1" applyFill="1" applyBorder="1" applyAlignment="1" applyProtection="1">
      <alignment horizontal="left" vertical="center" wrapText="1" indent="1"/>
    </xf>
    <xf numFmtId="0" fontId="17" fillId="0" borderId="41" xfId="42" applyFont="1" applyFill="1" applyBorder="1" applyAlignment="1" applyProtection="1">
      <alignment horizontal="left" vertical="center" wrapText="1" indent="1"/>
    </xf>
    <xf numFmtId="0" fontId="17" fillId="0" borderId="57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37" xfId="42" applyNumberFormat="1" applyFont="1" applyFill="1" applyBorder="1" applyAlignment="1" applyProtection="1">
      <alignment horizontal="left" vertical="center" wrapText="1" indent="1"/>
    </xf>
    <xf numFmtId="49" fontId="17" fillId="0" borderId="14" xfId="42" applyNumberFormat="1" applyFont="1" applyFill="1" applyBorder="1" applyAlignment="1" applyProtection="1">
      <alignment horizontal="left" vertical="center" wrapText="1" indent="1"/>
    </xf>
    <xf numFmtId="49" fontId="17" fillId="0" borderId="51" xfId="42" applyNumberFormat="1" applyFont="1" applyFill="1" applyBorder="1" applyAlignment="1" applyProtection="1">
      <alignment horizontal="left" vertical="center" wrapText="1" indent="1"/>
    </xf>
    <xf numFmtId="49" fontId="17" fillId="0" borderId="54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7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horizontal="left" vertical="center" wrapText="1" indent="1"/>
    </xf>
    <xf numFmtId="0" fontId="16" fillId="0" borderId="58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vertical="center" wrapText="1"/>
    </xf>
    <xf numFmtId="0" fontId="16" fillId="0" borderId="59" xfId="42" applyFont="1" applyFill="1" applyBorder="1" applyAlignment="1" applyProtection="1">
      <alignment vertical="center" wrapText="1"/>
    </xf>
    <xf numFmtId="0" fontId="16" fillId="0" borderId="17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22" fillId="0" borderId="15" xfId="42" applyFont="1" applyFill="1" applyBorder="1" applyAlignment="1" applyProtection="1">
      <alignment horizontal="left" vertical="center" wrapText="1" indent="1"/>
    </xf>
    <xf numFmtId="0" fontId="4" fillId="0" borderId="20" xfId="0" applyFont="1" applyFill="1" applyBorder="1" applyAlignment="1" applyProtection="1">
      <alignment horizontal="right"/>
    </xf>
    <xf numFmtId="164" fontId="27" fillId="0" borderId="20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21" xfId="42" applyFont="1" applyFill="1" applyBorder="1" applyAlignment="1" applyProtection="1">
      <alignment horizontal="left" vertical="center" wrapText="1" indent="6"/>
    </xf>
    <xf numFmtId="164" fontId="17" fillId="0" borderId="45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7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5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7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6" xfId="4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5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wrapText="1" indent="1"/>
    </xf>
    <xf numFmtId="0" fontId="20" fillId="0" borderId="11" xfId="0" applyFont="1" applyBorder="1" applyAlignment="1" applyProtection="1">
      <alignment horizontal="left" vertical="center" wrapText="1" indent="1"/>
    </xf>
    <xf numFmtId="0" fontId="21" fillId="0" borderId="68" xfId="0" applyFont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0" fontId="4" fillId="0" borderId="20" xfId="0" applyFont="1" applyFill="1" applyBorder="1" applyAlignment="1" applyProtection="1">
      <alignment horizontal="right" vertical="center"/>
    </xf>
    <xf numFmtId="0" fontId="19" fillId="0" borderId="64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59" xfId="42" applyNumberFormat="1" applyFont="1" applyFill="1" applyBorder="1" applyAlignment="1" applyProtection="1">
      <alignment horizontal="righ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42" applyNumberFormat="1" applyFont="1" applyFill="1" applyBorder="1" applyAlignment="1" applyProtection="1">
      <alignment horizontal="right" vertical="center" wrapText="1" indent="1"/>
    </xf>
    <xf numFmtId="0" fontId="17" fillId="0" borderId="42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0" fillId="0" borderId="42" xfId="0" applyFont="1" applyBorder="1" applyAlignment="1" applyProtection="1">
      <alignment horizontal="left" wrapText="1" indent="1"/>
    </xf>
    <xf numFmtId="0" fontId="20" fillId="0" borderId="10" xfId="0" applyFont="1" applyBorder="1" applyAlignment="1" applyProtection="1">
      <alignment horizontal="left" wrapText="1" indent="1"/>
    </xf>
    <xf numFmtId="0" fontId="20" fillId="0" borderId="11" xfId="0" applyFont="1" applyBorder="1" applyAlignment="1" applyProtection="1">
      <alignment horizontal="left" wrapText="1" indent="1"/>
    </xf>
    <xf numFmtId="0" fontId="20" fillId="0" borderId="37" xfId="0" applyFont="1" applyBorder="1" applyAlignment="1" applyProtection="1">
      <alignment wrapText="1"/>
    </xf>
    <xf numFmtId="0" fontId="20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8" fillId="0" borderId="0" xfId="42" applyFont="1" applyFill="1" applyProtection="1"/>
    <xf numFmtId="164" fontId="17" fillId="0" borderId="42" xfId="42" applyNumberFormat="1" applyFont="1" applyFill="1" applyBorder="1" applyAlignment="1" applyProtection="1">
      <alignment horizontal="right" vertical="center" wrapText="1" indent="1"/>
    </xf>
    <xf numFmtId="0" fontId="16" fillId="0" borderId="43" xfId="42" applyFont="1" applyFill="1" applyBorder="1" applyAlignment="1" applyProtection="1">
      <alignment horizontal="center" vertical="center" wrapText="1"/>
    </xf>
    <xf numFmtId="164" fontId="23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7" xfId="0" applyFont="1" applyBorder="1" applyAlignment="1" applyProtection="1">
      <alignment vertical="center" wrapText="1"/>
    </xf>
    <xf numFmtId="0" fontId="20" fillId="0" borderId="14" xfId="0" applyFont="1" applyBorder="1" applyAlignment="1" applyProtection="1">
      <alignment vertical="center" wrapText="1"/>
    </xf>
    <xf numFmtId="0" fontId="21" fillId="0" borderId="68" xfId="0" applyFont="1" applyBorder="1" applyAlignment="1" applyProtection="1">
      <alignment vertical="center" wrapText="1"/>
    </xf>
    <xf numFmtId="164" fontId="16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44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left" vertical="center" wrapText="1" indent="1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0" applyNumberFormat="1" applyFont="1" applyFill="1" applyBorder="1" applyAlignment="1" applyProtection="1">
      <alignment horizontal="righ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69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13" fillId="0" borderId="70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2" xfId="0" applyNumberFormat="1" applyFont="1" applyFill="1" applyBorder="1" applyAlignment="1" applyProtection="1">
      <alignment horizontal="lef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lef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2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17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horizontal="center" vertical="center" wrapText="1"/>
    </xf>
    <xf numFmtId="164" fontId="23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2"/>
    </xf>
    <xf numFmtId="164" fontId="23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10" xfId="0" applyNumberFormat="1" applyFont="1" applyFill="1" applyBorder="1" applyAlignment="1" applyProtection="1">
      <alignment horizontal="left" vertical="center" wrapText="1" indent="1"/>
    </xf>
    <xf numFmtId="164" fontId="23" fillId="0" borderId="37" xfId="0" applyNumberFormat="1" applyFont="1" applyFill="1" applyBorder="1" applyAlignment="1" applyProtection="1">
      <alignment horizontal="lef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2"/>
    </xf>
    <xf numFmtId="164" fontId="17" fillId="0" borderId="14" xfId="0" applyNumberFormat="1" applyFont="1" applyFill="1" applyBorder="1" applyAlignment="1" applyProtection="1">
      <alignment horizontal="left" vertical="center" wrapText="1" indent="2"/>
    </xf>
    <xf numFmtId="164" fontId="26" fillId="0" borderId="42" xfId="0" applyNumberFormat="1" applyFont="1" applyFill="1" applyBorder="1" applyAlignment="1" applyProtection="1">
      <alignment horizontal="right" vertical="center" wrapText="1" indent="1"/>
    </xf>
    <xf numFmtId="164" fontId="0" fillId="0" borderId="70" xfId="0" applyNumberForma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3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6" fillId="0" borderId="7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6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44" xfId="0" applyFont="1" applyFill="1" applyBorder="1" applyAlignment="1" applyProtection="1">
      <alignment vertical="center" wrapText="1"/>
    </xf>
    <xf numFmtId="0" fontId="29" fillId="0" borderId="0" xfId="0" applyFont="1" applyAlignment="1" applyProtection="1">
      <alignment horizontal="right" vertical="top"/>
      <protection locked="0"/>
    </xf>
    <xf numFmtId="164" fontId="16" fillId="0" borderId="60" xfId="42" applyNumberFormat="1" applyFont="1" applyFill="1" applyBorder="1" applyAlignment="1" applyProtection="1">
      <alignment horizontal="right" vertical="center" wrapText="1" indent="1"/>
    </xf>
    <xf numFmtId="164" fontId="17" fillId="0" borderId="61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2" xfId="4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2" applyNumberFormat="1" applyFont="1" applyFill="1" applyBorder="1" applyAlignment="1" applyProtection="1">
      <alignment horizontal="right" vertical="center" wrapText="1" indent="1"/>
    </xf>
    <xf numFmtId="164" fontId="17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Border="1" applyAlignment="1" applyProtection="1">
      <alignment horizontal="right" vertical="center" wrapText="1" indent="1"/>
    </xf>
    <xf numFmtId="0" fontId="6" fillId="0" borderId="61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28" xfId="0" applyFont="1" applyFill="1" applyBorder="1" applyAlignment="1" applyProtection="1">
      <alignment horizontal="center" vertical="center" wrapText="1"/>
    </xf>
    <xf numFmtId="0" fontId="16" fillId="0" borderId="58" xfId="42" applyFont="1" applyFill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wrapText="1"/>
    </xf>
    <xf numFmtId="0" fontId="21" fillId="0" borderId="15" xfId="0" applyFont="1" applyBorder="1" applyAlignment="1" applyProtection="1">
      <alignment wrapText="1"/>
    </xf>
    <xf numFmtId="0" fontId="21" fillId="0" borderId="64" xfId="0" applyFont="1" applyBorder="1" applyAlignment="1" applyProtection="1">
      <alignment wrapText="1"/>
    </xf>
    <xf numFmtId="164" fontId="19" fillId="0" borderId="16" xfId="0" quotePrefix="1" applyNumberFormat="1" applyFont="1" applyBorder="1" applyAlignment="1" applyProtection="1">
      <alignment horizontal="right" vertical="center" wrapText="1" indent="1"/>
    </xf>
    <xf numFmtId="49" fontId="17" fillId="0" borderId="37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4" xfId="42" applyNumberFormat="1" applyFont="1" applyFill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wrapText="1"/>
    </xf>
    <xf numFmtId="0" fontId="20" fillId="0" borderId="37" xfId="0" applyFont="1" applyBorder="1" applyAlignment="1" applyProtection="1">
      <alignment horizontal="center" wrapText="1"/>
    </xf>
    <xf numFmtId="0" fontId="20" fillId="0" borderId="12" xfId="0" applyFont="1" applyBorder="1" applyAlignment="1" applyProtection="1">
      <alignment horizontal="center" wrapText="1"/>
    </xf>
    <xf numFmtId="0" fontId="20" fillId="0" borderId="14" xfId="0" applyFont="1" applyBorder="1" applyAlignment="1" applyProtection="1">
      <alignment horizontal="center" wrapText="1"/>
    </xf>
    <xf numFmtId="0" fontId="21" fillId="0" borderId="68" xfId="0" applyFont="1" applyBorder="1" applyAlignment="1" applyProtection="1">
      <alignment horizontal="center" wrapText="1"/>
    </xf>
    <xf numFmtId="49" fontId="17" fillId="0" borderId="51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49" fontId="17" fillId="0" borderId="54" xfId="42" applyNumberFormat="1" applyFont="1" applyFill="1" applyBorder="1" applyAlignment="1" applyProtection="1">
      <alignment horizontal="center" vertical="center" wrapText="1"/>
    </xf>
    <xf numFmtId="0" fontId="21" fillId="0" borderId="68" xfId="0" applyFont="1" applyBorder="1" applyAlignment="1" applyProtection="1">
      <alignment horizontal="center" vertical="center" wrapText="1"/>
    </xf>
    <xf numFmtId="0" fontId="6" fillId="0" borderId="73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64" xfId="42" applyFont="1" applyFill="1" applyBorder="1" applyAlignment="1" applyProtection="1">
      <alignment horizontal="left" vertical="center" wrapText="1" indent="1"/>
    </xf>
    <xf numFmtId="0" fontId="22" fillId="0" borderId="17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left" vertical="center" wrapText="1" indent="1"/>
    </xf>
    <xf numFmtId="0" fontId="21" fillId="0" borderId="17" xfId="0" applyFont="1" applyBorder="1" applyAlignment="1" applyProtection="1">
      <alignment horizontal="center" vertical="center" wrapText="1"/>
    </xf>
    <xf numFmtId="0" fontId="28" fillId="0" borderId="44" xfId="0" applyFont="1" applyBorder="1" applyAlignment="1" applyProtection="1">
      <alignment horizontal="left" wrapText="1" indent="1"/>
    </xf>
    <xf numFmtId="0" fontId="6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61" xfId="0" applyNumberFormat="1" applyFont="1" applyFill="1" applyBorder="1" applyAlignment="1" applyProtection="1">
      <alignment horizontal="right" vertical="center"/>
    </xf>
    <xf numFmtId="49" fontId="6" fillId="0" borderId="72" xfId="0" applyNumberFormat="1" applyFont="1" applyFill="1" applyBorder="1" applyAlignment="1" applyProtection="1">
      <alignment horizontal="right" vertical="center"/>
    </xf>
    <xf numFmtId="49" fontId="23" fillId="0" borderId="51" xfId="0" applyNumberFormat="1" applyFont="1" applyFill="1" applyBorder="1" applyAlignment="1" applyProtection="1">
      <alignment horizontal="center" vertical="center" wrapText="1"/>
    </xf>
    <xf numFmtId="49" fontId="23" fillId="0" borderId="12" xfId="0" applyNumberFormat="1" applyFont="1" applyFill="1" applyBorder="1" applyAlignment="1" applyProtection="1">
      <alignment horizontal="center" vertical="center" wrapText="1"/>
    </xf>
    <xf numFmtId="49" fontId="23" fillId="0" borderId="37" xfId="0" applyNumberFormat="1" applyFont="1" applyFill="1" applyBorder="1" applyAlignment="1" applyProtection="1">
      <alignment horizontal="center" vertical="center" wrapText="1"/>
    </xf>
    <xf numFmtId="0" fontId="23" fillId="0" borderId="42" xfId="42" applyFont="1" applyFill="1" applyBorder="1" applyAlignment="1" applyProtection="1">
      <alignment horizontal="left" vertical="center" wrapText="1" indent="1"/>
    </xf>
    <xf numFmtId="0" fontId="23" fillId="0" borderId="10" xfId="42" applyFont="1" applyFill="1" applyBorder="1" applyAlignment="1" applyProtection="1">
      <alignment horizontal="left" vertical="center" wrapText="1" indent="1"/>
    </xf>
    <xf numFmtId="0" fontId="23" fillId="0" borderId="64" xfId="42" quotePrefix="1" applyFont="1" applyFill="1" applyBorder="1" applyAlignment="1" applyProtection="1">
      <alignment horizontal="left" vertical="center" wrapText="1" indent="1"/>
    </xf>
    <xf numFmtId="164" fontId="2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Fill="1" applyBorder="1" applyAlignment="1">
      <alignment horizontal="center" vertical="center" wrapText="1"/>
    </xf>
    <xf numFmtId="164" fontId="23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0" applyFont="1" applyFill="1" applyBorder="1" applyAlignment="1" applyProtection="1">
      <alignment horizontal="center" vertical="center" wrapText="1"/>
    </xf>
    <xf numFmtId="164" fontId="22" fillId="0" borderId="44" xfId="0" applyNumberFormat="1" applyFont="1" applyFill="1" applyBorder="1" applyAlignment="1" applyProtection="1">
      <alignment horizontal="right" vertical="center" wrapText="1" indent="1"/>
    </xf>
    <xf numFmtId="164" fontId="17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0" xfId="0" applyFont="1" applyAlignment="1" applyProtection="1">
      <alignment horizontal="right" vertical="top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73" xfId="0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vertical="center"/>
    </xf>
    <xf numFmtId="0" fontId="22" fillId="0" borderId="42" xfId="42" applyFont="1" applyFill="1" applyBorder="1" applyAlignment="1" applyProtection="1">
      <alignment horizontal="left" vertical="center" wrapText="1" indent="1"/>
    </xf>
    <xf numFmtId="164" fontId="16" fillId="0" borderId="16" xfId="0" applyNumberFormat="1" applyFont="1" applyFill="1" applyBorder="1" applyAlignment="1" applyProtection="1">
      <alignment horizontal="right" vertical="center" wrapText="1" indent="1"/>
    </xf>
    <xf numFmtId="0" fontId="19" fillId="0" borderId="15" xfId="0" applyFont="1" applyBorder="1" applyAlignment="1" applyProtection="1">
      <alignment horizontal="left" vertical="center" wrapText="1" indent="1"/>
    </xf>
    <xf numFmtId="0" fontId="21" fillId="0" borderId="36" xfId="0" applyFont="1" applyBorder="1" applyAlignment="1" applyProtection="1">
      <alignment horizontal="left" vertical="center" wrapText="1" indent="1"/>
    </xf>
    <xf numFmtId="0" fontId="19" fillId="0" borderId="36" xfId="0" applyFont="1" applyBorder="1" applyAlignment="1" applyProtection="1">
      <alignment horizontal="left" vertical="center" wrapText="1" indent="1"/>
    </xf>
    <xf numFmtId="164" fontId="19" fillId="0" borderId="36" xfId="0" quotePrefix="1" applyNumberFormat="1" applyFont="1" applyBorder="1" applyAlignment="1" applyProtection="1">
      <alignment horizontal="right" vertical="center" wrapText="1" indent="1"/>
    </xf>
    <xf numFmtId="164" fontId="19" fillId="0" borderId="81" xfId="0" quotePrefix="1" applyNumberFormat="1" applyFont="1" applyBorder="1" applyAlignment="1" applyProtection="1">
      <alignment horizontal="right" vertical="center" wrapText="1" inden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42" applyNumberFormat="1" applyFont="1" applyFill="1" applyBorder="1" applyAlignment="1" applyProtection="1">
      <alignment horizontal="center" vertical="center"/>
    </xf>
    <xf numFmtId="49" fontId="26" fillId="0" borderId="0" xfId="42" applyNumberFormat="1" applyFont="1" applyFill="1" applyAlignment="1" applyProtection="1">
      <alignment horizontal="right" vertical="center" indent="1"/>
    </xf>
    <xf numFmtId="0" fontId="12" fillId="0" borderId="0" xfId="42" applyFont="1" applyFill="1" applyAlignment="1" applyProtection="1">
      <alignment horizontal="center"/>
    </xf>
    <xf numFmtId="0" fontId="57" fillId="0" borderId="11" xfId="0" applyFont="1" applyBorder="1" applyAlignment="1" applyProtection="1">
      <alignment horizontal="left" vertical="center" wrapText="1" indent="1"/>
    </xf>
    <xf numFmtId="0" fontId="57" fillId="0" borderId="11" xfId="0" applyFont="1" applyBorder="1" applyAlignment="1" applyProtection="1">
      <alignment horizontal="left" wrapText="1" indent="1"/>
    </xf>
    <xf numFmtId="0" fontId="26" fillId="0" borderId="11" xfId="42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lef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textRotation="180"/>
    </xf>
    <xf numFmtId="3" fontId="0" fillId="0" borderId="0" xfId="0" applyNumberFormat="1"/>
    <xf numFmtId="0" fontId="0" fillId="0" borderId="51" xfId="0" applyBorder="1"/>
    <xf numFmtId="0" fontId="0" fillId="0" borderId="41" xfId="0" applyBorder="1"/>
    <xf numFmtId="0" fontId="0" fillId="0" borderId="12" xfId="0" applyBorder="1"/>
    <xf numFmtId="0" fontId="0" fillId="0" borderId="10" xfId="0" applyBorder="1"/>
    <xf numFmtId="0" fontId="0" fillId="0" borderId="18" xfId="0" applyBorder="1"/>
    <xf numFmtId="3" fontId="0" fillId="0" borderId="10" xfId="0" applyNumberFormat="1" applyBorder="1"/>
    <xf numFmtId="3" fontId="0" fillId="0" borderId="18" xfId="0" applyNumberFormat="1" applyBorder="1"/>
    <xf numFmtId="0" fontId="0" fillId="0" borderId="54" xfId="0" applyBorder="1"/>
    <xf numFmtId="0" fontId="0" fillId="0" borderId="21" xfId="0" applyBorder="1"/>
    <xf numFmtId="0" fontId="25" fillId="0" borderId="10" xfId="0" applyFont="1" applyBorder="1"/>
    <xf numFmtId="3" fontId="25" fillId="0" borderId="10" xfId="0" applyNumberFormat="1" applyFont="1" applyBorder="1"/>
    <xf numFmtId="0" fontId="0" fillId="0" borderId="11" xfId="0" applyBorder="1"/>
    <xf numFmtId="0" fontId="0" fillId="0" borderId="14" xfId="0" applyBorder="1"/>
    <xf numFmtId="0" fontId="0" fillId="0" borderId="62" xfId="0" applyBorder="1"/>
    <xf numFmtId="3" fontId="0" fillId="0" borderId="11" xfId="0" applyNumberFormat="1" applyBorder="1"/>
    <xf numFmtId="0" fontId="0" fillId="0" borderId="19" xfId="0" applyBorder="1"/>
    <xf numFmtId="0" fontId="25" fillId="0" borderId="42" xfId="0" applyFont="1" applyBorder="1"/>
    <xf numFmtId="0" fontId="0" fillId="0" borderId="42" xfId="0" applyBorder="1"/>
    <xf numFmtId="0" fontId="0" fillId="0" borderId="37" xfId="0" applyBorder="1"/>
    <xf numFmtId="0" fontId="0" fillId="0" borderId="56" xfId="0" applyBorder="1"/>
    <xf numFmtId="0" fontId="25" fillId="0" borderId="15" xfId="0" applyFont="1" applyBorder="1"/>
    <xf numFmtId="3" fontId="25" fillId="0" borderId="15" xfId="0" applyNumberFormat="1" applyFont="1" applyBorder="1"/>
    <xf numFmtId="0" fontId="25" fillId="0" borderId="17" xfId="0" applyFont="1" applyBorder="1"/>
    <xf numFmtId="3" fontId="25" fillId="0" borderId="16" xfId="0" applyNumberFormat="1" applyFont="1" applyBorder="1"/>
    <xf numFmtId="0" fontId="0" fillId="0" borderId="22" xfId="0" applyBorder="1"/>
    <xf numFmtId="0" fontId="0" fillId="0" borderId="21" xfId="0" applyBorder="1" applyAlignment="1">
      <alignment horizontal="center"/>
    </xf>
    <xf numFmtId="0" fontId="25" fillId="0" borderId="16" xfId="0" applyFont="1" applyBorder="1"/>
    <xf numFmtId="0" fontId="0" fillId="0" borderId="13" xfId="0" applyBorder="1"/>
    <xf numFmtId="0" fontId="0" fillId="0" borderId="82" xfId="0" applyBorder="1"/>
    <xf numFmtId="3" fontId="0" fillId="0" borderId="42" xfId="0" applyNumberFormat="1" applyBorder="1"/>
    <xf numFmtId="3" fontId="0" fillId="0" borderId="56" xfId="0" applyNumberFormat="1" applyBorder="1"/>
    <xf numFmtId="0" fontId="0" fillId="0" borderId="59" xfId="0" applyBorder="1" applyAlignment="1">
      <alignment horizontal="center"/>
    </xf>
    <xf numFmtId="0" fontId="0" fillId="0" borderId="22" xfId="0" applyBorder="1" applyAlignment="1">
      <alignment horizontal="center"/>
    </xf>
    <xf numFmtId="0" fontId="58" fillId="0" borderId="85" xfId="0" applyFont="1" applyBorder="1"/>
    <xf numFmtId="0" fontId="58" fillId="0" borderId="86" xfId="0" applyFont="1" applyBorder="1"/>
    <xf numFmtId="0" fontId="58" fillId="0" borderId="87" xfId="0" applyFont="1" applyBorder="1"/>
    <xf numFmtId="0" fontId="0" fillId="0" borderId="21" xfId="0" applyBorder="1" applyAlignment="1">
      <alignment horizontal="center"/>
    </xf>
    <xf numFmtId="0" fontId="58" fillId="0" borderId="88" xfId="0" applyFont="1" applyBorder="1"/>
    <xf numFmtId="0" fontId="58" fillId="0" borderId="89" xfId="0" applyFont="1" applyBorder="1"/>
    <xf numFmtId="0" fontId="0" fillId="0" borderId="61" xfId="0" applyBorder="1"/>
    <xf numFmtId="3" fontId="0" fillId="0" borderId="21" xfId="0" applyNumberFormat="1" applyBorder="1"/>
    <xf numFmtId="164" fontId="16" fillId="0" borderId="25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/>
    </xf>
    <xf numFmtId="164" fontId="50" fillId="0" borderId="56" xfId="44" applyNumberFormat="1" applyFill="1" applyBorder="1" applyAlignment="1" applyProtection="1">
      <alignment vertical="center" wrapText="1"/>
      <protection locked="0"/>
    </xf>
    <xf numFmtId="164" fontId="50" fillId="0" borderId="18" xfId="44" applyNumberFormat="1" applyFill="1" applyBorder="1" applyAlignment="1" applyProtection="1">
      <alignment vertical="center" wrapText="1"/>
      <protection locked="0"/>
    </xf>
    <xf numFmtId="164" fontId="50" fillId="0" borderId="62" xfId="44" applyNumberFormat="1" applyFill="1" applyBorder="1" applyAlignment="1" applyProtection="1">
      <alignment vertical="center" wrapText="1"/>
      <protection locked="0"/>
    </xf>
    <xf numFmtId="164" fontId="50" fillId="0" borderId="16" xfId="44" applyNumberFormat="1" applyFill="1" applyBorder="1" applyAlignment="1" applyProtection="1">
      <alignment vertical="center" wrapText="1"/>
    </xf>
    <xf numFmtId="0" fontId="59" fillId="0" borderId="37" xfId="44" applyFont="1" applyFill="1" applyBorder="1" applyAlignment="1" applyProtection="1">
      <alignment horizontal="right" vertical="center" wrapText="1" indent="1"/>
    </xf>
    <xf numFmtId="0" fontId="59" fillId="0" borderId="42" xfId="44" applyFont="1" applyFill="1" applyBorder="1" applyAlignment="1" applyProtection="1">
      <alignment horizontal="left" vertical="center" wrapText="1"/>
      <protection locked="0"/>
    </xf>
    <xf numFmtId="164" fontId="59" fillId="0" borderId="42" xfId="44" applyNumberFormat="1" applyFont="1" applyFill="1" applyBorder="1" applyAlignment="1" applyProtection="1">
      <alignment vertical="center" wrapText="1"/>
      <protection locked="0"/>
    </xf>
    <xf numFmtId="164" fontId="59" fillId="0" borderId="42" xfId="44" applyNumberFormat="1" applyFont="1" applyFill="1" applyBorder="1" applyAlignment="1" applyProtection="1">
      <alignment vertical="center" wrapText="1"/>
    </xf>
    <xf numFmtId="0" fontId="59" fillId="0" borderId="10" xfId="44" applyFont="1" applyFill="1" applyBorder="1" applyAlignment="1" applyProtection="1">
      <alignment horizontal="left" vertical="center" wrapText="1"/>
      <protection locked="0"/>
    </xf>
    <xf numFmtId="164" fontId="59" fillId="0" borderId="10" xfId="44" applyNumberFormat="1" applyFont="1" applyFill="1" applyBorder="1" applyAlignment="1" applyProtection="1">
      <alignment vertical="center" wrapText="1"/>
      <protection locked="0"/>
    </xf>
    <xf numFmtId="0" fontId="59" fillId="0" borderId="11" xfId="44" applyFont="1" applyFill="1" applyBorder="1" applyAlignment="1" applyProtection="1">
      <alignment horizontal="left" vertical="center" wrapText="1"/>
      <protection locked="0"/>
    </xf>
    <xf numFmtId="164" fontId="59" fillId="0" borderId="11" xfId="44" applyNumberFormat="1" applyFont="1" applyFill="1" applyBorder="1" applyAlignment="1" applyProtection="1">
      <alignment vertical="center" wrapText="1"/>
      <protection locked="0"/>
    </xf>
    <xf numFmtId="164" fontId="59" fillId="0" borderId="15" xfId="44" applyNumberFormat="1" applyFont="1" applyFill="1" applyBorder="1" applyAlignment="1" applyProtection="1">
      <alignment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Border="1"/>
    <xf numFmtId="0" fontId="60" fillId="0" borderId="0" xfId="0" applyFont="1" applyBorder="1" applyAlignment="1">
      <alignment horizontal="right"/>
    </xf>
    <xf numFmtId="0" fontId="0" fillId="0" borderId="90" xfId="0" applyFont="1" applyBorder="1"/>
    <xf numFmtId="0" fontId="0" fillId="0" borderId="90" xfId="0" applyBorder="1"/>
    <xf numFmtId="0" fontId="0" fillId="0" borderId="85" xfId="0" applyBorder="1"/>
    <xf numFmtId="0" fontId="62" fillId="0" borderId="94" xfId="0" applyFont="1" applyBorder="1" applyAlignment="1">
      <alignment horizontal="center"/>
    </xf>
    <xf numFmtId="0" fontId="62" fillId="0" borderId="88" xfId="0" applyFont="1" applyBorder="1" applyAlignment="1">
      <alignment horizontal="center"/>
    </xf>
    <xf numFmtId="0" fontId="0" fillId="0" borderId="95" xfId="0" applyBorder="1"/>
    <xf numFmtId="0" fontId="0" fillId="0" borderId="96" xfId="0" applyFont="1" applyBorder="1"/>
    <xf numFmtId="0" fontId="0" fillId="0" borderId="97" xfId="0" applyBorder="1" applyAlignment="1">
      <alignment horizontal="center"/>
    </xf>
    <xf numFmtId="0" fontId="0" fillId="0" borderId="98" xfId="0" applyBorder="1"/>
    <xf numFmtId="0" fontId="0" fillId="0" borderId="99" xfId="0" applyFont="1" applyBorder="1"/>
    <xf numFmtId="3" fontId="0" fillId="0" borderId="100" xfId="0" applyNumberFormat="1" applyBorder="1"/>
    <xf numFmtId="3" fontId="0" fillId="0" borderId="101" xfId="0" applyNumberFormat="1" applyBorder="1"/>
    <xf numFmtId="0" fontId="0" fillId="0" borderId="102" xfId="0" applyBorder="1"/>
    <xf numFmtId="3" fontId="0" fillId="0" borderId="87" xfId="0" applyNumberFormat="1" applyFill="1" applyBorder="1"/>
    <xf numFmtId="3" fontId="0" fillId="0" borderId="103" xfId="0" applyNumberFormat="1" applyBorder="1"/>
    <xf numFmtId="0" fontId="0" fillId="0" borderId="104" xfId="0" applyFont="1" applyBorder="1"/>
    <xf numFmtId="3" fontId="0" fillId="0" borderId="105" xfId="0" applyNumberFormat="1" applyFill="1" applyBorder="1"/>
    <xf numFmtId="3" fontId="0" fillId="0" borderId="85" xfId="0" applyNumberFormat="1" applyBorder="1"/>
    <xf numFmtId="0" fontId="0" fillId="0" borderId="104" xfId="0" applyBorder="1"/>
    <xf numFmtId="0" fontId="63" fillId="0" borderId="104" xfId="0" applyFont="1" applyBorder="1"/>
    <xf numFmtId="3" fontId="63" fillId="0" borderId="105" xfId="0" applyNumberFormat="1" applyFont="1" applyFill="1" applyBorder="1"/>
    <xf numFmtId="0" fontId="0" fillId="0" borderId="106" xfId="0" applyBorder="1"/>
    <xf numFmtId="3" fontId="0" fillId="0" borderId="107" xfId="0" applyNumberFormat="1" applyFill="1" applyBorder="1"/>
    <xf numFmtId="3" fontId="64" fillId="0" borderId="86" xfId="0" applyNumberFormat="1" applyFont="1" applyBorder="1"/>
    <xf numFmtId="0" fontId="62" fillId="0" borderId="99" xfId="0" applyFont="1" applyBorder="1"/>
    <xf numFmtId="3" fontId="62" fillId="0" borderId="100" xfId="0" applyNumberFormat="1" applyFont="1" applyBorder="1"/>
    <xf numFmtId="0" fontId="0" fillId="0" borderId="102" xfId="0" applyFont="1" applyBorder="1"/>
    <xf numFmtId="3" fontId="0" fillId="0" borderId="87" xfId="0" applyNumberFormat="1" applyBorder="1"/>
    <xf numFmtId="3" fontId="63" fillId="0" borderId="87" xfId="0" applyNumberFormat="1" applyFont="1" applyFill="1" applyBorder="1"/>
    <xf numFmtId="0" fontId="65" fillId="0" borderId="102" xfId="0" applyFont="1" applyBorder="1"/>
    <xf numFmtId="0" fontId="66" fillId="0" borderId="104" xfId="0" applyFont="1" applyBorder="1"/>
    <xf numFmtId="3" fontId="0" fillId="0" borderId="105" xfId="0" applyNumberFormat="1" applyBorder="1"/>
    <xf numFmtId="3" fontId="67" fillId="0" borderId="105" xfId="0" applyNumberFormat="1" applyFont="1" applyBorder="1"/>
    <xf numFmtId="3" fontId="63" fillId="0" borderId="105" xfId="0" applyNumberFormat="1" applyFont="1" applyBorder="1"/>
    <xf numFmtId="3" fontId="64" fillId="0" borderId="85" xfId="0" applyNumberFormat="1" applyFont="1" applyBorder="1"/>
    <xf numFmtId="0" fontId="68" fillId="0" borderId="104" xfId="0" applyFont="1" applyBorder="1"/>
    <xf numFmtId="3" fontId="0" fillId="0" borderId="85" xfId="0" applyNumberFormat="1" applyFont="1" applyBorder="1"/>
    <xf numFmtId="0" fontId="0" fillId="0" borderId="106" xfId="0" applyFont="1" applyBorder="1"/>
    <xf numFmtId="3" fontId="0" fillId="0" borderId="107" xfId="0" applyNumberFormat="1" applyBorder="1"/>
    <xf numFmtId="3" fontId="0" fillId="0" borderId="86" xfId="0" applyNumberFormat="1" applyBorder="1"/>
    <xf numFmtId="0" fontId="64" fillId="0" borderId="99" xfId="0" applyFont="1" applyBorder="1"/>
    <xf numFmtId="3" fontId="64" fillId="0" borderId="100" xfId="0" applyNumberFormat="1" applyFont="1" applyBorder="1"/>
    <xf numFmtId="0" fontId="62" fillId="0" borderId="104" xfId="0" applyFont="1" applyBorder="1"/>
    <xf numFmtId="3" fontId="62" fillId="0" borderId="85" xfId="0" applyNumberFormat="1" applyFont="1" applyBorder="1"/>
    <xf numFmtId="0" fontId="62" fillId="0" borderId="108" xfId="0" applyFont="1" applyBorder="1"/>
    <xf numFmtId="3" fontId="62" fillId="0" borderId="109" xfId="0" applyNumberFormat="1" applyFont="1" applyBorder="1"/>
    <xf numFmtId="0" fontId="60" fillId="0" borderId="0" xfId="0" applyFont="1" applyBorder="1" applyAlignment="1">
      <alignment horizontal="right"/>
    </xf>
    <xf numFmtId="10" fontId="0" fillId="0" borderId="0" xfId="0" applyNumberFormat="1"/>
    <xf numFmtId="0" fontId="69" fillId="0" borderId="0" xfId="0" applyFont="1"/>
    <xf numFmtId="10" fontId="69" fillId="0" borderId="0" xfId="0" applyNumberFormat="1" applyFont="1"/>
    <xf numFmtId="0" fontId="69" fillId="0" borderId="110" xfId="0" applyFont="1" applyBorder="1"/>
    <xf numFmtId="0" fontId="69" fillId="0" borderId="111" xfId="0" applyFont="1" applyBorder="1"/>
    <xf numFmtId="0" fontId="69" fillId="0" borderId="112" xfId="0" applyFont="1" applyBorder="1"/>
    <xf numFmtId="0" fontId="62" fillId="0" borderId="112" xfId="0" applyFont="1" applyBorder="1" applyAlignment="1">
      <alignment horizontal="center"/>
    </xf>
    <xf numFmtId="0" fontId="63" fillId="0" borderId="112" xfId="0" applyFont="1" applyBorder="1" applyAlignment="1">
      <alignment horizontal="center"/>
    </xf>
    <xf numFmtId="3" fontId="69" fillId="0" borderId="112" xfId="0" applyNumberFormat="1" applyFont="1" applyBorder="1"/>
    <xf numFmtId="3" fontId="69" fillId="0" borderId="113" xfId="0" applyNumberFormat="1" applyFont="1" applyBorder="1"/>
    <xf numFmtId="0" fontId="69" fillId="0" borderId="114" xfId="0" applyFont="1" applyBorder="1"/>
    <xf numFmtId="0" fontId="69" fillId="0" borderId="115" xfId="0" applyFont="1" applyBorder="1"/>
    <xf numFmtId="3" fontId="69" fillId="0" borderId="115" xfId="0" applyNumberFormat="1" applyFont="1" applyBorder="1"/>
    <xf numFmtId="3" fontId="69" fillId="0" borderId="116" xfId="0" applyNumberFormat="1" applyFont="1" applyBorder="1"/>
    <xf numFmtId="0" fontId="69" fillId="0" borderId="118" xfId="0" applyFont="1" applyBorder="1"/>
    <xf numFmtId="0" fontId="69" fillId="0" borderId="119" xfId="0" applyFont="1" applyBorder="1"/>
    <xf numFmtId="0" fontId="69" fillId="0" borderId="120" xfId="0" applyFont="1" applyBorder="1"/>
    <xf numFmtId="164" fontId="5" fillId="0" borderId="0" xfId="42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12" fillId="0" borderId="0" xfId="42" applyFont="1" applyFill="1" applyAlignment="1" applyProtection="1">
      <alignment horizontal="center"/>
    </xf>
    <xf numFmtId="0" fontId="18" fillId="0" borderId="0" xfId="42" applyFont="1" applyFill="1" applyAlignment="1" applyProtection="1">
      <alignment horizontal="center"/>
    </xf>
    <xf numFmtId="164" fontId="24" fillId="0" borderId="41" xfId="42" applyNumberFormat="1" applyFont="1" applyFill="1" applyBorder="1" applyAlignment="1" applyProtection="1">
      <alignment horizontal="center" vertical="center"/>
    </xf>
    <xf numFmtId="164" fontId="24" fillId="0" borderId="61" xfId="42" applyNumberFormat="1" applyFont="1" applyFill="1" applyBorder="1" applyAlignment="1" applyProtection="1">
      <alignment horizontal="center" vertical="center"/>
    </xf>
    <xf numFmtId="0" fontId="6" fillId="0" borderId="41" xfId="42" applyFont="1" applyFill="1" applyBorder="1" applyAlignment="1" applyProtection="1">
      <alignment horizontal="center"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0" fontId="6" fillId="0" borderId="51" xfId="42" applyFont="1" applyFill="1" applyBorder="1" applyAlignment="1" applyProtection="1">
      <alignment horizontal="center" vertical="center" wrapText="1"/>
    </xf>
    <xf numFmtId="0" fontId="6" fillId="0" borderId="54" xfId="42" applyFont="1" applyFill="1" applyBorder="1" applyAlignment="1" applyProtection="1">
      <alignment horizontal="center" vertical="center" wrapText="1"/>
    </xf>
    <xf numFmtId="0" fontId="60" fillId="0" borderId="0" xfId="0" applyFont="1" applyBorder="1" applyAlignment="1">
      <alignment horizontal="right"/>
    </xf>
    <xf numFmtId="0" fontId="61" fillId="0" borderId="0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2" fillId="0" borderId="91" xfId="0" applyFont="1" applyBorder="1" applyAlignment="1">
      <alignment horizontal="center"/>
    </xf>
    <xf numFmtId="0" fontId="62" fillId="0" borderId="92" xfId="0" applyFont="1" applyBorder="1" applyAlignment="1">
      <alignment horizontal="center"/>
    </xf>
    <xf numFmtId="0" fontId="62" fillId="0" borderId="93" xfId="0" applyFont="1" applyBorder="1" applyAlignment="1">
      <alignment horizontal="center"/>
    </xf>
    <xf numFmtId="0" fontId="0" fillId="0" borderId="115" xfId="0" applyBorder="1" applyAlignment="1">
      <alignment horizontal="center"/>
    </xf>
    <xf numFmtId="0" fontId="69" fillId="0" borderId="117" xfId="0" applyFont="1" applyBorder="1" applyAlignment="1">
      <alignment horizontal="center" vertical="center"/>
    </xf>
    <xf numFmtId="0" fontId="69" fillId="0" borderId="13" xfId="0" applyFont="1" applyBorder="1" applyAlignment="1">
      <alignment horizontal="center" vertical="center"/>
    </xf>
    <xf numFmtId="0" fontId="69" fillId="0" borderId="122" xfId="0" applyFont="1" applyBorder="1" applyAlignment="1">
      <alignment horizontal="center" vertical="center"/>
    </xf>
    <xf numFmtId="0" fontId="63" fillId="0" borderId="123" xfId="0" applyFont="1" applyBorder="1" applyAlignment="1">
      <alignment horizontal="center" vertical="center"/>
    </xf>
    <xf numFmtId="0" fontId="63" fillId="0" borderId="124" xfId="0" applyFont="1" applyBorder="1" applyAlignment="1">
      <alignment horizontal="center" vertical="center"/>
    </xf>
    <xf numFmtId="0" fontId="63" fillId="0" borderId="121" xfId="0" applyFont="1" applyBorder="1" applyAlignment="1">
      <alignment horizontal="center" vertical="center"/>
    </xf>
    <xf numFmtId="0" fontId="54" fillId="0" borderId="0" xfId="0" applyFont="1" applyAlignment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4" fillId="0" borderId="29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right" vertical="center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4" fillId="0" borderId="30" xfId="0" applyNumberFormat="1" applyFont="1" applyFill="1" applyBorder="1" applyAlignment="1" applyProtection="1">
      <alignment horizontal="center" vertical="center" wrapText="1"/>
    </xf>
    <xf numFmtId="164" fontId="24" fillId="0" borderId="39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horizontal="right"/>
    </xf>
    <xf numFmtId="0" fontId="0" fillId="0" borderId="41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1" xfId="0" applyBorder="1" applyAlignment="1">
      <alignment horizontal="center"/>
    </xf>
    <xf numFmtId="0" fontId="25" fillId="0" borderId="59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83" xfId="0" applyBorder="1" applyAlignment="1">
      <alignment horizontal="center"/>
    </xf>
    <xf numFmtId="0" fontId="0" fillId="0" borderId="84" xfId="0" applyBorder="1" applyAlignment="1">
      <alignment horizontal="center"/>
    </xf>
    <xf numFmtId="164" fontId="18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>
      <alignment horizontal="center" textRotation="180"/>
    </xf>
    <xf numFmtId="164" fontId="4" fillId="0" borderId="20" xfId="0" applyNumberFormat="1" applyFont="1" applyFill="1" applyBorder="1" applyAlignment="1">
      <alignment horizontal="right" vertical="center"/>
    </xf>
    <xf numFmtId="164" fontId="6" fillId="0" borderId="80" xfId="0" applyNumberFormat="1" applyFont="1" applyFill="1" applyBorder="1" applyAlignment="1">
      <alignment horizontal="center" vertical="center"/>
    </xf>
    <xf numFmtId="164" fontId="6" fillId="0" borderId="69" xfId="0" applyNumberFormat="1" applyFont="1" applyFill="1" applyBorder="1" applyAlignment="1">
      <alignment horizontal="center" vertical="center"/>
    </xf>
    <xf numFmtId="164" fontId="6" fillId="0" borderId="26" xfId="0" applyNumberFormat="1" applyFont="1" applyFill="1" applyBorder="1" applyAlignment="1">
      <alignment horizontal="center" vertical="center"/>
    </xf>
    <xf numFmtId="164" fontId="24" fillId="0" borderId="25" xfId="0" applyNumberFormat="1" applyFont="1" applyFill="1" applyBorder="1" applyAlignment="1">
      <alignment horizontal="center" vertical="center" wrapText="1"/>
    </xf>
    <xf numFmtId="164" fontId="6" fillId="0" borderId="29" xfId="0" applyNumberFormat="1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>
      <alignment horizontal="center" vertical="center" wrapText="1"/>
    </xf>
    <xf numFmtId="164" fontId="16" fillId="0" borderId="25" xfId="0" applyNumberFormat="1" applyFont="1" applyFill="1" applyBorder="1" applyAlignment="1">
      <alignment horizontal="center" vertical="center"/>
    </xf>
    <xf numFmtId="164" fontId="16" fillId="0" borderId="25" xfId="0" applyNumberFormat="1" applyFont="1" applyFill="1" applyBorder="1" applyAlignment="1">
      <alignment horizontal="center" vertical="center" wrapText="1"/>
    </xf>
    <xf numFmtId="164" fontId="6" fillId="0" borderId="25" xfId="0" applyNumberFormat="1" applyFont="1" applyFill="1" applyBorder="1" applyAlignment="1">
      <alignment horizontal="center" vertical="center" wrapText="1"/>
    </xf>
    <xf numFmtId="165" fontId="30" fillId="0" borderId="36" xfId="0" applyNumberFormat="1" applyFont="1" applyFill="1" applyBorder="1" applyAlignment="1">
      <alignment horizontal="left" vertical="center" wrapText="1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 applyProtection="1">
      <alignment horizontal="center" vertical="center" wrapText="1"/>
    </xf>
    <xf numFmtId="0" fontId="6" fillId="0" borderId="43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right" vertical="center" wrapText="1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78" xfId="0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78" xfId="0" quotePrefix="1" applyFont="1" applyFill="1" applyBorder="1" applyAlignment="1" applyProtection="1">
      <alignment horizontal="center" vertical="center"/>
    </xf>
    <xf numFmtId="0" fontId="6" fillId="0" borderId="63" xfId="0" quotePrefix="1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59" fillId="0" borderId="35" xfId="44" applyFont="1" applyFill="1" applyBorder="1" applyAlignment="1" applyProtection="1">
      <alignment horizontal="left" vertical="center" wrapText="1" indent="1"/>
    </xf>
    <xf numFmtId="0" fontId="59" fillId="0" borderId="44" xfId="44" applyFont="1" applyFill="1" applyBorder="1" applyAlignment="1" applyProtection="1">
      <alignment horizontal="left" vertical="center" wrapText="1" indent="1"/>
    </xf>
    <xf numFmtId="0" fontId="24" fillId="0" borderId="15" xfId="0" applyFont="1" applyFill="1" applyBorder="1" applyAlignment="1" applyProtection="1">
      <alignment horizontal="center" vertical="center" wrapText="1"/>
    </xf>
    <xf numFmtId="0" fontId="24" fillId="0" borderId="16" xfId="0" applyFont="1" applyFill="1" applyBorder="1" applyAlignment="1" applyProtection="1">
      <alignment horizontal="center" vertical="center" wrapText="1"/>
    </xf>
    <xf numFmtId="0" fontId="6" fillId="0" borderId="59" xfId="0" applyFont="1" applyFill="1" applyBorder="1" applyAlignment="1" applyProtection="1">
      <alignment horizontal="center" vertical="center" wrapText="1"/>
    </xf>
    <xf numFmtId="0" fontId="6" fillId="0" borderId="64" xfId="0" applyFont="1" applyFill="1" applyBorder="1" applyAlignment="1" applyProtection="1">
      <alignment horizontal="center" vertical="center" wrapText="1"/>
    </xf>
    <xf numFmtId="0" fontId="6" fillId="0" borderId="58" xfId="0" applyFont="1" applyFill="1" applyBorder="1" applyAlignment="1" applyProtection="1">
      <alignment horizontal="center" vertical="center" wrapText="1"/>
    </xf>
    <xf numFmtId="0" fontId="6" fillId="0" borderId="68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>
      <alignment horizontal="center" textRotation="180" wrapText="1"/>
    </xf>
    <xf numFmtId="0" fontId="6" fillId="0" borderId="80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65" xfId="0" applyFont="1" applyFill="1" applyBorder="1" applyAlignment="1">
      <alignment horizontal="left" vertical="center" wrapText="1"/>
    </xf>
    <xf numFmtId="0" fontId="22" fillId="0" borderId="35" xfId="0" applyFont="1" applyFill="1" applyBorder="1" applyAlignment="1" applyProtection="1">
      <alignment horizontal="left" vertical="center"/>
    </xf>
    <xf numFmtId="0" fontId="22" fillId="0" borderId="44" xfId="0" applyFont="1" applyFill="1" applyBorder="1" applyAlignment="1" applyProtection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24" fillId="0" borderId="53" xfId="0" applyFont="1" applyFill="1" applyBorder="1" applyAlignment="1">
      <alignment horizontal="center"/>
    </xf>
    <xf numFmtId="0" fontId="24" fillId="0" borderId="79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right"/>
    </xf>
    <xf numFmtId="0" fontId="5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6" fillId="0" borderId="80" xfId="0" applyFont="1" applyFill="1" applyBorder="1" applyAlignment="1" applyProtection="1">
      <alignment horizontal="left" vertical="center" wrapText="1"/>
    </xf>
    <xf numFmtId="0" fontId="6" fillId="0" borderId="36" xfId="0" applyFont="1" applyFill="1" applyBorder="1" applyAlignment="1" applyProtection="1">
      <alignment horizontal="left" vertical="center" wrapText="1"/>
    </xf>
    <xf numFmtId="0" fontId="6" fillId="0" borderId="65" xfId="0" applyFont="1" applyFill="1" applyBorder="1" applyAlignment="1" applyProtection="1">
      <alignment horizontal="left" vertical="center" wrapText="1"/>
    </xf>
    <xf numFmtId="0" fontId="25" fillId="0" borderId="35" xfId="0" applyFont="1" applyFill="1" applyBorder="1" applyAlignment="1" applyProtection="1">
      <alignment horizontal="left" vertical="center"/>
    </xf>
    <xf numFmtId="0" fontId="25" fillId="0" borderId="44" xfId="0" applyFont="1" applyFill="1" applyBorder="1" applyAlignment="1" applyProtection="1">
      <alignment horizontal="left" vertical="center"/>
    </xf>
  </cellXfs>
  <cellStyles count="47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KVRENMUNKA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I163"/>
  <sheetViews>
    <sheetView tabSelected="1" zoomScale="130" zoomScaleNormal="130" zoomScaleSheetLayoutView="100" workbookViewId="0">
      <selection activeCell="I116" sqref="I116:I117"/>
    </sheetView>
  </sheetViews>
  <sheetFormatPr defaultRowHeight="15.75" x14ac:dyDescent="0.25"/>
  <cols>
    <col min="1" max="1" width="7" style="152" customWidth="1"/>
    <col min="2" max="2" width="58.5" style="152" customWidth="1"/>
    <col min="3" max="3" width="13" style="153" customWidth="1"/>
    <col min="4" max="5" width="12.83203125" style="153" customWidth="1"/>
    <col min="6" max="6" width="9.33203125" style="163" hidden="1" customWidth="1"/>
    <col min="7" max="16384" width="9.33203125" style="163"/>
  </cols>
  <sheetData>
    <row r="1" spans="1:6" x14ac:dyDescent="0.25">
      <c r="A1" s="361"/>
      <c r="B1" s="361"/>
      <c r="C1" s="361"/>
      <c r="D1" s="361"/>
      <c r="E1" s="361"/>
    </row>
    <row r="2" spans="1:6" ht="15.95" customHeight="1" x14ac:dyDescent="0.25">
      <c r="E2" s="360" t="s">
        <v>555</v>
      </c>
    </row>
    <row r="3" spans="1:6" ht="15.95" customHeight="1" x14ac:dyDescent="0.25">
      <c r="A3" s="495" t="s">
        <v>563</v>
      </c>
      <c r="B3" s="495"/>
      <c r="C3" s="495"/>
      <c r="D3" s="495"/>
      <c r="E3" s="495"/>
    </row>
    <row r="4" spans="1:6" ht="15.95" customHeight="1" x14ac:dyDescent="0.25">
      <c r="A4" s="496" t="s">
        <v>564</v>
      </c>
      <c r="B4" s="496"/>
      <c r="C4" s="496"/>
      <c r="D4" s="496"/>
      <c r="E4" s="496"/>
    </row>
    <row r="5" spans="1:6" ht="15.95" customHeight="1" x14ac:dyDescent="0.25">
      <c r="A5" s="496" t="s">
        <v>556</v>
      </c>
      <c r="B5" s="496"/>
      <c r="C5" s="496"/>
      <c r="D5" s="496"/>
      <c r="E5" s="496"/>
    </row>
    <row r="6" spans="1:6" ht="15.95" customHeight="1" x14ac:dyDescent="0.25">
      <c r="A6" s="359"/>
      <c r="B6" s="359"/>
      <c r="C6" s="359"/>
      <c r="D6" s="359"/>
      <c r="E6" s="359"/>
    </row>
    <row r="7" spans="1:6" ht="15.95" customHeight="1" x14ac:dyDescent="0.25">
      <c r="A7" s="494" t="s">
        <v>2</v>
      </c>
      <c r="B7" s="494"/>
      <c r="C7" s="494"/>
      <c r="D7" s="494"/>
      <c r="E7" s="494"/>
      <c r="F7" s="494"/>
    </row>
    <row r="8" spans="1:6" ht="15.95" customHeight="1" thickBot="1" x14ac:dyDescent="0.3">
      <c r="A8" s="26" t="s">
        <v>101</v>
      </c>
      <c r="B8" s="26"/>
      <c r="C8" s="150"/>
      <c r="D8" s="150"/>
      <c r="E8" s="150" t="s">
        <v>144</v>
      </c>
    </row>
    <row r="9" spans="1:6" ht="15.95" customHeight="1" x14ac:dyDescent="0.25">
      <c r="A9" s="502" t="s">
        <v>52</v>
      </c>
      <c r="B9" s="500" t="s">
        <v>4</v>
      </c>
      <c r="C9" s="498" t="s">
        <v>631</v>
      </c>
      <c r="D9" s="498"/>
      <c r="E9" s="499"/>
      <c r="F9" s="335"/>
    </row>
    <row r="10" spans="1:6" ht="38.1" customHeight="1" thickBot="1" x14ac:dyDescent="0.3">
      <c r="A10" s="503"/>
      <c r="B10" s="501"/>
      <c r="C10" s="28" t="s">
        <v>165</v>
      </c>
      <c r="D10" s="28" t="s">
        <v>169</v>
      </c>
      <c r="E10" s="29" t="s">
        <v>170</v>
      </c>
      <c r="F10" s="335"/>
    </row>
    <row r="11" spans="1:6" s="164" customFormat="1" ht="12" customHeight="1" thickBot="1" x14ac:dyDescent="0.25">
      <c r="A11" s="129" t="s">
        <v>307</v>
      </c>
      <c r="B11" s="130" t="s">
        <v>308</v>
      </c>
      <c r="C11" s="130" t="s">
        <v>309</v>
      </c>
      <c r="D11" s="130" t="s">
        <v>310</v>
      </c>
      <c r="E11" s="174" t="s">
        <v>311</v>
      </c>
      <c r="F11" s="336"/>
    </row>
    <row r="12" spans="1:6" s="165" customFormat="1" ht="12" customHeight="1" thickBot="1" x14ac:dyDescent="0.25">
      <c r="A12" s="124" t="s">
        <v>5</v>
      </c>
      <c r="B12" s="125" t="s">
        <v>192</v>
      </c>
      <c r="C12" s="155">
        <f>SUM(C13:C19)</f>
        <v>93456</v>
      </c>
      <c r="D12" s="155">
        <f t="shared" ref="D12:E12" si="0">SUM(D13:D19)</f>
        <v>95157</v>
      </c>
      <c r="E12" s="155">
        <f t="shared" si="0"/>
        <v>95157</v>
      </c>
      <c r="F12" s="337" t="s">
        <v>450</v>
      </c>
    </row>
    <row r="13" spans="1:6" s="165" customFormat="1" ht="12" customHeight="1" x14ac:dyDescent="0.2">
      <c r="A13" s="119" t="s">
        <v>64</v>
      </c>
      <c r="B13" s="166" t="s">
        <v>193</v>
      </c>
      <c r="C13" s="157">
        <v>36854</v>
      </c>
      <c r="D13" s="157">
        <v>36854</v>
      </c>
      <c r="E13" s="140">
        <v>36854</v>
      </c>
      <c r="F13" s="337" t="s">
        <v>451</v>
      </c>
    </row>
    <row r="14" spans="1:6" s="165" customFormat="1" ht="12" customHeight="1" x14ac:dyDescent="0.2">
      <c r="A14" s="118" t="s">
        <v>65</v>
      </c>
      <c r="B14" s="167" t="s">
        <v>194</v>
      </c>
      <c r="C14" s="156">
        <v>38951</v>
      </c>
      <c r="D14" s="156">
        <v>39533</v>
      </c>
      <c r="E14" s="139">
        <v>39533</v>
      </c>
      <c r="F14" s="337" t="s">
        <v>452</v>
      </c>
    </row>
    <row r="15" spans="1:6" s="165" customFormat="1" ht="12" customHeight="1" x14ac:dyDescent="0.2">
      <c r="A15" s="118" t="s">
        <v>66</v>
      </c>
      <c r="B15" s="167" t="s">
        <v>195</v>
      </c>
      <c r="C15" s="156">
        <v>15900</v>
      </c>
      <c r="D15" s="156">
        <v>14670</v>
      </c>
      <c r="E15" s="139">
        <v>14670</v>
      </c>
      <c r="F15" s="337" t="s">
        <v>453</v>
      </c>
    </row>
    <row r="16" spans="1:6" s="165" customFormat="1" ht="12" customHeight="1" x14ac:dyDescent="0.2">
      <c r="A16" s="118" t="s">
        <v>67</v>
      </c>
      <c r="B16" s="167" t="s">
        <v>196</v>
      </c>
      <c r="C16" s="156">
        <v>1751</v>
      </c>
      <c r="D16" s="156">
        <v>1751</v>
      </c>
      <c r="E16" s="139">
        <v>1751</v>
      </c>
      <c r="F16" s="337" t="s">
        <v>454</v>
      </c>
    </row>
    <row r="17" spans="1:6" s="165" customFormat="1" ht="12" customHeight="1" x14ac:dyDescent="0.2">
      <c r="A17" s="118" t="s">
        <v>98</v>
      </c>
      <c r="B17" s="167" t="s">
        <v>197</v>
      </c>
      <c r="C17" s="156"/>
      <c r="D17" s="156"/>
      <c r="E17" s="139"/>
      <c r="F17" s="337" t="s">
        <v>455</v>
      </c>
    </row>
    <row r="18" spans="1:6" s="165" customFormat="1" ht="12" customHeight="1" x14ac:dyDescent="0.2">
      <c r="A18" s="120" t="s">
        <v>68</v>
      </c>
      <c r="B18" s="168" t="s">
        <v>198</v>
      </c>
      <c r="C18" s="158">
        <v>0</v>
      </c>
      <c r="D18" s="158">
        <v>2349</v>
      </c>
      <c r="E18" s="141">
        <v>2349</v>
      </c>
      <c r="F18" s="337"/>
    </row>
    <row r="19" spans="1:6" s="165" customFormat="1" ht="12" customHeight="1" thickBot="1" x14ac:dyDescent="0.25">
      <c r="A19" s="120" t="s">
        <v>69</v>
      </c>
      <c r="B19" s="168" t="s">
        <v>551</v>
      </c>
      <c r="C19" s="158">
        <v>0</v>
      </c>
      <c r="D19" s="158"/>
      <c r="E19" s="141"/>
      <c r="F19" s="337" t="s">
        <v>456</v>
      </c>
    </row>
    <row r="20" spans="1:6" s="165" customFormat="1" ht="12" customHeight="1" thickBot="1" x14ac:dyDescent="0.25">
      <c r="A20" s="124" t="s">
        <v>6</v>
      </c>
      <c r="B20" s="145" t="s">
        <v>199</v>
      </c>
      <c r="C20" s="155">
        <f>SUM(C21:C26)</f>
        <v>21408</v>
      </c>
      <c r="D20" s="155">
        <f t="shared" ref="D20:E20" si="1">SUM(D21:D26)</f>
        <v>83691</v>
      </c>
      <c r="E20" s="155">
        <f t="shared" si="1"/>
        <v>77102</v>
      </c>
      <c r="F20" s="337" t="s">
        <v>457</v>
      </c>
    </row>
    <row r="21" spans="1:6" s="165" customFormat="1" ht="12" customHeight="1" x14ac:dyDescent="0.2">
      <c r="A21" s="119" t="s">
        <v>70</v>
      </c>
      <c r="B21" s="166" t="s">
        <v>200</v>
      </c>
      <c r="C21" s="157">
        <v>0</v>
      </c>
      <c r="D21" s="157">
        <v>0</v>
      </c>
      <c r="E21" s="140">
        <v>0</v>
      </c>
      <c r="F21" s="337" t="s">
        <v>458</v>
      </c>
    </row>
    <row r="22" spans="1:6" s="165" customFormat="1" ht="12" customHeight="1" x14ac:dyDescent="0.2">
      <c r="A22" s="118" t="s">
        <v>71</v>
      </c>
      <c r="B22" s="167" t="s">
        <v>201</v>
      </c>
      <c r="C22" s="156">
        <v>0</v>
      </c>
      <c r="D22" s="156">
        <v>0</v>
      </c>
      <c r="E22" s="139">
        <v>0</v>
      </c>
      <c r="F22" s="337" t="s">
        <v>459</v>
      </c>
    </row>
    <row r="23" spans="1:6" s="165" customFormat="1" ht="12" customHeight="1" x14ac:dyDescent="0.2">
      <c r="A23" s="118" t="s">
        <v>72</v>
      </c>
      <c r="B23" s="167" t="s">
        <v>202</v>
      </c>
      <c r="C23" s="156">
        <v>0</v>
      </c>
      <c r="D23" s="156">
        <v>0</v>
      </c>
      <c r="E23" s="139">
        <v>0</v>
      </c>
      <c r="F23" s="337" t="s">
        <v>460</v>
      </c>
    </row>
    <row r="24" spans="1:6" s="165" customFormat="1" ht="12" customHeight="1" x14ac:dyDescent="0.2">
      <c r="A24" s="118" t="s">
        <v>73</v>
      </c>
      <c r="B24" s="167" t="s">
        <v>203</v>
      </c>
      <c r="C24" s="156">
        <v>0</v>
      </c>
      <c r="D24" s="156">
        <v>0</v>
      </c>
      <c r="E24" s="139">
        <v>0</v>
      </c>
      <c r="F24" s="337" t="s">
        <v>461</v>
      </c>
    </row>
    <row r="25" spans="1:6" s="165" customFormat="1" ht="12" customHeight="1" x14ac:dyDescent="0.2">
      <c r="A25" s="118" t="s">
        <v>74</v>
      </c>
      <c r="B25" s="167" t="s">
        <v>204</v>
      </c>
      <c r="C25" s="156">
        <v>21408</v>
      </c>
      <c r="D25" s="156">
        <v>83691</v>
      </c>
      <c r="E25" s="139">
        <v>77102</v>
      </c>
      <c r="F25" s="337" t="s">
        <v>462</v>
      </c>
    </row>
    <row r="26" spans="1:6" s="165" customFormat="1" ht="12" customHeight="1" thickBot="1" x14ac:dyDescent="0.25">
      <c r="A26" s="120" t="s">
        <v>81</v>
      </c>
      <c r="B26" s="363" t="s">
        <v>205</v>
      </c>
      <c r="C26" s="158">
        <v>0</v>
      </c>
      <c r="D26" s="158">
        <v>0</v>
      </c>
      <c r="E26" s="141">
        <v>0</v>
      </c>
      <c r="F26" s="337" t="s">
        <v>463</v>
      </c>
    </row>
    <row r="27" spans="1:6" s="165" customFormat="1" ht="19.5" customHeight="1" thickBot="1" x14ac:dyDescent="0.25">
      <c r="A27" s="124" t="s">
        <v>7</v>
      </c>
      <c r="B27" s="125" t="s">
        <v>206</v>
      </c>
      <c r="C27" s="155">
        <f>SUM(C28:C32)</f>
        <v>81315</v>
      </c>
      <c r="D27" s="155">
        <f t="shared" ref="D27:E27" si="2">SUM(D28:D32)</f>
        <v>110259</v>
      </c>
      <c r="E27" s="155">
        <f t="shared" si="2"/>
        <v>110259</v>
      </c>
      <c r="F27" s="337" t="s">
        <v>464</v>
      </c>
    </row>
    <row r="28" spans="1:6" s="165" customFormat="1" ht="12" customHeight="1" x14ac:dyDescent="0.2">
      <c r="A28" s="119" t="s">
        <v>53</v>
      </c>
      <c r="B28" s="166" t="s">
        <v>207</v>
      </c>
      <c r="C28" s="157">
        <v>0</v>
      </c>
      <c r="D28" s="157">
        <v>14998</v>
      </c>
      <c r="E28" s="140">
        <v>14998</v>
      </c>
      <c r="F28" s="337" t="s">
        <v>465</v>
      </c>
    </row>
    <row r="29" spans="1:6" s="165" customFormat="1" ht="12" customHeight="1" x14ac:dyDescent="0.2">
      <c r="A29" s="118" t="s">
        <v>54</v>
      </c>
      <c r="B29" s="167" t="s">
        <v>208</v>
      </c>
      <c r="C29" s="156"/>
      <c r="D29" s="156">
        <v>0</v>
      </c>
      <c r="E29" s="139">
        <v>0</v>
      </c>
      <c r="F29" s="337" t="s">
        <v>466</v>
      </c>
    </row>
    <row r="30" spans="1:6" s="165" customFormat="1" ht="12" customHeight="1" x14ac:dyDescent="0.2">
      <c r="A30" s="118" t="s">
        <v>55</v>
      </c>
      <c r="B30" s="167" t="s">
        <v>209</v>
      </c>
      <c r="C30" s="156">
        <v>0</v>
      </c>
      <c r="D30" s="156">
        <v>0</v>
      </c>
      <c r="E30" s="139">
        <v>0</v>
      </c>
      <c r="F30" s="337" t="s">
        <v>467</v>
      </c>
    </row>
    <row r="31" spans="1:6" s="165" customFormat="1" ht="12" customHeight="1" x14ac:dyDescent="0.2">
      <c r="A31" s="118" t="s">
        <v>56</v>
      </c>
      <c r="B31" s="167" t="s">
        <v>210</v>
      </c>
      <c r="C31" s="156">
        <v>18000</v>
      </c>
      <c r="D31" s="156">
        <v>18000</v>
      </c>
      <c r="E31" s="139">
        <v>18000</v>
      </c>
      <c r="F31" s="337" t="s">
        <v>468</v>
      </c>
    </row>
    <row r="32" spans="1:6" s="165" customFormat="1" ht="12" customHeight="1" x14ac:dyDescent="0.2">
      <c r="A32" s="118" t="s">
        <v>108</v>
      </c>
      <c r="B32" s="167" t="s">
        <v>211</v>
      </c>
      <c r="C32" s="156">
        <v>63315</v>
      </c>
      <c r="D32" s="156">
        <v>77261</v>
      </c>
      <c r="E32" s="139">
        <v>77261</v>
      </c>
      <c r="F32" s="337" t="s">
        <v>469</v>
      </c>
    </row>
    <row r="33" spans="1:6" s="165" customFormat="1" ht="12" customHeight="1" thickBot="1" x14ac:dyDescent="0.25">
      <c r="A33" s="120" t="s">
        <v>109</v>
      </c>
      <c r="B33" s="362" t="s">
        <v>212</v>
      </c>
      <c r="C33" s="158">
        <v>63315</v>
      </c>
      <c r="D33" s="158">
        <v>69311</v>
      </c>
      <c r="E33" s="141">
        <v>69311</v>
      </c>
      <c r="F33" s="337" t="s">
        <v>470</v>
      </c>
    </row>
    <row r="34" spans="1:6" s="165" customFormat="1" ht="12" customHeight="1" thickBot="1" x14ac:dyDescent="0.25">
      <c r="A34" s="124" t="s">
        <v>110</v>
      </c>
      <c r="B34" s="125" t="s">
        <v>213</v>
      </c>
      <c r="C34" s="161">
        <f>C35+C38+C39+C40</f>
        <v>60400</v>
      </c>
      <c r="D34" s="161">
        <f t="shared" ref="D34:E34" si="3">D35+D38+D39+D40</f>
        <v>80400</v>
      </c>
      <c r="E34" s="161">
        <f t="shared" si="3"/>
        <v>85845</v>
      </c>
      <c r="F34" s="337" t="s">
        <v>471</v>
      </c>
    </row>
    <row r="35" spans="1:6" s="165" customFormat="1" ht="12" customHeight="1" x14ac:dyDescent="0.2">
      <c r="A35" s="119" t="s">
        <v>214</v>
      </c>
      <c r="B35" s="166" t="s">
        <v>215</v>
      </c>
      <c r="C35" s="173">
        <f>SUM(C36:C37)</f>
        <v>56500</v>
      </c>
      <c r="D35" s="173">
        <f t="shared" ref="D35:E35" si="4">SUM(D36:D37)</f>
        <v>76500</v>
      </c>
      <c r="E35" s="173">
        <f t="shared" si="4"/>
        <v>81981</v>
      </c>
      <c r="F35" s="337" t="s">
        <v>472</v>
      </c>
    </row>
    <row r="36" spans="1:6" s="165" customFormat="1" ht="12" customHeight="1" x14ac:dyDescent="0.2">
      <c r="A36" s="118" t="s">
        <v>216</v>
      </c>
      <c r="B36" s="167" t="s">
        <v>217</v>
      </c>
      <c r="C36" s="156">
        <v>1500</v>
      </c>
      <c r="D36" s="156">
        <v>1500</v>
      </c>
      <c r="E36" s="139">
        <v>1639</v>
      </c>
      <c r="F36" s="337" t="s">
        <v>473</v>
      </c>
    </row>
    <row r="37" spans="1:6" s="165" customFormat="1" ht="12" customHeight="1" x14ac:dyDescent="0.2">
      <c r="A37" s="118" t="s">
        <v>218</v>
      </c>
      <c r="B37" s="167" t="s">
        <v>530</v>
      </c>
      <c r="C37" s="156">
        <v>55000</v>
      </c>
      <c r="D37" s="156">
        <v>75000</v>
      </c>
      <c r="E37" s="139">
        <v>80342</v>
      </c>
      <c r="F37" s="337" t="s">
        <v>474</v>
      </c>
    </row>
    <row r="38" spans="1:6" s="165" customFormat="1" ht="12" customHeight="1" x14ac:dyDescent="0.2">
      <c r="A38" s="118" t="s">
        <v>219</v>
      </c>
      <c r="B38" s="167" t="s">
        <v>220</v>
      </c>
      <c r="C38" s="156">
        <v>3500</v>
      </c>
      <c r="D38" s="156">
        <v>3500</v>
      </c>
      <c r="E38" s="139">
        <v>3677</v>
      </c>
      <c r="F38" s="337" t="s">
        <v>475</v>
      </c>
    </row>
    <row r="39" spans="1:6" s="165" customFormat="1" ht="12" customHeight="1" x14ac:dyDescent="0.2">
      <c r="A39" s="118" t="s">
        <v>221</v>
      </c>
      <c r="B39" s="167" t="s">
        <v>222</v>
      </c>
      <c r="C39" s="156">
        <v>0</v>
      </c>
      <c r="D39" s="156">
        <v>0</v>
      </c>
      <c r="E39" s="139"/>
      <c r="F39" s="337" t="s">
        <v>476</v>
      </c>
    </row>
    <row r="40" spans="1:6" s="165" customFormat="1" ht="12" customHeight="1" thickBot="1" x14ac:dyDescent="0.25">
      <c r="A40" s="120" t="s">
        <v>223</v>
      </c>
      <c r="B40" s="147" t="s">
        <v>224</v>
      </c>
      <c r="C40" s="158">
        <v>400</v>
      </c>
      <c r="D40" s="158">
        <v>400</v>
      </c>
      <c r="E40" s="141">
        <v>187</v>
      </c>
      <c r="F40" s="337" t="s">
        <v>477</v>
      </c>
    </row>
    <row r="41" spans="1:6" s="165" customFormat="1" ht="12" customHeight="1" thickBot="1" x14ac:dyDescent="0.25">
      <c r="A41" s="124" t="s">
        <v>9</v>
      </c>
      <c r="B41" s="125" t="s">
        <v>225</v>
      </c>
      <c r="C41" s="155">
        <f>SUM(C42:C51)</f>
        <v>12779</v>
      </c>
      <c r="D41" s="155">
        <f t="shared" ref="D41:E41" si="5">SUM(D42:D51)</f>
        <v>14592</v>
      </c>
      <c r="E41" s="155">
        <f t="shared" si="5"/>
        <v>14981</v>
      </c>
      <c r="F41" s="337" t="s">
        <v>478</v>
      </c>
    </row>
    <row r="42" spans="1:6" s="165" customFormat="1" ht="12" customHeight="1" x14ac:dyDescent="0.2">
      <c r="A42" s="119" t="s">
        <v>57</v>
      </c>
      <c r="B42" s="166" t="s">
        <v>226</v>
      </c>
      <c r="C42" s="157">
        <v>0</v>
      </c>
      <c r="D42" s="157"/>
      <c r="E42" s="140">
        <v>2217</v>
      </c>
      <c r="F42" s="337" t="s">
        <v>479</v>
      </c>
    </row>
    <row r="43" spans="1:6" s="165" customFormat="1" ht="12" customHeight="1" x14ac:dyDescent="0.2">
      <c r="A43" s="118" t="s">
        <v>58</v>
      </c>
      <c r="B43" s="167" t="s">
        <v>227</v>
      </c>
      <c r="C43" s="156">
        <v>2668</v>
      </c>
      <c r="D43" s="156">
        <v>2748</v>
      </c>
      <c r="E43" s="139">
        <v>1961</v>
      </c>
      <c r="F43" s="337" t="s">
        <v>480</v>
      </c>
    </row>
    <row r="44" spans="1:6" s="165" customFormat="1" ht="12" customHeight="1" x14ac:dyDescent="0.2">
      <c r="A44" s="118" t="s">
        <v>59</v>
      </c>
      <c r="B44" s="167" t="s">
        <v>228</v>
      </c>
      <c r="C44" s="156">
        <v>600</v>
      </c>
      <c r="D44" s="156">
        <v>1448</v>
      </c>
      <c r="E44" s="139">
        <v>1379</v>
      </c>
      <c r="F44" s="337" t="s">
        <v>481</v>
      </c>
    </row>
    <row r="45" spans="1:6" s="165" customFormat="1" ht="12" customHeight="1" x14ac:dyDescent="0.2">
      <c r="A45" s="118" t="s">
        <v>112</v>
      </c>
      <c r="B45" s="167" t="s">
        <v>229</v>
      </c>
      <c r="C45" s="156"/>
      <c r="D45" s="156">
        <v>0</v>
      </c>
      <c r="E45" s="139"/>
      <c r="F45" s="337" t="s">
        <v>482</v>
      </c>
    </row>
    <row r="46" spans="1:6" s="165" customFormat="1" ht="12" customHeight="1" x14ac:dyDescent="0.2">
      <c r="A46" s="118" t="s">
        <v>113</v>
      </c>
      <c r="B46" s="167" t="s">
        <v>230</v>
      </c>
      <c r="C46" s="156">
        <v>3934</v>
      </c>
      <c r="D46" s="156">
        <v>4524</v>
      </c>
      <c r="E46" s="139">
        <v>4075</v>
      </c>
      <c r="F46" s="337" t="s">
        <v>483</v>
      </c>
    </row>
    <row r="47" spans="1:6" s="165" customFormat="1" ht="12" customHeight="1" x14ac:dyDescent="0.2">
      <c r="A47" s="118" t="s">
        <v>114</v>
      </c>
      <c r="B47" s="167" t="s">
        <v>231</v>
      </c>
      <c r="C47" s="156">
        <v>1936</v>
      </c>
      <c r="D47" s="156">
        <v>2226</v>
      </c>
      <c r="E47" s="139">
        <v>1895</v>
      </c>
      <c r="F47" s="337" t="s">
        <v>484</v>
      </c>
    </row>
    <row r="48" spans="1:6" s="165" customFormat="1" ht="12" customHeight="1" x14ac:dyDescent="0.2">
      <c r="A48" s="118" t="s">
        <v>115</v>
      </c>
      <c r="B48" s="167" t="s">
        <v>232</v>
      </c>
      <c r="C48" s="156">
        <v>3166</v>
      </c>
      <c r="D48" s="156">
        <v>3166</v>
      </c>
      <c r="E48" s="139">
        <v>3166</v>
      </c>
      <c r="F48" s="337" t="s">
        <v>485</v>
      </c>
    </row>
    <row r="49" spans="1:6" s="165" customFormat="1" ht="12" customHeight="1" x14ac:dyDescent="0.2">
      <c r="A49" s="118" t="s">
        <v>116</v>
      </c>
      <c r="B49" s="167" t="s">
        <v>233</v>
      </c>
      <c r="C49" s="156">
        <v>300</v>
      </c>
      <c r="D49" s="156">
        <v>301</v>
      </c>
      <c r="E49" s="139">
        <v>253</v>
      </c>
      <c r="F49" s="337" t="s">
        <v>486</v>
      </c>
    </row>
    <row r="50" spans="1:6" s="165" customFormat="1" ht="12" customHeight="1" x14ac:dyDescent="0.2">
      <c r="A50" s="118" t="s">
        <v>234</v>
      </c>
      <c r="B50" s="167" t="s">
        <v>235</v>
      </c>
      <c r="C50" s="159">
        <v>0</v>
      </c>
      <c r="D50" s="159">
        <v>0</v>
      </c>
      <c r="E50" s="142">
        <v>0</v>
      </c>
      <c r="F50" s="337" t="s">
        <v>487</v>
      </c>
    </row>
    <row r="51" spans="1:6" s="165" customFormat="1" ht="12" customHeight="1" thickBot="1" x14ac:dyDescent="0.25">
      <c r="A51" s="120" t="s">
        <v>236</v>
      </c>
      <c r="B51" s="168" t="s">
        <v>237</v>
      </c>
      <c r="C51" s="160">
        <v>175</v>
      </c>
      <c r="D51" s="160">
        <v>179</v>
      </c>
      <c r="E51" s="143">
        <v>35</v>
      </c>
      <c r="F51" s="337" t="s">
        <v>488</v>
      </c>
    </row>
    <row r="52" spans="1:6" s="165" customFormat="1" ht="12" customHeight="1" thickBot="1" x14ac:dyDescent="0.25">
      <c r="A52" s="124" t="s">
        <v>10</v>
      </c>
      <c r="B52" s="125" t="s">
        <v>238</v>
      </c>
      <c r="C52" s="155">
        <f>SUM(C53:C57)</f>
        <v>0</v>
      </c>
      <c r="D52" s="155">
        <f t="shared" ref="D52:E52" si="6">SUM(D53:D57)</f>
        <v>0</v>
      </c>
      <c r="E52" s="155">
        <f t="shared" si="6"/>
        <v>500</v>
      </c>
      <c r="F52" s="337" t="s">
        <v>489</v>
      </c>
    </row>
    <row r="53" spans="1:6" s="165" customFormat="1" ht="12" customHeight="1" x14ac:dyDescent="0.2">
      <c r="A53" s="119" t="s">
        <v>60</v>
      </c>
      <c r="B53" s="166" t="s">
        <v>239</v>
      </c>
      <c r="C53" s="175">
        <v>0</v>
      </c>
      <c r="D53" s="175">
        <v>0</v>
      </c>
      <c r="E53" s="144">
        <v>0</v>
      </c>
      <c r="F53" s="337" t="s">
        <v>490</v>
      </c>
    </row>
    <row r="54" spans="1:6" s="165" customFormat="1" ht="12" customHeight="1" x14ac:dyDescent="0.2">
      <c r="A54" s="118" t="s">
        <v>61</v>
      </c>
      <c r="B54" s="167" t="s">
        <v>240</v>
      </c>
      <c r="C54" s="159"/>
      <c r="D54" s="159"/>
      <c r="E54" s="142">
        <v>500</v>
      </c>
      <c r="F54" s="337" t="s">
        <v>491</v>
      </c>
    </row>
    <row r="55" spans="1:6" s="165" customFormat="1" ht="12" customHeight="1" x14ac:dyDescent="0.2">
      <c r="A55" s="118" t="s">
        <v>241</v>
      </c>
      <c r="B55" s="167" t="s">
        <v>242</v>
      </c>
      <c r="C55" s="159">
        <v>0</v>
      </c>
      <c r="D55" s="159"/>
      <c r="E55" s="142"/>
      <c r="F55" s="337" t="s">
        <v>492</v>
      </c>
    </row>
    <row r="56" spans="1:6" s="165" customFormat="1" ht="12" customHeight="1" x14ac:dyDescent="0.2">
      <c r="A56" s="118" t="s">
        <v>243</v>
      </c>
      <c r="B56" s="167" t="s">
        <v>244</v>
      </c>
      <c r="C56" s="159">
        <v>0</v>
      </c>
      <c r="D56" s="159">
        <v>0</v>
      </c>
      <c r="E56" s="142">
        <v>0</v>
      </c>
      <c r="F56" s="337" t="s">
        <v>493</v>
      </c>
    </row>
    <row r="57" spans="1:6" s="165" customFormat="1" ht="12" customHeight="1" thickBot="1" x14ac:dyDescent="0.25">
      <c r="A57" s="120" t="s">
        <v>245</v>
      </c>
      <c r="B57" s="168" t="s">
        <v>246</v>
      </c>
      <c r="C57" s="160">
        <v>0</v>
      </c>
      <c r="D57" s="160">
        <v>0</v>
      </c>
      <c r="E57" s="143">
        <v>0</v>
      </c>
      <c r="F57" s="337" t="s">
        <v>494</v>
      </c>
    </row>
    <row r="58" spans="1:6" s="165" customFormat="1" ht="17.25" customHeight="1" thickBot="1" x14ac:dyDescent="0.25">
      <c r="A58" s="124" t="s">
        <v>117</v>
      </c>
      <c r="B58" s="125" t="s">
        <v>247</v>
      </c>
      <c r="C58" s="155">
        <f>SUM(C59:C62)</f>
        <v>1200</v>
      </c>
      <c r="D58" s="155">
        <f t="shared" ref="D58:E58" si="7">SUM(D59:D62)</f>
        <v>2060</v>
      </c>
      <c r="E58" s="155">
        <f t="shared" si="7"/>
        <v>2117</v>
      </c>
      <c r="F58" s="337" t="s">
        <v>495</v>
      </c>
    </row>
    <row r="59" spans="1:6" s="165" customFormat="1" ht="12" customHeight="1" x14ac:dyDescent="0.2">
      <c r="A59" s="119" t="s">
        <v>62</v>
      </c>
      <c r="B59" s="166" t="s">
        <v>248</v>
      </c>
      <c r="C59" s="157">
        <v>0</v>
      </c>
      <c r="D59" s="157">
        <v>0</v>
      </c>
      <c r="E59" s="140">
        <v>0</v>
      </c>
      <c r="F59" s="337" t="s">
        <v>496</v>
      </c>
    </row>
    <row r="60" spans="1:6" s="165" customFormat="1" ht="19.5" customHeight="1" x14ac:dyDescent="0.2">
      <c r="A60" s="118" t="s">
        <v>63</v>
      </c>
      <c r="B60" s="167" t="s">
        <v>249</v>
      </c>
      <c r="C60" s="156">
        <v>1200</v>
      </c>
      <c r="D60" s="156">
        <v>2060</v>
      </c>
      <c r="E60" s="139">
        <v>2117</v>
      </c>
      <c r="F60" s="337" t="s">
        <v>497</v>
      </c>
    </row>
    <row r="61" spans="1:6" s="165" customFormat="1" ht="12" customHeight="1" x14ac:dyDescent="0.2">
      <c r="A61" s="118" t="s">
        <v>250</v>
      </c>
      <c r="B61" s="167" t="s">
        <v>251</v>
      </c>
      <c r="C61" s="156"/>
      <c r="D61" s="156"/>
      <c r="E61" s="139"/>
      <c r="F61" s="337" t="s">
        <v>498</v>
      </c>
    </row>
    <row r="62" spans="1:6" s="165" customFormat="1" ht="12" customHeight="1" thickBot="1" x14ac:dyDescent="0.25">
      <c r="A62" s="120" t="s">
        <v>252</v>
      </c>
      <c r="B62" s="168" t="s">
        <v>253</v>
      </c>
      <c r="C62" s="158">
        <v>0</v>
      </c>
      <c r="D62" s="158">
        <v>0</v>
      </c>
      <c r="E62" s="141">
        <v>0</v>
      </c>
      <c r="F62" s="337" t="s">
        <v>499</v>
      </c>
    </row>
    <row r="63" spans="1:6" s="165" customFormat="1" ht="12" customHeight="1" thickBot="1" x14ac:dyDescent="0.25">
      <c r="A63" s="124" t="s">
        <v>12</v>
      </c>
      <c r="B63" s="145" t="s">
        <v>254</v>
      </c>
      <c r="C63" s="155">
        <f>SUM(C64:C66)</f>
        <v>0</v>
      </c>
      <c r="D63" s="155">
        <f t="shared" ref="D63:E63" si="8">SUM(D64:D66)</f>
        <v>0</v>
      </c>
      <c r="E63" s="155">
        <f t="shared" si="8"/>
        <v>9</v>
      </c>
      <c r="F63" s="337" t="s">
        <v>500</v>
      </c>
    </row>
    <row r="64" spans="1:6" s="165" customFormat="1" ht="12" customHeight="1" x14ac:dyDescent="0.2">
      <c r="A64" s="119" t="s">
        <v>118</v>
      </c>
      <c r="B64" s="166" t="s">
        <v>255</v>
      </c>
      <c r="C64" s="159">
        <v>0</v>
      </c>
      <c r="D64" s="159">
        <v>0</v>
      </c>
      <c r="E64" s="142">
        <v>0</v>
      </c>
      <c r="F64" s="337" t="s">
        <v>501</v>
      </c>
    </row>
    <row r="65" spans="1:9" s="165" customFormat="1" ht="12" customHeight="1" x14ac:dyDescent="0.2">
      <c r="A65" s="118" t="s">
        <v>119</v>
      </c>
      <c r="B65" s="167" t="s">
        <v>256</v>
      </c>
      <c r="C65" s="159"/>
      <c r="D65" s="159"/>
      <c r="E65" s="142"/>
      <c r="F65" s="337" t="s">
        <v>502</v>
      </c>
    </row>
    <row r="66" spans="1:9" s="165" customFormat="1" ht="12" customHeight="1" x14ac:dyDescent="0.2">
      <c r="A66" s="118" t="s">
        <v>145</v>
      </c>
      <c r="B66" s="167" t="s">
        <v>257</v>
      </c>
      <c r="C66" s="159"/>
      <c r="D66" s="159"/>
      <c r="E66" s="142">
        <v>9</v>
      </c>
      <c r="F66" s="337" t="s">
        <v>503</v>
      </c>
    </row>
    <row r="67" spans="1:9" s="165" customFormat="1" ht="12" customHeight="1" thickBot="1" x14ac:dyDescent="0.25">
      <c r="A67" s="120" t="s">
        <v>258</v>
      </c>
      <c r="B67" s="363" t="s">
        <v>259</v>
      </c>
      <c r="C67" s="159"/>
      <c r="D67" s="159"/>
      <c r="E67" s="142"/>
      <c r="F67" s="337" t="s">
        <v>504</v>
      </c>
    </row>
    <row r="68" spans="1:9" s="165" customFormat="1" ht="12" customHeight="1" thickBot="1" x14ac:dyDescent="0.25">
      <c r="A68" s="124" t="s">
        <v>13</v>
      </c>
      <c r="B68" s="125" t="s">
        <v>260</v>
      </c>
      <c r="C68" s="161">
        <f>C12+C20+C27+C34+C41+C52+C58+C63</f>
        <v>270558</v>
      </c>
      <c r="D68" s="161">
        <f t="shared" ref="D68:E68" si="9">D12+D20+D27+D34+D41+D52+D58+D63</f>
        <v>386159</v>
      </c>
      <c r="E68" s="161">
        <f t="shared" si="9"/>
        <v>385970</v>
      </c>
      <c r="F68" s="337" t="s">
        <v>505</v>
      </c>
    </row>
    <row r="69" spans="1:9" s="165" customFormat="1" ht="12" customHeight="1" thickBot="1" x14ac:dyDescent="0.25">
      <c r="A69" s="176" t="s">
        <v>261</v>
      </c>
      <c r="B69" s="145" t="s">
        <v>262</v>
      </c>
      <c r="C69" s="155">
        <f>SUM(C70:C72)</f>
        <v>0</v>
      </c>
      <c r="D69" s="155">
        <f t="shared" ref="D69:F69" si="10">SUM(D70:D72)</f>
        <v>0</v>
      </c>
      <c r="E69" s="155">
        <f t="shared" si="10"/>
        <v>0</v>
      </c>
      <c r="F69" s="155">
        <f t="shared" si="10"/>
        <v>0</v>
      </c>
    </row>
    <row r="70" spans="1:9" s="165" customFormat="1" ht="12" customHeight="1" x14ac:dyDescent="0.2">
      <c r="A70" s="119" t="s">
        <v>263</v>
      </c>
      <c r="B70" s="166" t="s">
        <v>264</v>
      </c>
      <c r="C70" s="159">
        <v>0</v>
      </c>
      <c r="D70" s="159">
        <v>0</v>
      </c>
      <c r="E70" s="142">
        <v>0</v>
      </c>
      <c r="F70" s="337" t="s">
        <v>507</v>
      </c>
    </row>
    <row r="71" spans="1:9" s="165" customFormat="1" ht="12" customHeight="1" x14ac:dyDescent="0.2">
      <c r="A71" s="118" t="s">
        <v>265</v>
      </c>
      <c r="B71" s="167" t="s">
        <v>266</v>
      </c>
      <c r="C71" s="159">
        <v>0</v>
      </c>
      <c r="D71" s="159">
        <v>0</v>
      </c>
      <c r="E71" s="142">
        <v>0</v>
      </c>
      <c r="F71" s="337" t="s">
        <v>508</v>
      </c>
    </row>
    <row r="72" spans="1:9" s="165" customFormat="1" ht="12" customHeight="1" thickBot="1" x14ac:dyDescent="0.25">
      <c r="A72" s="120" t="s">
        <v>267</v>
      </c>
      <c r="B72" s="108" t="s">
        <v>312</v>
      </c>
      <c r="C72" s="159">
        <v>0</v>
      </c>
      <c r="D72" s="159">
        <v>0</v>
      </c>
      <c r="E72" s="142">
        <v>0</v>
      </c>
      <c r="F72" s="337" t="s">
        <v>509</v>
      </c>
    </row>
    <row r="73" spans="1:9" s="165" customFormat="1" ht="12" customHeight="1" thickBot="1" x14ac:dyDescent="0.25">
      <c r="A73" s="176" t="s">
        <v>269</v>
      </c>
      <c r="B73" s="145" t="s">
        <v>270</v>
      </c>
      <c r="C73" s="155">
        <f>SUM(C74:C77)</f>
        <v>0</v>
      </c>
      <c r="D73" s="155">
        <f t="shared" ref="D73:E73" si="11">SUM(D74:D77)</f>
        <v>0</v>
      </c>
      <c r="E73" s="155">
        <f t="shared" si="11"/>
        <v>0</v>
      </c>
      <c r="F73" s="337" t="s">
        <v>510</v>
      </c>
    </row>
    <row r="74" spans="1:9" s="165" customFormat="1" ht="13.5" customHeight="1" x14ac:dyDescent="0.2">
      <c r="A74" s="119" t="s">
        <v>99</v>
      </c>
      <c r="B74" s="166" t="s">
        <v>271</v>
      </c>
      <c r="C74" s="159">
        <v>0</v>
      </c>
      <c r="D74" s="159">
        <v>0</v>
      </c>
      <c r="E74" s="142">
        <v>0</v>
      </c>
      <c r="F74" s="337" t="s">
        <v>511</v>
      </c>
    </row>
    <row r="75" spans="1:9" s="165" customFormat="1" ht="12" customHeight="1" x14ac:dyDescent="0.2">
      <c r="A75" s="118" t="s">
        <v>100</v>
      </c>
      <c r="B75" s="167" t="s">
        <v>272</v>
      </c>
      <c r="C75" s="159">
        <v>0</v>
      </c>
      <c r="D75" s="159">
        <v>0</v>
      </c>
      <c r="E75" s="142">
        <v>0</v>
      </c>
      <c r="F75" s="337" t="s">
        <v>512</v>
      </c>
    </row>
    <row r="76" spans="1:9" s="165" customFormat="1" ht="12" customHeight="1" x14ac:dyDescent="0.2">
      <c r="A76" s="118" t="s">
        <v>273</v>
      </c>
      <c r="B76" s="167" t="s">
        <v>274</v>
      </c>
      <c r="C76" s="159">
        <v>0</v>
      </c>
      <c r="D76" s="159">
        <v>0</v>
      </c>
      <c r="E76" s="142">
        <v>0</v>
      </c>
      <c r="F76" s="337" t="s">
        <v>513</v>
      </c>
    </row>
    <row r="77" spans="1:9" s="165" customFormat="1" ht="12" customHeight="1" thickBot="1" x14ac:dyDescent="0.25">
      <c r="A77" s="120" t="s">
        <v>275</v>
      </c>
      <c r="B77" s="168" t="s">
        <v>276</v>
      </c>
      <c r="C77" s="159">
        <v>0</v>
      </c>
      <c r="D77" s="159">
        <v>0</v>
      </c>
      <c r="E77" s="142">
        <v>0</v>
      </c>
      <c r="F77" s="337" t="s">
        <v>514</v>
      </c>
    </row>
    <row r="78" spans="1:9" s="165" customFormat="1" ht="12" customHeight="1" thickBot="1" x14ac:dyDescent="0.25">
      <c r="A78" s="176" t="s">
        <v>277</v>
      </c>
      <c r="B78" s="145" t="s">
        <v>278</v>
      </c>
      <c r="C78" s="155">
        <f>SUM(C79:C80)</f>
        <v>47484</v>
      </c>
      <c r="D78" s="155">
        <f t="shared" ref="D78:E78" si="12">SUM(D79:D80)</f>
        <v>47484</v>
      </c>
      <c r="E78" s="155">
        <f t="shared" si="12"/>
        <v>25451</v>
      </c>
      <c r="F78" s="337" t="s">
        <v>515</v>
      </c>
    </row>
    <row r="79" spans="1:9" s="165" customFormat="1" ht="12" customHeight="1" x14ac:dyDescent="0.2">
      <c r="A79" s="119" t="s">
        <v>279</v>
      </c>
      <c r="B79" s="166" t="s">
        <v>280</v>
      </c>
      <c r="C79" s="159">
        <v>47484</v>
      </c>
      <c r="D79" s="159">
        <v>47484</v>
      </c>
      <c r="E79" s="142">
        <v>25451</v>
      </c>
      <c r="F79" s="337" t="s">
        <v>516</v>
      </c>
      <c r="I79" s="427"/>
    </row>
    <row r="80" spans="1:9" s="165" customFormat="1" ht="12" customHeight="1" thickBot="1" x14ac:dyDescent="0.25">
      <c r="A80" s="120" t="s">
        <v>281</v>
      </c>
      <c r="B80" s="168" t="s">
        <v>282</v>
      </c>
      <c r="C80" s="159">
        <v>0</v>
      </c>
      <c r="D80" s="159">
        <v>0</v>
      </c>
      <c r="E80" s="142">
        <v>0</v>
      </c>
      <c r="F80" s="337" t="s">
        <v>517</v>
      </c>
    </row>
    <row r="81" spans="1:6" s="165" customFormat="1" ht="12" customHeight="1" thickBot="1" x14ac:dyDescent="0.25">
      <c r="A81" s="176" t="s">
        <v>283</v>
      </c>
      <c r="B81" s="145" t="s">
        <v>284</v>
      </c>
      <c r="C81" s="155">
        <f>SUM(C82:C84)</f>
        <v>0</v>
      </c>
      <c r="D81" s="155">
        <f t="shared" ref="D81:E81" si="13">SUM(D82:D84)</f>
        <v>0</v>
      </c>
      <c r="E81" s="155">
        <f t="shared" si="13"/>
        <v>58184</v>
      </c>
      <c r="F81" s="337" t="s">
        <v>518</v>
      </c>
    </row>
    <row r="82" spans="1:6" s="165" customFormat="1" ht="12" customHeight="1" x14ac:dyDescent="0.2">
      <c r="A82" s="119" t="s">
        <v>285</v>
      </c>
      <c r="B82" s="166" t="s">
        <v>286</v>
      </c>
      <c r="C82" s="159">
        <v>0</v>
      </c>
      <c r="D82" s="159"/>
      <c r="E82" s="142">
        <v>3079</v>
      </c>
      <c r="F82" s="337" t="s">
        <v>519</v>
      </c>
    </row>
    <row r="83" spans="1:6" s="165" customFormat="1" ht="12" customHeight="1" x14ac:dyDescent="0.2">
      <c r="A83" s="118" t="s">
        <v>287</v>
      </c>
      <c r="B83" s="167" t="s">
        <v>288</v>
      </c>
      <c r="C83" s="159">
        <v>0</v>
      </c>
      <c r="D83" s="159">
        <v>0</v>
      </c>
      <c r="E83" s="142">
        <v>0</v>
      </c>
      <c r="F83" s="337" t="s">
        <v>520</v>
      </c>
    </row>
    <row r="84" spans="1:6" s="165" customFormat="1" ht="12" customHeight="1" thickBot="1" x14ac:dyDescent="0.25">
      <c r="A84" s="120" t="s">
        <v>289</v>
      </c>
      <c r="B84" s="147" t="s">
        <v>290</v>
      </c>
      <c r="C84" s="159">
        <v>0</v>
      </c>
      <c r="D84" s="159"/>
      <c r="E84" s="142">
        <v>55105</v>
      </c>
      <c r="F84" s="337" t="s">
        <v>521</v>
      </c>
    </row>
    <row r="85" spans="1:6" s="165" customFormat="1" ht="12" customHeight="1" thickBot="1" x14ac:dyDescent="0.25">
      <c r="A85" s="176" t="s">
        <v>291</v>
      </c>
      <c r="B85" s="145" t="s">
        <v>292</v>
      </c>
      <c r="C85" s="155">
        <f>SUM(C86:C89)</f>
        <v>0</v>
      </c>
      <c r="D85" s="155">
        <f t="shared" ref="D85:E85" si="14">SUM(D86:D89)</f>
        <v>0</v>
      </c>
      <c r="E85" s="155">
        <f t="shared" si="14"/>
        <v>0</v>
      </c>
      <c r="F85" s="337" t="s">
        <v>522</v>
      </c>
    </row>
    <row r="86" spans="1:6" s="165" customFormat="1" ht="12" customHeight="1" x14ac:dyDescent="0.2">
      <c r="A86" s="169" t="s">
        <v>293</v>
      </c>
      <c r="B86" s="166" t="s">
        <v>294</v>
      </c>
      <c r="C86" s="159">
        <v>0</v>
      </c>
      <c r="D86" s="159">
        <v>0</v>
      </c>
      <c r="E86" s="142">
        <v>0</v>
      </c>
      <c r="F86" s="337" t="s">
        <v>523</v>
      </c>
    </row>
    <row r="87" spans="1:6" s="165" customFormat="1" ht="12" customHeight="1" x14ac:dyDescent="0.2">
      <c r="A87" s="170" t="s">
        <v>295</v>
      </c>
      <c r="B87" s="167" t="s">
        <v>296</v>
      </c>
      <c r="C87" s="159">
        <v>0</v>
      </c>
      <c r="D87" s="159">
        <v>0</v>
      </c>
      <c r="E87" s="142">
        <v>0</v>
      </c>
      <c r="F87" s="337" t="s">
        <v>524</v>
      </c>
    </row>
    <row r="88" spans="1:6" s="165" customFormat="1" ht="12" customHeight="1" x14ac:dyDescent="0.2">
      <c r="A88" s="170" t="s">
        <v>297</v>
      </c>
      <c r="B88" s="167" t="s">
        <v>298</v>
      </c>
      <c r="C88" s="159">
        <v>0</v>
      </c>
      <c r="D88" s="159">
        <v>0</v>
      </c>
      <c r="E88" s="142">
        <v>0</v>
      </c>
      <c r="F88" s="337" t="s">
        <v>525</v>
      </c>
    </row>
    <row r="89" spans="1:6" s="165" customFormat="1" ht="12" customHeight="1" thickBot="1" x14ac:dyDescent="0.25">
      <c r="A89" s="177" t="s">
        <v>299</v>
      </c>
      <c r="B89" s="147" t="s">
        <v>300</v>
      </c>
      <c r="C89" s="159">
        <v>0</v>
      </c>
      <c r="D89" s="159">
        <v>0</v>
      </c>
      <c r="E89" s="142">
        <v>0</v>
      </c>
      <c r="F89" s="337" t="s">
        <v>526</v>
      </c>
    </row>
    <row r="90" spans="1:6" s="165" customFormat="1" ht="12" customHeight="1" thickBot="1" x14ac:dyDescent="0.25">
      <c r="A90" s="176" t="s">
        <v>301</v>
      </c>
      <c r="B90" s="145" t="s">
        <v>302</v>
      </c>
      <c r="C90" s="179">
        <v>0</v>
      </c>
      <c r="D90" s="179">
        <v>0</v>
      </c>
      <c r="E90" s="180">
        <v>0</v>
      </c>
      <c r="F90" s="337" t="s">
        <v>527</v>
      </c>
    </row>
    <row r="91" spans="1:6" s="165" customFormat="1" ht="12" customHeight="1" thickBot="1" x14ac:dyDescent="0.25">
      <c r="A91" s="176" t="s">
        <v>303</v>
      </c>
      <c r="B91" s="107" t="s">
        <v>304</v>
      </c>
      <c r="C91" s="161">
        <f>C69+C73+C78+C81+C85+C90</f>
        <v>47484</v>
      </c>
      <c r="D91" s="161">
        <f t="shared" ref="D91:E91" si="15">D69+D73+D78+D81+D85+D90</f>
        <v>47484</v>
      </c>
      <c r="E91" s="161">
        <f t="shared" si="15"/>
        <v>83635</v>
      </c>
      <c r="F91" s="337" t="s">
        <v>528</v>
      </c>
    </row>
    <row r="92" spans="1:6" s="165" customFormat="1" ht="20.25" customHeight="1" thickBot="1" x14ac:dyDescent="0.25">
      <c r="A92" s="178" t="s">
        <v>305</v>
      </c>
      <c r="B92" s="109" t="s">
        <v>306</v>
      </c>
      <c r="C92" s="161">
        <f>C68+C91</f>
        <v>318042</v>
      </c>
      <c r="D92" s="161">
        <f t="shared" ref="D92:E92" si="16">D68+D91</f>
        <v>433643</v>
      </c>
      <c r="E92" s="161">
        <f t="shared" si="16"/>
        <v>469605</v>
      </c>
      <c r="F92" s="337" t="s">
        <v>529</v>
      </c>
    </row>
    <row r="93" spans="1:6" s="165" customFormat="1" ht="12" customHeight="1" x14ac:dyDescent="0.2">
      <c r="A93" s="105"/>
      <c r="B93" s="105"/>
      <c r="C93" s="106"/>
      <c r="D93" s="106"/>
      <c r="E93" s="106"/>
      <c r="F93" s="337"/>
    </row>
    <row r="94" spans="1:6" ht="12.75" customHeight="1" x14ac:dyDescent="0.25">
      <c r="A94" s="494" t="s">
        <v>33</v>
      </c>
      <c r="B94" s="494"/>
      <c r="C94" s="494"/>
      <c r="D94" s="494"/>
      <c r="E94" s="494"/>
      <c r="F94" s="335"/>
    </row>
    <row r="95" spans="1:6" s="171" customFormat="1" ht="10.5" customHeight="1" thickBot="1" x14ac:dyDescent="0.3">
      <c r="A95" s="27" t="s">
        <v>102</v>
      </c>
      <c r="B95" s="27"/>
      <c r="C95" s="133"/>
      <c r="D95" s="133"/>
      <c r="E95" s="133" t="s">
        <v>144</v>
      </c>
      <c r="F95" s="338"/>
    </row>
    <row r="96" spans="1:6" s="171" customFormat="1" ht="16.5" customHeight="1" x14ac:dyDescent="0.25">
      <c r="A96" s="502" t="s">
        <v>52</v>
      </c>
      <c r="B96" s="500" t="s">
        <v>164</v>
      </c>
      <c r="C96" s="498" t="str">
        <f>+C9</f>
        <v>2016. évi</v>
      </c>
      <c r="D96" s="498"/>
      <c r="E96" s="499"/>
      <c r="F96" s="338"/>
    </row>
    <row r="97" spans="1:9" ht="24" customHeight="1" thickBot="1" x14ac:dyDescent="0.3">
      <c r="A97" s="503"/>
      <c r="B97" s="501"/>
      <c r="C97" s="28" t="s">
        <v>165</v>
      </c>
      <c r="D97" s="28" t="s">
        <v>169</v>
      </c>
      <c r="E97" s="29" t="s">
        <v>170</v>
      </c>
      <c r="F97" s="335"/>
    </row>
    <row r="98" spans="1:9" s="164" customFormat="1" ht="12" customHeight="1" thickBot="1" x14ac:dyDescent="0.25">
      <c r="A98" s="129" t="s">
        <v>307</v>
      </c>
      <c r="B98" s="130" t="s">
        <v>308</v>
      </c>
      <c r="C98" s="130" t="s">
        <v>309</v>
      </c>
      <c r="D98" s="130" t="s">
        <v>310</v>
      </c>
      <c r="E98" s="131" t="s">
        <v>311</v>
      </c>
      <c r="F98" s="336"/>
    </row>
    <row r="99" spans="1:9" ht="12" customHeight="1" thickBot="1" x14ac:dyDescent="0.3">
      <c r="A99" s="126" t="s">
        <v>5</v>
      </c>
      <c r="B99" s="128" t="s">
        <v>313</v>
      </c>
      <c r="C99" s="154">
        <f>SUM(C100:C104)</f>
        <v>197856</v>
      </c>
      <c r="D99" s="154">
        <f t="shared" ref="D99:E99" si="17">SUM(D100:D104)</f>
        <v>287919</v>
      </c>
      <c r="E99" s="154">
        <f t="shared" si="17"/>
        <v>266191</v>
      </c>
      <c r="F99" s="335" t="s">
        <v>450</v>
      </c>
    </row>
    <row r="100" spans="1:9" ht="12" customHeight="1" x14ac:dyDescent="0.25">
      <c r="A100" s="121" t="s">
        <v>64</v>
      </c>
      <c r="B100" s="114" t="s">
        <v>34</v>
      </c>
      <c r="C100" s="258">
        <v>102487</v>
      </c>
      <c r="D100" s="258">
        <v>148814</v>
      </c>
      <c r="E100" s="258">
        <v>143575</v>
      </c>
      <c r="F100" s="335" t="s">
        <v>451</v>
      </c>
      <c r="I100" s="427"/>
    </row>
    <row r="101" spans="1:9" ht="12" customHeight="1" x14ac:dyDescent="0.25">
      <c r="A101" s="118" t="s">
        <v>65</v>
      </c>
      <c r="B101" s="112" t="s">
        <v>120</v>
      </c>
      <c r="C101" s="259">
        <v>27671</v>
      </c>
      <c r="D101" s="259">
        <v>34419</v>
      </c>
      <c r="E101" s="259">
        <v>33746</v>
      </c>
      <c r="F101" s="335" t="s">
        <v>452</v>
      </c>
      <c r="I101" s="427"/>
    </row>
    <row r="102" spans="1:9" ht="12" customHeight="1" x14ac:dyDescent="0.25">
      <c r="A102" s="118" t="s">
        <v>66</v>
      </c>
      <c r="B102" s="112" t="s">
        <v>91</v>
      </c>
      <c r="C102" s="261">
        <v>49917</v>
      </c>
      <c r="D102" s="261">
        <v>80120</v>
      </c>
      <c r="E102" s="261">
        <v>67618</v>
      </c>
      <c r="F102" s="335" t="s">
        <v>453</v>
      </c>
      <c r="I102" s="427"/>
    </row>
    <row r="103" spans="1:9" ht="12" customHeight="1" x14ac:dyDescent="0.25">
      <c r="A103" s="118" t="s">
        <v>67</v>
      </c>
      <c r="B103" s="115" t="s">
        <v>121</v>
      </c>
      <c r="C103" s="261">
        <v>8100</v>
      </c>
      <c r="D103" s="261">
        <v>9291</v>
      </c>
      <c r="E103" s="261">
        <v>6152</v>
      </c>
      <c r="F103" s="335" t="s">
        <v>454</v>
      </c>
    </row>
    <row r="104" spans="1:9" ht="12" customHeight="1" x14ac:dyDescent="0.25">
      <c r="A104" s="118" t="s">
        <v>76</v>
      </c>
      <c r="B104" s="123" t="s">
        <v>122</v>
      </c>
      <c r="C104" s="261">
        <v>9681</v>
      </c>
      <c r="D104" s="261">
        <v>15275</v>
      </c>
      <c r="E104" s="261">
        <v>15100</v>
      </c>
      <c r="F104" s="335" t="s">
        <v>455</v>
      </c>
    </row>
    <row r="105" spans="1:9" ht="12" customHeight="1" x14ac:dyDescent="0.25">
      <c r="A105" s="118" t="s">
        <v>68</v>
      </c>
      <c r="B105" s="112" t="s">
        <v>314</v>
      </c>
      <c r="C105" s="261">
        <v>0</v>
      </c>
      <c r="D105" s="261">
        <v>4262</v>
      </c>
      <c r="E105" s="261">
        <v>4262</v>
      </c>
      <c r="F105" s="335" t="s">
        <v>456</v>
      </c>
    </row>
    <row r="106" spans="1:9" ht="12" customHeight="1" x14ac:dyDescent="0.25">
      <c r="A106" s="118" t="s">
        <v>69</v>
      </c>
      <c r="B106" s="135" t="s">
        <v>315</v>
      </c>
      <c r="C106" s="158">
        <v>0</v>
      </c>
      <c r="D106" s="158">
        <v>0</v>
      </c>
      <c r="E106" s="141">
        <v>0</v>
      </c>
      <c r="F106" s="335" t="s">
        <v>457</v>
      </c>
    </row>
    <row r="107" spans="1:9" ht="12" customHeight="1" x14ac:dyDescent="0.25">
      <c r="A107" s="118" t="s">
        <v>77</v>
      </c>
      <c r="B107" s="136" t="s">
        <v>316</v>
      </c>
      <c r="C107" s="158">
        <v>0</v>
      </c>
      <c r="D107" s="158">
        <v>0</v>
      </c>
      <c r="E107" s="141">
        <v>0</v>
      </c>
      <c r="F107" s="335" t="s">
        <v>458</v>
      </c>
    </row>
    <row r="108" spans="1:9" ht="17.25" customHeight="1" x14ac:dyDescent="0.25">
      <c r="A108" s="118" t="s">
        <v>78</v>
      </c>
      <c r="B108" s="136" t="s">
        <v>317</v>
      </c>
      <c r="C108" s="158"/>
      <c r="D108" s="158">
        <v>0</v>
      </c>
      <c r="E108" s="141">
        <v>0</v>
      </c>
      <c r="F108" s="335" t="s">
        <v>459</v>
      </c>
    </row>
    <row r="109" spans="1:9" ht="12" customHeight="1" x14ac:dyDescent="0.25">
      <c r="A109" s="118" t="s">
        <v>79</v>
      </c>
      <c r="B109" s="135" t="s">
        <v>318</v>
      </c>
      <c r="C109" s="261">
        <v>3183</v>
      </c>
      <c r="D109" s="261">
        <v>3183</v>
      </c>
      <c r="E109" s="261">
        <v>3183</v>
      </c>
      <c r="F109" s="335" t="s">
        <v>460</v>
      </c>
    </row>
    <row r="110" spans="1:9" ht="12" customHeight="1" x14ac:dyDescent="0.25">
      <c r="A110" s="118" t="s">
        <v>80</v>
      </c>
      <c r="B110" s="135" t="s">
        <v>319</v>
      </c>
      <c r="C110" s="261">
        <v>0</v>
      </c>
      <c r="D110" s="261">
        <v>0</v>
      </c>
      <c r="E110" s="261">
        <v>0</v>
      </c>
      <c r="F110" s="335" t="s">
        <v>461</v>
      </c>
    </row>
    <row r="111" spans="1:9" ht="12" customHeight="1" x14ac:dyDescent="0.25">
      <c r="A111" s="118" t="s">
        <v>82</v>
      </c>
      <c r="B111" s="136" t="s">
        <v>320</v>
      </c>
      <c r="C111" s="261">
        <v>1800</v>
      </c>
      <c r="D111" s="261">
        <v>2660</v>
      </c>
      <c r="E111" s="261">
        <v>2554</v>
      </c>
      <c r="F111" s="335" t="s">
        <v>462</v>
      </c>
    </row>
    <row r="112" spans="1:9" ht="12" customHeight="1" x14ac:dyDescent="0.25">
      <c r="A112" s="117" t="s">
        <v>123</v>
      </c>
      <c r="B112" s="137" t="s">
        <v>321</v>
      </c>
      <c r="C112" s="261">
        <v>0</v>
      </c>
      <c r="D112" s="261">
        <v>0</v>
      </c>
      <c r="E112" s="261">
        <v>0</v>
      </c>
      <c r="F112" s="335" t="s">
        <v>463</v>
      </c>
    </row>
    <row r="113" spans="1:9" ht="12" customHeight="1" x14ac:dyDescent="0.25">
      <c r="A113" s="118" t="s">
        <v>322</v>
      </c>
      <c r="B113" s="137" t="s">
        <v>323</v>
      </c>
      <c r="C113" s="261">
        <v>0</v>
      </c>
      <c r="D113" s="261">
        <v>0</v>
      </c>
      <c r="E113" s="261">
        <v>0</v>
      </c>
      <c r="F113" s="335" t="s">
        <v>464</v>
      </c>
    </row>
    <row r="114" spans="1:9" ht="12" customHeight="1" thickBot="1" x14ac:dyDescent="0.3">
      <c r="A114" s="122" t="s">
        <v>324</v>
      </c>
      <c r="B114" s="138" t="s">
        <v>325</v>
      </c>
      <c r="C114" s="263">
        <v>4698</v>
      </c>
      <c r="D114" s="263">
        <v>5170</v>
      </c>
      <c r="E114" s="263">
        <v>5102</v>
      </c>
      <c r="F114" s="335" t="s">
        <v>465</v>
      </c>
    </row>
    <row r="115" spans="1:9" ht="12" customHeight="1" thickBot="1" x14ac:dyDescent="0.3">
      <c r="A115" s="124" t="s">
        <v>6</v>
      </c>
      <c r="B115" s="127" t="s">
        <v>326</v>
      </c>
      <c r="C115" s="155">
        <f>SUM(C116:C120)-C117-C119</f>
        <v>95595</v>
      </c>
      <c r="D115" s="155">
        <f t="shared" ref="D115:E115" si="18">SUM(D116:D120)-D117-D119</f>
        <v>128932</v>
      </c>
      <c r="E115" s="155">
        <f t="shared" si="18"/>
        <v>113021</v>
      </c>
      <c r="F115" s="335" t="s">
        <v>466</v>
      </c>
    </row>
    <row r="116" spans="1:9" ht="12" customHeight="1" x14ac:dyDescent="0.25">
      <c r="A116" s="119" t="s">
        <v>70</v>
      </c>
      <c r="B116" s="112" t="s">
        <v>143</v>
      </c>
      <c r="C116" s="260">
        <v>48845</v>
      </c>
      <c r="D116" s="260">
        <v>63011</v>
      </c>
      <c r="E116" s="260">
        <v>62098</v>
      </c>
      <c r="F116" s="335" t="s">
        <v>467</v>
      </c>
      <c r="I116" s="427"/>
    </row>
    <row r="117" spans="1:9" ht="12" customHeight="1" x14ac:dyDescent="0.25">
      <c r="A117" s="119" t="s">
        <v>71</v>
      </c>
      <c r="B117" s="364" t="s">
        <v>327</v>
      </c>
      <c r="C117" s="260"/>
      <c r="D117" s="260"/>
      <c r="E117" s="260"/>
      <c r="F117" s="335" t="s">
        <v>468</v>
      </c>
      <c r="I117" s="427"/>
    </row>
    <row r="118" spans="1:9" x14ac:dyDescent="0.25">
      <c r="A118" s="119" t="s">
        <v>72</v>
      </c>
      <c r="B118" s="116" t="s">
        <v>124</v>
      </c>
      <c r="C118" s="259">
        <v>8000</v>
      </c>
      <c r="D118" s="259">
        <v>27171</v>
      </c>
      <c r="E118" s="259">
        <v>12173</v>
      </c>
      <c r="F118" s="335" t="s">
        <v>469</v>
      </c>
    </row>
    <row r="119" spans="1:9" ht="12" customHeight="1" x14ac:dyDescent="0.25">
      <c r="A119" s="119" t="s">
        <v>73</v>
      </c>
      <c r="B119" s="364" t="s">
        <v>328</v>
      </c>
      <c r="C119" s="139">
        <v>0</v>
      </c>
      <c r="D119" s="139">
        <v>0</v>
      </c>
      <c r="E119" s="139">
        <v>0</v>
      </c>
      <c r="F119" s="335" t="s">
        <v>470</v>
      </c>
    </row>
    <row r="120" spans="1:9" ht="12" customHeight="1" x14ac:dyDescent="0.25">
      <c r="A120" s="119" t="s">
        <v>74</v>
      </c>
      <c r="B120" s="147" t="s">
        <v>146</v>
      </c>
      <c r="C120" s="139">
        <v>38750</v>
      </c>
      <c r="D120" s="139">
        <v>38750</v>
      </c>
      <c r="E120" s="139">
        <v>38750</v>
      </c>
      <c r="F120" s="335" t="s">
        <v>471</v>
      </c>
    </row>
    <row r="121" spans="1:9" ht="12" customHeight="1" x14ac:dyDescent="0.25">
      <c r="A121" s="119" t="s">
        <v>81</v>
      </c>
      <c r="B121" s="146" t="s">
        <v>329</v>
      </c>
      <c r="C121" s="139">
        <v>0</v>
      </c>
      <c r="D121" s="139">
        <v>0</v>
      </c>
      <c r="E121" s="139">
        <v>0</v>
      </c>
      <c r="F121" s="335" t="s">
        <v>472</v>
      </c>
    </row>
    <row r="122" spans="1:9" ht="9" customHeight="1" x14ac:dyDescent="0.25">
      <c r="A122" s="119" t="s">
        <v>83</v>
      </c>
      <c r="B122" s="162" t="s">
        <v>330</v>
      </c>
      <c r="C122" s="139">
        <v>0</v>
      </c>
      <c r="D122" s="139">
        <v>0</v>
      </c>
      <c r="E122" s="139">
        <v>0</v>
      </c>
      <c r="F122" s="335" t="s">
        <v>473</v>
      </c>
    </row>
    <row r="123" spans="1:9" ht="16.5" customHeight="1" x14ac:dyDescent="0.25">
      <c r="A123" s="119" t="s">
        <v>125</v>
      </c>
      <c r="B123" s="136" t="s">
        <v>565</v>
      </c>
      <c r="C123" s="139">
        <v>38750</v>
      </c>
      <c r="D123" s="139">
        <v>38750</v>
      </c>
      <c r="E123" s="139">
        <v>38750</v>
      </c>
      <c r="F123" s="335" t="s">
        <v>474</v>
      </c>
    </row>
    <row r="124" spans="1:9" ht="12" customHeight="1" x14ac:dyDescent="0.25">
      <c r="A124" s="119" t="s">
        <v>126</v>
      </c>
      <c r="B124" s="136" t="s">
        <v>331</v>
      </c>
      <c r="C124" s="139">
        <v>0</v>
      </c>
      <c r="D124" s="139"/>
      <c r="E124" s="139"/>
      <c r="F124" s="335" t="s">
        <v>475</v>
      </c>
    </row>
    <row r="125" spans="1:9" ht="12" customHeight="1" x14ac:dyDescent="0.25">
      <c r="A125" s="119" t="s">
        <v>127</v>
      </c>
      <c r="B125" s="136" t="s">
        <v>332</v>
      </c>
      <c r="C125" s="139">
        <v>0</v>
      </c>
      <c r="D125" s="139">
        <v>0</v>
      </c>
      <c r="E125" s="139">
        <v>0</v>
      </c>
      <c r="F125" s="335" t="s">
        <v>476</v>
      </c>
    </row>
    <row r="126" spans="1:9" s="181" customFormat="1" ht="12" customHeight="1" x14ac:dyDescent="0.25">
      <c r="A126" s="119" t="s">
        <v>333</v>
      </c>
      <c r="B126" s="136" t="s">
        <v>320</v>
      </c>
      <c r="C126" s="139"/>
      <c r="D126" s="139"/>
      <c r="E126" s="139"/>
      <c r="F126" s="335" t="s">
        <v>477</v>
      </c>
    </row>
    <row r="127" spans="1:9" ht="12" customHeight="1" x14ac:dyDescent="0.25">
      <c r="A127" s="119" t="s">
        <v>334</v>
      </c>
      <c r="B127" s="136" t="s">
        <v>335</v>
      </c>
      <c r="C127" s="139"/>
      <c r="D127" s="139"/>
      <c r="E127" s="139"/>
      <c r="F127" s="335" t="s">
        <v>478</v>
      </c>
    </row>
    <row r="128" spans="1:9" ht="12" customHeight="1" thickBot="1" x14ac:dyDescent="0.3">
      <c r="A128" s="117" t="s">
        <v>336</v>
      </c>
      <c r="B128" s="136" t="s">
        <v>337</v>
      </c>
      <c r="C128" s="141">
        <v>0</v>
      </c>
      <c r="D128" s="141">
        <v>0</v>
      </c>
      <c r="E128" s="141">
        <v>0</v>
      </c>
      <c r="F128" s="335" t="s">
        <v>479</v>
      </c>
    </row>
    <row r="129" spans="1:7" ht="12" customHeight="1" thickBot="1" x14ac:dyDescent="0.3">
      <c r="A129" s="124" t="s">
        <v>7</v>
      </c>
      <c r="B129" s="132" t="s">
        <v>338</v>
      </c>
      <c r="C129" s="155">
        <f>SUM(C130:C131)</f>
        <v>21421</v>
      </c>
      <c r="D129" s="155">
        <f t="shared" ref="D129:E129" si="19">SUM(D130:D131)</f>
        <v>13622</v>
      </c>
      <c r="E129" s="155">
        <f t="shared" si="19"/>
        <v>0</v>
      </c>
      <c r="F129" s="335" t="s">
        <v>480</v>
      </c>
    </row>
    <row r="130" spans="1:7" ht="12" customHeight="1" x14ac:dyDescent="0.25">
      <c r="A130" s="119" t="s">
        <v>53</v>
      </c>
      <c r="B130" s="113" t="s">
        <v>44</v>
      </c>
      <c r="C130" s="260">
        <v>21421</v>
      </c>
      <c r="D130" s="260">
        <v>13622</v>
      </c>
      <c r="E130" s="140">
        <v>0</v>
      </c>
      <c r="F130" s="335" t="s">
        <v>481</v>
      </c>
    </row>
    <row r="131" spans="1:7" ht="12" customHeight="1" thickBot="1" x14ac:dyDescent="0.3">
      <c r="A131" s="120" t="s">
        <v>54</v>
      </c>
      <c r="B131" s="116" t="s">
        <v>45</v>
      </c>
      <c r="C131" s="158"/>
      <c r="D131" s="158"/>
      <c r="E131" s="141">
        <v>0</v>
      </c>
      <c r="F131" s="335" t="s">
        <v>482</v>
      </c>
    </row>
    <row r="132" spans="1:7" ht="12" customHeight="1" thickBot="1" x14ac:dyDescent="0.3">
      <c r="A132" s="124" t="s">
        <v>8</v>
      </c>
      <c r="B132" s="132" t="s">
        <v>339</v>
      </c>
      <c r="C132" s="155">
        <f>C99+C115+C129</f>
        <v>314872</v>
      </c>
      <c r="D132" s="155">
        <f t="shared" ref="D132:F132" si="20">D99+D115+D129</f>
        <v>430473</v>
      </c>
      <c r="E132" s="155">
        <f>E99+E115+E129</f>
        <v>379212</v>
      </c>
      <c r="F132" s="155">
        <f t="shared" si="20"/>
        <v>49</v>
      </c>
    </row>
    <row r="133" spans="1:7" ht="12" customHeight="1" thickBot="1" x14ac:dyDescent="0.3">
      <c r="A133" s="124" t="s">
        <v>9</v>
      </c>
      <c r="B133" s="132" t="s">
        <v>340</v>
      </c>
      <c r="C133" s="155">
        <f>SUM(C134:C136)</f>
        <v>0</v>
      </c>
      <c r="D133" s="155">
        <f t="shared" ref="D133:E133" si="21">SUM(D134:D136)</f>
        <v>0</v>
      </c>
      <c r="E133" s="155">
        <f t="shared" si="21"/>
        <v>0</v>
      </c>
      <c r="F133" s="335" t="s">
        <v>484</v>
      </c>
    </row>
    <row r="134" spans="1:7" ht="12" customHeight="1" x14ac:dyDescent="0.25">
      <c r="A134" s="119" t="s">
        <v>57</v>
      </c>
      <c r="B134" s="113" t="s">
        <v>341</v>
      </c>
      <c r="C134" s="156"/>
      <c r="D134" s="156">
        <v>0</v>
      </c>
      <c r="E134" s="139">
        <v>0</v>
      </c>
      <c r="F134" s="335" t="s">
        <v>485</v>
      </c>
    </row>
    <row r="135" spans="1:7" ht="12" customHeight="1" x14ac:dyDescent="0.25">
      <c r="A135" s="119" t="s">
        <v>58</v>
      </c>
      <c r="B135" s="113" t="s">
        <v>342</v>
      </c>
      <c r="C135" s="156">
        <v>0</v>
      </c>
      <c r="D135" s="156">
        <v>0</v>
      </c>
      <c r="E135" s="139">
        <v>0</v>
      </c>
      <c r="F135" s="335" t="s">
        <v>486</v>
      </c>
    </row>
    <row r="136" spans="1:7" ht="12" customHeight="1" thickBot="1" x14ac:dyDescent="0.3">
      <c r="A136" s="117" t="s">
        <v>59</v>
      </c>
      <c r="B136" s="111" t="s">
        <v>343</v>
      </c>
      <c r="C136" s="156">
        <v>0</v>
      </c>
      <c r="D136" s="156"/>
      <c r="E136" s="139"/>
      <c r="F136" s="335" t="s">
        <v>487</v>
      </c>
    </row>
    <row r="137" spans="1:7" ht="12" customHeight="1" thickBot="1" x14ac:dyDescent="0.3">
      <c r="A137" s="124" t="s">
        <v>10</v>
      </c>
      <c r="B137" s="132" t="s">
        <v>344</v>
      </c>
      <c r="C137" s="155"/>
      <c r="D137" s="155"/>
      <c r="E137" s="155"/>
      <c r="F137" s="335" t="s">
        <v>488</v>
      </c>
    </row>
    <row r="138" spans="1:7" ht="12" customHeight="1" thickBot="1" x14ac:dyDescent="0.3">
      <c r="A138" s="124" t="s">
        <v>11</v>
      </c>
      <c r="B138" s="132" t="s">
        <v>349</v>
      </c>
      <c r="C138" s="161">
        <f>SUM(C139:C142)</f>
        <v>3170</v>
      </c>
      <c r="D138" s="161">
        <f t="shared" ref="D138:E138" si="22">SUM(D139:D142)</f>
        <v>3170</v>
      </c>
      <c r="E138" s="161">
        <f t="shared" si="22"/>
        <v>73327</v>
      </c>
      <c r="F138" s="335" t="s">
        <v>493</v>
      </c>
    </row>
    <row r="139" spans="1:7" ht="12" customHeight="1" x14ac:dyDescent="0.25">
      <c r="A139" s="119" t="s">
        <v>62</v>
      </c>
      <c r="B139" s="113" t="s">
        <v>350</v>
      </c>
      <c r="C139" s="156">
        <v>0</v>
      </c>
      <c r="D139" s="156">
        <v>0</v>
      </c>
      <c r="E139" s="139">
        <v>0</v>
      </c>
      <c r="F139" s="335" t="s">
        <v>494</v>
      </c>
    </row>
    <row r="140" spans="1:7" ht="12" customHeight="1" x14ac:dyDescent="0.25">
      <c r="A140" s="119" t="s">
        <v>63</v>
      </c>
      <c r="B140" s="113" t="s">
        <v>351</v>
      </c>
      <c r="C140" s="156">
        <v>3170</v>
      </c>
      <c r="D140" s="156">
        <v>3170</v>
      </c>
      <c r="E140" s="139">
        <v>3170</v>
      </c>
      <c r="F140" s="335" t="s">
        <v>495</v>
      </c>
    </row>
    <row r="141" spans="1:7" ht="12" customHeight="1" x14ac:dyDescent="0.25">
      <c r="A141" s="119" t="s">
        <v>250</v>
      </c>
      <c r="B141" s="113" t="s">
        <v>352</v>
      </c>
      <c r="C141" s="156">
        <v>0</v>
      </c>
      <c r="D141" s="156"/>
      <c r="E141" s="139">
        <v>70157</v>
      </c>
      <c r="F141" s="335" t="s">
        <v>496</v>
      </c>
    </row>
    <row r="142" spans="1:7" ht="12" customHeight="1" thickBot="1" x14ac:dyDescent="0.3">
      <c r="A142" s="117" t="s">
        <v>252</v>
      </c>
      <c r="B142" s="111" t="s">
        <v>353</v>
      </c>
      <c r="C142" s="156">
        <v>0</v>
      </c>
      <c r="D142" s="156">
        <v>0</v>
      </c>
      <c r="E142" s="139">
        <v>0</v>
      </c>
      <c r="F142" s="335" t="s">
        <v>497</v>
      </c>
    </row>
    <row r="143" spans="1:7" ht="15" customHeight="1" thickBot="1" x14ac:dyDescent="0.3">
      <c r="A143" s="124" t="s">
        <v>12</v>
      </c>
      <c r="B143" s="132" t="s">
        <v>354</v>
      </c>
      <c r="C143" s="71"/>
      <c r="D143" s="71"/>
      <c r="E143" s="71"/>
      <c r="F143" s="335" t="s">
        <v>498</v>
      </c>
      <c r="G143" s="172"/>
    </row>
    <row r="144" spans="1:7" ht="11.25" customHeight="1" thickBot="1" x14ac:dyDescent="0.3">
      <c r="A144" s="124" t="s">
        <v>13</v>
      </c>
      <c r="B144" s="132" t="s">
        <v>359</v>
      </c>
      <c r="C144" s="110">
        <f>C133+C137+C138+C143</f>
        <v>3170</v>
      </c>
      <c r="D144" s="110">
        <f>D133+D137+D138+D143</f>
        <v>3170</v>
      </c>
      <c r="E144" s="110">
        <f>E133+E137+E138+E143</f>
        <v>73327</v>
      </c>
      <c r="F144" s="335" t="s">
        <v>503</v>
      </c>
    </row>
    <row r="145" spans="1:6" ht="11.25" customHeight="1" thickBot="1" x14ac:dyDescent="0.3">
      <c r="A145" s="148" t="s">
        <v>14</v>
      </c>
      <c r="B145" s="151" t="s">
        <v>360</v>
      </c>
      <c r="C145" s="110">
        <f>C132+C144</f>
        <v>318042</v>
      </c>
      <c r="D145" s="110">
        <f t="shared" ref="D145:E145" si="23">D132+D144</f>
        <v>433643</v>
      </c>
      <c r="E145" s="110">
        <f t="shared" si="23"/>
        <v>452539</v>
      </c>
      <c r="F145" s="335"/>
    </row>
    <row r="146" spans="1:6" ht="11.25" customHeight="1" thickBot="1" x14ac:dyDescent="0.3">
      <c r="A146" s="289" t="s">
        <v>15</v>
      </c>
      <c r="B146" s="353" t="s">
        <v>535</v>
      </c>
      <c r="C146" s="110"/>
      <c r="D146" s="110"/>
      <c r="E146" s="277"/>
      <c r="F146" s="335"/>
    </row>
    <row r="147" spans="1:6" ht="11.25" customHeight="1" thickBot="1" x14ac:dyDescent="0.3">
      <c r="A147" s="289" t="s">
        <v>16</v>
      </c>
      <c r="B147" s="353" t="s">
        <v>536</v>
      </c>
      <c r="C147" s="110">
        <f>SUM(C145:C146)</f>
        <v>318042</v>
      </c>
      <c r="D147" s="110">
        <f t="shared" ref="D147:E147" si="24">SUM(D145:D146)</f>
        <v>433643</v>
      </c>
      <c r="E147" s="277">
        <f t="shared" si="24"/>
        <v>452539</v>
      </c>
      <c r="F147" s="335"/>
    </row>
    <row r="148" spans="1:6" ht="12" customHeight="1" x14ac:dyDescent="0.25">
      <c r="A148" s="354"/>
      <c r="B148" s="355"/>
      <c r="C148" s="356"/>
      <c r="D148" s="356"/>
      <c r="E148" s="357"/>
      <c r="F148" s="335" t="s">
        <v>504</v>
      </c>
    </row>
    <row r="150" spans="1:6" ht="18.75" customHeight="1" x14ac:dyDescent="0.25">
      <c r="A150" s="497" t="s">
        <v>361</v>
      </c>
      <c r="B150" s="497"/>
      <c r="C150" s="497"/>
      <c r="D150" s="497"/>
      <c r="E150" s="497"/>
    </row>
    <row r="151" spans="1:6" ht="13.5" customHeight="1" thickBot="1" x14ac:dyDescent="0.3">
      <c r="A151" s="134" t="s">
        <v>103</v>
      </c>
      <c r="B151" s="134"/>
      <c r="C151" s="163"/>
      <c r="E151" s="150" t="s">
        <v>144</v>
      </c>
    </row>
    <row r="152" spans="1:6" ht="21.75" thickBot="1" x14ac:dyDescent="0.3">
      <c r="A152" s="124">
        <v>1</v>
      </c>
      <c r="B152" s="127" t="s">
        <v>362</v>
      </c>
      <c r="C152" s="149">
        <f>+C68-C132</f>
        <v>-44314</v>
      </c>
      <c r="D152" s="149">
        <f>+D68-D132</f>
        <v>-44314</v>
      </c>
      <c r="E152" s="149">
        <f>+E68-E132</f>
        <v>6758</v>
      </c>
    </row>
    <row r="153" spans="1:6" ht="21.75" thickBot="1" x14ac:dyDescent="0.3">
      <c r="A153" s="124" t="s">
        <v>6</v>
      </c>
      <c r="B153" s="127" t="s">
        <v>363</v>
      </c>
      <c r="C153" s="149">
        <f>+C91-C144</f>
        <v>44314</v>
      </c>
      <c r="D153" s="149">
        <f>+D91-D144</f>
        <v>44314</v>
      </c>
      <c r="E153" s="149">
        <f>+E91-E144</f>
        <v>10308</v>
      </c>
    </row>
    <row r="154" spans="1:6" ht="7.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12">
    <mergeCell ref="A7:F7"/>
    <mergeCell ref="A3:E3"/>
    <mergeCell ref="A4:E4"/>
    <mergeCell ref="A5:E5"/>
    <mergeCell ref="A150:E150"/>
    <mergeCell ref="C96:E96"/>
    <mergeCell ref="B96:B97"/>
    <mergeCell ref="A96:A97"/>
    <mergeCell ref="A9:A10"/>
    <mergeCell ref="A94:E94"/>
    <mergeCell ref="C9:E9"/>
    <mergeCell ref="B9:B10"/>
  </mergeCells>
  <phoneticPr fontId="0" type="noConversion"/>
  <printOptions horizontalCentered="1"/>
  <pageMargins left="0" right="0" top="1.4566929133858268" bottom="0" header="0" footer="0"/>
  <pageSetup paperSize="9" orientation="portrait" r:id="rId1"/>
  <headerFooter alignWithMargins="0"/>
  <rowBreaks count="1" manualBreakCount="1">
    <brk id="93" min="1" max="9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48"/>
  <sheetViews>
    <sheetView zoomScaleSheetLayoutView="145" workbookViewId="0">
      <selection activeCell="A7" sqref="A7:E60"/>
    </sheetView>
  </sheetViews>
  <sheetFormatPr defaultRowHeight="12.75" x14ac:dyDescent="0.2"/>
  <cols>
    <col min="1" max="1" width="10.1640625" style="310" customWidth="1"/>
    <col min="2" max="2" width="61" style="16" customWidth="1"/>
    <col min="3" max="3" width="13.33203125" style="16" customWidth="1"/>
    <col min="4" max="4" width="13.1640625" style="16" customWidth="1"/>
    <col min="5" max="5" width="13.33203125" style="16" customWidth="1"/>
    <col min="6" max="6" width="0" style="339" hidden="1" customWidth="1"/>
    <col min="7" max="16384" width="9.33203125" style="16"/>
  </cols>
  <sheetData>
    <row r="1" spans="1:9" x14ac:dyDescent="0.2">
      <c r="D1" s="557" t="s">
        <v>548</v>
      </c>
      <c r="E1" s="557"/>
    </row>
    <row r="2" spans="1:9" ht="16.5" customHeight="1" x14ac:dyDescent="0.2">
      <c r="A2" s="521" t="s">
        <v>558</v>
      </c>
      <c r="B2" s="521"/>
      <c r="C2" s="521"/>
      <c r="D2" s="521"/>
      <c r="E2" s="521"/>
      <c r="F2" s="358"/>
      <c r="G2" s="358"/>
      <c r="H2" s="358"/>
      <c r="I2" s="358"/>
    </row>
    <row r="3" spans="1:9" s="245" customFormat="1" ht="15.75" customHeight="1" thickBot="1" x14ac:dyDescent="0.25">
      <c r="A3" s="244"/>
      <c r="B3" s="246"/>
      <c r="C3" s="291"/>
      <c r="D3" s="291"/>
      <c r="E3" s="333"/>
      <c r="F3" s="342"/>
    </row>
    <row r="4" spans="1:9" s="292" customFormat="1" ht="21" customHeight="1" x14ac:dyDescent="0.2">
      <c r="A4" s="348" t="s">
        <v>134</v>
      </c>
      <c r="B4" s="561" t="s">
        <v>537</v>
      </c>
      <c r="C4" s="562"/>
      <c r="D4" s="563"/>
      <c r="E4" s="314" t="s">
        <v>47</v>
      </c>
      <c r="F4" s="343"/>
    </row>
    <row r="5" spans="1:9" s="292" customFormat="1" ht="24.75" customHeight="1" thickBot="1" x14ac:dyDescent="0.25">
      <c r="A5" s="290" t="s">
        <v>133</v>
      </c>
      <c r="B5" s="558" t="s">
        <v>641</v>
      </c>
      <c r="C5" s="564"/>
      <c r="D5" s="565"/>
      <c r="E5" s="315" t="s">
        <v>38</v>
      </c>
      <c r="F5" s="343"/>
    </row>
    <row r="6" spans="1:9" s="293" customFormat="1" ht="15.95" customHeight="1" thickBot="1" x14ac:dyDescent="0.3">
      <c r="A6" s="247"/>
      <c r="B6" s="247"/>
      <c r="C6" s="248"/>
      <c r="D6" s="248"/>
      <c r="E6" s="248" t="s">
        <v>39</v>
      </c>
      <c r="F6" s="344"/>
    </row>
    <row r="7" spans="1:9" ht="24.75" thickBot="1" x14ac:dyDescent="0.25">
      <c r="A7" s="103" t="s">
        <v>135</v>
      </c>
      <c r="B7" s="104" t="s">
        <v>40</v>
      </c>
      <c r="C7" s="70" t="s">
        <v>165</v>
      </c>
      <c r="D7" s="70" t="s">
        <v>169</v>
      </c>
      <c r="E7" s="249" t="s">
        <v>170</v>
      </c>
    </row>
    <row r="8" spans="1:9" s="294" customFormat="1" ht="12.95" customHeight="1" thickBot="1" x14ac:dyDescent="0.25">
      <c r="A8" s="242" t="s">
        <v>307</v>
      </c>
      <c r="B8" s="243" t="s">
        <v>308</v>
      </c>
      <c r="C8" s="243" t="s">
        <v>309</v>
      </c>
      <c r="D8" s="81" t="s">
        <v>310</v>
      </c>
      <c r="E8" s="79" t="s">
        <v>311</v>
      </c>
      <c r="F8" s="345"/>
    </row>
    <row r="9" spans="1:9" s="294" customFormat="1" ht="15.95" customHeight="1" thickBot="1" x14ac:dyDescent="0.25">
      <c r="A9" s="554" t="s">
        <v>41</v>
      </c>
      <c r="B9" s="555"/>
      <c r="C9" s="555"/>
      <c r="D9" s="555"/>
      <c r="E9" s="556"/>
      <c r="F9" s="345"/>
    </row>
    <row r="10" spans="1:9" s="268" customFormat="1" ht="12" customHeight="1" thickBot="1" x14ac:dyDescent="0.25">
      <c r="A10" s="242" t="s">
        <v>5</v>
      </c>
      <c r="B10" s="306" t="s">
        <v>409</v>
      </c>
      <c r="C10" s="189">
        <v>0</v>
      </c>
      <c r="D10" s="326">
        <v>0</v>
      </c>
      <c r="E10" s="312">
        <v>0</v>
      </c>
      <c r="F10" s="345" t="s">
        <v>450</v>
      </c>
    </row>
    <row r="11" spans="1:9" s="268" customFormat="1" ht="12" customHeight="1" x14ac:dyDescent="0.2">
      <c r="A11" s="316" t="s">
        <v>64</v>
      </c>
      <c r="B11" s="114" t="s">
        <v>226</v>
      </c>
      <c r="C11" s="75">
        <v>0</v>
      </c>
      <c r="D11" s="327">
        <v>0</v>
      </c>
      <c r="E11" s="301">
        <v>0</v>
      </c>
      <c r="F11" s="345" t="s">
        <v>451</v>
      </c>
    </row>
    <row r="12" spans="1:9" s="268" customFormat="1" ht="12" customHeight="1" x14ac:dyDescent="0.2">
      <c r="A12" s="317" t="s">
        <v>65</v>
      </c>
      <c r="B12" s="112" t="s">
        <v>227</v>
      </c>
      <c r="C12" s="186"/>
      <c r="D12" s="328"/>
      <c r="E12" s="84"/>
      <c r="F12" s="345" t="s">
        <v>452</v>
      </c>
    </row>
    <row r="13" spans="1:9" s="268" customFormat="1" ht="12" customHeight="1" x14ac:dyDescent="0.2">
      <c r="A13" s="317" t="s">
        <v>66</v>
      </c>
      <c r="B13" s="112" t="s">
        <v>228</v>
      </c>
      <c r="C13" s="186"/>
      <c r="D13" s="328"/>
      <c r="E13" s="84"/>
      <c r="F13" s="345" t="s">
        <v>453</v>
      </c>
    </row>
    <row r="14" spans="1:9" s="268" customFormat="1" ht="12" customHeight="1" x14ac:dyDescent="0.2">
      <c r="A14" s="317" t="s">
        <v>67</v>
      </c>
      <c r="B14" s="112" t="s">
        <v>229</v>
      </c>
      <c r="C14" s="186"/>
      <c r="D14" s="328"/>
      <c r="E14" s="84"/>
      <c r="F14" s="345" t="s">
        <v>454</v>
      </c>
    </row>
    <row r="15" spans="1:9" s="268" customFormat="1" ht="12" customHeight="1" x14ac:dyDescent="0.2">
      <c r="A15" s="317" t="s">
        <v>98</v>
      </c>
      <c r="B15" s="112" t="s">
        <v>230</v>
      </c>
      <c r="C15" s="186"/>
      <c r="D15" s="328"/>
      <c r="E15" s="84"/>
      <c r="F15" s="345" t="s">
        <v>455</v>
      </c>
    </row>
    <row r="16" spans="1:9" s="268" customFormat="1" ht="12" customHeight="1" x14ac:dyDescent="0.2">
      <c r="A16" s="317" t="s">
        <v>68</v>
      </c>
      <c r="B16" s="112" t="s">
        <v>410</v>
      </c>
      <c r="C16" s="186"/>
      <c r="D16" s="328"/>
      <c r="E16" s="84"/>
      <c r="F16" s="345" t="s">
        <v>456</v>
      </c>
    </row>
    <row r="17" spans="1:6" s="295" customFormat="1" ht="12" customHeight="1" x14ac:dyDescent="0.2">
      <c r="A17" s="317" t="s">
        <v>69</v>
      </c>
      <c r="B17" s="111" t="s">
        <v>411</v>
      </c>
      <c r="C17" s="186"/>
      <c r="D17" s="328"/>
      <c r="E17" s="84"/>
      <c r="F17" s="345" t="s">
        <v>457</v>
      </c>
    </row>
    <row r="18" spans="1:6" s="295" customFormat="1" ht="12" customHeight="1" x14ac:dyDescent="0.2">
      <c r="A18" s="317" t="s">
        <v>77</v>
      </c>
      <c r="B18" s="112" t="s">
        <v>233</v>
      </c>
      <c r="C18" s="76"/>
      <c r="D18" s="329"/>
      <c r="E18" s="300"/>
      <c r="F18" s="345" t="s">
        <v>458</v>
      </c>
    </row>
    <row r="19" spans="1:6" s="268" customFormat="1" ht="12" customHeight="1" x14ac:dyDescent="0.2">
      <c r="A19" s="317" t="s">
        <v>78</v>
      </c>
      <c r="B19" s="112" t="s">
        <v>235</v>
      </c>
      <c r="C19" s="186"/>
      <c r="D19" s="328"/>
      <c r="E19" s="84"/>
      <c r="F19" s="345" t="s">
        <v>459</v>
      </c>
    </row>
    <row r="20" spans="1:6" s="295" customFormat="1" ht="12" customHeight="1" thickBot="1" x14ac:dyDescent="0.25">
      <c r="A20" s="317" t="s">
        <v>79</v>
      </c>
      <c r="B20" s="111" t="s">
        <v>237</v>
      </c>
      <c r="C20" s="188"/>
      <c r="D20" s="85"/>
      <c r="E20" s="296"/>
      <c r="F20" s="345" t="s">
        <v>460</v>
      </c>
    </row>
    <row r="21" spans="1:6" s="295" customFormat="1" ht="15" customHeight="1" thickBot="1" x14ac:dyDescent="0.25">
      <c r="A21" s="242" t="s">
        <v>6</v>
      </c>
      <c r="B21" s="306" t="s">
        <v>412</v>
      </c>
      <c r="C21" s="189">
        <f>SUM(C22:C25)</f>
        <v>46157</v>
      </c>
      <c r="D21" s="189">
        <f t="shared" ref="D21:E21" si="0">SUM(D22:D25)</f>
        <v>46376</v>
      </c>
      <c r="E21" s="189">
        <f t="shared" si="0"/>
        <v>45511</v>
      </c>
      <c r="F21" s="345" t="s">
        <v>461</v>
      </c>
    </row>
    <row r="22" spans="1:6" s="295" customFormat="1" ht="12" customHeight="1" x14ac:dyDescent="0.2">
      <c r="A22" s="317" t="s">
        <v>70</v>
      </c>
      <c r="B22" s="113" t="s">
        <v>200</v>
      </c>
      <c r="C22" s="186"/>
      <c r="D22" s="328"/>
      <c r="E22" s="84"/>
      <c r="F22" s="345" t="s">
        <v>462</v>
      </c>
    </row>
    <row r="23" spans="1:6" s="295" customFormat="1" ht="12" customHeight="1" x14ac:dyDescent="0.2">
      <c r="A23" s="317" t="s">
        <v>71</v>
      </c>
      <c r="B23" s="112" t="s">
        <v>413</v>
      </c>
      <c r="C23" s="186"/>
      <c r="D23" s="328"/>
      <c r="E23" s="84"/>
      <c r="F23" s="345" t="s">
        <v>463</v>
      </c>
    </row>
    <row r="24" spans="1:6" s="295" customFormat="1" ht="12" customHeight="1" x14ac:dyDescent="0.2">
      <c r="A24" s="317" t="s">
        <v>72</v>
      </c>
      <c r="B24" s="112" t="s">
        <v>414</v>
      </c>
      <c r="C24" s="186">
        <v>46157</v>
      </c>
      <c r="D24" s="328">
        <v>46376</v>
      </c>
      <c r="E24" s="84">
        <v>45511</v>
      </c>
      <c r="F24" s="345" t="s">
        <v>464</v>
      </c>
    </row>
    <row r="25" spans="1:6" s="268" customFormat="1" ht="12" customHeight="1" thickBot="1" x14ac:dyDescent="0.25">
      <c r="A25" s="317" t="s">
        <v>73</v>
      </c>
      <c r="B25" s="112" t="s">
        <v>440</v>
      </c>
      <c r="C25" s="186"/>
      <c r="D25" s="328"/>
      <c r="E25" s="84"/>
      <c r="F25" s="345" t="s">
        <v>465</v>
      </c>
    </row>
    <row r="26" spans="1:6" s="268" customFormat="1" ht="12" customHeight="1" thickBot="1" x14ac:dyDescent="0.25">
      <c r="A26" s="305" t="s">
        <v>7</v>
      </c>
      <c r="B26" s="132" t="s">
        <v>111</v>
      </c>
      <c r="C26" s="25"/>
      <c r="D26" s="330"/>
      <c r="E26" s="311"/>
      <c r="F26" s="345" t="s">
        <v>466</v>
      </c>
    </row>
    <row r="27" spans="1:6" s="268" customFormat="1" ht="12" customHeight="1" thickBot="1" x14ac:dyDescent="0.25">
      <c r="A27" s="305" t="s">
        <v>8</v>
      </c>
      <c r="B27" s="132" t="s">
        <v>415</v>
      </c>
      <c r="C27" s="189"/>
      <c r="D27" s="326"/>
      <c r="E27" s="312"/>
      <c r="F27" s="345" t="s">
        <v>467</v>
      </c>
    </row>
    <row r="28" spans="1:6" s="268" customFormat="1" ht="12" customHeight="1" x14ac:dyDescent="0.2">
      <c r="A28" s="318" t="s">
        <v>214</v>
      </c>
      <c r="B28" s="319" t="s">
        <v>413</v>
      </c>
      <c r="C28" s="74"/>
      <c r="D28" s="324"/>
      <c r="E28" s="299"/>
      <c r="F28" s="345" t="s">
        <v>468</v>
      </c>
    </row>
    <row r="29" spans="1:6" s="268" customFormat="1" ht="12" customHeight="1" x14ac:dyDescent="0.2">
      <c r="A29" s="318" t="s">
        <v>219</v>
      </c>
      <c r="B29" s="320" t="s">
        <v>416</v>
      </c>
      <c r="C29" s="190"/>
      <c r="D29" s="331"/>
      <c r="E29" s="298"/>
      <c r="F29" s="345" t="s">
        <v>469</v>
      </c>
    </row>
    <row r="30" spans="1:6" s="268" customFormat="1" ht="12" customHeight="1" thickBot="1" x14ac:dyDescent="0.25">
      <c r="A30" s="317" t="s">
        <v>221</v>
      </c>
      <c r="B30" s="321" t="s">
        <v>441</v>
      </c>
      <c r="C30" s="302"/>
      <c r="D30" s="332"/>
      <c r="E30" s="297"/>
      <c r="F30" s="345" t="s">
        <v>470</v>
      </c>
    </row>
    <row r="31" spans="1:6" s="268" customFormat="1" ht="12" customHeight="1" thickBot="1" x14ac:dyDescent="0.25">
      <c r="A31" s="305" t="s">
        <v>9</v>
      </c>
      <c r="B31" s="132" t="s">
        <v>417</v>
      </c>
      <c r="C31" s="189"/>
      <c r="D31" s="326"/>
      <c r="E31" s="312"/>
      <c r="F31" s="345" t="s">
        <v>471</v>
      </c>
    </row>
    <row r="32" spans="1:6" s="268" customFormat="1" ht="12" customHeight="1" x14ac:dyDescent="0.2">
      <c r="A32" s="318" t="s">
        <v>57</v>
      </c>
      <c r="B32" s="319" t="s">
        <v>239</v>
      </c>
      <c r="C32" s="74"/>
      <c r="D32" s="324"/>
      <c r="E32" s="299"/>
      <c r="F32" s="345" t="s">
        <v>472</v>
      </c>
    </row>
    <row r="33" spans="1:6" s="268" customFormat="1" ht="12" customHeight="1" x14ac:dyDescent="0.2">
      <c r="A33" s="318" t="s">
        <v>58</v>
      </c>
      <c r="B33" s="320" t="s">
        <v>240</v>
      </c>
      <c r="C33" s="190"/>
      <c r="D33" s="331"/>
      <c r="E33" s="298"/>
      <c r="F33" s="345" t="s">
        <v>473</v>
      </c>
    </row>
    <row r="34" spans="1:6" s="268" customFormat="1" ht="12" customHeight="1" thickBot="1" x14ac:dyDescent="0.25">
      <c r="A34" s="317" t="s">
        <v>59</v>
      </c>
      <c r="B34" s="304" t="s">
        <v>242</v>
      </c>
      <c r="C34" s="302"/>
      <c r="D34" s="332"/>
      <c r="E34" s="297"/>
      <c r="F34" s="345" t="s">
        <v>474</v>
      </c>
    </row>
    <row r="35" spans="1:6" s="268" customFormat="1" ht="12" customHeight="1" thickBot="1" x14ac:dyDescent="0.25">
      <c r="A35" s="305" t="s">
        <v>10</v>
      </c>
      <c r="B35" s="132" t="s">
        <v>367</v>
      </c>
      <c r="C35" s="25"/>
      <c r="D35" s="330"/>
      <c r="E35" s="311"/>
      <c r="F35" s="345" t="s">
        <v>475</v>
      </c>
    </row>
    <row r="36" spans="1:6" s="268" customFormat="1" ht="12" customHeight="1" thickBot="1" x14ac:dyDescent="0.25">
      <c r="A36" s="305" t="s">
        <v>11</v>
      </c>
      <c r="B36" s="132" t="s">
        <v>418</v>
      </c>
      <c r="C36" s="25"/>
      <c r="D36" s="330"/>
      <c r="E36" s="311"/>
      <c r="F36" s="345" t="s">
        <v>476</v>
      </c>
    </row>
    <row r="37" spans="1:6" s="268" customFormat="1" ht="12" customHeight="1" thickBot="1" x14ac:dyDescent="0.25">
      <c r="A37" s="242" t="s">
        <v>12</v>
      </c>
      <c r="B37" s="132" t="s">
        <v>419</v>
      </c>
      <c r="C37" s="189">
        <f>C10+C21+C26+C27+C31+C35+C36</f>
        <v>46157</v>
      </c>
      <c r="D37" s="189">
        <f t="shared" ref="D37:E37" si="1">D10+D21+D26+D27+D31+D35+D36</f>
        <v>46376</v>
      </c>
      <c r="E37" s="189">
        <f t="shared" si="1"/>
        <v>45511</v>
      </c>
      <c r="F37" s="345" t="s">
        <v>477</v>
      </c>
    </row>
    <row r="38" spans="1:6" s="295" customFormat="1" ht="12" customHeight="1" thickBot="1" x14ac:dyDescent="0.25">
      <c r="A38" s="307" t="s">
        <v>13</v>
      </c>
      <c r="B38" s="132" t="s">
        <v>420</v>
      </c>
      <c r="C38" s="189">
        <f>SUM(C39:C41)</f>
        <v>12</v>
      </c>
      <c r="D38" s="189">
        <f t="shared" ref="D38:E38" si="2">SUM(D39:D41)</f>
        <v>12</v>
      </c>
      <c r="E38" s="189">
        <f t="shared" si="2"/>
        <v>12</v>
      </c>
      <c r="F38" s="345" t="s">
        <v>478</v>
      </c>
    </row>
    <row r="39" spans="1:6" s="295" customFormat="1" ht="15" customHeight="1" x14ac:dyDescent="0.2">
      <c r="A39" s="318" t="s">
        <v>421</v>
      </c>
      <c r="B39" s="319" t="s">
        <v>152</v>
      </c>
      <c r="C39" s="74">
        <v>12</v>
      </c>
      <c r="D39" s="324">
        <v>12</v>
      </c>
      <c r="E39" s="299">
        <v>12</v>
      </c>
      <c r="F39" s="345" t="s">
        <v>479</v>
      </c>
    </row>
    <row r="40" spans="1:6" s="295" customFormat="1" ht="15" customHeight="1" x14ac:dyDescent="0.2">
      <c r="A40" s="318" t="s">
        <v>422</v>
      </c>
      <c r="B40" s="320" t="s">
        <v>1</v>
      </c>
      <c r="C40" s="190">
        <v>0</v>
      </c>
      <c r="D40" s="331">
        <v>0</v>
      </c>
      <c r="E40" s="298">
        <v>0</v>
      </c>
      <c r="F40" s="345" t="s">
        <v>480</v>
      </c>
    </row>
    <row r="41" spans="1:6" ht="16.5" thickBot="1" x14ac:dyDescent="0.25">
      <c r="A41" s="317" t="s">
        <v>423</v>
      </c>
      <c r="B41" s="304" t="s">
        <v>424</v>
      </c>
      <c r="C41" s="302">
        <v>0</v>
      </c>
      <c r="D41" s="332">
        <v>0</v>
      </c>
      <c r="E41" s="297">
        <v>0</v>
      </c>
      <c r="F41" s="345" t="s">
        <v>481</v>
      </c>
    </row>
    <row r="42" spans="1:6" s="294" customFormat="1" ht="16.5" customHeight="1" thickBot="1" x14ac:dyDescent="0.25">
      <c r="A42" s="307" t="s">
        <v>14</v>
      </c>
      <c r="B42" s="308" t="s">
        <v>425</v>
      </c>
      <c r="C42" s="78">
        <f>C37+C38</f>
        <v>46169</v>
      </c>
      <c r="D42" s="78">
        <f t="shared" ref="D42:E42" si="3">D37+D38</f>
        <v>46388</v>
      </c>
      <c r="E42" s="78">
        <f t="shared" si="3"/>
        <v>45523</v>
      </c>
      <c r="F42" s="345" t="s">
        <v>482</v>
      </c>
    </row>
    <row r="43" spans="1:6" ht="12" customHeight="1" thickBot="1" x14ac:dyDescent="0.25">
      <c r="A43" s="554" t="s">
        <v>42</v>
      </c>
      <c r="B43" s="555"/>
      <c r="C43" s="555"/>
      <c r="D43" s="555"/>
      <c r="E43" s="556"/>
      <c r="F43" s="294"/>
    </row>
    <row r="44" spans="1:6" ht="12" customHeight="1" thickBot="1" x14ac:dyDescent="0.25">
      <c r="A44" s="305" t="s">
        <v>5</v>
      </c>
      <c r="B44" s="132" t="s">
        <v>426</v>
      </c>
      <c r="C44" s="189">
        <f>SUM(C45:C49)</f>
        <v>100</v>
      </c>
      <c r="D44" s="189">
        <f t="shared" ref="D44:E44" si="4">SUM(D45:D49)</f>
        <v>107</v>
      </c>
      <c r="E44" s="189">
        <f t="shared" si="4"/>
        <v>107</v>
      </c>
      <c r="F44" s="345" t="s">
        <v>450</v>
      </c>
    </row>
    <row r="45" spans="1:6" ht="12" customHeight="1" x14ac:dyDescent="0.2">
      <c r="A45" s="317" t="s">
        <v>64</v>
      </c>
      <c r="B45" s="113" t="s">
        <v>34</v>
      </c>
      <c r="C45" s="74"/>
      <c r="D45" s="74"/>
      <c r="E45" s="299"/>
      <c r="F45" s="345" t="s">
        <v>451</v>
      </c>
    </row>
    <row r="46" spans="1:6" ht="12" customHeight="1" x14ac:dyDescent="0.2">
      <c r="A46" s="317" t="s">
        <v>65</v>
      </c>
      <c r="B46" s="112" t="s">
        <v>120</v>
      </c>
      <c r="C46" s="183"/>
      <c r="D46" s="183"/>
      <c r="E46" s="322"/>
      <c r="F46" s="345" t="s">
        <v>452</v>
      </c>
    </row>
    <row r="47" spans="1:6" ht="12" customHeight="1" x14ac:dyDescent="0.2">
      <c r="A47" s="317" t="s">
        <v>66</v>
      </c>
      <c r="B47" s="112" t="s">
        <v>91</v>
      </c>
      <c r="C47" s="183">
        <v>100</v>
      </c>
      <c r="D47" s="183">
        <v>107</v>
      </c>
      <c r="E47" s="322">
        <v>107</v>
      </c>
      <c r="F47" s="345" t="s">
        <v>453</v>
      </c>
    </row>
    <row r="48" spans="1:6" s="102" customFormat="1" ht="12" customHeight="1" x14ac:dyDescent="0.2">
      <c r="A48" s="317" t="s">
        <v>67</v>
      </c>
      <c r="B48" s="112" t="s">
        <v>121</v>
      </c>
      <c r="C48" s="183"/>
      <c r="D48" s="183"/>
      <c r="E48" s="322"/>
      <c r="F48" s="345" t="s">
        <v>454</v>
      </c>
    </row>
    <row r="49" spans="1:6" ht="12" customHeight="1" thickBot="1" x14ac:dyDescent="0.25">
      <c r="A49" s="317" t="s">
        <v>98</v>
      </c>
      <c r="B49" s="112" t="s">
        <v>122</v>
      </c>
      <c r="C49" s="183"/>
      <c r="D49" s="183"/>
      <c r="E49" s="322"/>
      <c r="F49" s="345" t="s">
        <v>455</v>
      </c>
    </row>
    <row r="50" spans="1:6" ht="12" customHeight="1" thickBot="1" x14ac:dyDescent="0.25">
      <c r="A50" s="305" t="s">
        <v>6</v>
      </c>
      <c r="B50" s="132" t="s">
        <v>427</v>
      </c>
      <c r="C50" s="189"/>
      <c r="D50" s="189"/>
      <c r="E50" s="312"/>
      <c r="F50" s="345" t="s">
        <v>456</v>
      </c>
    </row>
    <row r="51" spans="1:6" ht="12" customHeight="1" x14ac:dyDescent="0.2">
      <c r="A51" s="317" t="s">
        <v>70</v>
      </c>
      <c r="B51" s="113" t="s">
        <v>143</v>
      </c>
      <c r="C51" s="74"/>
      <c r="D51" s="74"/>
      <c r="E51" s="299"/>
      <c r="F51" s="345" t="s">
        <v>457</v>
      </c>
    </row>
    <row r="52" spans="1:6" ht="12" customHeight="1" x14ac:dyDescent="0.2">
      <c r="A52" s="317" t="s">
        <v>71</v>
      </c>
      <c r="B52" s="112" t="s">
        <v>124</v>
      </c>
      <c r="C52" s="183"/>
      <c r="D52" s="183"/>
      <c r="E52" s="322"/>
      <c r="F52" s="345" t="s">
        <v>458</v>
      </c>
    </row>
    <row r="53" spans="1:6" ht="15" customHeight="1" x14ac:dyDescent="0.2">
      <c r="A53" s="317" t="s">
        <v>72</v>
      </c>
      <c r="B53" s="112" t="s">
        <v>43</v>
      </c>
      <c r="C53" s="183"/>
      <c r="D53" s="183"/>
      <c r="E53" s="322"/>
      <c r="F53" s="345" t="s">
        <v>459</v>
      </c>
    </row>
    <row r="54" spans="1:6" ht="17.25" customHeight="1" thickBot="1" x14ac:dyDescent="0.25">
      <c r="A54" s="317" t="s">
        <v>73</v>
      </c>
      <c r="B54" s="112" t="s">
        <v>442</v>
      </c>
      <c r="C54" s="183">
        <v>0</v>
      </c>
      <c r="D54" s="183">
        <v>0</v>
      </c>
      <c r="E54" s="322">
        <v>0</v>
      </c>
      <c r="F54" s="345" t="s">
        <v>460</v>
      </c>
    </row>
    <row r="55" spans="1:6" ht="15" customHeight="1" thickBot="1" x14ac:dyDescent="0.25">
      <c r="A55" s="305" t="s">
        <v>7</v>
      </c>
      <c r="B55" s="132" t="s">
        <v>538</v>
      </c>
      <c r="C55" s="78">
        <f>C44+C50</f>
        <v>100</v>
      </c>
      <c r="D55" s="78">
        <f t="shared" ref="D55:E55" si="5">D44+D50</f>
        <v>107</v>
      </c>
      <c r="E55" s="78">
        <f t="shared" si="5"/>
        <v>107</v>
      </c>
      <c r="F55" s="345" t="s">
        <v>461</v>
      </c>
    </row>
    <row r="56" spans="1:6" ht="15" customHeight="1" thickBot="1" x14ac:dyDescent="0.25">
      <c r="A56" s="305" t="s">
        <v>8</v>
      </c>
      <c r="B56" s="351" t="s">
        <v>433</v>
      </c>
      <c r="C56" s="78">
        <v>46069</v>
      </c>
      <c r="D56" s="78">
        <v>46282</v>
      </c>
      <c r="E56" s="352">
        <v>45360</v>
      </c>
      <c r="F56" s="345"/>
    </row>
    <row r="57" spans="1:6" ht="15" customHeight="1" thickBot="1" x14ac:dyDescent="0.25">
      <c r="A57" s="305" t="s">
        <v>9</v>
      </c>
      <c r="B57" s="309" t="s">
        <v>539</v>
      </c>
      <c r="C57" s="78">
        <f>C55+C56</f>
        <v>46169</v>
      </c>
      <c r="D57" s="78">
        <f t="shared" ref="D57:E57" si="6">D55+D56</f>
        <v>46389</v>
      </c>
      <c r="E57" s="78">
        <f t="shared" si="6"/>
        <v>45467</v>
      </c>
      <c r="F57" s="345"/>
    </row>
    <row r="58" spans="1:6" ht="16.5" thickBot="1" x14ac:dyDescent="0.25">
      <c r="C58" s="313"/>
      <c r="D58" s="313"/>
      <c r="E58" s="313"/>
      <c r="F58" s="345"/>
    </row>
    <row r="59" spans="1:6" ht="16.5" thickBot="1" x14ac:dyDescent="0.25">
      <c r="A59" s="254" t="s">
        <v>435</v>
      </c>
      <c r="B59" s="255"/>
      <c r="C59" s="82">
        <v>0</v>
      </c>
      <c r="D59" s="82">
        <v>0</v>
      </c>
      <c r="E59" s="303">
        <v>0</v>
      </c>
      <c r="F59" s="345"/>
    </row>
    <row r="60" spans="1:6" ht="16.5" thickBot="1" x14ac:dyDescent="0.25">
      <c r="A60" s="254" t="s">
        <v>136</v>
      </c>
      <c r="B60" s="255"/>
      <c r="C60" s="82">
        <v>0</v>
      </c>
      <c r="D60" s="82">
        <v>0</v>
      </c>
      <c r="E60" s="303">
        <v>0</v>
      </c>
      <c r="F60" s="345"/>
    </row>
    <row r="61" spans="1:6" ht="15.75" x14ac:dyDescent="0.2">
      <c r="F61" s="345"/>
    </row>
    <row r="62" spans="1:6" ht="15.75" x14ac:dyDescent="0.2">
      <c r="F62" s="345"/>
    </row>
    <row r="63" spans="1:6" ht="15.75" x14ac:dyDescent="0.2">
      <c r="F63" s="345"/>
    </row>
    <row r="64" spans="1:6" ht="15.75" x14ac:dyDescent="0.2">
      <c r="F64" s="345"/>
    </row>
    <row r="65" spans="6:6" ht="15.75" x14ac:dyDescent="0.2">
      <c r="F65" s="345"/>
    </row>
    <row r="66" spans="6:6" ht="15.75" x14ac:dyDescent="0.2">
      <c r="F66" s="345"/>
    </row>
    <row r="67" spans="6:6" ht="15.75" x14ac:dyDescent="0.2">
      <c r="F67" s="345"/>
    </row>
    <row r="68" spans="6:6" ht="15.75" x14ac:dyDescent="0.2">
      <c r="F68" s="345"/>
    </row>
    <row r="69" spans="6:6" ht="15.75" x14ac:dyDescent="0.2">
      <c r="F69" s="345"/>
    </row>
    <row r="70" spans="6:6" ht="15.75" x14ac:dyDescent="0.2">
      <c r="F70" s="345"/>
    </row>
    <row r="71" spans="6:6" ht="15.75" x14ac:dyDescent="0.2">
      <c r="F71" s="345"/>
    </row>
    <row r="72" spans="6:6" ht="15.75" x14ac:dyDescent="0.2">
      <c r="F72" s="345"/>
    </row>
    <row r="73" spans="6:6" ht="15.75" x14ac:dyDescent="0.2">
      <c r="F73" s="345"/>
    </row>
    <row r="74" spans="6:6" ht="15.75" x14ac:dyDescent="0.2">
      <c r="F74" s="345"/>
    </row>
    <row r="75" spans="6:6" ht="15.75" x14ac:dyDescent="0.2">
      <c r="F75" s="345"/>
    </row>
    <row r="76" spans="6:6" ht="15.75" x14ac:dyDescent="0.2">
      <c r="F76" s="345"/>
    </row>
    <row r="77" spans="6:6" ht="15.75" x14ac:dyDescent="0.2">
      <c r="F77" s="345"/>
    </row>
    <row r="78" spans="6:6" ht="15.75" x14ac:dyDescent="0.2">
      <c r="F78" s="345"/>
    </row>
    <row r="79" spans="6:6" ht="15.75" x14ac:dyDescent="0.2">
      <c r="F79" s="345"/>
    </row>
    <row r="80" spans="6:6" ht="15.75" x14ac:dyDescent="0.2">
      <c r="F80" s="345"/>
    </row>
    <row r="81" spans="6:6" ht="15.75" x14ac:dyDescent="0.2">
      <c r="F81" s="345"/>
    </row>
    <row r="82" spans="6:6" ht="15.75" x14ac:dyDescent="0.2">
      <c r="F82" s="345"/>
    </row>
    <row r="83" spans="6:6" ht="15.75" x14ac:dyDescent="0.2">
      <c r="F83" s="345"/>
    </row>
    <row r="84" spans="6:6" ht="15.75" x14ac:dyDescent="0.2">
      <c r="F84" s="345"/>
    </row>
    <row r="85" spans="6:6" ht="15.75" x14ac:dyDescent="0.2">
      <c r="F85" s="345"/>
    </row>
    <row r="86" spans="6:6" ht="15.75" x14ac:dyDescent="0.2">
      <c r="F86" s="345"/>
    </row>
    <row r="87" spans="6:6" ht="15.75" x14ac:dyDescent="0.2">
      <c r="F87" s="345"/>
    </row>
    <row r="88" spans="6:6" ht="15.75" x14ac:dyDescent="0.2">
      <c r="F88" s="345"/>
    </row>
    <row r="89" spans="6:6" ht="15.75" x14ac:dyDescent="0.2">
      <c r="F89" s="345"/>
    </row>
    <row r="90" spans="6:6" ht="15" x14ac:dyDescent="0.2">
      <c r="F90" s="346"/>
    </row>
    <row r="92" spans="6:6" ht="15.75" x14ac:dyDescent="0.2">
      <c r="F92" s="345"/>
    </row>
    <row r="93" spans="6:6" x14ac:dyDescent="0.2">
      <c r="F93" s="347"/>
    </row>
    <row r="94" spans="6:6" x14ac:dyDescent="0.2">
      <c r="F94" s="347"/>
    </row>
    <row r="95" spans="6:6" x14ac:dyDescent="0.2">
      <c r="F95" s="347"/>
    </row>
    <row r="96" spans="6:6" x14ac:dyDescent="0.2">
      <c r="F96" s="347"/>
    </row>
    <row r="97" spans="6:6" x14ac:dyDescent="0.2">
      <c r="F97" s="347"/>
    </row>
    <row r="98" spans="6:6" x14ac:dyDescent="0.2">
      <c r="F98" s="347"/>
    </row>
    <row r="99" spans="6:6" x14ac:dyDescent="0.2">
      <c r="F99" s="347"/>
    </row>
    <row r="100" spans="6:6" x14ac:dyDescent="0.2">
      <c r="F100" s="347"/>
    </row>
    <row r="101" spans="6:6" x14ac:dyDescent="0.2">
      <c r="F101" s="347"/>
    </row>
    <row r="102" spans="6:6" x14ac:dyDescent="0.2">
      <c r="F102" s="347"/>
    </row>
    <row r="103" spans="6:6" x14ac:dyDescent="0.2">
      <c r="F103" s="347"/>
    </row>
    <row r="104" spans="6:6" x14ac:dyDescent="0.2">
      <c r="F104" s="347"/>
    </row>
    <row r="105" spans="6:6" x14ac:dyDescent="0.2">
      <c r="F105" s="347"/>
    </row>
    <row r="106" spans="6:6" x14ac:dyDescent="0.2">
      <c r="F106" s="347"/>
    </row>
    <row r="107" spans="6:6" x14ac:dyDescent="0.2">
      <c r="F107" s="347"/>
    </row>
    <row r="108" spans="6:6" x14ac:dyDescent="0.2">
      <c r="F108" s="347"/>
    </row>
    <row r="109" spans="6:6" x14ac:dyDescent="0.2">
      <c r="F109" s="347"/>
    </row>
    <row r="110" spans="6:6" x14ac:dyDescent="0.2">
      <c r="F110" s="347"/>
    </row>
    <row r="111" spans="6:6" x14ac:dyDescent="0.2">
      <c r="F111" s="347"/>
    </row>
    <row r="112" spans="6:6" x14ac:dyDescent="0.2">
      <c r="F112" s="347"/>
    </row>
    <row r="113" spans="6:6" x14ac:dyDescent="0.2">
      <c r="F113" s="347"/>
    </row>
    <row r="114" spans="6:6" x14ac:dyDescent="0.2">
      <c r="F114" s="347"/>
    </row>
    <row r="115" spans="6:6" x14ac:dyDescent="0.2">
      <c r="F115" s="347"/>
    </row>
    <row r="116" spans="6:6" x14ac:dyDescent="0.2">
      <c r="F116" s="347"/>
    </row>
    <row r="117" spans="6:6" x14ac:dyDescent="0.2">
      <c r="F117" s="347"/>
    </row>
    <row r="118" spans="6:6" x14ac:dyDescent="0.2">
      <c r="F118" s="347"/>
    </row>
    <row r="119" spans="6:6" x14ac:dyDescent="0.2">
      <c r="F119" s="347"/>
    </row>
    <row r="120" spans="6:6" x14ac:dyDescent="0.2">
      <c r="F120" s="347"/>
    </row>
    <row r="121" spans="6:6" x14ac:dyDescent="0.2">
      <c r="F121" s="347"/>
    </row>
    <row r="122" spans="6:6" x14ac:dyDescent="0.2">
      <c r="F122" s="347"/>
    </row>
    <row r="123" spans="6:6" x14ac:dyDescent="0.2">
      <c r="F123" s="347"/>
    </row>
    <row r="124" spans="6:6" x14ac:dyDescent="0.2">
      <c r="F124" s="347"/>
    </row>
    <row r="125" spans="6:6" x14ac:dyDescent="0.2">
      <c r="F125" s="347"/>
    </row>
    <row r="126" spans="6:6" x14ac:dyDescent="0.2">
      <c r="F126" s="347"/>
    </row>
    <row r="127" spans="6:6" x14ac:dyDescent="0.2">
      <c r="F127" s="347"/>
    </row>
    <row r="128" spans="6:6" x14ac:dyDescent="0.2">
      <c r="F128" s="347"/>
    </row>
    <row r="129" spans="6:6" x14ac:dyDescent="0.2">
      <c r="F129" s="347"/>
    </row>
    <row r="130" spans="6:6" x14ac:dyDescent="0.2">
      <c r="F130" s="347"/>
    </row>
    <row r="131" spans="6:6" x14ac:dyDescent="0.2">
      <c r="F131" s="347"/>
    </row>
    <row r="132" spans="6:6" x14ac:dyDescent="0.2">
      <c r="F132" s="347"/>
    </row>
    <row r="133" spans="6:6" x14ac:dyDescent="0.2">
      <c r="F133" s="347"/>
    </row>
    <row r="134" spans="6:6" x14ac:dyDescent="0.2">
      <c r="F134" s="347"/>
    </row>
    <row r="135" spans="6:6" x14ac:dyDescent="0.2">
      <c r="F135" s="347"/>
    </row>
    <row r="136" spans="6:6" x14ac:dyDescent="0.2">
      <c r="F136" s="347"/>
    </row>
    <row r="137" spans="6:6" x14ac:dyDescent="0.2">
      <c r="F137" s="347"/>
    </row>
    <row r="138" spans="6:6" x14ac:dyDescent="0.2">
      <c r="F138" s="347"/>
    </row>
    <row r="139" spans="6:6" x14ac:dyDescent="0.2">
      <c r="F139" s="347"/>
    </row>
    <row r="140" spans="6:6" x14ac:dyDescent="0.2">
      <c r="F140" s="347"/>
    </row>
    <row r="141" spans="6:6" x14ac:dyDescent="0.2">
      <c r="F141" s="347"/>
    </row>
    <row r="142" spans="6:6" x14ac:dyDescent="0.2">
      <c r="F142" s="347"/>
    </row>
    <row r="143" spans="6:6" x14ac:dyDescent="0.2">
      <c r="F143" s="347"/>
    </row>
    <row r="144" spans="6:6" x14ac:dyDescent="0.2">
      <c r="F144" s="347"/>
    </row>
    <row r="145" spans="6:6" x14ac:dyDescent="0.2">
      <c r="F145" s="347"/>
    </row>
    <row r="146" spans="6:6" x14ac:dyDescent="0.2">
      <c r="F146" s="347"/>
    </row>
    <row r="147" spans="6:6" x14ac:dyDescent="0.2">
      <c r="F147" s="347"/>
    </row>
    <row r="148" spans="6:6" x14ac:dyDescent="0.2">
      <c r="F148" s="347"/>
    </row>
  </sheetData>
  <mergeCells count="6">
    <mergeCell ref="B4:D4"/>
    <mergeCell ref="B5:D5"/>
    <mergeCell ref="A43:E43"/>
    <mergeCell ref="A9:E9"/>
    <mergeCell ref="D1:E1"/>
    <mergeCell ref="A2:E2"/>
  </mergeCells>
  <phoneticPr fontId="0" type="noConversion"/>
  <printOptions horizontalCentered="1"/>
  <pageMargins left="0" right="0" top="0" bottom="0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59"/>
  <sheetViews>
    <sheetView zoomScaleSheetLayoutView="145" workbookViewId="0">
      <selection activeCell="A4" sqref="A4:E59"/>
    </sheetView>
  </sheetViews>
  <sheetFormatPr defaultRowHeight="12.75" x14ac:dyDescent="0.2"/>
  <cols>
    <col min="1" max="1" width="11.5" style="310" customWidth="1"/>
    <col min="2" max="2" width="61.1640625" style="16" customWidth="1"/>
    <col min="3" max="5" width="11.6640625" style="16" customWidth="1"/>
    <col min="6" max="6" width="0" style="16" hidden="1" customWidth="1"/>
    <col min="7" max="16384" width="9.33203125" style="16"/>
  </cols>
  <sheetData>
    <row r="1" spans="1:6" x14ac:dyDescent="0.2">
      <c r="D1" s="557" t="s">
        <v>549</v>
      </c>
      <c r="E1" s="557"/>
    </row>
    <row r="2" spans="1:6" ht="15.75" customHeight="1" x14ac:dyDescent="0.2">
      <c r="A2" s="521" t="s">
        <v>558</v>
      </c>
      <c r="B2" s="521"/>
      <c r="C2" s="521"/>
      <c r="D2" s="521"/>
      <c r="E2" s="521"/>
    </row>
    <row r="3" spans="1:6" s="245" customFormat="1" ht="21" customHeight="1" thickBot="1" x14ac:dyDescent="0.25">
      <c r="A3" s="244"/>
      <c r="B3" s="246"/>
      <c r="C3" s="291"/>
      <c r="D3" s="291"/>
      <c r="E3" s="333"/>
    </row>
    <row r="4" spans="1:6" s="292" customFormat="1" ht="22.5" customHeight="1" x14ac:dyDescent="0.2">
      <c r="A4" s="272" t="s">
        <v>134</v>
      </c>
      <c r="B4" s="561" t="s">
        <v>553</v>
      </c>
      <c r="C4" s="562"/>
      <c r="D4" s="563"/>
      <c r="E4" s="314" t="s">
        <v>48</v>
      </c>
    </row>
    <row r="5" spans="1:6" s="292" customFormat="1" ht="30.75" customHeight="1" thickBot="1" x14ac:dyDescent="0.25">
      <c r="A5" s="290" t="s">
        <v>133</v>
      </c>
      <c r="B5" s="558" t="s">
        <v>641</v>
      </c>
      <c r="C5" s="564"/>
      <c r="D5" s="565"/>
      <c r="E5" s="315" t="s">
        <v>38</v>
      </c>
    </row>
    <row r="6" spans="1:6" s="293" customFormat="1" ht="15.95" customHeight="1" thickBot="1" x14ac:dyDescent="0.3">
      <c r="A6" s="247"/>
      <c r="B6" s="247"/>
      <c r="C6" s="248"/>
      <c r="D6" s="248"/>
      <c r="E6" s="248" t="s">
        <v>39</v>
      </c>
    </row>
    <row r="7" spans="1:6" ht="24.75" thickBot="1" x14ac:dyDescent="0.25">
      <c r="A7" s="103" t="s">
        <v>135</v>
      </c>
      <c r="B7" s="104" t="s">
        <v>40</v>
      </c>
      <c r="C7" s="70" t="s">
        <v>165</v>
      </c>
      <c r="D7" s="70" t="s">
        <v>169</v>
      </c>
      <c r="E7" s="249" t="s">
        <v>170</v>
      </c>
    </row>
    <row r="8" spans="1:6" s="294" customFormat="1" ht="12.95" customHeight="1" thickBot="1" x14ac:dyDescent="0.25">
      <c r="A8" s="242" t="s">
        <v>307</v>
      </c>
      <c r="B8" s="243" t="s">
        <v>308</v>
      </c>
      <c r="C8" s="243" t="s">
        <v>309</v>
      </c>
      <c r="D8" s="81" t="s">
        <v>310</v>
      </c>
      <c r="E8" s="79" t="s">
        <v>311</v>
      </c>
    </row>
    <row r="9" spans="1:6" s="294" customFormat="1" ht="15.95" customHeight="1" thickBot="1" x14ac:dyDescent="0.25">
      <c r="A9" s="554" t="s">
        <v>41</v>
      </c>
      <c r="B9" s="555"/>
      <c r="C9" s="555"/>
      <c r="D9" s="555"/>
      <c r="E9" s="556"/>
    </row>
    <row r="10" spans="1:6" s="268" customFormat="1" ht="12" customHeight="1" thickBot="1" x14ac:dyDescent="0.25">
      <c r="A10" s="242" t="s">
        <v>5</v>
      </c>
      <c r="B10" s="306" t="s">
        <v>409</v>
      </c>
      <c r="C10" s="189">
        <f>SUM(C11:C20)</f>
        <v>0</v>
      </c>
      <c r="D10" s="189">
        <f t="shared" ref="D10:E10" si="0">SUM(D11:D20)</f>
        <v>25</v>
      </c>
      <c r="E10" s="189">
        <f t="shared" si="0"/>
        <v>26</v>
      </c>
      <c r="F10" s="268" t="s">
        <v>450</v>
      </c>
    </row>
    <row r="11" spans="1:6" s="268" customFormat="1" ht="12" customHeight="1" x14ac:dyDescent="0.2">
      <c r="A11" s="316" t="s">
        <v>64</v>
      </c>
      <c r="B11" s="114" t="s">
        <v>226</v>
      </c>
      <c r="C11" s="75">
        <v>0</v>
      </c>
      <c r="D11" s="327">
        <v>0</v>
      </c>
      <c r="E11" s="301">
        <v>0</v>
      </c>
      <c r="F11" s="268" t="s">
        <v>451</v>
      </c>
    </row>
    <row r="12" spans="1:6" s="268" customFormat="1" ht="12" customHeight="1" x14ac:dyDescent="0.2">
      <c r="A12" s="317" t="s">
        <v>65</v>
      </c>
      <c r="B12" s="112" t="s">
        <v>227</v>
      </c>
      <c r="C12" s="186"/>
      <c r="D12" s="328"/>
      <c r="E12" s="84"/>
      <c r="F12" s="268" t="s">
        <v>452</v>
      </c>
    </row>
    <row r="13" spans="1:6" s="268" customFormat="1" ht="12" customHeight="1" x14ac:dyDescent="0.2">
      <c r="A13" s="317" t="s">
        <v>66</v>
      </c>
      <c r="B13" s="112" t="s">
        <v>228</v>
      </c>
      <c r="C13" s="186"/>
      <c r="D13" s="328"/>
      <c r="E13" s="84"/>
      <c r="F13" s="268" t="s">
        <v>453</v>
      </c>
    </row>
    <row r="14" spans="1:6" s="268" customFormat="1" ht="12" customHeight="1" x14ac:dyDescent="0.2">
      <c r="A14" s="317" t="s">
        <v>67</v>
      </c>
      <c r="B14" s="112" t="s">
        <v>229</v>
      </c>
      <c r="C14" s="186"/>
      <c r="D14" s="328"/>
      <c r="E14" s="84"/>
      <c r="F14" s="268" t="s">
        <v>454</v>
      </c>
    </row>
    <row r="15" spans="1:6" s="268" customFormat="1" ht="12" customHeight="1" x14ac:dyDescent="0.2">
      <c r="A15" s="317" t="s">
        <v>98</v>
      </c>
      <c r="B15" s="112" t="s">
        <v>230</v>
      </c>
      <c r="C15" s="186"/>
      <c r="D15" s="328">
        <v>17</v>
      </c>
      <c r="E15" s="84">
        <v>17</v>
      </c>
      <c r="F15" s="268" t="s">
        <v>455</v>
      </c>
    </row>
    <row r="16" spans="1:6" s="268" customFormat="1" ht="12" customHeight="1" x14ac:dyDescent="0.2">
      <c r="A16" s="317" t="s">
        <v>68</v>
      </c>
      <c r="B16" s="112" t="s">
        <v>410</v>
      </c>
      <c r="C16" s="186"/>
      <c r="D16" s="328">
        <v>5</v>
      </c>
      <c r="E16" s="84">
        <v>5</v>
      </c>
      <c r="F16" s="268" t="s">
        <v>456</v>
      </c>
    </row>
    <row r="17" spans="1:6" s="295" customFormat="1" ht="12" customHeight="1" x14ac:dyDescent="0.2">
      <c r="A17" s="317" t="s">
        <v>69</v>
      </c>
      <c r="B17" s="111" t="s">
        <v>411</v>
      </c>
      <c r="C17" s="186"/>
      <c r="D17" s="328"/>
      <c r="E17" s="84"/>
      <c r="F17" s="295" t="s">
        <v>457</v>
      </c>
    </row>
    <row r="18" spans="1:6" s="295" customFormat="1" ht="12" customHeight="1" x14ac:dyDescent="0.2">
      <c r="A18" s="317" t="s">
        <v>77</v>
      </c>
      <c r="B18" s="112" t="s">
        <v>233</v>
      </c>
      <c r="C18" s="76"/>
      <c r="D18" s="329"/>
      <c r="E18" s="300">
        <v>1</v>
      </c>
      <c r="F18" s="295" t="s">
        <v>458</v>
      </c>
    </row>
    <row r="19" spans="1:6" s="268" customFormat="1" ht="12" customHeight="1" x14ac:dyDescent="0.2">
      <c r="A19" s="317" t="s">
        <v>78</v>
      </c>
      <c r="B19" s="112" t="s">
        <v>235</v>
      </c>
      <c r="C19" s="186"/>
      <c r="D19" s="328"/>
      <c r="E19" s="84"/>
      <c r="F19" s="268" t="s">
        <v>459</v>
      </c>
    </row>
    <row r="20" spans="1:6" s="295" customFormat="1" ht="12" customHeight="1" thickBot="1" x14ac:dyDescent="0.25">
      <c r="A20" s="317" t="s">
        <v>79</v>
      </c>
      <c r="B20" s="111" t="s">
        <v>237</v>
      </c>
      <c r="C20" s="188"/>
      <c r="D20" s="85">
        <v>3</v>
      </c>
      <c r="E20" s="296">
        <v>3</v>
      </c>
      <c r="F20" s="295" t="s">
        <v>460</v>
      </c>
    </row>
    <row r="21" spans="1:6" s="295" customFormat="1" ht="12" customHeight="1" thickBot="1" x14ac:dyDescent="0.25">
      <c r="A21" s="242" t="s">
        <v>6</v>
      </c>
      <c r="B21" s="306" t="s">
        <v>412</v>
      </c>
      <c r="C21" s="189">
        <f>SUM(C22:C25)</f>
        <v>0</v>
      </c>
      <c r="D21" s="189">
        <f t="shared" ref="D21:E21" si="1">SUM(D22:D25)</f>
        <v>0</v>
      </c>
      <c r="E21" s="189">
        <f t="shared" si="1"/>
        <v>0</v>
      </c>
      <c r="F21" s="295" t="s">
        <v>461</v>
      </c>
    </row>
    <row r="22" spans="1:6" s="295" customFormat="1" ht="12" customHeight="1" x14ac:dyDescent="0.2">
      <c r="A22" s="317" t="s">
        <v>70</v>
      </c>
      <c r="B22" s="113" t="s">
        <v>200</v>
      </c>
      <c r="C22" s="186">
        <v>0</v>
      </c>
      <c r="D22" s="328">
        <v>0</v>
      </c>
      <c r="E22" s="84">
        <v>0</v>
      </c>
      <c r="F22" s="295" t="s">
        <v>462</v>
      </c>
    </row>
    <row r="23" spans="1:6" s="295" customFormat="1" ht="12" customHeight="1" x14ac:dyDescent="0.2">
      <c r="A23" s="317" t="s">
        <v>71</v>
      </c>
      <c r="B23" s="112" t="s">
        <v>413</v>
      </c>
      <c r="C23" s="186">
        <v>0</v>
      </c>
      <c r="D23" s="328">
        <v>0</v>
      </c>
      <c r="E23" s="84">
        <v>0</v>
      </c>
      <c r="F23" s="295" t="s">
        <v>463</v>
      </c>
    </row>
    <row r="24" spans="1:6" s="295" customFormat="1" ht="12" customHeight="1" x14ac:dyDescent="0.2">
      <c r="A24" s="317" t="s">
        <v>72</v>
      </c>
      <c r="B24" s="112" t="s">
        <v>414</v>
      </c>
      <c r="C24" s="186"/>
      <c r="D24" s="328"/>
      <c r="E24" s="84"/>
      <c r="F24" s="295" t="s">
        <v>464</v>
      </c>
    </row>
    <row r="25" spans="1:6" s="268" customFormat="1" ht="12" customHeight="1" thickBot="1" x14ac:dyDescent="0.25">
      <c r="A25" s="317" t="s">
        <v>73</v>
      </c>
      <c r="B25" s="112" t="s">
        <v>440</v>
      </c>
      <c r="C25" s="186">
        <v>0</v>
      </c>
      <c r="D25" s="328">
        <v>0</v>
      </c>
      <c r="E25" s="84">
        <v>0</v>
      </c>
      <c r="F25" s="268" t="s">
        <v>465</v>
      </c>
    </row>
    <row r="26" spans="1:6" s="268" customFormat="1" ht="12" customHeight="1" thickBot="1" x14ac:dyDescent="0.25">
      <c r="A26" s="305" t="s">
        <v>7</v>
      </c>
      <c r="B26" s="132" t="s">
        <v>111</v>
      </c>
      <c r="C26" s="25"/>
      <c r="D26" s="330"/>
      <c r="E26" s="311"/>
      <c r="F26" s="268" t="s">
        <v>466</v>
      </c>
    </row>
    <row r="27" spans="1:6" s="268" customFormat="1" ht="12" customHeight="1" thickBot="1" x14ac:dyDescent="0.25">
      <c r="A27" s="305" t="s">
        <v>8</v>
      </c>
      <c r="B27" s="132" t="s">
        <v>415</v>
      </c>
      <c r="C27" s="189">
        <f>SUM(C28:C29)</f>
        <v>0</v>
      </c>
      <c r="D27" s="189">
        <f t="shared" ref="D27:E27" si="2">SUM(D28:D29)</f>
        <v>0</v>
      </c>
      <c r="E27" s="189">
        <f t="shared" si="2"/>
        <v>0</v>
      </c>
      <c r="F27" s="268" t="s">
        <v>467</v>
      </c>
    </row>
    <row r="28" spans="1:6" s="268" customFormat="1" ht="12" customHeight="1" x14ac:dyDescent="0.2">
      <c r="A28" s="318" t="s">
        <v>214</v>
      </c>
      <c r="B28" s="319" t="s">
        <v>413</v>
      </c>
      <c r="C28" s="74">
        <v>0</v>
      </c>
      <c r="D28" s="324">
        <v>0</v>
      </c>
      <c r="E28" s="299">
        <v>0</v>
      </c>
      <c r="F28" s="268" t="s">
        <v>468</v>
      </c>
    </row>
    <row r="29" spans="1:6" s="268" customFormat="1" ht="12" customHeight="1" x14ac:dyDescent="0.2">
      <c r="A29" s="318" t="s">
        <v>219</v>
      </c>
      <c r="B29" s="320" t="s">
        <v>416</v>
      </c>
      <c r="C29" s="190">
        <v>0</v>
      </c>
      <c r="D29" s="331">
        <v>0</v>
      </c>
      <c r="E29" s="298"/>
      <c r="F29" s="268" t="s">
        <v>469</v>
      </c>
    </row>
    <row r="30" spans="1:6" s="268" customFormat="1" ht="12" customHeight="1" thickBot="1" x14ac:dyDescent="0.25">
      <c r="A30" s="317" t="s">
        <v>221</v>
      </c>
      <c r="B30" s="321" t="s">
        <v>441</v>
      </c>
      <c r="C30" s="302">
        <v>0</v>
      </c>
      <c r="D30" s="332">
        <v>0</v>
      </c>
      <c r="E30" s="297">
        <v>0</v>
      </c>
      <c r="F30" s="268" t="s">
        <v>470</v>
      </c>
    </row>
    <row r="31" spans="1:6" s="268" customFormat="1" ht="12" customHeight="1" thickBot="1" x14ac:dyDescent="0.25">
      <c r="A31" s="305" t="s">
        <v>9</v>
      </c>
      <c r="B31" s="132" t="s">
        <v>417</v>
      </c>
      <c r="C31" s="189">
        <f>SUM(C32:C34)</f>
        <v>0</v>
      </c>
      <c r="D31" s="189">
        <f t="shared" ref="D31:E31" si="3">SUM(D32:D34)</f>
        <v>0</v>
      </c>
      <c r="E31" s="189">
        <f t="shared" si="3"/>
        <v>0</v>
      </c>
      <c r="F31" s="268" t="s">
        <v>471</v>
      </c>
    </row>
    <row r="32" spans="1:6" s="268" customFormat="1" ht="12" customHeight="1" x14ac:dyDescent="0.2">
      <c r="A32" s="318" t="s">
        <v>57</v>
      </c>
      <c r="B32" s="319" t="s">
        <v>239</v>
      </c>
      <c r="C32" s="74">
        <v>0</v>
      </c>
      <c r="D32" s="324">
        <v>0</v>
      </c>
      <c r="E32" s="299">
        <v>0</v>
      </c>
      <c r="F32" s="268" t="s">
        <v>472</v>
      </c>
    </row>
    <row r="33" spans="1:6" s="268" customFormat="1" ht="12" customHeight="1" x14ac:dyDescent="0.2">
      <c r="A33" s="318" t="s">
        <v>58</v>
      </c>
      <c r="B33" s="320" t="s">
        <v>240</v>
      </c>
      <c r="C33" s="190"/>
      <c r="D33" s="331"/>
      <c r="E33" s="298"/>
      <c r="F33" s="268" t="s">
        <v>473</v>
      </c>
    </row>
    <row r="34" spans="1:6" s="268" customFormat="1" ht="12" customHeight="1" thickBot="1" x14ac:dyDescent="0.25">
      <c r="A34" s="317" t="s">
        <v>59</v>
      </c>
      <c r="B34" s="304" t="s">
        <v>242</v>
      </c>
      <c r="C34" s="302">
        <v>0</v>
      </c>
      <c r="D34" s="332">
        <v>0</v>
      </c>
      <c r="E34" s="297">
        <v>0</v>
      </c>
      <c r="F34" s="268" t="s">
        <v>474</v>
      </c>
    </row>
    <row r="35" spans="1:6" s="268" customFormat="1" ht="12" customHeight="1" thickBot="1" x14ac:dyDescent="0.25">
      <c r="A35" s="305" t="s">
        <v>10</v>
      </c>
      <c r="B35" s="132" t="s">
        <v>367</v>
      </c>
      <c r="C35" s="25"/>
      <c r="D35" s="330"/>
      <c r="E35" s="311"/>
      <c r="F35" s="268" t="s">
        <v>475</v>
      </c>
    </row>
    <row r="36" spans="1:6" s="268" customFormat="1" ht="12" customHeight="1" thickBot="1" x14ac:dyDescent="0.25">
      <c r="A36" s="305" t="s">
        <v>11</v>
      </c>
      <c r="B36" s="132" t="s">
        <v>418</v>
      </c>
      <c r="C36" s="25"/>
      <c r="D36" s="330"/>
      <c r="E36" s="311"/>
      <c r="F36" s="268" t="s">
        <v>476</v>
      </c>
    </row>
    <row r="37" spans="1:6" s="268" customFormat="1" ht="12" customHeight="1" thickBot="1" x14ac:dyDescent="0.25">
      <c r="A37" s="242" t="s">
        <v>12</v>
      </c>
      <c r="B37" s="132" t="s">
        <v>419</v>
      </c>
      <c r="C37" s="189">
        <f>C10+C21+C26+C27+C31+C35+C36</f>
        <v>0</v>
      </c>
      <c r="D37" s="189">
        <f t="shared" ref="D37:E37" si="4">D10+D21+D26+D27+D31+D35+D36</f>
        <v>25</v>
      </c>
      <c r="E37" s="189">
        <f t="shared" si="4"/>
        <v>26</v>
      </c>
      <c r="F37" s="268" t="s">
        <v>477</v>
      </c>
    </row>
    <row r="38" spans="1:6" s="295" customFormat="1" ht="12" customHeight="1" thickBot="1" x14ac:dyDescent="0.25">
      <c r="A38" s="307" t="s">
        <v>13</v>
      </c>
      <c r="B38" s="132" t="s">
        <v>420</v>
      </c>
      <c r="C38" s="189">
        <f>SUM(C39:C41)</f>
        <v>48369</v>
      </c>
      <c r="D38" s="189">
        <f t="shared" ref="D38:E38" si="5">SUM(D39:D41)</f>
        <v>48583</v>
      </c>
      <c r="E38" s="189">
        <f t="shared" si="5"/>
        <v>47661</v>
      </c>
      <c r="F38" s="295" t="s">
        <v>478</v>
      </c>
    </row>
    <row r="39" spans="1:6" s="295" customFormat="1" ht="15" customHeight="1" x14ac:dyDescent="0.2">
      <c r="A39" s="318" t="s">
        <v>421</v>
      </c>
      <c r="B39" s="319" t="s">
        <v>152</v>
      </c>
      <c r="C39" s="74">
        <v>2301</v>
      </c>
      <c r="D39" s="324">
        <v>2301</v>
      </c>
      <c r="E39" s="299">
        <v>2301</v>
      </c>
      <c r="F39" s="295" t="s">
        <v>479</v>
      </c>
    </row>
    <row r="40" spans="1:6" s="295" customFormat="1" ht="15" customHeight="1" x14ac:dyDescent="0.2">
      <c r="A40" s="318" t="s">
        <v>422</v>
      </c>
      <c r="B40" s="320" t="s">
        <v>1</v>
      </c>
      <c r="C40" s="190">
        <v>0</v>
      </c>
      <c r="D40" s="331">
        <v>0</v>
      </c>
      <c r="E40" s="298">
        <v>0</v>
      </c>
      <c r="F40" s="295" t="s">
        <v>480</v>
      </c>
    </row>
    <row r="41" spans="1:6" ht="13.5" thickBot="1" x14ac:dyDescent="0.25">
      <c r="A41" s="317" t="s">
        <v>423</v>
      </c>
      <c r="B41" s="304" t="s">
        <v>424</v>
      </c>
      <c r="C41" s="302">
        <v>46068</v>
      </c>
      <c r="D41" s="332">
        <v>46282</v>
      </c>
      <c r="E41" s="297">
        <v>45360</v>
      </c>
      <c r="F41" s="16" t="s">
        <v>481</v>
      </c>
    </row>
    <row r="42" spans="1:6" s="294" customFormat="1" ht="16.5" customHeight="1" thickBot="1" x14ac:dyDescent="0.25">
      <c r="A42" s="307" t="s">
        <v>14</v>
      </c>
      <c r="B42" s="308" t="s">
        <v>425</v>
      </c>
      <c r="C42" s="78">
        <f>C37+C38</f>
        <v>48369</v>
      </c>
      <c r="D42" s="78">
        <f t="shared" ref="D42:F42" si="6">D37+D38</f>
        <v>48608</v>
      </c>
      <c r="E42" s="78">
        <f t="shared" si="6"/>
        <v>47687</v>
      </c>
      <c r="F42" s="78">
        <f t="shared" si="6"/>
        <v>57</v>
      </c>
    </row>
    <row r="43" spans="1:6" ht="12" customHeight="1" thickBot="1" x14ac:dyDescent="0.25">
      <c r="A43" s="252"/>
      <c r="B43" s="253"/>
      <c r="C43" s="267"/>
      <c r="D43" s="267"/>
      <c r="E43" s="267"/>
    </row>
    <row r="44" spans="1:6" ht="12" customHeight="1" thickBot="1" x14ac:dyDescent="0.25">
      <c r="A44" s="554" t="s">
        <v>42</v>
      </c>
      <c r="B44" s="555"/>
      <c r="C44" s="555"/>
      <c r="D44" s="555"/>
      <c r="E44" s="556"/>
    </row>
    <row r="45" spans="1:6" ht="12" customHeight="1" thickBot="1" x14ac:dyDescent="0.25">
      <c r="A45" s="305" t="s">
        <v>5</v>
      </c>
      <c r="B45" s="132" t="s">
        <v>426</v>
      </c>
      <c r="C45" s="189">
        <f>SUM(C46:C50)</f>
        <v>48069</v>
      </c>
      <c r="D45" s="189">
        <f t="shared" ref="D45:E45" si="7">SUM(D46:D50)</f>
        <v>48307</v>
      </c>
      <c r="E45" s="189">
        <f t="shared" si="7"/>
        <v>47306</v>
      </c>
      <c r="F45" s="16" t="s">
        <v>450</v>
      </c>
    </row>
    <row r="46" spans="1:6" ht="12" customHeight="1" x14ac:dyDescent="0.2">
      <c r="A46" s="317" t="s">
        <v>64</v>
      </c>
      <c r="B46" s="113" t="s">
        <v>34</v>
      </c>
      <c r="C46" s="74">
        <v>34237</v>
      </c>
      <c r="D46" s="74">
        <v>34414</v>
      </c>
      <c r="E46" s="299">
        <v>33526</v>
      </c>
      <c r="F46" s="16" t="s">
        <v>451</v>
      </c>
    </row>
    <row r="47" spans="1:6" ht="12" customHeight="1" x14ac:dyDescent="0.2">
      <c r="A47" s="317" t="s">
        <v>65</v>
      </c>
      <c r="B47" s="112" t="s">
        <v>120</v>
      </c>
      <c r="C47" s="183">
        <v>9359</v>
      </c>
      <c r="D47" s="183">
        <v>9395</v>
      </c>
      <c r="E47" s="322">
        <v>9297</v>
      </c>
      <c r="F47" s="16" t="s">
        <v>452</v>
      </c>
    </row>
    <row r="48" spans="1:6" ht="12" customHeight="1" x14ac:dyDescent="0.2">
      <c r="A48" s="317" t="s">
        <v>66</v>
      </c>
      <c r="B48" s="112" t="s">
        <v>91</v>
      </c>
      <c r="C48" s="183">
        <v>4473</v>
      </c>
      <c r="D48" s="183">
        <v>4498</v>
      </c>
      <c r="E48" s="322">
        <v>4483</v>
      </c>
      <c r="F48" s="16" t="s">
        <v>453</v>
      </c>
    </row>
    <row r="49" spans="1:6" s="102" customFormat="1" ht="12" customHeight="1" x14ac:dyDescent="0.2">
      <c r="A49" s="317" t="s">
        <v>67</v>
      </c>
      <c r="B49" s="112" t="s">
        <v>121</v>
      </c>
      <c r="C49" s="183"/>
      <c r="D49" s="183"/>
      <c r="E49" s="322"/>
      <c r="F49" s="102" t="s">
        <v>454</v>
      </c>
    </row>
    <row r="50" spans="1:6" ht="12" customHeight="1" thickBot="1" x14ac:dyDescent="0.25">
      <c r="A50" s="317" t="s">
        <v>98</v>
      </c>
      <c r="B50" s="112" t="s">
        <v>122</v>
      </c>
      <c r="C50" s="183"/>
      <c r="D50" s="183"/>
      <c r="E50" s="322"/>
      <c r="F50" s="16" t="s">
        <v>455</v>
      </c>
    </row>
    <row r="51" spans="1:6" ht="12" customHeight="1" thickBot="1" x14ac:dyDescent="0.25">
      <c r="A51" s="305" t="s">
        <v>6</v>
      </c>
      <c r="B51" s="132" t="s">
        <v>427</v>
      </c>
      <c r="C51" s="189">
        <f>SUM(C52:C54)</f>
        <v>300</v>
      </c>
      <c r="D51" s="189">
        <f t="shared" ref="D51:E51" si="8">SUM(D52:D54)</f>
        <v>300</v>
      </c>
      <c r="E51" s="189">
        <f t="shared" si="8"/>
        <v>59</v>
      </c>
      <c r="F51" s="16" t="s">
        <v>456</v>
      </c>
    </row>
    <row r="52" spans="1:6" ht="12" customHeight="1" x14ac:dyDescent="0.2">
      <c r="A52" s="317" t="s">
        <v>70</v>
      </c>
      <c r="B52" s="113" t="s">
        <v>143</v>
      </c>
      <c r="C52" s="74">
        <v>300</v>
      </c>
      <c r="D52" s="74">
        <v>300</v>
      </c>
      <c r="E52" s="299">
        <v>59</v>
      </c>
      <c r="F52" s="16" t="s">
        <v>457</v>
      </c>
    </row>
    <row r="53" spans="1:6" ht="12" customHeight="1" x14ac:dyDescent="0.2">
      <c r="A53" s="317" t="s">
        <v>71</v>
      </c>
      <c r="B53" s="112" t="s">
        <v>124</v>
      </c>
      <c r="C53" s="183"/>
      <c r="D53" s="183"/>
      <c r="E53" s="322"/>
      <c r="F53" s="16" t="s">
        <v>458</v>
      </c>
    </row>
    <row r="54" spans="1:6" ht="15" customHeight="1" x14ac:dyDescent="0.2">
      <c r="A54" s="317" t="s">
        <v>72</v>
      </c>
      <c r="B54" s="112" t="s">
        <v>43</v>
      </c>
      <c r="C54" s="183"/>
      <c r="D54" s="183"/>
      <c r="E54" s="322"/>
      <c r="F54" s="16" t="s">
        <v>459</v>
      </c>
    </row>
    <row r="55" spans="1:6" ht="23.25" thickBot="1" x14ac:dyDescent="0.25">
      <c r="A55" s="317" t="s">
        <v>73</v>
      </c>
      <c r="B55" s="112" t="s">
        <v>442</v>
      </c>
      <c r="C55" s="183">
        <v>0</v>
      </c>
      <c r="D55" s="183">
        <v>0</v>
      </c>
      <c r="E55" s="322">
        <v>0</v>
      </c>
      <c r="F55" s="16" t="s">
        <v>460</v>
      </c>
    </row>
    <row r="56" spans="1:6" ht="15" customHeight="1" thickBot="1" x14ac:dyDescent="0.25">
      <c r="A56" s="305" t="s">
        <v>7</v>
      </c>
      <c r="B56" s="309" t="s">
        <v>428</v>
      </c>
      <c r="C56" s="78">
        <f>C45+C51</f>
        <v>48369</v>
      </c>
      <c r="D56" s="78">
        <f t="shared" ref="D56:E56" si="9">D45+D51</f>
        <v>48607</v>
      </c>
      <c r="E56" s="78">
        <f t="shared" si="9"/>
        <v>47365</v>
      </c>
      <c r="F56" s="16" t="s">
        <v>461</v>
      </c>
    </row>
    <row r="57" spans="1:6" ht="13.5" thickBot="1" x14ac:dyDescent="0.25">
      <c r="C57" s="313"/>
      <c r="D57" s="313"/>
      <c r="E57" s="313"/>
    </row>
    <row r="58" spans="1:6" ht="13.5" thickBot="1" x14ac:dyDescent="0.25">
      <c r="A58" s="254" t="s">
        <v>435</v>
      </c>
      <c r="B58" s="255"/>
      <c r="C58" s="82">
        <v>13</v>
      </c>
      <c r="D58" s="82">
        <v>13</v>
      </c>
      <c r="E58" s="82">
        <v>13</v>
      </c>
    </row>
    <row r="59" spans="1:6" ht="13.5" thickBot="1" x14ac:dyDescent="0.25">
      <c r="A59" s="254" t="s">
        <v>136</v>
      </c>
      <c r="B59" s="255"/>
      <c r="C59" s="82">
        <v>0</v>
      </c>
      <c r="D59" s="82">
        <v>0</v>
      </c>
      <c r="E59" s="82">
        <v>0</v>
      </c>
    </row>
  </sheetData>
  <mergeCells count="6">
    <mergeCell ref="B4:D4"/>
    <mergeCell ref="A44:E44"/>
    <mergeCell ref="A9:E9"/>
    <mergeCell ref="B5:D5"/>
    <mergeCell ref="D1:E1"/>
    <mergeCell ref="A2:E2"/>
  </mergeCells>
  <phoneticPr fontId="0" type="noConversion"/>
  <printOptions horizontalCentered="1"/>
  <pageMargins left="0" right="0" top="0" bottom="0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O18"/>
  <sheetViews>
    <sheetView workbookViewId="0">
      <selection activeCell="A4" sqref="A4:G4"/>
    </sheetView>
  </sheetViews>
  <sheetFormatPr defaultRowHeight="12.75" x14ac:dyDescent="0.2"/>
  <cols>
    <col min="1" max="1" width="7" style="100" customWidth="1"/>
    <col min="2" max="2" width="32" style="16" customWidth="1"/>
    <col min="3" max="3" width="12.5" style="16" customWidth="1"/>
    <col min="4" max="6" width="11.83203125" style="16" customWidth="1"/>
    <col min="7" max="7" width="12.83203125" style="16" customWidth="1"/>
    <col min="8" max="16384" width="9.33203125" style="16"/>
  </cols>
  <sheetData>
    <row r="1" spans="1:15" x14ac:dyDescent="0.2">
      <c r="F1" s="557" t="s">
        <v>550</v>
      </c>
      <c r="G1" s="557"/>
    </row>
    <row r="2" spans="1:15" ht="15.75" customHeight="1" x14ac:dyDescent="0.2">
      <c r="A2" s="521" t="s">
        <v>558</v>
      </c>
      <c r="B2" s="521"/>
      <c r="C2" s="521"/>
      <c r="D2" s="521"/>
      <c r="E2" s="521"/>
      <c r="F2" s="521"/>
      <c r="G2" s="521"/>
      <c r="K2" s="521"/>
      <c r="L2" s="521"/>
      <c r="M2" s="521"/>
      <c r="N2" s="521"/>
      <c r="O2" s="521"/>
    </row>
    <row r="4" spans="1:15" ht="19.5" customHeight="1" x14ac:dyDescent="0.2">
      <c r="A4" s="566" t="s">
        <v>643</v>
      </c>
      <c r="B4" s="566"/>
      <c r="C4" s="566"/>
      <c r="D4" s="566"/>
      <c r="E4" s="566"/>
      <c r="F4" s="566"/>
      <c r="G4" s="566"/>
    </row>
    <row r="6" spans="1:15" ht="14.25" thickBot="1" x14ac:dyDescent="0.25">
      <c r="G6" s="23" t="s">
        <v>635</v>
      </c>
    </row>
    <row r="7" spans="1:15" ht="17.25" customHeight="1" thickBot="1" x14ac:dyDescent="0.25">
      <c r="A7" s="573" t="s">
        <v>3</v>
      </c>
      <c r="B7" s="571" t="s">
        <v>191</v>
      </c>
      <c r="C7" s="571" t="s">
        <v>443</v>
      </c>
      <c r="D7" s="571" t="s">
        <v>448</v>
      </c>
      <c r="E7" s="569" t="s">
        <v>444</v>
      </c>
      <c r="F7" s="569"/>
      <c r="G7" s="570"/>
    </row>
    <row r="8" spans="1:15" s="101" customFormat="1" ht="57.75" customHeight="1" thickBot="1" x14ac:dyDescent="0.25">
      <c r="A8" s="574"/>
      <c r="B8" s="572"/>
      <c r="C8" s="572"/>
      <c r="D8" s="572"/>
      <c r="E8" s="14" t="s">
        <v>445</v>
      </c>
      <c r="F8" s="14" t="s">
        <v>446</v>
      </c>
      <c r="G8" s="334" t="s">
        <v>447</v>
      </c>
    </row>
    <row r="9" spans="1:15" s="102" customFormat="1" ht="15" customHeight="1" thickBot="1" x14ac:dyDescent="0.25">
      <c r="A9" s="242" t="s">
        <v>307</v>
      </c>
      <c r="B9" s="243" t="s">
        <v>308</v>
      </c>
      <c r="C9" s="243" t="s">
        <v>309</v>
      </c>
      <c r="D9" s="243" t="s">
        <v>310</v>
      </c>
      <c r="E9" s="243" t="s">
        <v>449</v>
      </c>
      <c r="F9" s="243" t="s">
        <v>388</v>
      </c>
      <c r="G9" s="325" t="s">
        <v>389</v>
      </c>
    </row>
    <row r="10" spans="1:15" ht="30.75" customHeight="1" x14ac:dyDescent="0.2">
      <c r="A10" s="417" t="s">
        <v>5</v>
      </c>
      <c r="B10" s="418" t="s">
        <v>540</v>
      </c>
      <c r="C10" s="419">
        <v>15097704</v>
      </c>
      <c r="D10" s="419"/>
      <c r="E10" s="420">
        <f t="shared" ref="E10:E16" si="0">C10+D10</f>
        <v>15097704</v>
      </c>
      <c r="F10" s="419">
        <v>15097704</v>
      </c>
      <c r="G10" s="413">
        <v>0</v>
      </c>
    </row>
    <row r="11" spans="1:15" ht="30.75" customHeight="1" x14ac:dyDescent="0.2">
      <c r="A11" s="417" t="s">
        <v>6</v>
      </c>
      <c r="B11" s="418" t="s">
        <v>634</v>
      </c>
      <c r="C11" s="422">
        <v>30071367</v>
      </c>
      <c r="D11" s="422"/>
      <c r="E11" s="420">
        <f t="shared" ref="E11" si="1">C11+D11</f>
        <v>30071367</v>
      </c>
      <c r="F11" s="422">
        <v>30071367</v>
      </c>
      <c r="G11" s="413"/>
    </row>
    <row r="12" spans="1:15" ht="24" customHeight="1" x14ac:dyDescent="0.2">
      <c r="A12" s="417" t="s">
        <v>7</v>
      </c>
      <c r="B12" s="421" t="s">
        <v>532</v>
      </c>
      <c r="C12" s="422">
        <v>566113</v>
      </c>
      <c r="D12" s="422"/>
      <c r="E12" s="420">
        <f t="shared" si="0"/>
        <v>566113</v>
      </c>
      <c r="F12" s="422">
        <v>566113</v>
      </c>
      <c r="G12" s="414"/>
    </row>
    <row r="13" spans="1:15" ht="27" customHeight="1" x14ac:dyDescent="0.2">
      <c r="A13" s="417" t="s">
        <v>8</v>
      </c>
      <c r="B13" s="421" t="s">
        <v>557</v>
      </c>
      <c r="C13" s="422">
        <v>12</v>
      </c>
      <c r="D13" s="422"/>
      <c r="E13" s="420">
        <f t="shared" si="0"/>
        <v>12</v>
      </c>
      <c r="F13" s="422">
        <v>12</v>
      </c>
      <c r="G13" s="414"/>
    </row>
    <row r="14" spans="1:15" ht="31.5" customHeight="1" x14ac:dyDescent="0.2">
      <c r="A14" s="417" t="s">
        <v>9</v>
      </c>
      <c r="B14" s="421" t="s">
        <v>554</v>
      </c>
      <c r="C14" s="422">
        <v>2301</v>
      </c>
      <c r="D14" s="422"/>
      <c r="E14" s="420">
        <f t="shared" ref="E14" si="2">C14+D14</f>
        <v>2301</v>
      </c>
      <c r="F14" s="422">
        <v>2301</v>
      </c>
      <c r="G14" s="414"/>
    </row>
    <row r="15" spans="1:15" ht="33.75" customHeight="1" x14ac:dyDescent="0.2">
      <c r="A15" s="417" t="s">
        <v>10</v>
      </c>
      <c r="B15" s="418"/>
      <c r="C15" s="422"/>
      <c r="D15" s="422"/>
      <c r="E15" s="420"/>
      <c r="F15" s="422"/>
      <c r="G15" s="414"/>
    </row>
    <row r="16" spans="1:15" ht="15" customHeight="1" x14ac:dyDescent="0.2">
      <c r="A16" s="417" t="s">
        <v>11</v>
      </c>
      <c r="B16" s="421"/>
      <c r="C16" s="422"/>
      <c r="D16" s="422"/>
      <c r="E16" s="420">
        <f t="shared" si="0"/>
        <v>0</v>
      </c>
      <c r="F16" s="422"/>
      <c r="G16" s="414"/>
    </row>
    <row r="17" spans="1:7" ht="15" customHeight="1" thickBot="1" x14ac:dyDescent="0.25">
      <c r="A17" s="417" t="s">
        <v>12</v>
      </c>
      <c r="B17" s="423"/>
      <c r="C17" s="424"/>
      <c r="D17" s="424"/>
      <c r="E17" s="420">
        <f>C17+D17</f>
        <v>0</v>
      </c>
      <c r="F17" s="424"/>
      <c r="G17" s="415"/>
    </row>
    <row r="18" spans="1:7" ht="15" customHeight="1" thickBot="1" x14ac:dyDescent="0.25">
      <c r="A18" s="567" t="s">
        <v>37</v>
      </c>
      <c r="B18" s="568"/>
      <c r="C18" s="425">
        <f>SUM(C10:C17)</f>
        <v>45737497</v>
      </c>
      <c r="D18" s="425">
        <f>SUM(D10:D17)</f>
        <v>0</v>
      </c>
      <c r="E18" s="425">
        <f>SUM(E10:E17)</f>
        <v>45737497</v>
      </c>
      <c r="F18" s="425">
        <f>SUM(F10:F17)</f>
        <v>45737497</v>
      </c>
      <c r="G18" s="416">
        <f>SUM(G10:G17)</f>
        <v>0</v>
      </c>
    </row>
  </sheetData>
  <mergeCells count="10">
    <mergeCell ref="K2:O2"/>
    <mergeCell ref="F1:G1"/>
    <mergeCell ref="A2:G2"/>
    <mergeCell ref="A4:G4"/>
    <mergeCell ref="A18:B18"/>
    <mergeCell ref="E7:G7"/>
    <mergeCell ref="D7:D8"/>
    <mergeCell ref="C7:C8"/>
    <mergeCell ref="B7:B8"/>
    <mergeCell ref="A7:A8"/>
  </mergeCells>
  <phoneticPr fontId="0" type="noConversion"/>
  <printOptions horizontalCentered="1"/>
  <pageMargins left="0.78740157480314965" right="0.78740157480314965" top="1.5748031496062993" bottom="0.98425196850393704" header="0.51181102362204722" footer="0.51181102362204722"/>
  <pageSetup paperSize="9" orientation="landscape" r:id="rId1"/>
  <headerFooter alignWithMargins="0">
    <oddHeader>&amp;R&amp;"Times New Roman CE,Félkövér dőlt"&amp;12 9. melléklet a ……/2015.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R30"/>
  <sheetViews>
    <sheetView topLeftCell="J1" workbookViewId="0">
      <selection activeCell="H15" sqref="H15"/>
    </sheetView>
  </sheetViews>
  <sheetFormatPr defaultRowHeight="12.75" x14ac:dyDescent="0.2"/>
  <cols>
    <col min="1" max="1" width="5.5" style="2" customWidth="1"/>
    <col min="2" max="2" width="36.83203125" style="2" customWidth="1"/>
    <col min="3" max="8" width="13.83203125" style="2" customWidth="1"/>
    <col min="9" max="9" width="15.1640625" style="2" customWidth="1"/>
    <col min="10" max="10" width="5" style="2" customWidth="1"/>
    <col min="11" max="16384" width="9.33203125" style="2"/>
  </cols>
  <sheetData>
    <row r="1" spans="1:18" x14ac:dyDescent="0.2">
      <c r="A1"/>
      <c r="B1"/>
      <c r="C1"/>
      <c r="D1"/>
      <c r="E1" s="593" t="s">
        <v>544</v>
      </c>
      <c r="F1" s="593"/>
      <c r="G1" s="593"/>
      <c r="H1" s="593"/>
      <c r="I1" s="593"/>
    </row>
    <row r="2" spans="1:18" x14ac:dyDescent="0.2">
      <c r="A2"/>
      <c r="B2"/>
      <c r="C2"/>
      <c r="D2"/>
      <c r="E2"/>
      <c r="F2"/>
      <c r="G2"/>
      <c r="H2"/>
      <c r="I2"/>
    </row>
    <row r="3" spans="1:18" ht="15.75" customHeight="1" x14ac:dyDescent="0.25">
      <c r="A3" s="594" t="s">
        <v>558</v>
      </c>
      <c r="B3" s="594"/>
      <c r="C3" s="594"/>
      <c r="D3" s="594"/>
      <c r="E3" s="594"/>
      <c r="F3" s="594"/>
      <c r="G3" s="594"/>
      <c r="H3" s="594"/>
      <c r="I3" s="594"/>
      <c r="L3" s="521"/>
      <c r="M3" s="521"/>
      <c r="N3" s="521"/>
      <c r="O3" s="521"/>
      <c r="P3" s="521"/>
      <c r="Q3" s="521"/>
      <c r="R3" s="521"/>
    </row>
    <row r="4" spans="1:18" ht="34.5" customHeight="1" x14ac:dyDescent="0.2">
      <c r="A4" s="581" t="s">
        <v>560</v>
      </c>
      <c r="B4" s="581"/>
      <c r="C4" s="581"/>
      <c r="D4" s="581"/>
      <c r="E4" s="581"/>
      <c r="F4" s="581"/>
      <c r="G4" s="581"/>
      <c r="H4" s="581"/>
      <c r="I4" s="581"/>
      <c r="J4" s="575"/>
    </row>
    <row r="5" spans="1:18" ht="14.25" thickBot="1" x14ac:dyDescent="0.3">
      <c r="H5" s="592" t="s">
        <v>173</v>
      </c>
      <c r="I5" s="592"/>
      <c r="J5" s="575"/>
    </row>
    <row r="6" spans="1:18" ht="13.5" thickBot="1" x14ac:dyDescent="0.25">
      <c r="A6" s="590" t="s">
        <v>3</v>
      </c>
      <c r="B6" s="588" t="s">
        <v>174</v>
      </c>
      <c r="C6" s="586" t="s">
        <v>175</v>
      </c>
      <c r="D6" s="584" t="s">
        <v>176</v>
      </c>
      <c r="E6" s="585"/>
      <c r="F6" s="585"/>
      <c r="G6" s="585"/>
      <c r="H6" s="585"/>
      <c r="I6" s="582" t="s">
        <v>561</v>
      </c>
      <c r="J6" s="575"/>
    </row>
    <row r="7" spans="1:18" s="6" customFormat="1" ht="42" customHeight="1" thickBot="1" x14ac:dyDescent="0.25">
      <c r="A7" s="591"/>
      <c r="B7" s="589"/>
      <c r="C7" s="587"/>
      <c r="D7" s="86" t="s">
        <v>177</v>
      </c>
      <c r="E7" s="86" t="s">
        <v>178</v>
      </c>
      <c r="F7" s="86" t="s">
        <v>179</v>
      </c>
      <c r="G7" s="87" t="s">
        <v>180</v>
      </c>
      <c r="H7" s="87" t="s">
        <v>181</v>
      </c>
      <c r="I7" s="583"/>
      <c r="J7" s="575"/>
    </row>
    <row r="8" spans="1:18" s="6" customFormat="1" ht="12" customHeight="1" thickBot="1" x14ac:dyDescent="0.25">
      <c r="A8" s="323" t="s">
        <v>307</v>
      </c>
      <c r="B8" s="88" t="s">
        <v>308</v>
      </c>
      <c r="C8" s="88" t="s">
        <v>309</v>
      </c>
      <c r="D8" s="88" t="s">
        <v>310</v>
      </c>
      <c r="E8" s="88" t="s">
        <v>311</v>
      </c>
      <c r="F8" s="88" t="s">
        <v>388</v>
      </c>
      <c r="G8" s="88" t="s">
        <v>389</v>
      </c>
      <c r="H8" s="88" t="s">
        <v>429</v>
      </c>
      <c r="I8" s="89" t="s">
        <v>430</v>
      </c>
      <c r="J8" s="575"/>
    </row>
    <row r="9" spans="1:18" s="6" customFormat="1" ht="18" customHeight="1" x14ac:dyDescent="0.2">
      <c r="A9" s="576" t="s">
        <v>182</v>
      </c>
      <c r="B9" s="577"/>
      <c r="C9" s="577"/>
      <c r="D9" s="577"/>
      <c r="E9" s="577"/>
      <c r="F9" s="577"/>
      <c r="G9" s="577"/>
      <c r="H9" s="577"/>
      <c r="I9" s="578"/>
      <c r="J9" s="575"/>
    </row>
    <row r="10" spans="1:18" ht="15.95" customHeight="1" x14ac:dyDescent="0.2">
      <c r="A10" s="17" t="s">
        <v>5</v>
      </c>
      <c r="B10" s="15" t="s">
        <v>183</v>
      </c>
      <c r="C10" s="8"/>
      <c r="D10" s="8"/>
      <c r="E10" s="8"/>
      <c r="F10" s="8"/>
      <c r="G10" s="90"/>
      <c r="H10" s="91">
        <f t="shared" ref="H10:H16" si="0">SUM(D10:G10)</f>
        <v>0</v>
      </c>
      <c r="I10" s="18">
        <f t="shared" ref="I10:I16" si="1">C10+H10</f>
        <v>0</v>
      </c>
      <c r="J10" s="575"/>
    </row>
    <row r="11" spans="1:18" ht="22.5" x14ac:dyDescent="0.2">
      <c r="A11" s="17" t="s">
        <v>6</v>
      </c>
      <c r="B11" s="15" t="s">
        <v>137</v>
      </c>
      <c r="C11" s="8">
        <v>3079</v>
      </c>
      <c r="D11" s="8">
        <v>0</v>
      </c>
      <c r="E11" s="8"/>
      <c r="F11" s="8"/>
      <c r="G11" s="90"/>
      <c r="H11" s="91">
        <f>SUM(D11:G11)</f>
        <v>0</v>
      </c>
      <c r="I11" s="18">
        <f t="shared" si="1"/>
        <v>3079</v>
      </c>
      <c r="J11" s="575"/>
    </row>
    <row r="12" spans="1:18" ht="22.5" x14ac:dyDescent="0.2">
      <c r="A12" s="17" t="s">
        <v>7</v>
      </c>
      <c r="B12" s="15" t="s">
        <v>138</v>
      </c>
      <c r="C12" s="8"/>
      <c r="D12" s="8"/>
      <c r="E12" s="8"/>
      <c r="F12" s="8"/>
      <c r="G12" s="90"/>
      <c r="H12" s="91">
        <f t="shared" si="0"/>
        <v>0</v>
      </c>
      <c r="I12" s="18">
        <f t="shared" si="1"/>
        <v>0</v>
      </c>
      <c r="J12" s="575"/>
    </row>
    <row r="13" spans="1:18" ht="15.95" customHeight="1" x14ac:dyDescent="0.2">
      <c r="A13" s="17" t="s">
        <v>8</v>
      </c>
      <c r="B13" s="15" t="s">
        <v>139</v>
      </c>
      <c r="C13" s="8"/>
      <c r="D13" s="8"/>
      <c r="E13" s="8"/>
      <c r="F13" s="8"/>
      <c r="G13" s="90"/>
      <c r="H13" s="91">
        <f t="shared" si="0"/>
        <v>0</v>
      </c>
      <c r="I13" s="18">
        <f t="shared" si="1"/>
        <v>0</v>
      </c>
      <c r="J13" s="575"/>
    </row>
    <row r="14" spans="1:18" ht="22.5" x14ac:dyDescent="0.2">
      <c r="A14" s="17" t="s">
        <v>9</v>
      </c>
      <c r="B14" s="15" t="s">
        <v>140</v>
      </c>
      <c r="C14" s="8"/>
      <c r="D14" s="8">
        <v>0</v>
      </c>
      <c r="E14" s="8"/>
      <c r="F14" s="8"/>
      <c r="G14" s="90"/>
      <c r="H14" s="91">
        <f t="shared" si="0"/>
        <v>0</v>
      </c>
      <c r="I14" s="18">
        <f t="shared" si="1"/>
        <v>0</v>
      </c>
      <c r="J14" s="575"/>
    </row>
    <row r="15" spans="1:18" ht="15.95" customHeight="1" x14ac:dyDescent="0.2">
      <c r="A15" s="19" t="s">
        <v>10</v>
      </c>
      <c r="B15" s="20" t="s">
        <v>184</v>
      </c>
      <c r="C15" s="9">
        <v>583</v>
      </c>
      <c r="D15" s="9">
        <v>0</v>
      </c>
      <c r="E15" s="9"/>
      <c r="F15" s="9"/>
      <c r="G15" s="92"/>
      <c r="H15" s="91">
        <f t="shared" si="0"/>
        <v>0</v>
      </c>
      <c r="I15" s="18">
        <f t="shared" si="1"/>
        <v>583</v>
      </c>
      <c r="J15" s="575"/>
    </row>
    <row r="16" spans="1:18" ht="15.95" customHeight="1" thickBot="1" x14ac:dyDescent="0.25">
      <c r="A16" s="93" t="s">
        <v>11</v>
      </c>
      <c r="B16" s="94" t="s">
        <v>545</v>
      </c>
      <c r="C16" s="95"/>
      <c r="D16" s="95">
        <v>0</v>
      </c>
      <c r="E16" s="95"/>
      <c r="F16" s="95"/>
      <c r="G16" s="96"/>
      <c r="H16" s="91">
        <f t="shared" si="0"/>
        <v>0</v>
      </c>
      <c r="I16" s="18">
        <f t="shared" si="1"/>
        <v>0</v>
      </c>
      <c r="J16" s="575"/>
    </row>
    <row r="17" spans="1:10" s="10" customFormat="1" ht="18" customHeight="1" thickBot="1" x14ac:dyDescent="0.25">
      <c r="A17" s="579" t="s">
        <v>186</v>
      </c>
      <c r="B17" s="580"/>
      <c r="C17" s="21">
        <f t="shared" ref="C17:I17" si="2">SUM(C10:C16)</f>
        <v>3662</v>
      </c>
      <c r="D17" s="21">
        <f t="shared" si="2"/>
        <v>0</v>
      </c>
      <c r="E17" s="21">
        <f t="shared" si="2"/>
        <v>0</v>
      </c>
      <c r="F17" s="21">
        <f t="shared" si="2"/>
        <v>0</v>
      </c>
      <c r="G17" s="97">
        <f t="shared" si="2"/>
        <v>0</v>
      </c>
      <c r="H17" s="97">
        <f t="shared" si="2"/>
        <v>0</v>
      </c>
      <c r="I17" s="22">
        <f t="shared" si="2"/>
        <v>3662</v>
      </c>
      <c r="J17" s="575"/>
    </row>
    <row r="18" spans="1:10" s="7" customFormat="1" ht="18" customHeight="1" x14ac:dyDescent="0.2">
      <c r="A18" s="595" t="s">
        <v>187</v>
      </c>
      <c r="B18" s="596"/>
      <c r="C18" s="596"/>
      <c r="D18" s="596"/>
      <c r="E18" s="596"/>
      <c r="F18" s="596"/>
      <c r="G18" s="596"/>
      <c r="H18" s="596"/>
      <c r="I18" s="597"/>
      <c r="J18" s="575"/>
    </row>
    <row r="19" spans="1:10" s="7" customFormat="1" x14ac:dyDescent="0.2">
      <c r="A19" s="17" t="s">
        <v>5</v>
      </c>
      <c r="B19" s="15" t="s">
        <v>188</v>
      </c>
      <c r="C19" s="8">
        <v>0</v>
      </c>
      <c r="D19" s="8"/>
      <c r="E19" s="8"/>
      <c r="F19" s="8"/>
      <c r="G19" s="90"/>
      <c r="H19" s="91">
        <f>SUM(D19:G19)</f>
        <v>0</v>
      </c>
      <c r="I19" s="18">
        <f>C19+H19</f>
        <v>0</v>
      </c>
      <c r="J19" s="575"/>
    </row>
    <row r="20" spans="1:10" ht="13.5" thickBot="1" x14ac:dyDescent="0.25">
      <c r="A20" s="93" t="s">
        <v>6</v>
      </c>
      <c r="B20" s="94" t="s">
        <v>185</v>
      </c>
      <c r="C20" s="95">
        <v>0</v>
      </c>
      <c r="D20" s="95"/>
      <c r="E20" s="95"/>
      <c r="F20" s="95"/>
      <c r="G20" s="96"/>
      <c r="H20" s="91">
        <f>SUM(D20:G20)</f>
        <v>0</v>
      </c>
      <c r="I20" s="98">
        <f>C20+H20</f>
        <v>0</v>
      </c>
      <c r="J20" s="575"/>
    </row>
    <row r="21" spans="1:10" ht="15.95" customHeight="1" thickBot="1" x14ac:dyDescent="0.25">
      <c r="A21" s="579" t="s">
        <v>189</v>
      </c>
      <c r="B21" s="580"/>
      <c r="C21" s="21">
        <f t="shared" ref="C21:I21" si="3">SUM(C19:C20)</f>
        <v>0</v>
      </c>
      <c r="D21" s="21">
        <f t="shared" si="3"/>
        <v>0</v>
      </c>
      <c r="E21" s="21">
        <f t="shared" si="3"/>
        <v>0</v>
      </c>
      <c r="F21" s="21">
        <f t="shared" si="3"/>
        <v>0</v>
      </c>
      <c r="G21" s="97">
        <f t="shared" si="3"/>
        <v>0</v>
      </c>
      <c r="H21" s="97">
        <f t="shared" si="3"/>
        <v>0</v>
      </c>
      <c r="I21" s="22">
        <f t="shared" si="3"/>
        <v>0</v>
      </c>
      <c r="J21" s="575"/>
    </row>
    <row r="22" spans="1:10" ht="18" customHeight="1" thickBot="1" x14ac:dyDescent="0.25">
      <c r="A22" s="598" t="s">
        <v>190</v>
      </c>
      <c r="B22" s="599"/>
      <c r="C22" s="99">
        <f t="shared" ref="C22:I22" si="4">C17+C21</f>
        <v>3662</v>
      </c>
      <c r="D22" s="99">
        <f t="shared" si="4"/>
        <v>0</v>
      </c>
      <c r="E22" s="99">
        <f t="shared" si="4"/>
        <v>0</v>
      </c>
      <c r="F22" s="99">
        <f t="shared" si="4"/>
        <v>0</v>
      </c>
      <c r="G22" s="99">
        <f t="shared" si="4"/>
        <v>0</v>
      </c>
      <c r="H22" s="99">
        <f t="shared" si="4"/>
        <v>0</v>
      </c>
      <c r="I22" s="22">
        <f t="shared" si="4"/>
        <v>3662</v>
      </c>
      <c r="J22" s="575"/>
    </row>
    <row r="30" spans="1:10" ht="15.75" x14ac:dyDescent="0.25">
      <c r="A30" s="517"/>
      <c r="B30" s="517"/>
      <c r="C30" s="517"/>
      <c r="D30" s="517"/>
      <c r="E30" s="517"/>
      <c r="F30" s="517"/>
      <c r="G30" s="517"/>
      <c r="H30" s="517"/>
      <c r="I30" s="517"/>
    </row>
  </sheetData>
  <mergeCells count="17">
    <mergeCell ref="E1:I1"/>
    <mergeCell ref="A3:I3"/>
    <mergeCell ref="A30:I30"/>
    <mergeCell ref="A18:I18"/>
    <mergeCell ref="A22:B22"/>
    <mergeCell ref="L3:R3"/>
    <mergeCell ref="J4:J22"/>
    <mergeCell ref="A9:I9"/>
    <mergeCell ref="A17:B17"/>
    <mergeCell ref="A21:B21"/>
    <mergeCell ref="A4:I4"/>
    <mergeCell ref="I6:I7"/>
    <mergeCell ref="D6:H6"/>
    <mergeCell ref="C6:C7"/>
    <mergeCell ref="B6:B7"/>
    <mergeCell ref="A6:A7"/>
    <mergeCell ref="H5:I5"/>
  </mergeCells>
  <phoneticPr fontId="0" type="noConversion"/>
  <printOptions horizontalCentered="1"/>
  <pageMargins left="0" right="0" top="1.1811023622047245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N56" sqref="N56"/>
    </sheetView>
  </sheetViews>
  <sheetFormatPr defaultRowHeight="12.75" x14ac:dyDescent="0.2"/>
  <sheetData/>
  <phoneticPr fontId="0" type="noConversion"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E54"/>
  <sheetViews>
    <sheetView workbookViewId="0">
      <selection activeCell="H25" sqref="H25"/>
    </sheetView>
  </sheetViews>
  <sheetFormatPr defaultRowHeight="12.75" x14ac:dyDescent="0.2"/>
  <cols>
    <col min="1" max="1" width="46.33203125" bestFit="1" customWidth="1"/>
    <col min="2" max="2" width="14.6640625" customWidth="1"/>
    <col min="3" max="3" width="13.6640625" customWidth="1"/>
    <col min="4" max="4" width="11.83203125" customWidth="1"/>
    <col min="5" max="5" width="12" bestFit="1" customWidth="1"/>
  </cols>
  <sheetData>
    <row r="1" spans="1:5" x14ac:dyDescent="0.2">
      <c r="A1" s="428"/>
      <c r="B1" s="428"/>
      <c r="C1" s="504" t="s">
        <v>644</v>
      </c>
      <c r="D1" s="504"/>
      <c r="E1" s="429"/>
    </row>
    <row r="2" spans="1:5" ht="15.75" x14ac:dyDescent="0.25">
      <c r="A2" s="505" t="s">
        <v>691</v>
      </c>
      <c r="B2" s="505"/>
      <c r="C2" s="505"/>
      <c r="D2" s="505"/>
      <c r="E2" s="505"/>
    </row>
    <row r="3" spans="1:5" ht="15.75" x14ac:dyDescent="0.25">
      <c r="A3" s="505" t="s">
        <v>645</v>
      </c>
      <c r="B3" s="505"/>
      <c r="C3" s="505"/>
      <c r="D3" s="505"/>
      <c r="E3" s="505"/>
    </row>
    <row r="4" spans="1:5" x14ac:dyDescent="0.2">
      <c r="A4" s="506" t="s">
        <v>646</v>
      </c>
      <c r="B4" s="506"/>
      <c r="C4" s="506"/>
      <c r="D4" s="506"/>
      <c r="E4" s="506"/>
    </row>
    <row r="5" spans="1:5" ht="13.5" thickBot="1" x14ac:dyDescent="0.25">
      <c r="A5" s="430"/>
      <c r="B5" s="431"/>
      <c r="C5" s="431"/>
      <c r="D5" s="431"/>
      <c r="E5" s="431" t="s">
        <v>690</v>
      </c>
    </row>
    <row r="6" spans="1:5" ht="13.5" thickBot="1" x14ac:dyDescent="0.25">
      <c r="A6" s="432"/>
      <c r="B6" s="507" t="s">
        <v>647</v>
      </c>
      <c r="C6" s="508"/>
      <c r="D6" s="508"/>
      <c r="E6" s="509"/>
    </row>
    <row r="7" spans="1:5" x14ac:dyDescent="0.2">
      <c r="A7" s="433" t="s">
        <v>50</v>
      </c>
      <c r="B7" s="434" t="s">
        <v>570</v>
      </c>
      <c r="C7" s="435"/>
      <c r="D7" s="434" t="s">
        <v>172</v>
      </c>
      <c r="E7" s="434" t="s">
        <v>170</v>
      </c>
    </row>
    <row r="8" spans="1:5" ht="13.5" thickBot="1" x14ac:dyDescent="0.25">
      <c r="A8" s="436"/>
      <c r="B8" s="437" t="s">
        <v>648</v>
      </c>
      <c r="C8" s="438"/>
      <c r="D8" s="437" t="s">
        <v>648</v>
      </c>
      <c r="E8" s="437"/>
    </row>
    <row r="9" spans="1:5" ht="13.5" thickBot="1" x14ac:dyDescent="0.25">
      <c r="A9" s="439" t="s">
        <v>649</v>
      </c>
      <c r="B9" s="440">
        <v>400000</v>
      </c>
      <c r="C9" s="441"/>
      <c r="D9" s="440">
        <v>400000</v>
      </c>
      <c r="E9" s="440">
        <v>0</v>
      </c>
    </row>
    <row r="10" spans="1:5" x14ac:dyDescent="0.2">
      <c r="A10" s="442" t="s">
        <v>650</v>
      </c>
      <c r="B10" s="443">
        <v>33000</v>
      </c>
      <c r="C10" s="444"/>
      <c r="D10" s="443">
        <v>33000</v>
      </c>
      <c r="E10" s="443"/>
    </row>
    <row r="11" spans="1:5" x14ac:dyDescent="0.2">
      <c r="A11" s="445" t="s">
        <v>651</v>
      </c>
      <c r="B11" s="446">
        <v>126000</v>
      </c>
      <c r="C11" s="447"/>
      <c r="D11" s="446">
        <v>126000</v>
      </c>
      <c r="E11" s="446"/>
    </row>
    <row r="12" spans="1:5" x14ac:dyDescent="0.2">
      <c r="A12" s="448" t="s">
        <v>652</v>
      </c>
      <c r="B12" s="446">
        <v>1200000</v>
      </c>
      <c r="C12" s="447"/>
      <c r="D12" s="446">
        <v>1200000</v>
      </c>
      <c r="E12" s="446"/>
    </row>
    <row r="13" spans="1:5" x14ac:dyDescent="0.2">
      <c r="A13" s="449" t="s">
        <v>653</v>
      </c>
      <c r="B13" s="446">
        <v>1824000</v>
      </c>
      <c r="C13" s="447"/>
      <c r="D13" s="446">
        <v>1824000</v>
      </c>
      <c r="E13" s="446"/>
    </row>
    <row r="14" spans="1:5" x14ac:dyDescent="0.2">
      <c r="A14" s="448" t="s">
        <v>654</v>
      </c>
      <c r="B14" s="446"/>
      <c r="C14" s="447"/>
      <c r="D14" s="446"/>
      <c r="E14" s="446"/>
    </row>
    <row r="15" spans="1:5" x14ac:dyDescent="0.2">
      <c r="A15" s="448" t="s">
        <v>655</v>
      </c>
      <c r="B15" s="450"/>
      <c r="C15" s="447"/>
      <c r="D15" s="450">
        <v>153000</v>
      </c>
      <c r="E15" s="450"/>
    </row>
    <row r="16" spans="1:5" ht="13.5" thickBot="1" x14ac:dyDescent="0.25">
      <c r="A16" s="451"/>
      <c r="B16" s="452"/>
      <c r="C16" s="453"/>
      <c r="D16" s="452"/>
      <c r="E16" s="452"/>
    </row>
    <row r="17" spans="1:5" ht="13.5" thickBot="1" x14ac:dyDescent="0.25">
      <c r="A17" s="454" t="s">
        <v>656</v>
      </c>
      <c r="B17" s="455">
        <f>SUM(B10:B16)</f>
        <v>3183000</v>
      </c>
      <c r="C17" s="441"/>
      <c r="D17" s="455">
        <f>SUM(D10:D16)</f>
        <v>3336000</v>
      </c>
      <c r="E17" s="455">
        <v>2249210</v>
      </c>
    </row>
    <row r="18" spans="1:5" x14ac:dyDescent="0.2">
      <c r="A18" s="456" t="s">
        <v>657</v>
      </c>
      <c r="B18" s="457">
        <v>50000</v>
      </c>
      <c r="C18" s="444"/>
      <c r="D18" s="457">
        <v>50000</v>
      </c>
      <c r="E18" s="457">
        <v>52800</v>
      </c>
    </row>
    <row r="19" spans="1:5" x14ac:dyDescent="0.2">
      <c r="A19" s="442" t="s">
        <v>658</v>
      </c>
      <c r="B19" s="457">
        <v>240000</v>
      </c>
      <c r="C19" s="447"/>
      <c r="D19" s="457">
        <v>240000</v>
      </c>
      <c r="E19" s="457">
        <v>240000</v>
      </c>
    </row>
    <row r="20" spans="1:5" x14ac:dyDescent="0.2">
      <c r="A20" s="448" t="s">
        <v>659</v>
      </c>
      <c r="B20" s="450">
        <v>960000</v>
      </c>
      <c r="C20" s="447" t="s">
        <v>660</v>
      </c>
      <c r="D20" s="450">
        <v>960000</v>
      </c>
      <c r="E20" s="450">
        <v>960000</v>
      </c>
    </row>
    <row r="21" spans="1:5" x14ac:dyDescent="0.2">
      <c r="A21" s="442" t="s">
        <v>661</v>
      </c>
      <c r="B21" s="458">
        <v>35000</v>
      </c>
      <c r="C21" s="447"/>
      <c r="D21" s="458">
        <v>35000</v>
      </c>
      <c r="E21" s="458">
        <v>74168</v>
      </c>
    </row>
    <row r="22" spans="1:5" x14ac:dyDescent="0.2">
      <c r="A22" s="442" t="s">
        <v>662</v>
      </c>
      <c r="B22" s="458"/>
      <c r="C22" s="447"/>
      <c r="D22" s="458">
        <v>484000</v>
      </c>
      <c r="E22" s="458">
        <v>483681</v>
      </c>
    </row>
    <row r="23" spans="1:5" x14ac:dyDescent="0.2">
      <c r="A23" s="459"/>
      <c r="B23" s="457"/>
      <c r="C23" s="447"/>
      <c r="D23" s="457"/>
      <c r="E23" s="457"/>
    </row>
    <row r="24" spans="1:5" x14ac:dyDescent="0.2">
      <c r="A24" s="460" t="s">
        <v>663</v>
      </c>
      <c r="B24" s="461"/>
      <c r="C24" s="447"/>
      <c r="D24" s="461"/>
      <c r="E24" s="461"/>
    </row>
    <row r="25" spans="1:5" x14ac:dyDescent="0.2">
      <c r="A25" s="432" t="s">
        <v>664</v>
      </c>
      <c r="B25" s="461">
        <v>700000</v>
      </c>
      <c r="C25" s="447"/>
      <c r="D25" s="461">
        <v>700000</v>
      </c>
      <c r="E25" s="461">
        <v>805000</v>
      </c>
    </row>
    <row r="26" spans="1:5" x14ac:dyDescent="0.2">
      <c r="A26" s="448" t="s">
        <v>665</v>
      </c>
      <c r="B26" s="461">
        <v>300000</v>
      </c>
      <c r="C26" s="447"/>
      <c r="D26" s="461">
        <v>300000</v>
      </c>
      <c r="E26" s="461">
        <v>0</v>
      </c>
    </row>
    <row r="27" spans="1:5" x14ac:dyDescent="0.2">
      <c r="A27" s="445" t="s">
        <v>666</v>
      </c>
      <c r="B27" s="461">
        <v>600000</v>
      </c>
      <c r="C27" s="447"/>
      <c r="D27" s="461">
        <v>600000</v>
      </c>
      <c r="E27" s="461">
        <v>600000</v>
      </c>
    </row>
    <row r="28" spans="1:5" x14ac:dyDescent="0.2">
      <c r="A28" s="445" t="s">
        <v>692</v>
      </c>
      <c r="B28" s="461"/>
      <c r="C28" s="447"/>
      <c r="D28" s="461">
        <v>497077</v>
      </c>
      <c r="E28" s="461">
        <v>497077</v>
      </c>
    </row>
    <row r="29" spans="1:5" x14ac:dyDescent="0.2">
      <c r="A29" s="445" t="s">
        <v>667</v>
      </c>
      <c r="B29" s="461">
        <v>100000</v>
      </c>
      <c r="C29" s="447"/>
      <c r="D29" s="461">
        <v>100000</v>
      </c>
      <c r="E29" s="461">
        <v>100000</v>
      </c>
    </row>
    <row r="30" spans="1:5" x14ac:dyDescent="0.2">
      <c r="A30" s="448" t="s">
        <v>668</v>
      </c>
      <c r="B30" s="461">
        <v>200000</v>
      </c>
      <c r="C30" s="447"/>
      <c r="D30" s="461">
        <v>200000</v>
      </c>
      <c r="E30" s="461">
        <v>160000</v>
      </c>
    </row>
    <row r="31" spans="1:5" x14ac:dyDescent="0.2">
      <c r="A31" s="445" t="s">
        <v>669</v>
      </c>
      <c r="B31" s="461">
        <v>250000</v>
      </c>
      <c r="C31" s="447"/>
      <c r="D31" s="461">
        <v>250000</v>
      </c>
      <c r="E31" s="461">
        <v>250000</v>
      </c>
    </row>
    <row r="32" spans="1:5" x14ac:dyDescent="0.2">
      <c r="A32" s="448" t="s">
        <v>670</v>
      </c>
      <c r="B32" s="461">
        <v>200000</v>
      </c>
      <c r="C32" s="447"/>
      <c r="D32" s="461">
        <v>200000</v>
      </c>
      <c r="E32" s="461">
        <v>200000</v>
      </c>
    </row>
    <row r="33" spans="1:5" x14ac:dyDescent="0.2">
      <c r="A33" s="445" t="s">
        <v>671</v>
      </c>
      <c r="B33" s="462">
        <v>500000</v>
      </c>
      <c r="C33" s="447"/>
      <c r="D33" s="462">
        <v>500000</v>
      </c>
      <c r="E33" s="462">
        <v>560000</v>
      </c>
    </row>
    <row r="34" spans="1:5" x14ac:dyDescent="0.2">
      <c r="A34" s="448" t="s">
        <v>672</v>
      </c>
      <c r="B34" s="462">
        <v>300000</v>
      </c>
      <c r="C34" s="447"/>
      <c r="D34" s="462">
        <v>300000</v>
      </c>
      <c r="E34" s="462">
        <v>222250</v>
      </c>
    </row>
    <row r="35" spans="1:5" x14ac:dyDescent="0.2">
      <c r="A35" s="448" t="s">
        <v>673</v>
      </c>
      <c r="B35" s="461">
        <v>100000</v>
      </c>
      <c r="C35" s="447"/>
      <c r="D35" s="461">
        <v>100000</v>
      </c>
      <c r="E35" s="461">
        <v>100000</v>
      </c>
    </row>
    <row r="36" spans="1:5" x14ac:dyDescent="0.2">
      <c r="A36" s="449" t="s">
        <v>674</v>
      </c>
      <c r="B36" s="463">
        <v>100000</v>
      </c>
      <c r="C36" s="464"/>
      <c r="D36" s="463">
        <v>100000</v>
      </c>
      <c r="E36" s="463">
        <v>100000</v>
      </c>
    </row>
    <row r="37" spans="1:5" x14ac:dyDescent="0.2">
      <c r="A37" s="448" t="s">
        <v>675</v>
      </c>
      <c r="B37" s="461">
        <v>100000</v>
      </c>
      <c r="C37" s="464"/>
      <c r="D37" s="461">
        <v>100000</v>
      </c>
      <c r="E37" s="461">
        <v>100000</v>
      </c>
    </row>
    <row r="38" spans="1:5" x14ac:dyDescent="0.2">
      <c r="A38" s="448" t="s">
        <v>693</v>
      </c>
      <c r="B38" s="461"/>
      <c r="C38" s="464"/>
      <c r="D38" s="461">
        <v>185278</v>
      </c>
      <c r="E38" s="461">
        <v>185278</v>
      </c>
    </row>
    <row r="39" spans="1:5" x14ac:dyDescent="0.2">
      <c r="A39" s="448" t="s">
        <v>676</v>
      </c>
      <c r="B39" s="461">
        <v>200000</v>
      </c>
      <c r="C39" s="447"/>
      <c r="D39" s="461">
        <v>200000</v>
      </c>
      <c r="E39" s="461">
        <v>200000</v>
      </c>
    </row>
    <row r="40" spans="1:5" x14ac:dyDescent="0.2">
      <c r="A40" s="448" t="s">
        <v>677</v>
      </c>
      <c r="B40" s="461">
        <v>400000</v>
      </c>
      <c r="C40" s="447"/>
      <c r="D40" s="461">
        <v>400000</v>
      </c>
      <c r="E40" s="461">
        <v>400000</v>
      </c>
    </row>
    <row r="41" spans="1:5" x14ac:dyDescent="0.2">
      <c r="A41" s="448" t="s">
        <v>678</v>
      </c>
      <c r="B41" s="461">
        <v>200000</v>
      </c>
      <c r="C41" s="447"/>
      <c r="D41" s="461">
        <v>200000</v>
      </c>
      <c r="E41" s="461">
        <v>75000</v>
      </c>
    </row>
    <row r="42" spans="1:5" x14ac:dyDescent="0.2">
      <c r="A42" s="448" t="s">
        <v>679</v>
      </c>
      <c r="B42" s="446">
        <v>150000</v>
      </c>
      <c r="C42" s="447"/>
      <c r="D42" s="446">
        <v>150000</v>
      </c>
      <c r="E42" s="446">
        <v>160000</v>
      </c>
    </row>
    <row r="43" spans="1:5" x14ac:dyDescent="0.2">
      <c r="A43" s="448" t="s">
        <v>680</v>
      </c>
      <c r="B43" s="446">
        <v>25000</v>
      </c>
      <c r="C43" s="447"/>
      <c r="D43" s="446">
        <v>25000</v>
      </c>
      <c r="E43" s="446">
        <v>25000</v>
      </c>
    </row>
    <row r="44" spans="1:5" ht="15" x14ac:dyDescent="0.25">
      <c r="A44" s="465" t="s">
        <v>681</v>
      </c>
      <c r="B44" s="461"/>
      <c r="C44" s="464"/>
      <c r="D44" s="461"/>
      <c r="E44" s="461"/>
    </row>
    <row r="45" spans="1:5" x14ac:dyDescent="0.2">
      <c r="A45" s="449" t="s">
        <v>682</v>
      </c>
      <c r="B45" s="463">
        <v>40000</v>
      </c>
      <c r="C45" s="466"/>
      <c r="D45" s="463">
        <v>40000</v>
      </c>
      <c r="E45" s="463">
        <v>40000</v>
      </c>
    </row>
    <row r="46" spans="1:5" x14ac:dyDescent="0.2">
      <c r="A46" s="449" t="s">
        <v>683</v>
      </c>
      <c r="B46" s="463">
        <v>35000</v>
      </c>
      <c r="C46" s="466"/>
      <c r="D46" s="463">
        <v>35000</v>
      </c>
      <c r="E46" s="463">
        <v>35000</v>
      </c>
    </row>
    <row r="47" spans="1:5" x14ac:dyDescent="0.2">
      <c r="A47" s="445" t="s">
        <v>684</v>
      </c>
      <c r="B47" s="461">
        <v>161000</v>
      </c>
      <c r="C47" s="447"/>
      <c r="D47" s="461">
        <v>161000</v>
      </c>
      <c r="E47" s="461">
        <v>161000</v>
      </c>
    </row>
    <row r="48" spans="1:5" x14ac:dyDescent="0.2">
      <c r="A48" s="448" t="s">
        <v>685</v>
      </c>
      <c r="B48" s="461">
        <v>95000</v>
      </c>
      <c r="C48" s="447"/>
      <c r="D48" s="461">
        <v>95000</v>
      </c>
      <c r="E48" s="461">
        <v>95000</v>
      </c>
    </row>
    <row r="49" spans="1:5" x14ac:dyDescent="0.2">
      <c r="A49" s="448" t="s">
        <v>686</v>
      </c>
      <c r="B49" s="461">
        <v>52000</v>
      </c>
      <c r="C49" s="447"/>
      <c r="D49" s="461">
        <v>52000</v>
      </c>
      <c r="E49" s="461">
        <v>52000</v>
      </c>
    </row>
    <row r="50" spans="1:5" ht="13.5" thickBot="1" x14ac:dyDescent="0.25">
      <c r="A50" s="467"/>
      <c r="B50" s="468"/>
      <c r="C50" s="469"/>
      <c r="D50" s="468"/>
      <c r="E50" s="468"/>
    </row>
    <row r="51" spans="1:5" ht="13.5" thickBot="1" x14ac:dyDescent="0.25">
      <c r="A51" s="470" t="s">
        <v>687</v>
      </c>
      <c r="B51" s="471">
        <f>SUM(B17:B50)</f>
        <v>9276000</v>
      </c>
      <c r="C51" s="471">
        <f>SUM(C17:C50)</f>
        <v>0</v>
      </c>
      <c r="D51" s="471">
        <f>SUM(D17:D50)</f>
        <v>10595355</v>
      </c>
      <c r="E51" s="471">
        <f>SUM(E17:E50)</f>
        <v>9182464</v>
      </c>
    </row>
    <row r="52" spans="1:5" x14ac:dyDescent="0.2">
      <c r="A52" s="442"/>
      <c r="B52" s="444"/>
      <c r="C52" s="444"/>
      <c r="D52" s="444"/>
      <c r="E52" s="444"/>
    </row>
    <row r="53" spans="1:5" x14ac:dyDescent="0.2">
      <c r="A53" s="472" t="s">
        <v>688</v>
      </c>
      <c r="B53" s="473">
        <f>SUM(B52:B52)</f>
        <v>0</v>
      </c>
      <c r="C53" s="447"/>
      <c r="D53" s="473">
        <f>SUM(D52:D52)</f>
        <v>0</v>
      </c>
      <c r="E53" s="473">
        <f>SUM(E52:E52)</f>
        <v>0</v>
      </c>
    </row>
    <row r="54" spans="1:5" ht="13.5" thickBot="1" x14ac:dyDescent="0.25">
      <c r="A54" s="474" t="s">
        <v>689</v>
      </c>
      <c r="B54" s="475">
        <f>B51+B53</f>
        <v>9276000</v>
      </c>
      <c r="C54" s="475">
        <f>C51+C53</f>
        <v>0</v>
      </c>
      <c r="D54" s="475">
        <f>D51+D53</f>
        <v>10595355</v>
      </c>
      <c r="E54" s="475">
        <f>E51+E53</f>
        <v>9182464</v>
      </c>
    </row>
  </sheetData>
  <mergeCells count="5">
    <mergeCell ref="C1:D1"/>
    <mergeCell ref="A2:E2"/>
    <mergeCell ref="A3:E3"/>
    <mergeCell ref="A4:E4"/>
    <mergeCell ref="B6:E6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26"/>
  <sheetViews>
    <sheetView workbookViewId="0">
      <selection activeCell="F25" sqref="F25"/>
    </sheetView>
  </sheetViews>
  <sheetFormatPr defaultRowHeight="12.75" x14ac:dyDescent="0.2"/>
  <cols>
    <col min="1" max="1" width="52" bestFit="1" customWidth="1"/>
    <col min="3" max="3" width="12.1640625" customWidth="1"/>
    <col min="4" max="4" width="12" customWidth="1"/>
    <col min="5" max="5" width="12.1640625" customWidth="1"/>
  </cols>
  <sheetData>
    <row r="1" spans="1:8" x14ac:dyDescent="0.2">
      <c r="A1" s="428"/>
      <c r="B1" s="428"/>
      <c r="C1" s="504" t="s">
        <v>706</v>
      </c>
      <c r="D1" s="504"/>
      <c r="E1" s="476"/>
    </row>
    <row r="2" spans="1:8" ht="15.75" x14ac:dyDescent="0.25">
      <c r="A2" s="505" t="s">
        <v>691</v>
      </c>
      <c r="B2" s="505"/>
      <c r="C2" s="505"/>
      <c r="D2" s="505"/>
      <c r="E2" s="505"/>
    </row>
    <row r="3" spans="1:8" ht="15.75" x14ac:dyDescent="0.25">
      <c r="A3" s="505" t="s">
        <v>645</v>
      </c>
      <c r="B3" s="505"/>
      <c r="C3" s="505"/>
      <c r="D3" s="505"/>
      <c r="E3" s="505"/>
    </row>
    <row r="4" spans="1:8" ht="15.75" x14ac:dyDescent="0.25">
      <c r="A4" s="517" t="s">
        <v>701</v>
      </c>
      <c r="B4" s="517"/>
      <c r="C4" s="517"/>
      <c r="D4" s="517"/>
      <c r="E4" s="517"/>
    </row>
    <row r="8" spans="1:8" ht="13.5" thickBot="1" x14ac:dyDescent="0.25"/>
    <row r="9" spans="1:8" x14ac:dyDescent="0.2">
      <c r="A9" s="511" t="s">
        <v>50</v>
      </c>
      <c r="B9" s="480" t="s">
        <v>694</v>
      </c>
      <c r="C9" s="480" t="s">
        <v>703</v>
      </c>
      <c r="D9" s="480"/>
      <c r="E9" s="514" t="s">
        <v>170</v>
      </c>
      <c r="F9" s="478"/>
      <c r="G9" s="478"/>
      <c r="H9" s="479"/>
    </row>
    <row r="10" spans="1:8" x14ac:dyDescent="0.2">
      <c r="A10" s="512"/>
      <c r="B10" s="482" t="s">
        <v>695</v>
      </c>
      <c r="C10" s="483" t="s">
        <v>570</v>
      </c>
      <c r="D10" s="484" t="s">
        <v>172</v>
      </c>
      <c r="E10" s="515"/>
      <c r="F10" s="478"/>
      <c r="G10" s="478"/>
      <c r="H10" s="479"/>
    </row>
    <row r="11" spans="1:8" ht="13.5" thickBot="1" x14ac:dyDescent="0.25">
      <c r="A11" s="513"/>
      <c r="B11" s="488"/>
      <c r="C11" s="510" t="s">
        <v>648</v>
      </c>
      <c r="D11" s="510"/>
      <c r="E11" s="516"/>
      <c r="F11" s="478"/>
      <c r="G11" s="478"/>
      <c r="H11" s="479"/>
    </row>
    <row r="12" spans="1:8" x14ac:dyDescent="0.2">
      <c r="A12" s="491"/>
      <c r="B12" s="492"/>
      <c r="C12" s="492"/>
      <c r="D12" s="492"/>
      <c r="E12" s="493"/>
      <c r="F12" s="478"/>
      <c r="G12" s="478"/>
      <c r="H12" s="478"/>
    </row>
    <row r="13" spans="1:8" x14ac:dyDescent="0.2">
      <c r="A13" s="481" t="s">
        <v>696</v>
      </c>
      <c r="B13" s="482"/>
      <c r="C13" s="485">
        <v>400000</v>
      </c>
      <c r="D13" s="485">
        <v>400000</v>
      </c>
      <c r="E13" s="486">
        <v>227300</v>
      </c>
      <c r="F13" s="478"/>
      <c r="G13" s="478"/>
      <c r="H13" s="479"/>
    </row>
    <row r="14" spans="1:8" x14ac:dyDescent="0.2">
      <c r="A14" s="481"/>
      <c r="B14" s="482"/>
      <c r="C14" s="485"/>
      <c r="D14" s="485">
        <v>0</v>
      </c>
      <c r="E14" s="486"/>
      <c r="F14" s="478"/>
      <c r="G14" s="478"/>
      <c r="H14" s="478"/>
    </row>
    <row r="15" spans="1:8" x14ac:dyDescent="0.2">
      <c r="A15" s="481" t="s">
        <v>702</v>
      </c>
      <c r="B15" s="482"/>
      <c r="C15" s="485">
        <v>300000</v>
      </c>
      <c r="D15" s="485">
        <v>300000</v>
      </c>
      <c r="E15" s="486"/>
      <c r="F15" s="478"/>
      <c r="G15" s="478"/>
      <c r="H15" s="478"/>
    </row>
    <row r="16" spans="1:8" x14ac:dyDescent="0.2">
      <c r="A16" s="481" t="s">
        <v>697</v>
      </c>
      <c r="B16" s="482"/>
      <c r="C16" s="485">
        <v>200000</v>
      </c>
      <c r="D16" s="485">
        <v>200000</v>
      </c>
      <c r="E16" s="486">
        <v>120000</v>
      </c>
      <c r="F16" s="478"/>
      <c r="G16" s="478"/>
      <c r="H16" s="478"/>
    </row>
    <row r="17" spans="1:8" x14ac:dyDescent="0.2">
      <c r="A17" s="481" t="s">
        <v>704</v>
      </c>
      <c r="B17" s="482"/>
      <c r="C17" s="485">
        <v>600000</v>
      </c>
      <c r="D17" s="485">
        <v>600000</v>
      </c>
      <c r="E17" s="486">
        <v>2500</v>
      </c>
      <c r="F17" s="478"/>
      <c r="G17" s="478"/>
      <c r="H17" s="479"/>
    </row>
    <row r="18" spans="1:8" x14ac:dyDescent="0.2">
      <c r="A18" s="481" t="s">
        <v>705</v>
      </c>
      <c r="B18" s="482"/>
      <c r="C18" s="485">
        <v>3000000</v>
      </c>
      <c r="D18" s="485">
        <v>3000000</v>
      </c>
      <c r="E18" s="486">
        <v>2091134</v>
      </c>
      <c r="F18" s="478"/>
      <c r="G18" s="478"/>
      <c r="H18" s="479"/>
    </row>
    <row r="19" spans="1:8" x14ac:dyDescent="0.2">
      <c r="A19" s="481" t="s">
        <v>698</v>
      </c>
      <c r="B19" s="482" t="s">
        <v>699</v>
      </c>
      <c r="C19" s="485">
        <v>3600000</v>
      </c>
      <c r="D19" s="485">
        <v>3600000</v>
      </c>
      <c r="E19" s="486">
        <v>3003408</v>
      </c>
      <c r="F19" s="478"/>
      <c r="G19" s="478"/>
      <c r="H19" s="479"/>
    </row>
    <row r="20" spans="1:8" ht="13.5" thickBot="1" x14ac:dyDescent="0.25">
      <c r="A20" s="487" t="s">
        <v>700</v>
      </c>
      <c r="B20" s="488"/>
      <c r="C20" s="489">
        <f>SUM(C12:C19)</f>
        <v>8100000</v>
      </c>
      <c r="D20" s="489">
        <f t="shared" ref="D20:E20" si="0">SUM(D12:D19)</f>
        <v>8100000</v>
      </c>
      <c r="E20" s="490">
        <f t="shared" si="0"/>
        <v>5444342</v>
      </c>
      <c r="F20" s="478"/>
      <c r="G20" s="478"/>
      <c r="H20" s="479"/>
    </row>
    <row r="21" spans="1:8" x14ac:dyDescent="0.2">
      <c r="A21" s="478"/>
      <c r="B21" s="478"/>
      <c r="C21" s="478"/>
      <c r="D21" s="478"/>
      <c r="E21" s="478"/>
      <c r="F21" s="478"/>
      <c r="G21" s="478"/>
      <c r="H21" s="479"/>
    </row>
    <row r="22" spans="1:8" x14ac:dyDescent="0.2">
      <c r="A22" s="478"/>
      <c r="B22" s="478"/>
      <c r="C22" s="478"/>
      <c r="D22" s="478"/>
      <c r="E22" s="478"/>
      <c r="F22" s="478"/>
      <c r="G22" s="478"/>
      <c r="H22" s="479"/>
    </row>
    <row r="23" spans="1:8" x14ac:dyDescent="0.2">
      <c r="A23" s="478"/>
      <c r="B23" s="478"/>
      <c r="C23" s="478"/>
      <c r="D23" s="478"/>
      <c r="E23" s="478"/>
      <c r="F23" s="478"/>
      <c r="G23" s="478"/>
      <c r="H23" s="479"/>
    </row>
    <row r="24" spans="1:8" x14ac:dyDescent="0.2">
      <c r="H24" s="477"/>
    </row>
    <row r="26" spans="1:8" x14ac:dyDescent="0.2">
      <c r="H26" s="477"/>
    </row>
  </sheetData>
  <mergeCells count="7">
    <mergeCell ref="C1:D1"/>
    <mergeCell ref="A2:E2"/>
    <mergeCell ref="A3:E3"/>
    <mergeCell ref="C11:D11"/>
    <mergeCell ref="A9:A11"/>
    <mergeCell ref="E9:E11"/>
    <mergeCell ref="A4:E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K33"/>
  <sheetViews>
    <sheetView view="pageBreakPreview" zoomScaleSheetLayoutView="100" workbookViewId="0">
      <selection activeCell="E24" sqref="E24"/>
    </sheetView>
  </sheetViews>
  <sheetFormatPr defaultRowHeight="12.75" x14ac:dyDescent="0.2"/>
  <cols>
    <col min="1" max="1" width="6.83203125" style="3" customWidth="1"/>
    <col min="2" max="2" width="55.1640625" style="11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1" width="9.33203125" style="339" hidden="1" customWidth="1"/>
    <col min="12" max="16384" width="9.33203125" style="3"/>
  </cols>
  <sheetData>
    <row r="2" spans="1:11" ht="32.25" customHeight="1" x14ac:dyDescent="0.2">
      <c r="B2" s="194"/>
      <c r="C2" s="195"/>
      <c r="D2" s="195"/>
      <c r="E2" s="195"/>
      <c r="F2" s="195"/>
      <c r="G2" s="522" t="s">
        <v>533</v>
      </c>
      <c r="H2" s="522"/>
      <c r="I2" s="522"/>
      <c r="J2" s="518"/>
    </row>
    <row r="3" spans="1:11" ht="24.75" customHeight="1" x14ac:dyDescent="0.2">
      <c r="B3" s="521" t="s">
        <v>563</v>
      </c>
      <c r="C3" s="521"/>
      <c r="D3" s="521"/>
      <c r="E3" s="521"/>
      <c r="F3" s="521"/>
      <c r="G3" s="521"/>
      <c r="H3" s="521"/>
      <c r="I3" s="521"/>
      <c r="J3" s="518"/>
    </row>
    <row r="4" spans="1:11" ht="39.75" customHeight="1" x14ac:dyDescent="0.2">
      <c r="B4" s="194" t="s">
        <v>636</v>
      </c>
      <c r="C4" s="195"/>
      <c r="D4" s="195"/>
      <c r="E4" s="195"/>
      <c r="F4" s="195"/>
      <c r="G4" s="195"/>
      <c r="H4" s="195"/>
      <c r="I4" s="195"/>
      <c r="J4" s="518"/>
    </row>
    <row r="5" spans="1:11" ht="14.25" thickBot="1" x14ac:dyDescent="0.25">
      <c r="G5" s="23"/>
      <c r="H5" s="23"/>
      <c r="I5" s="23" t="s">
        <v>49</v>
      </c>
      <c r="J5" s="518"/>
    </row>
    <row r="6" spans="1:11" ht="18" customHeight="1" thickBot="1" x14ac:dyDescent="0.25">
      <c r="A6" s="519" t="s">
        <v>52</v>
      </c>
      <c r="B6" s="217" t="s">
        <v>638</v>
      </c>
      <c r="C6" s="218"/>
      <c r="D6" s="218"/>
      <c r="E6" s="218"/>
      <c r="F6" s="217" t="s">
        <v>637</v>
      </c>
      <c r="G6" s="219"/>
      <c r="H6" s="219"/>
      <c r="I6" s="219"/>
      <c r="J6" s="518"/>
    </row>
    <row r="7" spans="1:11" s="196" customFormat="1" ht="35.25" customHeight="1" thickBot="1" x14ac:dyDescent="0.25">
      <c r="A7" s="520"/>
      <c r="B7" s="12" t="s">
        <v>50</v>
      </c>
      <c r="C7" s="426" t="s">
        <v>165</v>
      </c>
      <c r="D7" s="426" t="s">
        <v>169</v>
      </c>
      <c r="E7" s="29" t="s">
        <v>170</v>
      </c>
      <c r="F7" s="12" t="s">
        <v>50</v>
      </c>
      <c r="G7" s="13" t="str">
        <f>+C7</f>
        <v>Eredeti előirányzat</v>
      </c>
      <c r="H7" s="182" t="str">
        <f>+D7</f>
        <v>Módosított előirányzat</v>
      </c>
      <c r="I7" s="212" t="str">
        <f>+E7</f>
        <v>Teljesítés</v>
      </c>
      <c r="J7" s="518"/>
      <c r="K7" s="340"/>
    </row>
    <row r="8" spans="1:11" s="197" customFormat="1" ht="12" customHeight="1" thickBot="1" x14ac:dyDescent="0.25">
      <c r="A8" s="220" t="s">
        <v>307</v>
      </c>
      <c r="B8" s="221" t="s">
        <v>308</v>
      </c>
      <c r="C8" s="222" t="s">
        <v>309</v>
      </c>
      <c r="D8" s="222" t="s">
        <v>310</v>
      </c>
      <c r="E8" s="222" t="s">
        <v>311</v>
      </c>
      <c r="F8" s="221" t="s">
        <v>388</v>
      </c>
      <c r="G8" s="222" t="s">
        <v>389</v>
      </c>
      <c r="H8" s="222" t="s">
        <v>390</v>
      </c>
      <c r="I8" s="223" t="s">
        <v>391</v>
      </c>
      <c r="J8" s="518"/>
      <c r="K8" s="341"/>
    </row>
    <row r="9" spans="1:11" ht="15" customHeight="1" x14ac:dyDescent="0.2">
      <c r="A9" s="198" t="s">
        <v>5</v>
      </c>
      <c r="B9" s="199" t="s">
        <v>364</v>
      </c>
      <c r="C9" s="185">
        <v>93456</v>
      </c>
      <c r="D9" s="185">
        <v>95157</v>
      </c>
      <c r="E9" s="185">
        <v>95157</v>
      </c>
      <c r="F9" s="199" t="s">
        <v>51</v>
      </c>
      <c r="G9" s="185">
        <v>102487</v>
      </c>
      <c r="H9" s="185">
        <v>148814</v>
      </c>
      <c r="I9" s="191">
        <v>143575</v>
      </c>
      <c r="J9" s="518"/>
      <c r="K9" s="339" t="s">
        <v>450</v>
      </c>
    </row>
    <row r="10" spans="1:11" ht="15" customHeight="1" x14ac:dyDescent="0.2">
      <c r="A10" s="200" t="s">
        <v>6</v>
      </c>
      <c r="B10" s="201" t="s">
        <v>365</v>
      </c>
      <c r="C10" s="186">
        <v>21408</v>
      </c>
      <c r="D10" s="186">
        <v>83691</v>
      </c>
      <c r="E10" s="186">
        <v>77102</v>
      </c>
      <c r="F10" s="201" t="s">
        <v>120</v>
      </c>
      <c r="G10" s="186">
        <v>27671</v>
      </c>
      <c r="H10" s="186">
        <v>34419</v>
      </c>
      <c r="I10" s="192">
        <v>33746</v>
      </c>
      <c r="J10" s="518"/>
      <c r="K10" s="339" t="s">
        <v>451</v>
      </c>
    </row>
    <row r="11" spans="1:11" ht="15" customHeight="1" x14ac:dyDescent="0.2">
      <c r="A11" s="200" t="s">
        <v>7</v>
      </c>
      <c r="B11" s="201" t="s">
        <v>366</v>
      </c>
      <c r="C11" s="186">
        <v>0</v>
      </c>
      <c r="D11" s="186">
        <v>0</v>
      </c>
      <c r="E11" s="186">
        <v>0</v>
      </c>
      <c r="F11" s="201" t="s">
        <v>148</v>
      </c>
      <c r="G11" s="186">
        <v>49917</v>
      </c>
      <c r="H11" s="186">
        <v>80120</v>
      </c>
      <c r="I11" s="192">
        <v>67618</v>
      </c>
      <c r="J11" s="518"/>
      <c r="K11" s="339" t="s">
        <v>452</v>
      </c>
    </row>
    <row r="12" spans="1:11" ht="15" customHeight="1" x14ac:dyDescent="0.2">
      <c r="A12" s="200" t="s">
        <v>8</v>
      </c>
      <c r="B12" s="201" t="s">
        <v>111</v>
      </c>
      <c r="C12" s="186">
        <v>60400</v>
      </c>
      <c r="D12" s="186">
        <v>80400</v>
      </c>
      <c r="E12" s="186">
        <v>85845</v>
      </c>
      <c r="F12" s="201" t="s">
        <v>121</v>
      </c>
      <c r="G12" s="186">
        <v>8100</v>
      </c>
      <c r="H12" s="186">
        <v>9291</v>
      </c>
      <c r="I12" s="192">
        <v>6152</v>
      </c>
      <c r="J12" s="518"/>
      <c r="K12" s="339" t="s">
        <v>453</v>
      </c>
    </row>
    <row r="13" spans="1:11" ht="15" customHeight="1" x14ac:dyDescent="0.2">
      <c r="A13" s="200" t="s">
        <v>9</v>
      </c>
      <c r="B13" s="202" t="s">
        <v>367</v>
      </c>
      <c r="C13" s="186">
        <v>1200</v>
      </c>
      <c r="D13" s="186">
        <v>2060</v>
      </c>
      <c r="E13" s="186">
        <v>2117</v>
      </c>
      <c r="F13" s="201" t="s">
        <v>122</v>
      </c>
      <c r="G13" s="186">
        <v>9681</v>
      </c>
      <c r="H13" s="186">
        <v>15275</v>
      </c>
      <c r="I13" s="192">
        <v>15100</v>
      </c>
      <c r="J13" s="518"/>
      <c r="K13" s="339" t="s">
        <v>454</v>
      </c>
    </row>
    <row r="14" spans="1:11" ht="15" customHeight="1" x14ac:dyDescent="0.2">
      <c r="A14" s="200" t="s">
        <v>10</v>
      </c>
      <c r="B14" s="201" t="s">
        <v>431</v>
      </c>
      <c r="C14" s="187">
        <v>0</v>
      </c>
      <c r="D14" s="187">
        <v>0</v>
      </c>
      <c r="E14" s="187">
        <v>0</v>
      </c>
      <c r="F14" s="201" t="s">
        <v>35</v>
      </c>
      <c r="G14" s="186">
        <v>21421</v>
      </c>
      <c r="H14" s="186">
        <v>13622</v>
      </c>
      <c r="I14" s="192"/>
      <c r="J14" s="518"/>
      <c r="K14" s="339" t="s">
        <v>455</v>
      </c>
    </row>
    <row r="15" spans="1:11" ht="15" customHeight="1" x14ac:dyDescent="0.2">
      <c r="A15" s="200" t="s">
        <v>11</v>
      </c>
      <c r="B15" s="201" t="s">
        <v>237</v>
      </c>
      <c r="C15" s="186">
        <v>12779</v>
      </c>
      <c r="D15" s="186">
        <v>14592</v>
      </c>
      <c r="E15" s="186">
        <v>14981</v>
      </c>
      <c r="F15" s="1"/>
      <c r="G15" s="186"/>
      <c r="H15" s="186"/>
      <c r="I15" s="192"/>
      <c r="J15" s="518"/>
      <c r="K15" s="339" t="s">
        <v>456</v>
      </c>
    </row>
    <row r="16" spans="1:11" ht="15" customHeight="1" x14ac:dyDescent="0.2">
      <c r="A16" s="200" t="s">
        <v>12</v>
      </c>
      <c r="B16" s="1"/>
      <c r="C16" s="186"/>
      <c r="D16" s="186"/>
      <c r="E16" s="186"/>
      <c r="F16" s="1"/>
      <c r="G16" s="186"/>
      <c r="H16" s="186"/>
      <c r="I16" s="192"/>
      <c r="J16" s="518"/>
    </row>
    <row r="17" spans="1:11" ht="15" customHeight="1" x14ac:dyDescent="0.2">
      <c r="A17" s="200" t="s">
        <v>13</v>
      </c>
      <c r="B17" s="211"/>
      <c r="C17" s="187"/>
      <c r="D17" s="187"/>
      <c r="E17" s="187"/>
      <c r="F17" s="1"/>
      <c r="G17" s="186"/>
      <c r="H17" s="186"/>
      <c r="I17" s="192"/>
      <c r="J17" s="518"/>
    </row>
    <row r="18" spans="1:11" ht="15" customHeight="1" x14ac:dyDescent="0.2">
      <c r="A18" s="200" t="s">
        <v>14</v>
      </c>
      <c r="B18" s="1"/>
      <c r="C18" s="186"/>
      <c r="D18" s="186"/>
      <c r="E18" s="186"/>
      <c r="F18" s="1"/>
      <c r="G18" s="186"/>
      <c r="H18" s="186"/>
      <c r="I18" s="192"/>
      <c r="J18" s="518"/>
    </row>
    <row r="19" spans="1:11" ht="15" customHeight="1" x14ac:dyDescent="0.2">
      <c r="A19" s="200" t="s">
        <v>15</v>
      </c>
      <c r="B19" s="1"/>
      <c r="C19" s="186"/>
      <c r="D19" s="186"/>
      <c r="E19" s="186"/>
      <c r="F19" s="1"/>
      <c r="G19" s="186"/>
      <c r="H19" s="186"/>
      <c r="I19" s="192"/>
      <c r="J19" s="518"/>
    </row>
    <row r="20" spans="1:11" ht="15" customHeight="1" thickBot="1" x14ac:dyDescent="0.25">
      <c r="A20" s="200" t="s">
        <v>16</v>
      </c>
      <c r="B20" s="4"/>
      <c r="C20" s="188"/>
      <c r="D20" s="188"/>
      <c r="E20" s="188"/>
      <c r="F20" s="1"/>
      <c r="G20" s="188"/>
      <c r="H20" s="188"/>
      <c r="I20" s="193"/>
      <c r="J20" s="518"/>
    </row>
    <row r="21" spans="1:11" ht="17.25" customHeight="1" thickBot="1" x14ac:dyDescent="0.25">
      <c r="A21" s="203" t="s">
        <v>17</v>
      </c>
      <c r="B21" s="184" t="s">
        <v>368</v>
      </c>
      <c r="C21" s="189">
        <f>+C9+C10+C12+C13+C15+C16+C17+C18+C19+C20</f>
        <v>189243</v>
      </c>
      <c r="D21" s="189">
        <f>+D9+D10+D12+D13+D15+D16+D17+D18+D19+D20</f>
        <v>275900</v>
      </c>
      <c r="E21" s="189">
        <f>+E9+E10+E12+E13+E15+E16+E17+E18+E19+E20</f>
        <v>275202</v>
      </c>
      <c r="F21" s="184" t="s">
        <v>375</v>
      </c>
      <c r="G21" s="189">
        <f>SUM(G9:G20)</f>
        <v>219277</v>
      </c>
      <c r="H21" s="189">
        <f>SUM(H9:H20)</f>
        <v>301541</v>
      </c>
      <c r="I21" s="189">
        <f>SUM(I9:I20)</f>
        <v>266191</v>
      </c>
      <c r="J21" s="518"/>
      <c r="K21" s="339" t="s">
        <v>457</v>
      </c>
    </row>
    <row r="22" spans="1:11" ht="15" customHeight="1" x14ac:dyDescent="0.2">
      <c r="A22" s="204" t="s">
        <v>18</v>
      </c>
      <c r="B22" s="205" t="s">
        <v>369</v>
      </c>
      <c r="C22" s="24">
        <f>+C23+C24+C25+C26</f>
        <v>33204</v>
      </c>
      <c r="D22" s="24">
        <f>+D23+D24+D25+D26</f>
        <v>28811</v>
      </c>
      <c r="E22" s="24">
        <f>+E23+E24+E25+E26</f>
        <v>81382</v>
      </c>
      <c r="F22" s="206" t="s">
        <v>128</v>
      </c>
      <c r="G22" s="190"/>
      <c r="H22" s="190"/>
      <c r="I22" s="190"/>
      <c r="J22" s="518"/>
      <c r="K22" s="339" t="s">
        <v>458</v>
      </c>
    </row>
    <row r="23" spans="1:11" ht="15" customHeight="1" x14ac:dyDescent="0.2">
      <c r="A23" s="207" t="s">
        <v>19</v>
      </c>
      <c r="B23" s="206" t="s">
        <v>141</v>
      </c>
      <c r="C23" s="183">
        <v>33204</v>
      </c>
      <c r="D23" s="183">
        <v>28811</v>
      </c>
      <c r="E23" s="183">
        <v>23198</v>
      </c>
      <c r="F23" s="206" t="s">
        <v>376</v>
      </c>
      <c r="G23" s="183"/>
      <c r="H23" s="183"/>
      <c r="I23" s="183"/>
      <c r="J23" s="518"/>
      <c r="K23" s="339" t="s">
        <v>459</v>
      </c>
    </row>
    <row r="24" spans="1:11" ht="15" customHeight="1" x14ac:dyDescent="0.2">
      <c r="A24" s="207" t="s">
        <v>20</v>
      </c>
      <c r="B24" s="206" t="s">
        <v>142</v>
      </c>
      <c r="C24" s="183"/>
      <c r="D24" s="183"/>
      <c r="E24" s="183"/>
      <c r="F24" s="206" t="s">
        <v>104</v>
      </c>
      <c r="G24" s="183"/>
      <c r="H24" s="183"/>
      <c r="I24" s="183"/>
      <c r="J24" s="518"/>
      <c r="K24" s="339" t="s">
        <v>460</v>
      </c>
    </row>
    <row r="25" spans="1:11" ht="15" customHeight="1" x14ac:dyDescent="0.2">
      <c r="A25" s="207" t="s">
        <v>21</v>
      </c>
      <c r="B25" s="206" t="s">
        <v>147</v>
      </c>
      <c r="C25" s="183"/>
      <c r="D25" s="183"/>
      <c r="E25" s="183">
        <v>55105</v>
      </c>
      <c r="F25" s="206" t="s">
        <v>105</v>
      </c>
      <c r="G25" s="183"/>
      <c r="H25" s="183"/>
      <c r="I25" s="183"/>
      <c r="J25" s="518"/>
      <c r="K25" s="339" t="s">
        <v>461</v>
      </c>
    </row>
    <row r="26" spans="1:11" ht="22.5" customHeight="1" x14ac:dyDescent="0.2">
      <c r="A26" s="207" t="s">
        <v>22</v>
      </c>
      <c r="B26" s="206" t="s">
        <v>541</v>
      </c>
      <c r="C26" s="183"/>
      <c r="D26" s="183"/>
      <c r="E26" s="183">
        <v>3079</v>
      </c>
      <c r="F26" s="205" t="s">
        <v>149</v>
      </c>
      <c r="G26" s="183"/>
      <c r="H26" s="183"/>
      <c r="I26" s="183"/>
      <c r="J26" s="518"/>
      <c r="K26" s="339" t="s">
        <v>462</v>
      </c>
    </row>
    <row r="27" spans="1:11" ht="15" customHeight="1" x14ac:dyDescent="0.2">
      <c r="A27" s="207" t="s">
        <v>23</v>
      </c>
      <c r="B27" s="206" t="s">
        <v>370</v>
      </c>
      <c r="C27" s="208">
        <f>+C28+C29</f>
        <v>0</v>
      </c>
      <c r="D27" s="208">
        <f>+D28+D29</f>
        <v>0</v>
      </c>
      <c r="E27" s="208">
        <f>+E28+E29</f>
        <v>0</v>
      </c>
      <c r="F27" s="206" t="s">
        <v>129</v>
      </c>
      <c r="G27" s="183"/>
      <c r="H27" s="183"/>
      <c r="I27" s="183"/>
      <c r="J27" s="518"/>
      <c r="K27" s="339" t="s">
        <v>463</v>
      </c>
    </row>
    <row r="28" spans="1:11" ht="15" customHeight="1" x14ac:dyDescent="0.2">
      <c r="A28" s="204" t="s">
        <v>24</v>
      </c>
      <c r="B28" s="205" t="s">
        <v>371</v>
      </c>
      <c r="C28" s="190"/>
      <c r="D28" s="190"/>
      <c r="E28" s="190"/>
      <c r="F28" s="113" t="s">
        <v>351</v>
      </c>
      <c r="G28" s="190">
        <v>3170</v>
      </c>
      <c r="H28" s="190">
        <v>3170</v>
      </c>
      <c r="I28" s="190">
        <v>3170</v>
      </c>
      <c r="J28" s="518"/>
      <c r="K28" s="339" t="s">
        <v>464</v>
      </c>
    </row>
    <row r="29" spans="1:11" ht="15" customHeight="1" thickBot="1" x14ac:dyDescent="0.25">
      <c r="A29" s="207" t="s">
        <v>25</v>
      </c>
      <c r="B29" s="206" t="s">
        <v>372</v>
      </c>
      <c r="C29" s="183"/>
      <c r="D29" s="183"/>
      <c r="E29" s="183"/>
      <c r="F29" s="199" t="s">
        <v>130</v>
      </c>
      <c r="G29" s="183"/>
      <c r="H29" s="183"/>
      <c r="I29" s="183">
        <v>70157</v>
      </c>
      <c r="J29" s="518"/>
      <c r="K29" s="339" t="s">
        <v>465</v>
      </c>
    </row>
    <row r="30" spans="1:11" ht="17.25" customHeight="1" thickBot="1" x14ac:dyDescent="0.25">
      <c r="A30" s="203" t="s">
        <v>26</v>
      </c>
      <c r="B30" s="184" t="s">
        <v>373</v>
      </c>
      <c r="C30" s="189">
        <f>+C22+C27</f>
        <v>33204</v>
      </c>
      <c r="D30" s="189">
        <f>+D22+D27</f>
        <v>28811</v>
      </c>
      <c r="E30" s="189">
        <f>+E22+E27</f>
        <v>81382</v>
      </c>
      <c r="F30" s="184" t="s">
        <v>377</v>
      </c>
      <c r="G30" s="189">
        <f>SUM(G22:G29)</f>
        <v>3170</v>
      </c>
      <c r="H30" s="189">
        <f>SUM(H22:H29)</f>
        <v>3170</v>
      </c>
      <c r="I30" s="189">
        <f>SUM(I22:I29)</f>
        <v>73327</v>
      </c>
      <c r="J30" s="518"/>
      <c r="K30" s="339" t="s">
        <v>466</v>
      </c>
    </row>
    <row r="31" spans="1:11" ht="17.25" customHeight="1" thickBot="1" x14ac:dyDescent="0.25">
      <c r="A31" s="203" t="s">
        <v>27</v>
      </c>
      <c r="B31" s="209" t="s">
        <v>374</v>
      </c>
      <c r="C31" s="72">
        <f>+C21+C30</f>
        <v>222447</v>
      </c>
      <c r="D31" s="72">
        <f>+D21+D30</f>
        <v>304711</v>
      </c>
      <c r="E31" s="210">
        <f>+E21+E30</f>
        <v>356584</v>
      </c>
      <c r="F31" s="209" t="s">
        <v>378</v>
      </c>
      <c r="G31" s="72">
        <f>+G21+G30</f>
        <v>222447</v>
      </c>
      <c r="H31" s="72">
        <f>+H21+H30</f>
        <v>304711</v>
      </c>
      <c r="I31" s="72">
        <f>+I21+I30</f>
        <v>339518</v>
      </c>
      <c r="J31" s="518"/>
      <c r="K31" s="339" t="s">
        <v>467</v>
      </c>
    </row>
    <row r="32" spans="1:11" ht="17.25" customHeight="1" thickBot="1" x14ac:dyDescent="0.25">
      <c r="A32" s="203" t="s">
        <v>28</v>
      </c>
      <c r="B32" s="209" t="s">
        <v>106</v>
      </c>
      <c r="C32" s="72">
        <f>IF(C21-G21&lt;0,G21-C21,"-")</f>
        <v>30034</v>
      </c>
      <c r="D32" s="72">
        <f>IF(D21-H21&lt;0,H21-D21,"-")</f>
        <v>25641</v>
      </c>
      <c r="E32" s="210" t="str">
        <f>IF(E21-I21&lt;0,I21-E21,"-")</f>
        <v>-</v>
      </c>
      <c r="F32" s="209" t="s">
        <v>107</v>
      </c>
      <c r="G32" s="72" t="str">
        <f>IF(C21-G21&gt;0,C21-G21,"-")</f>
        <v>-</v>
      </c>
      <c r="H32" s="72" t="str">
        <f>IF(D21-H21&gt;0,D21-H21,"-")</f>
        <v>-</v>
      </c>
      <c r="I32" s="72">
        <f>IF(E21-I21&gt;0,E21-I21,"-")</f>
        <v>9011</v>
      </c>
      <c r="J32" s="518"/>
      <c r="K32" s="339" t="s">
        <v>468</v>
      </c>
    </row>
    <row r="33" spans="1:11" ht="17.25" customHeight="1" thickBot="1" x14ac:dyDescent="0.25">
      <c r="A33" s="203" t="s">
        <v>29</v>
      </c>
      <c r="B33" s="209" t="s">
        <v>150</v>
      </c>
      <c r="C33" s="72" t="str">
        <f>IF(C31-G31&lt;0,G31-C31,"-")</f>
        <v>-</v>
      </c>
      <c r="D33" s="72" t="str">
        <f>IF(D31-H31&lt;0,H31-D31,"-")</f>
        <v>-</v>
      </c>
      <c r="E33" s="210" t="str">
        <f>IF(E31-I31&lt;0,I31-E31,"-")</f>
        <v>-</v>
      </c>
      <c r="F33" s="209" t="s">
        <v>151</v>
      </c>
      <c r="G33" s="72" t="str">
        <f>IF(C31-G31&gt;0,C31-G31,"-")</f>
        <v>-</v>
      </c>
      <c r="H33" s="72" t="str">
        <f>IF(D31-H31&gt;0,D31-H31,"-")</f>
        <v>-</v>
      </c>
      <c r="I33" s="72">
        <f>IF(E31-I31&gt;0,E31-I31,"-")</f>
        <v>17066</v>
      </c>
      <c r="J33" s="518"/>
      <c r="K33" s="339" t="s">
        <v>469</v>
      </c>
    </row>
  </sheetData>
  <mergeCells count="4">
    <mergeCell ref="J2:J33"/>
    <mergeCell ref="A6:A7"/>
    <mergeCell ref="B3:I3"/>
    <mergeCell ref="G2:I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35"/>
  <sheetViews>
    <sheetView view="pageBreakPreview" topLeftCell="B4" zoomScale="115" zoomScaleSheetLayoutView="115" workbookViewId="0">
      <selection activeCell="C34" sqref="C34"/>
    </sheetView>
  </sheetViews>
  <sheetFormatPr defaultRowHeight="12.75" x14ac:dyDescent="0.2"/>
  <cols>
    <col min="1" max="1" width="6.83203125" style="3" customWidth="1"/>
    <col min="2" max="2" width="55.1640625" style="11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1" width="0" style="339" hidden="1" customWidth="1"/>
    <col min="12" max="16384" width="9.33203125" style="3"/>
  </cols>
  <sheetData>
    <row r="1" spans="1:11" x14ac:dyDescent="0.2">
      <c r="H1" s="526" t="s">
        <v>534</v>
      </c>
      <c r="I1" s="526"/>
      <c r="J1" s="350"/>
    </row>
    <row r="2" spans="1:11" ht="27.75" customHeight="1" x14ac:dyDescent="0.2">
      <c r="A2" s="521" t="s">
        <v>639</v>
      </c>
      <c r="B2" s="521"/>
      <c r="C2" s="521"/>
      <c r="D2" s="521"/>
      <c r="E2" s="521"/>
      <c r="F2" s="521"/>
      <c r="G2" s="521"/>
      <c r="H2" s="521"/>
      <c r="I2" s="521"/>
    </row>
    <row r="3" spans="1:11" ht="39.75" customHeight="1" x14ac:dyDescent="0.2">
      <c r="B3" s="194" t="s">
        <v>640</v>
      </c>
      <c r="C3" s="195"/>
      <c r="D3" s="195"/>
      <c r="E3" s="195"/>
      <c r="F3" s="195"/>
      <c r="G3" s="195"/>
      <c r="H3" s="195"/>
      <c r="I3" s="195"/>
      <c r="J3" s="523"/>
    </row>
    <row r="4" spans="1:11" ht="14.25" thickBot="1" x14ac:dyDescent="0.25">
      <c r="G4" s="23"/>
      <c r="H4" s="23"/>
      <c r="I4" s="23" t="s">
        <v>49</v>
      </c>
      <c r="J4" s="523"/>
    </row>
    <row r="5" spans="1:11" ht="24" customHeight="1" thickBot="1" x14ac:dyDescent="0.25">
      <c r="A5" s="524" t="s">
        <v>52</v>
      </c>
      <c r="B5" s="217" t="s">
        <v>41</v>
      </c>
      <c r="C5" s="218"/>
      <c r="D5" s="218"/>
      <c r="E5" s="218"/>
      <c r="F5" s="217" t="s">
        <v>42</v>
      </c>
      <c r="G5" s="219"/>
      <c r="H5" s="219"/>
      <c r="I5" s="219"/>
      <c r="J5" s="523"/>
    </row>
    <row r="6" spans="1:11" s="196" customFormat="1" ht="35.25" customHeight="1" thickBot="1" x14ac:dyDescent="0.25">
      <c r="A6" s="525"/>
      <c r="B6" s="12" t="s">
        <v>50</v>
      </c>
      <c r="C6" s="13" t="str">
        <f>+'2.1.sz.mell  '!C7</f>
        <v>Eredeti előirányzat</v>
      </c>
      <c r="D6" s="182" t="str">
        <f>+'2.1.sz.mell  '!D7</f>
        <v>Módosított előirányzat</v>
      </c>
      <c r="E6" s="13" t="str">
        <f>+'2.1.sz.mell  '!E7</f>
        <v>Teljesítés</v>
      </c>
      <c r="F6" s="12" t="s">
        <v>50</v>
      </c>
      <c r="G6" s="13" t="str">
        <f>+'2.1.sz.mell  '!C7</f>
        <v>Eredeti előirányzat</v>
      </c>
      <c r="H6" s="182" t="str">
        <f>+'2.1.sz.mell  '!D7</f>
        <v>Módosított előirányzat</v>
      </c>
      <c r="I6" s="212" t="str">
        <f>+'2.1.sz.mell  '!E7</f>
        <v>Teljesítés</v>
      </c>
      <c r="J6" s="523"/>
      <c r="K6" s="340"/>
    </row>
    <row r="7" spans="1:11" s="196" customFormat="1" ht="13.5" thickBot="1" x14ac:dyDescent="0.25">
      <c r="A7" s="220" t="s">
        <v>307</v>
      </c>
      <c r="B7" s="221" t="s">
        <v>308</v>
      </c>
      <c r="C7" s="222" t="s">
        <v>309</v>
      </c>
      <c r="D7" s="222" t="s">
        <v>310</v>
      </c>
      <c r="E7" s="222" t="s">
        <v>311</v>
      </c>
      <c r="F7" s="221" t="s">
        <v>388</v>
      </c>
      <c r="G7" s="222" t="s">
        <v>389</v>
      </c>
      <c r="H7" s="222" t="s">
        <v>390</v>
      </c>
      <c r="I7" s="223" t="s">
        <v>391</v>
      </c>
      <c r="J7" s="523"/>
      <c r="K7" s="341"/>
    </row>
    <row r="8" spans="1:11" ht="12.95" customHeight="1" x14ac:dyDescent="0.2">
      <c r="A8" s="198" t="s">
        <v>5</v>
      </c>
      <c r="B8" s="199" t="s">
        <v>379</v>
      </c>
      <c r="C8" s="185">
        <v>81315</v>
      </c>
      <c r="D8" s="185">
        <v>110259</v>
      </c>
      <c r="E8" s="185">
        <v>110259</v>
      </c>
      <c r="F8" s="199" t="s">
        <v>143</v>
      </c>
      <c r="G8" s="185">
        <v>48845</v>
      </c>
      <c r="H8" s="185">
        <v>63011</v>
      </c>
      <c r="I8" s="191">
        <v>62098</v>
      </c>
      <c r="J8" s="523"/>
      <c r="K8" s="339" t="s">
        <v>450</v>
      </c>
    </row>
    <row r="9" spans="1:11" x14ac:dyDescent="0.2">
      <c r="A9" s="200" t="s">
        <v>6</v>
      </c>
      <c r="B9" s="365" t="s">
        <v>380</v>
      </c>
      <c r="C9" s="186">
        <v>63315</v>
      </c>
      <c r="D9" s="186">
        <v>69311</v>
      </c>
      <c r="E9" s="186">
        <v>69311</v>
      </c>
      <c r="F9" s="365" t="s">
        <v>392</v>
      </c>
      <c r="G9" s="366"/>
      <c r="H9" s="366"/>
      <c r="I9" s="367"/>
      <c r="J9" s="523"/>
      <c r="K9" s="339" t="s">
        <v>451</v>
      </c>
    </row>
    <row r="10" spans="1:11" ht="12.95" customHeight="1" x14ac:dyDescent="0.2">
      <c r="A10" s="200" t="s">
        <v>7</v>
      </c>
      <c r="B10" s="201" t="s">
        <v>381</v>
      </c>
      <c r="C10" s="186"/>
      <c r="D10" s="186"/>
      <c r="E10" s="186">
        <v>500</v>
      </c>
      <c r="F10" s="201" t="s">
        <v>124</v>
      </c>
      <c r="G10" s="186">
        <v>8000</v>
      </c>
      <c r="H10" s="186">
        <v>27171</v>
      </c>
      <c r="I10" s="192">
        <v>12173</v>
      </c>
      <c r="J10" s="523"/>
      <c r="K10" s="339" t="s">
        <v>452</v>
      </c>
    </row>
    <row r="11" spans="1:11" ht="12.95" customHeight="1" x14ac:dyDescent="0.2">
      <c r="A11" s="200" t="s">
        <v>8</v>
      </c>
      <c r="B11" s="201" t="s">
        <v>382</v>
      </c>
      <c r="C11" s="186"/>
      <c r="D11" s="186"/>
      <c r="E11" s="186">
        <v>9</v>
      </c>
      <c r="F11" s="365" t="s">
        <v>393</v>
      </c>
      <c r="G11" s="186"/>
      <c r="H11" s="186"/>
      <c r="I11" s="192"/>
      <c r="J11" s="523"/>
      <c r="K11" s="339" t="s">
        <v>453</v>
      </c>
    </row>
    <row r="12" spans="1:11" ht="12.75" customHeight="1" x14ac:dyDescent="0.2">
      <c r="A12" s="200" t="s">
        <v>9</v>
      </c>
      <c r="B12" s="365" t="s">
        <v>383</v>
      </c>
      <c r="C12" s="186"/>
      <c r="D12" s="186"/>
      <c r="E12" s="186"/>
      <c r="F12" s="201" t="s">
        <v>146</v>
      </c>
      <c r="G12" s="186">
        <v>38750</v>
      </c>
      <c r="H12" s="186">
        <v>38750</v>
      </c>
      <c r="I12" s="192">
        <v>38750</v>
      </c>
      <c r="J12" s="523"/>
      <c r="K12" s="339" t="s">
        <v>454</v>
      </c>
    </row>
    <row r="13" spans="1:11" ht="12.95" customHeight="1" x14ac:dyDescent="0.2">
      <c r="A13" s="200" t="s">
        <v>10</v>
      </c>
      <c r="B13" s="201" t="s">
        <v>384</v>
      </c>
      <c r="C13" s="187"/>
      <c r="D13" s="187"/>
      <c r="E13" s="187"/>
      <c r="F13" s="238"/>
      <c r="G13" s="186"/>
      <c r="H13" s="186"/>
      <c r="I13" s="192"/>
      <c r="J13" s="523"/>
      <c r="K13" s="339" t="s">
        <v>455</v>
      </c>
    </row>
    <row r="14" spans="1:11" ht="12.95" customHeight="1" x14ac:dyDescent="0.2">
      <c r="A14" s="200" t="s">
        <v>11</v>
      </c>
      <c r="B14" s="1"/>
      <c r="C14" s="186"/>
      <c r="D14" s="186"/>
      <c r="E14" s="186"/>
      <c r="F14" s="238"/>
      <c r="G14" s="186"/>
      <c r="H14" s="186"/>
      <c r="I14" s="192"/>
      <c r="J14" s="523"/>
    </row>
    <row r="15" spans="1:11" ht="12.95" customHeight="1" x14ac:dyDescent="0.2">
      <c r="A15" s="200" t="s">
        <v>12</v>
      </c>
      <c r="B15" s="1"/>
      <c r="C15" s="186"/>
      <c r="D15" s="186"/>
      <c r="E15" s="186"/>
      <c r="F15" s="239"/>
      <c r="G15" s="186"/>
      <c r="H15" s="186"/>
      <c r="I15" s="192"/>
      <c r="J15" s="523"/>
    </row>
    <row r="16" spans="1:11" ht="12.95" customHeight="1" x14ac:dyDescent="0.2">
      <c r="A16" s="200" t="s">
        <v>13</v>
      </c>
      <c r="B16" s="236"/>
      <c r="C16" s="187"/>
      <c r="D16" s="187"/>
      <c r="E16" s="187"/>
      <c r="F16" s="238"/>
      <c r="G16" s="186"/>
      <c r="H16" s="186"/>
      <c r="I16" s="192"/>
      <c r="J16" s="523"/>
    </row>
    <row r="17" spans="1:11" x14ac:dyDescent="0.2">
      <c r="A17" s="200" t="s">
        <v>14</v>
      </c>
      <c r="B17" s="1"/>
      <c r="C17" s="187"/>
      <c r="D17" s="187"/>
      <c r="E17" s="187"/>
      <c r="F17" s="238"/>
      <c r="G17" s="186"/>
      <c r="H17" s="186"/>
      <c r="I17" s="192"/>
      <c r="J17" s="523"/>
    </row>
    <row r="18" spans="1:11" ht="12.95" customHeight="1" thickBot="1" x14ac:dyDescent="0.25">
      <c r="A18" s="233" t="s">
        <v>15</v>
      </c>
      <c r="B18" s="237"/>
      <c r="C18" s="235"/>
      <c r="D18" s="77"/>
      <c r="E18" s="84"/>
      <c r="F18" s="234" t="s">
        <v>35</v>
      </c>
      <c r="G18" s="186"/>
      <c r="H18" s="186"/>
      <c r="I18" s="192"/>
      <c r="J18" s="523"/>
    </row>
    <row r="19" spans="1:11" ht="15.95" customHeight="1" thickBot="1" x14ac:dyDescent="0.25">
      <c r="A19" s="203" t="s">
        <v>16</v>
      </c>
      <c r="B19" s="184" t="s">
        <v>385</v>
      </c>
      <c r="C19" s="189">
        <f>+C8+C10+C11+C13+C14+C15+C16+C17+C18</f>
        <v>81315</v>
      </c>
      <c r="D19" s="189">
        <f>+D8+D10+D11+D13+D14+D15+D16+D17+D18</f>
        <v>110259</v>
      </c>
      <c r="E19" s="189">
        <f>+E8+E10+E11+E13+E14+E15+E16+E17+E18</f>
        <v>110768</v>
      </c>
      <c r="F19" s="184" t="s">
        <v>394</v>
      </c>
      <c r="G19" s="189">
        <f>+G8+G10+G12+G13+G14+G15+G16+G17+G18</f>
        <v>95595</v>
      </c>
      <c r="H19" s="189">
        <f>+H8+H10+H12+H13+H14+H15+H16+H17+H18</f>
        <v>128932</v>
      </c>
      <c r="I19" s="216">
        <f>+I8+I10+I12+I13+I14+I15+I16+I17+I18</f>
        <v>113021</v>
      </c>
      <c r="J19" s="523"/>
      <c r="K19" s="339" t="s">
        <v>456</v>
      </c>
    </row>
    <row r="20" spans="1:11" ht="12.95" customHeight="1" x14ac:dyDescent="0.2">
      <c r="A20" s="198" t="s">
        <v>17</v>
      </c>
      <c r="B20" s="225" t="s">
        <v>163</v>
      </c>
      <c r="C20" s="232">
        <f>SUM(C21:C25)</f>
        <v>14280</v>
      </c>
      <c r="D20" s="232">
        <f t="shared" ref="D20:E20" si="0">SUM(D21:D25)</f>
        <v>18673</v>
      </c>
      <c r="E20" s="232">
        <f t="shared" si="0"/>
        <v>2253</v>
      </c>
      <c r="F20" s="206" t="s">
        <v>128</v>
      </c>
      <c r="G20" s="74"/>
      <c r="H20" s="74"/>
      <c r="I20" s="213"/>
      <c r="J20" s="523"/>
      <c r="K20" s="339" t="s">
        <v>457</v>
      </c>
    </row>
    <row r="21" spans="1:11" ht="12.95" customHeight="1" x14ac:dyDescent="0.2">
      <c r="A21" s="200" t="s">
        <v>18</v>
      </c>
      <c r="B21" s="226" t="s">
        <v>152</v>
      </c>
      <c r="C21" s="183">
        <v>14280</v>
      </c>
      <c r="D21" s="183">
        <v>18673</v>
      </c>
      <c r="E21" s="183">
        <v>2253</v>
      </c>
      <c r="F21" s="206" t="s">
        <v>131</v>
      </c>
      <c r="G21" s="183"/>
      <c r="H21" s="183"/>
      <c r="I21" s="214"/>
      <c r="J21" s="523"/>
      <c r="K21" s="339" t="s">
        <v>458</v>
      </c>
    </row>
    <row r="22" spans="1:11" ht="12.95" customHeight="1" x14ac:dyDescent="0.2">
      <c r="A22" s="198" t="s">
        <v>19</v>
      </c>
      <c r="B22" s="226" t="s">
        <v>153</v>
      </c>
      <c r="C22" s="183"/>
      <c r="D22" s="183"/>
      <c r="E22" s="183"/>
      <c r="F22" s="206" t="s">
        <v>104</v>
      </c>
      <c r="G22" s="183"/>
      <c r="H22" s="183"/>
      <c r="I22" s="214"/>
      <c r="J22" s="523"/>
      <c r="K22" s="339" t="s">
        <v>459</v>
      </c>
    </row>
    <row r="23" spans="1:11" ht="12.95" customHeight="1" x14ac:dyDescent="0.2">
      <c r="A23" s="200" t="s">
        <v>20</v>
      </c>
      <c r="B23" s="226" t="s">
        <v>154</v>
      </c>
      <c r="C23" s="183"/>
      <c r="D23" s="183"/>
      <c r="E23" s="183"/>
      <c r="F23" s="206" t="s">
        <v>105</v>
      </c>
      <c r="G23" s="183"/>
      <c r="H23" s="183"/>
      <c r="I23" s="214"/>
      <c r="J23" s="523"/>
      <c r="K23" s="339" t="s">
        <v>460</v>
      </c>
    </row>
    <row r="24" spans="1:11" ht="12.95" customHeight="1" x14ac:dyDescent="0.2">
      <c r="A24" s="198" t="s">
        <v>21</v>
      </c>
      <c r="B24" s="226" t="s">
        <v>155</v>
      </c>
      <c r="C24" s="183"/>
      <c r="D24" s="183"/>
      <c r="E24" s="183"/>
      <c r="F24" s="205" t="s">
        <v>149</v>
      </c>
      <c r="G24" s="183"/>
      <c r="H24" s="183"/>
      <c r="I24" s="214"/>
      <c r="J24" s="523"/>
      <c r="K24" s="339" t="s">
        <v>461</v>
      </c>
    </row>
    <row r="25" spans="1:11" ht="12.95" customHeight="1" x14ac:dyDescent="0.2">
      <c r="A25" s="200" t="s">
        <v>22</v>
      </c>
      <c r="B25" s="227" t="s">
        <v>156</v>
      </c>
      <c r="C25" s="183"/>
      <c r="D25" s="183"/>
      <c r="E25" s="183"/>
      <c r="F25" s="206" t="s">
        <v>132</v>
      </c>
      <c r="G25" s="183"/>
      <c r="H25" s="183"/>
      <c r="I25" s="214"/>
      <c r="J25" s="523"/>
      <c r="K25" s="339" t="s">
        <v>462</v>
      </c>
    </row>
    <row r="26" spans="1:11" ht="12.95" customHeight="1" x14ac:dyDescent="0.2">
      <c r="A26" s="198" t="s">
        <v>23</v>
      </c>
      <c r="B26" s="228" t="s">
        <v>157</v>
      </c>
      <c r="C26" s="208">
        <f>+C27+C28+C29+C30+C31</f>
        <v>0</v>
      </c>
      <c r="D26" s="208">
        <f>+D27+D28+D29+D30+D31</f>
        <v>0</v>
      </c>
      <c r="E26" s="208">
        <f>+E27+E28+E29+E30+E31</f>
        <v>0</v>
      </c>
      <c r="F26" s="229" t="s">
        <v>130</v>
      </c>
      <c r="G26" s="183"/>
      <c r="H26" s="183"/>
      <c r="I26" s="214"/>
      <c r="J26" s="523"/>
      <c r="K26" s="339" t="s">
        <v>463</v>
      </c>
    </row>
    <row r="27" spans="1:11" ht="12.95" customHeight="1" x14ac:dyDescent="0.2">
      <c r="A27" s="200" t="s">
        <v>24</v>
      </c>
      <c r="B27" s="227" t="s">
        <v>158</v>
      </c>
      <c r="C27" s="183"/>
      <c r="D27" s="183"/>
      <c r="E27" s="183"/>
      <c r="F27" s="229" t="s">
        <v>395</v>
      </c>
      <c r="G27" s="183"/>
      <c r="H27" s="183"/>
      <c r="I27" s="214"/>
      <c r="J27" s="523"/>
      <c r="K27" s="339" t="s">
        <v>464</v>
      </c>
    </row>
    <row r="28" spans="1:11" ht="12.95" customHeight="1" x14ac:dyDescent="0.2">
      <c r="A28" s="198" t="s">
        <v>25</v>
      </c>
      <c r="B28" s="227" t="s">
        <v>159</v>
      </c>
      <c r="C28" s="183"/>
      <c r="D28" s="183"/>
      <c r="E28" s="183"/>
      <c r="F28" s="224" t="s">
        <v>535</v>
      </c>
      <c r="G28" s="183"/>
      <c r="H28" s="183"/>
      <c r="I28" s="214"/>
      <c r="J28" s="523"/>
      <c r="K28" s="339" t="s">
        <v>465</v>
      </c>
    </row>
    <row r="29" spans="1:11" ht="12.95" customHeight="1" x14ac:dyDescent="0.2">
      <c r="A29" s="200" t="s">
        <v>26</v>
      </c>
      <c r="B29" s="226" t="s">
        <v>160</v>
      </c>
      <c r="C29" s="183"/>
      <c r="D29" s="183"/>
      <c r="E29" s="183"/>
      <c r="F29" s="215"/>
      <c r="G29" s="183"/>
      <c r="H29" s="183"/>
      <c r="I29" s="214"/>
      <c r="J29" s="523"/>
      <c r="K29" s="339" t="s">
        <v>466</v>
      </c>
    </row>
    <row r="30" spans="1:11" ht="12.95" customHeight="1" x14ac:dyDescent="0.2">
      <c r="A30" s="198" t="s">
        <v>27</v>
      </c>
      <c r="B30" s="230" t="s">
        <v>161</v>
      </c>
      <c r="C30" s="183"/>
      <c r="D30" s="183"/>
      <c r="E30" s="183"/>
      <c r="F30" s="1"/>
      <c r="G30" s="183"/>
      <c r="H30" s="183"/>
      <c r="I30" s="214"/>
      <c r="J30" s="523"/>
      <c r="K30" s="339" t="s">
        <v>467</v>
      </c>
    </row>
    <row r="31" spans="1:11" ht="12.95" customHeight="1" thickBot="1" x14ac:dyDescent="0.25">
      <c r="A31" s="200" t="s">
        <v>28</v>
      </c>
      <c r="B31" s="231" t="s">
        <v>162</v>
      </c>
      <c r="C31" s="183"/>
      <c r="D31" s="183"/>
      <c r="E31" s="183"/>
      <c r="F31" s="215"/>
      <c r="G31" s="183"/>
      <c r="H31" s="183"/>
      <c r="I31" s="214"/>
      <c r="J31" s="523"/>
      <c r="K31" s="339" t="s">
        <v>468</v>
      </c>
    </row>
    <row r="32" spans="1:11" ht="16.5" customHeight="1" thickBot="1" x14ac:dyDescent="0.25">
      <c r="A32" s="203" t="s">
        <v>29</v>
      </c>
      <c r="B32" s="184" t="s">
        <v>386</v>
      </c>
      <c r="C32" s="189">
        <f>+C20+C26</f>
        <v>14280</v>
      </c>
      <c r="D32" s="189">
        <f>+D20+D26</f>
        <v>18673</v>
      </c>
      <c r="E32" s="189">
        <f>+E20+E26</f>
        <v>2253</v>
      </c>
      <c r="F32" s="184" t="s">
        <v>397</v>
      </c>
      <c r="G32" s="189">
        <f>SUM(G20:G31)</f>
        <v>0</v>
      </c>
      <c r="H32" s="189">
        <f>SUM(H20:H31)</f>
        <v>0</v>
      </c>
      <c r="I32" s="216">
        <f>SUM(I20:I31)</f>
        <v>0</v>
      </c>
      <c r="J32" s="523"/>
      <c r="K32" s="339" t="s">
        <v>469</v>
      </c>
    </row>
    <row r="33" spans="1:11" ht="16.5" customHeight="1" thickBot="1" x14ac:dyDescent="0.25">
      <c r="A33" s="203" t="s">
        <v>30</v>
      </c>
      <c r="B33" s="209" t="s">
        <v>387</v>
      </c>
      <c r="C33" s="72">
        <f>+C19+C32</f>
        <v>95595</v>
      </c>
      <c r="D33" s="72">
        <f>+D19+D32</f>
        <v>128932</v>
      </c>
      <c r="E33" s="210">
        <f>+E19+E32</f>
        <v>113021</v>
      </c>
      <c r="F33" s="209" t="s">
        <v>396</v>
      </c>
      <c r="G33" s="72">
        <f>+G19+G32</f>
        <v>95595</v>
      </c>
      <c r="H33" s="72">
        <f>+H19+H32</f>
        <v>128932</v>
      </c>
      <c r="I33" s="73">
        <f>+I19+I32</f>
        <v>113021</v>
      </c>
      <c r="J33" s="523"/>
      <c r="K33" s="339" t="s">
        <v>470</v>
      </c>
    </row>
    <row r="34" spans="1:11" ht="16.5" customHeight="1" thickBot="1" x14ac:dyDescent="0.25">
      <c r="A34" s="203" t="s">
        <v>31</v>
      </c>
      <c r="B34" s="209" t="s">
        <v>106</v>
      </c>
      <c r="C34" s="72">
        <f>IF(C19-G19&lt;0,G19-C19,"-")</f>
        <v>14280</v>
      </c>
      <c r="D34" s="72">
        <f>IF(D19-H19&lt;0,H19-D19,"-")</f>
        <v>18673</v>
      </c>
      <c r="E34" s="210">
        <f>IF(E19-I19&lt;0,I19-E19,"-")</f>
        <v>2253</v>
      </c>
      <c r="F34" s="209" t="s">
        <v>107</v>
      </c>
      <c r="G34" s="72" t="str">
        <f>IF(C19-G19&gt;0,C19-G19,"-")</f>
        <v>-</v>
      </c>
      <c r="H34" s="72" t="str">
        <f>IF(D19-H19&gt;0,D19-H19,"-")</f>
        <v>-</v>
      </c>
      <c r="I34" s="73" t="str">
        <f>IF(E19-I19&gt;0,E19-I19,"-")</f>
        <v>-</v>
      </c>
      <c r="J34" s="523"/>
      <c r="K34" s="339" t="s">
        <v>471</v>
      </c>
    </row>
    <row r="35" spans="1:11" ht="16.5" customHeight="1" thickBot="1" x14ac:dyDescent="0.25">
      <c r="A35" s="203" t="s">
        <v>32</v>
      </c>
      <c r="B35" s="209" t="s">
        <v>150</v>
      </c>
      <c r="C35" s="72" t="str">
        <f>IF(C28-G28&lt;0,G28-C28,"-")</f>
        <v>-</v>
      </c>
      <c r="D35" s="72" t="str">
        <f>IF(D28-H28&lt;0,H28-D28,"-")</f>
        <v>-</v>
      </c>
      <c r="E35" s="210" t="str">
        <f>IF(E28-I28&lt;0,I28-E28,"-")</f>
        <v>-</v>
      </c>
      <c r="F35" s="209" t="s">
        <v>151</v>
      </c>
      <c r="G35" s="72" t="str">
        <f>IF(C28-G28&gt;0,C28-G28,"-")</f>
        <v>-</v>
      </c>
      <c r="H35" s="72" t="str">
        <f>IF(D28-H28&gt;0,D28-H28,"-")</f>
        <v>-</v>
      </c>
      <c r="I35" s="73" t="str">
        <f>IF(E28-I28&gt;0,E28-I28,"-")</f>
        <v>-</v>
      </c>
      <c r="J35" s="523"/>
      <c r="K35" s="339" t="s">
        <v>472</v>
      </c>
    </row>
  </sheetData>
  <mergeCells count="4">
    <mergeCell ref="J3:J35"/>
    <mergeCell ref="A5:A6"/>
    <mergeCell ref="H1:I1"/>
    <mergeCell ref="A2:I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G86"/>
  <sheetViews>
    <sheetView topLeftCell="A28" workbookViewId="0">
      <selection activeCell="N54" sqref="N54"/>
    </sheetView>
  </sheetViews>
  <sheetFormatPr defaultRowHeight="12.75" x14ac:dyDescent="0.2"/>
  <cols>
    <col min="2" max="2" width="54" bestFit="1" customWidth="1"/>
    <col min="3" max="3" width="11.5" customWidth="1"/>
    <col min="4" max="4" width="11.33203125" customWidth="1"/>
  </cols>
  <sheetData>
    <row r="2" spans="1:7" x14ac:dyDescent="0.2">
      <c r="E2" t="s">
        <v>566</v>
      </c>
    </row>
    <row r="4" spans="1:7" ht="12.75" customHeight="1" x14ac:dyDescent="0.2">
      <c r="A4" s="495" t="s">
        <v>558</v>
      </c>
      <c r="B4" s="495"/>
      <c r="C4" s="495"/>
      <c r="D4" s="495"/>
      <c r="E4" s="495"/>
      <c r="F4" s="495"/>
    </row>
    <row r="5" spans="1:7" x14ac:dyDescent="0.2">
      <c r="A5" s="533" t="s">
        <v>567</v>
      </c>
      <c r="B5" s="533"/>
      <c r="C5" s="533"/>
      <c r="D5" s="533"/>
      <c r="E5" s="533"/>
      <c r="F5" s="533"/>
    </row>
    <row r="7" spans="1:7" ht="13.5" thickBot="1" x14ac:dyDescent="0.25">
      <c r="E7" s="527" t="s">
        <v>568</v>
      </c>
      <c r="F7" s="527"/>
    </row>
    <row r="8" spans="1:7" x14ac:dyDescent="0.2">
      <c r="A8" s="534" t="s">
        <v>569</v>
      </c>
      <c r="B8" s="536" t="s">
        <v>133</v>
      </c>
      <c r="C8" s="401" t="s">
        <v>570</v>
      </c>
      <c r="D8" s="401" t="s">
        <v>172</v>
      </c>
      <c r="E8" s="528" t="s">
        <v>170</v>
      </c>
      <c r="F8" s="529"/>
    </row>
    <row r="9" spans="1:7" ht="13.5" thickBot="1" x14ac:dyDescent="0.25">
      <c r="A9" s="535"/>
      <c r="B9" s="537"/>
      <c r="C9" s="538" t="s">
        <v>571</v>
      </c>
      <c r="D9" s="539"/>
      <c r="E9" s="395" t="s">
        <v>568</v>
      </c>
      <c r="F9" s="402" t="s">
        <v>609</v>
      </c>
    </row>
    <row r="10" spans="1:7" ht="13.5" thickBot="1" x14ac:dyDescent="0.25">
      <c r="A10" s="392" t="s">
        <v>5</v>
      </c>
      <c r="B10" s="390" t="s">
        <v>572</v>
      </c>
      <c r="C10" s="391">
        <f>SUM(C11:C14)</f>
        <v>8000</v>
      </c>
      <c r="D10" s="391">
        <f>SUM(D11:D14)</f>
        <v>27170</v>
      </c>
      <c r="E10" s="391">
        <f>SUM(E11:E14)</f>
        <v>12173</v>
      </c>
      <c r="F10" s="393">
        <f>E10/D10*100</f>
        <v>44.803091645196908</v>
      </c>
      <c r="G10" s="369"/>
    </row>
    <row r="11" spans="1:7" x14ac:dyDescent="0.2">
      <c r="A11" s="388"/>
      <c r="B11" s="387" t="s">
        <v>573</v>
      </c>
      <c r="C11" s="399">
        <v>2000</v>
      </c>
      <c r="D11" s="387">
        <v>0</v>
      </c>
      <c r="E11" s="387">
        <v>0</v>
      </c>
      <c r="F11" s="400"/>
    </row>
    <row r="12" spans="1:7" x14ac:dyDescent="0.2">
      <c r="A12" s="372"/>
      <c r="B12" s="373" t="s">
        <v>574</v>
      </c>
      <c r="C12" s="375">
        <v>6000</v>
      </c>
      <c r="D12" s="375">
        <v>12173</v>
      </c>
      <c r="E12" s="375">
        <v>12173</v>
      </c>
      <c r="F12" s="376"/>
      <c r="G12" s="369"/>
    </row>
    <row r="13" spans="1:7" x14ac:dyDescent="0.2">
      <c r="A13" s="372"/>
      <c r="B13" s="373" t="s">
        <v>625</v>
      </c>
      <c r="C13" s="373"/>
      <c r="D13" s="373">
        <v>14997</v>
      </c>
      <c r="E13" s="373"/>
      <c r="F13" s="374"/>
    </row>
    <row r="14" spans="1:7" ht="13.5" thickBot="1" x14ac:dyDescent="0.25">
      <c r="A14" s="382"/>
      <c r="B14" s="381"/>
      <c r="C14" s="381"/>
      <c r="D14" s="381"/>
      <c r="E14" s="381"/>
      <c r="F14" s="383"/>
    </row>
    <row r="15" spans="1:7" ht="13.5" thickBot="1" x14ac:dyDescent="0.25">
      <c r="A15" s="392" t="s">
        <v>6</v>
      </c>
      <c r="B15" s="390" t="s">
        <v>575</v>
      </c>
      <c r="C15" s="390"/>
      <c r="D15" s="390"/>
      <c r="E15" s="390"/>
      <c r="F15" s="396"/>
    </row>
    <row r="16" spans="1:7" x14ac:dyDescent="0.2">
      <c r="A16" s="388"/>
      <c r="B16" s="387"/>
      <c r="C16" s="387"/>
      <c r="D16" s="387">
        <v>0</v>
      </c>
      <c r="E16" s="387"/>
      <c r="F16" s="389"/>
    </row>
    <row r="17" spans="1:7" ht="13.5" thickBot="1" x14ac:dyDescent="0.25">
      <c r="A17" s="382"/>
      <c r="B17" s="381"/>
      <c r="C17" s="381"/>
      <c r="D17" s="381"/>
      <c r="E17" s="381"/>
      <c r="F17" s="383"/>
    </row>
    <row r="18" spans="1:7" ht="13.5" thickBot="1" x14ac:dyDescent="0.25">
      <c r="A18" s="392"/>
      <c r="B18" s="390" t="s">
        <v>36</v>
      </c>
      <c r="C18" s="391">
        <f>C10+C15</f>
        <v>8000</v>
      </c>
      <c r="D18" s="391">
        <f>D10+D15</f>
        <v>27170</v>
      </c>
      <c r="E18" s="391">
        <f>E10+E15</f>
        <v>12173</v>
      </c>
      <c r="F18" s="391">
        <f>F10+F15</f>
        <v>44.803091645196908</v>
      </c>
      <c r="G18" s="369"/>
    </row>
    <row r="21" spans="1:7" x14ac:dyDescent="0.2">
      <c r="E21" s="527" t="s">
        <v>629</v>
      </c>
      <c r="F21" s="527"/>
    </row>
    <row r="22" spans="1:7" ht="15.75" customHeight="1" x14ac:dyDescent="0.2">
      <c r="A22" s="495" t="s">
        <v>558</v>
      </c>
      <c r="B22" s="495"/>
      <c r="C22" s="495"/>
      <c r="D22" s="495"/>
      <c r="E22" s="495"/>
      <c r="F22" s="495"/>
    </row>
    <row r="23" spans="1:7" x14ac:dyDescent="0.2">
      <c r="A23" s="533" t="s">
        <v>576</v>
      </c>
      <c r="B23" s="533"/>
      <c r="C23" s="533"/>
      <c r="D23" s="533"/>
      <c r="E23" s="533"/>
      <c r="F23" s="533"/>
    </row>
    <row r="25" spans="1:7" ht="13.5" thickBot="1" x14ac:dyDescent="0.25">
      <c r="E25" s="527" t="s">
        <v>568</v>
      </c>
      <c r="F25" s="527"/>
    </row>
    <row r="26" spans="1:7" x14ac:dyDescent="0.2">
      <c r="A26" s="370" t="s">
        <v>569</v>
      </c>
      <c r="B26" s="531" t="s">
        <v>133</v>
      </c>
      <c r="C26" s="371" t="s">
        <v>570</v>
      </c>
      <c r="D26" s="371" t="s">
        <v>172</v>
      </c>
      <c r="E26" s="528" t="s">
        <v>170</v>
      </c>
      <c r="F26" s="529"/>
    </row>
    <row r="27" spans="1:7" ht="13.5" thickBot="1" x14ac:dyDescent="0.25">
      <c r="A27" s="377"/>
      <c r="B27" s="532"/>
      <c r="C27" s="530" t="s">
        <v>571</v>
      </c>
      <c r="D27" s="530"/>
      <c r="E27" s="406" t="s">
        <v>568</v>
      </c>
      <c r="F27" s="402" t="s">
        <v>609</v>
      </c>
    </row>
    <row r="28" spans="1:7" ht="13.5" thickBot="1" x14ac:dyDescent="0.25">
      <c r="A28" s="388"/>
      <c r="B28" s="386" t="s">
        <v>540</v>
      </c>
      <c r="C28" s="387"/>
      <c r="D28" s="387"/>
      <c r="E28" s="387"/>
      <c r="F28" s="389"/>
    </row>
    <row r="29" spans="1:7" ht="13.5" thickBot="1" x14ac:dyDescent="0.25">
      <c r="A29" s="372" t="s">
        <v>5</v>
      </c>
      <c r="B29" s="379" t="s">
        <v>577</v>
      </c>
      <c r="C29" s="380">
        <f>SUM(C30:C70)</f>
        <v>48265</v>
      </c>
      <c r="D29" s="380">
        <f>SUM(D30:D70)</f>
        <v>62347</v>
      </c>
      <c r="E29" s="380">
        <f>SUM(E30:E70)</f>
        <v>61675</v>
      </c>
      <c r="F29" s="393">
        <f>E29/D29*100</f>
        <v>98.922161451232611</v>
      </c>
      <c r="G29" s="369"/>
    </row>
    <row r="30" spans="1:7" x14ac:dyDescent="0.2">
      <c r="A30" s="372"/>
      <c r="B30" s="373"/>
      <c r="C30" s="373"/>
      <c r="D30" s="373"/>
      <c r="E30" s="373"/>
      <c r="F30" s="374"/>
    </row>
    <row r="31" spans="1:7" x14ac:dyDescent="0.2">
      <c r="A31" s="372"/>
      <c r="B31" s="373" t="s">
        <v>578</v>
      </c>
      <c r="C31" s="375">
        <v>43315</v>
      </c>
      <c r="D31" s="375">
        <v>43315</v>
      </c>
      <c r="E31" s="375">
        <v>43315</v>
      </c>
      <c r="F31" s="376"/>
      <c r="G31" s="369"/>
    </row>
    <row r="32" spans="1:7" x14ac:dyDescent="0.2">
      <c r="A32" s="372"/>
      <c r="B32" s="373" t="s">
        <v>579</v>
      </c>
      <c r="C32" s="375">
        <v>2000</v>
      </c>
      <c r="D32" s="375">
        <v>2000</v>
      </c>
      <c r="E32" s="375">
        <v>1986</v>
      </c>
      <c r="F32" s="376"/>
      <c r="G32" s="369"/>
    </row>
    <row r="33" spans="1:7" x14ac:dyDescent="0.2">
      <c r="A33" s="372"/>
      <c r="B33" s="373" t="s">
        <v>580</v>
      </c>
      <c r="C33" s="373">
        <v>235</v>
      </c>
      <c r="D33" s="373">
        <v>235</v>
      </c>
      <c r="E33" s="373">
        <v>234</v>
      </c>
      <c r="F33" s="374"/>
    </row>
    <row r="34" spans="1:7" x14ac:dyDescent="0.2">
      <c r="A34" s="372"/>
      <c r="B34" s="373" t="s">
        <v>581</v>
      </c>
      <c r="C34" s="373">
        <v>100</v>
      </c>
      <c r="D34" s="373">
        <v>100</v>
      </c>
      <c r="E34" s="373">
        <v>100</v>
      </c>
      <c r="F34" s="374"/>
    </row>
    <row r="35" spans="1:7" x14ac:dyDescent="0.2">
      <c r="A35" s="372"/>
      <c r="B35" s="373" t="s">
        <v>582</v>
      </c>
      <c r="C35" s="373">
        <v>150</v>
      </c>
      <c r="D35" s="373">
        <v>155</v>
      </c>
      <c r="E35" s="373">
        <v>155</v>
      </c>
      <c r="F35" s="374"/>
    </row>
    <row r="36" spans="1:7" x14ac:dyDescent="0.2">
      <c r="A36" s="372"/>
      <c r="B36" s="373" t="s">
        <v>583</v>
      </c>
      <c r="C36" s="373">
        <v>65</v>
      </c>
      <c r="D36" s="373">
        <v>65</v>
      </c>
      <c r="E36" s="373">
        <v>65</v>
      </c>
      <c r="F36" s="374"/>
    </row>
    <row r="37" spans="1:7" x14ac:dyDescent="0.2">
      <c r="A37" s="372"/>
      <c r="B37" s="373" t="s">
        <v>584</v>
      </c>
      <c r="C37" s="373">
        <v>500</v>
      </c>
      <c r="D37" s="373">
        <v>0</v>
      </c>
      <c r="E37" s="373">
        <v>0</v>
      </c>
      <c r="F37" s="374"/>
    </row>
    <row r="38" spans="1:7" x14ac:dyDescent="0.2">
      <c r="A38" s="372"/>
      <c r="B38" s="373" t="s">
        <v>621</v>
      </c>
      <c r="C38" s="375">
        <v>1500</v>
      </c>
      <c r="D38" s="375">
        <v>1215</v>
      </c>
      <c r="E38" s="375">
        <v>558</v>
      </c>
      <c r="F38" s="376"/>
      <c r="G38" s="369"/>
    </row>
    <row r="39" spans="1:7" x14ac:dyDescent="0.2">
      <c r="A39" s="372"/>
      <c r="B39" s="373" t="s">
        <v>585</v>
      </c>
      <c r="C39" s="373">
        <v>100</v>
      </c>
      <c r="D39" s="373">
        <v>79</v>
      </c>
      <c r="E39" s="373">
        <v>79</v>
      </c>
      <c r="F39" s="374"/>
    </row>
    <row r="40" spans="1:7" x14ac:dyDescent="0.2">
      <c r="A40" s="372"/>
      <c r="B40" s="373" t="s">
        <v>586</v>
      </c>
      <c r="C40" s="373">
        <v>300</v>
      </c>
      <c r="D40" s="373">
        <v>406</v>
      </c>
      <c r="E40" s="373">
        <v>406</v>
      </c>
      <c r="F40" s="374"/>
    </row>
    <row r="41" spans="1:7" x14ac:dyDescent="0.2">
      <c r="A41" s="372"/>
      <c r="B41" s="373" t="s">
        <v>628</v>
      </c>
      <c r="C41" s="373"/>
      <c r="D41" s="373">
        <v>2338</v>
      </c>
      <c r="E41" s="373">
        <v>2338</v>
      </c>
      <c r="F41" s="374"/>
    </row>
    <row r="42" spans="1:7" x14ac:dyDescent="0.2">
      <c r="A42" s="372"/>
      <c r="B42" s="373" t="s">
        <v>627</v>
      </c>
      <c r="C42" s="373"/>
      <c r="D42" s="373">
        <v>114</v>
      </c>
      <c r="E42" s="373">
        <v>114</v>
      </c>
      <c r="F42" s="374"/>
    </row>
    <row r="43" spans="1:7" x14ac:dyDescent="0.2">
      <c r="A43" s="372"/>
      <c r="B43" s="373" t="s">
        <v>626</v>
      </c>
      <c r="C43" s="373"/>
      <c r="D43" s="373">
        <v>84</v>
      </c>
      <c r="E43" s="373">
        <v>84</v>
      </c>
      <c r="F43" s="374"/>
    </row>
    <row r="44" spans="1:7" x14ac:dyDescent="0.2">
      <c r="A44" s="372"/>
      <c r="B44" s="373" t="s">
        <v>610</v>
      </c>
      <c r="C44" s="373"/>
      <c r="D44" s="373">
        <v>125</v>
      </c>
      <c r="E44" s="373">
        <v>125</v>
      </c>
      <c r="F44" s="374"/>
    </row>
    <row r="45" spans="1:7" x14ac:dyDescent="0.2">
      <c r="A45" s="372"/>
      <c r="B45" s="373" t="s">
        <v>613</v>
      </c>
      <c r="C45" s="373"/>
      <c r="D45" s="373">
        <v>250</v>
      </c>
      <c r="E45" s="373">
        <v>250</v>
      </c>
      <c r="F45" s="374"/>
    </row>
    <row r="46" spans="1:7" x14ac:dyDescent="0.2">
      <c r="A46" s="372"/>
      <c r="B46" s="404" t="s">
        <v>614</v>
      </c>
      <c r="C46" s="373"/>
      <c r="D46" s="373">
        <v>54</v>
      </c>
      <c r="E46" s="373">
        <v>54</v>
      </c>
      <c r="F46" s="374"/>
    </row>
    <row r="47" spans="1:7" x14ac:dyDescent="0.2">
      <c r="A47" s="372"/>
      <c r="B47" s="403" t="s">
        <v>615</v>
      </c>
      <c r="C47" s="373"/>
      <c r="D47" s="373">
        <v>796</v>
      </c>
      <c r="E47" s="373">
        <v>796</v>
      </c>
      <c r="F47" s="374"/>
    </row>
    <row r="48" spans="1:7" x14ac:dyDescent="0.2">
      <c r="A48" s="372"/>
      <c r="B48" s="404" t="s">
        <v>616</v>
      </c>
      <c r="C48" s="373"/>
      <c r="D48" s="373">
        <v>316</v>
      </c>
      <c r="E48" s="373">
        <v>316</v>
      </c>
      <c r="F48" s="374"/>
    </row>
    <row r="49" spans="1:7" x14ac:dyDescent="0.2">
      <c r="A49" s="372"/>
      <c r="B49" s="403" t="s">
        <v>617</v>
      </c>
      <c r="C49" s="373"/>
      <c r="D49" s="373">
        <v>187</v>
      </c>
      <c r="E49" s="373">
        <v>187</v>
      </c>
      <c r="F49" s="374"/>
    </row>
    <row r="50" spans="1:7" x14ac:dyDescent="0.2">
      <c r="A50" s="372"/>
      <c r="B50" s="403" t="s">
        <v>618</v>
      </c>
      <c r="C50" s="373"/>
      <c r="D50" s="373">
        <v>135</v>
      </c>
      <c r="E50" s="373">
        <v>135</v>
      </c>
      <c r="F50" s="374"/>
    </row>
    <row r="51" spans="1:7" x14ac:dyDescent="0.2">
      <c r="A51" s="372"/>
      <c r="B51" s="403" t="s">
        <v>619</v>
      </c>
      <c r="C51" s="373"/>
      <c r="D51" s="373">
        <v>135</v>
      </c>
      <c r="E51" s="373">
        <v>135</v>
      </c>
      <c r="F51" s="374"/>
    </row>
    <row r="52" spans="1:7" x14ac:dyDescent="0.2">
      <c r="A52" s="372"/>
      <c r="B52" s="403" t="s">
        <v>620</v>
      </c>
      <c r="C52" s="373"/>
      <c r="D52" s="373">
        <v>535</v>
      </c>
      <c r="E52" s="373">
        <v>535</v>
      </c>
      <c r="F52" s="374"/>
    </row>
    <row r="53" spans="1:7" x14ac:dyDescent="0.2">
      <c r="A53" s="372"/>
      <c r="B53" s="405" t="s">
        <v>623</v>
      </c>
      <c r="C53" s="373"/>
      <c r="D53" s="373">
        <v>338</v>
      </c>
      <c r="E53" s="373">
        <v>338</v>
      </c>
      <c r="F53" s="374"/>
    </row>
    <row r="54" spans="1:7" ht="13.5" thickBot="1" x14ac:dyDescent="0.25">
      <c r="A54" s="382"/>
      <c r="B54" s="407" t="s">
        <v>624</v>
      </c>
      <c r="C54" s="381"/>
      <c r="D54" s="381">
        <v>855</v>
      </c>
      <c r="E54" s="381">
        <v>855</v>
      </c>
      <c r="F54" s="383"/>
    </row>
    <row r="55" spans="1:7" x14ac:dyDescent="0.2">
      <c r="A55" s="370"/>
      <c r="B55" s="408" t="s">
        <v>622</v>
      </c>
      <c r="C55" s="371"/>
      <c r="D55" s="371">
        <v>125</v>
      </c>
      <c r="E55" s="371">
        <v>125</v>
      </c>
      <c r="F55" s="409"/>
    </row>
    <row r="56" spans="1:7" x14ac:dyDescent="0.2">
      <c r="A56" s="372"/>
      <c r="B56" s="373" t="s">
        <v>587</v>
      </c>
      <c r="C56" s="373"/>
      <c r="D56" s="373">
        <v>986</v>
      </c>
      <c r="E56" s="373">
        <v>986</v>
      </c>
      <c r="F56" s="374"/>
    </row>
    <row r="57" spans="1:7" x14ac:dyDescent="0.2">
      <c r="A57" s="372"/>
      <c r="B57" s="373" t="s">
        <v>588</v>
      </c>
      <c r="C57" s="373"/>
      <c r="D57" s="373">
        <v>640</v>
      </c>
      <c r="E57" s="373">
        <v>640</v>
      </c>
      <c r="F57" s="374"/>
    </row>
    <row r="58" spans="1:7" x14ac:dyDescent="0.2">
      <c r="A58" s="372"/>
      <c r="B58" s="373" t="s">
        <v>589</v>
      </c>
      <c r="C58" s="373"/>
      <c r="D58" s="373">
        <v>408</v>
      </c>
      <c r="E58" s="373">
        <v>408</v>
      </c>
      <c r="F58" s="374"/>
    </row>
    <row r="59" spans="1:7" x14ac:dyDescent="0.2">
      <c r="A59" s="372"/>
      <c r="B59" s="373" t="s">
        <v>590</v>
      </c>
      <c r="C59" s="373"/>
      <c r="D59" s="373">
        <v>270</v>
      </c>
      <c r="E59" s="373">
        <v>270</v>
      </c>
      <c r="F59" s="374"/>
    </row>
    <row r="60" spans="1:7" x14ac:dyDescent="0.2">
      <c r="A60" s="372"/>
      <c r="B60" s="373" t="s">
        <v>591</v>
      </c>
      <c r="C60" s="373"/>
      <c r="D60" s="373">
        <v>306</v>
      </c>
      <c r="E60" s="373">
        <v>306</v>
      </c>
      <c r="F60" s="374"/>
    </row>
    <row r="61" spans="1:7" x14ac:dyDescent="0.2">
      <c r="A61" s="372"/>
      <c r="B61" s="373" t="s">
        <v>591</v>
      </c>
      <c r="C61" s="373"/>
      <c r="D61" s="373">
        <v>306</v>
      </c>
      <c r="E61" s="373">
        <v>306</v>
      </c>
      <c r="F61" s="374"/>
    </row>
    <row r="62" spans="1:7" x14ac:dyDescent="0.2">
      <c r="A62" s="372"/>
      <c r="B62" s="373" t="s">
        <v>592</v>
      </c>
      <c r="C62" s="373"/>
      <c r="D62" s="375">
        <v>700</v>
      </c>
      <c r="E62" s="375">
        <v>700</v>
      </c>
      <c r="F62" s="374"/>
      <c r="G62" s="369"/>
    </row>
    <row r="63" spans="1:7" x14ac:dyDescent="0.2">
      <c r="A63" s="372"/>
      <c r="B63" s="373" t="s">
        <v>611</v>
      </c>
      <c r="C63" s="373"/>
      <c r="D63" s="375">
        <v>1599</v>
      </c>
      <c r="E63" s="375">
        <v>1599</v>
      </c>
      <c r="F63" s="374"/>
      <c r="G63" s="369"/>
    </row>
    <row r="64" spans="1:7" ht="13.5" thickBot="1" x14ac:dyDescent="0.25">
      <c r="A64" s="377"/>
      <c r="B64" s="378" t="s">
        <v>612</v>
      </c>
      <c r="C64" s="378"/>
      <c r="D64" s="410">
        <v>2399</v>
      </c>
      <c r="E64" s="410">
        <v>2399</v>
      </c>
      <c r="F64" s="394"/>
      <c r="G64" s="369"/>
    </row>
    <row r="65" spans="1:7" x14ac:dyDescent="0.2">
      <c r="A65" s="388"/>
      <c r="B65" s="387"/>
      <c r="C65" s="387"/>
      <c r="D65" s="387"/>
      <c r="E65" s="387"/>
      <c r="F65" s="389"/>
    </row>
    <row r="66" spans="1:7" x14ac:dyDescent="0.2">
      <c r="A66" s="372"/>
      <c r="B66" s="373" t="s">
        <v>593</v>
      </c>
      <c r="C66" s="373"/>
      <c r="D66" s="373">
        <v>4</v>
      </c>
      <c r="E66" s="373">
        <v>4</v>
      </c>
      <c r="F66" s="374"/>
    </row>
    <row r="67" spans="1:7" x14ac:dyDescent="0.2">
      <c r="A67" s="372"/>
      <c r="B67" s="373" t="s">
        <v>594</v>
      </c>
      <c r="C67" s="373"/>
      <c r="D67" s="373">
        <v>13</v>
      </c>
      <c r="E67" s="373">
        <v>13</v>
      </c>
      <c r="F67" s="374"/>
    </row>
    <row r="68" spans="1:7" x14ac:dyDescent="0.2">
      <c r="A68" s="372"/>
      <c r="B68" s="373" t="s">
        <v>595</v>
      </c>
      <c r="C68" s="373"/>
      <c r="D68" s="373">
        <v>60</v>
      </c>
      <c r="E68" s="373">
        <v>60</v>
      </c>
      <c r="F68" s="374"/>
    </row>
    <row r="69" spans="1:7" x14ac:dyDescent="0.2">
      <c r="A69" s="372"/>
      <c r="B69" s="373" t="s">
        <v>596</v>
      </c>
      <c r="C69" s="373"/>
      <c r="D69" s="373">
        <v>699</v>
      </c>
      <c r="E69" s="373">
        <v>699</v>
      </c>
      <c r="F69" s="374"/>
    </row>
    <row r="70" spans="1:7" ht="13.5" thickBot="1" x14ac:dyDescent="0.25">
      <c r="A70" s="382"/>
      <c r="B70" s="381"/>
      <c r="C70" s="381"/>
      <c r="D70" s="381"/>
      <c r="E70" s="381"/>
      <c r="F70" s="383"/>
    </row>
    <row r="71" spans="1:7" ht="13.5" thickBot="1" x14ac:dyDescent="0.25">
      <c r="A71" s="392"/>
      <c r="B71" s="390" t="s">
        <v>597</v>
      </c>
      <c r="C71" s="390">
        <v>300</v>
      </c>
      <c r="D71" s="390">
        <v>300</v>
      </c>
      <c r="E71" s="390">
        <v>59</v>
      </c>
      <c r="F71" s="393">
        <f>E71/D71*100</f>
        <v>19.666666666666664</v>
      </c>
    </row>
    <row r="72" spans="1:7" ht="13.5" thickBot="1" x14ac:dyDescent="0.25">
      <c r="A72" s="397"/>
      <c r="B72" s="385"/>
      <c r="C72" s="385"/>
      <c r="D72" s="385"/>
      <c r="E72" s="385"/>
      <c r="F72" s="398"/>
    </row>
    <row r="73" spans="1:7" ht="13.5" thickBot="1" x14ac:dyDescent="0.25">
      <c r="A73" s="392"/>
      <c r="B73" s="390" t="s">
        <v>598</v>
      </c>
      <c r="C73" s="390">
        <f>SUM(C74:C77)</f>
        <v>280</v>
      </c>
      <c r="D73" s="390">
        <f t="shared" ref="D73:E73" si="0">SUM(D74:D77)</f>
        <v>364</v>
      </c>
      <c r="E73" s="390">
        <f t="shared" si="0"/>
        <v>364</v>
      </c>
      <c r="F73" s="393">
        <f>E73/D73*100</f>
        <v>100</v>
      </c>
    </row>
    <row r="74" spans="1:7" x14ac:dyDescent="0.2">
      <c r="A74" s="388"/>
      <c r="B74" s="387" t="s">
        <v>599</v>
      </c>
      <c r="C74" s="387">
        <v>168</v>
      </c>
      <c r="D74" s="387">
        <v>168</v>
      </c>
      <c r="E74" s="387">
        <v>168</v>
      </c>
      <c r="F74" s="389"/>
    </row>
    <row r="75" spans="1:7" x14ac:dyDescent="0.2">
      <c r="A75" s="372"/>
      <c r="B75" s="373" t="s">
        <v>600</v>
      </c>
      <c r="C75" s="373">
        <v>80</v>
      </c>
      <c r="D75" s="373">
        <v>80</v>
      </c>
      <c r="E75" s="373">
        <v>80</v>
      </c>
      <c r="F75" s="374"/>
    </row>
    <row r="76" spans="1:7" x14ac:dyDescent="0.2">
      <c r="A76" s="372"/>
      <c r="B76" s="373" t="s">
        <v>601</v>
      </c>
      <c r="C76" s="373">
        <v>32</v>
      </c>
      <c r="D76" s="373">
        <v>32</v>
      </c>
      <c r="E76" s="373">
        <v>32</v>
      </c>
      <c r="F76" s="374"/>
    </row>
    <row r="77" spans="1:7" ht="13.5" thickBot="1" x14ac:dyDescent="0.25">
      <c r="A77" s="382"/>
      <c r="B77" s="381" t="s">
        <v>602</v>
      </c>
      <c r="C77" s="381"/>
      <c r="D77" s="381">
        <v>84</v>
      </c>
      <c r="E77" s="381">
        <v>84</v>
      </c>
      <c r="F77" s="383"/>
    </row>
    <row r="78" spans="1:7" ht="13.5" thickBot="1" x14ac:dyDescent="0.25">
      <c r="A78" s="392" t="s">
        <v>6</v>
      </c>
      <c r="B78" s="390" t="s">
        <v>603</v>
      </c>
      <c r="C78" s="391">
        <v>38750</v>
      </c>
      <c r="D78" s="391">
        <v>38750</v>
      </c>
      <c r="E78" s="391">
        <v>38750</v>
      </c>
      <c r="F78" s="393">
        <f>E78/D78*100</f>
        <v>100</v>
      </c>
      <c r="G78" s="369"/>
    </row>
    <row r="79" spans="1:7" x14ac:dyDescent="0.2">
      <c r="A79" s="388"/>
      <c r="B79" s="387"/>
      <c r="C79" s="387"/>
      <c r="D79" s="387"/>
      <c r="E79" s="387"/>
      <c r="F79" s="389"/>
    </row>
    <row r="80" spans="1:7" x14ac:dyDescent="0.2">
      <c r="A80" s="372"/>
      <c r="B80" s="373" t="s">
        <v>604</v>
      </c>
      <c r="C80" s="373">
        <v>750</v>
      </c>
      <c r="D80" s="373">
        <v>750</v>
      </c>
      <c r="E80" s="373">
        <v>750</v>
      </c>
      <c r="F80" s="374"/>
    </row>
    <row r="81" spans="1:7" x14ac:dyDescent="0.2">
      <c r="A81" s="372"/>
      <c r="B81" s="373" t="s">
        <v>605</v>
      </c>
      <c r="C81" s="375">
        <v>20000</v>
      </c>
      <c r="D81" s="375">
        <v>20000</v>
      </c>
      <c r="E81" s="375">
        <v>20000</v>
      </c>
      <c r="F81" s="376"/>
      <c r="G81" s="369"/>
    </row>
    <row r="82" spans="1:7" ht="13.5" thickBot="1" x14ac:dyDescent="0.25">
      <c r="A82" s="382"/>
      <c r="B82" s="381" t="s">
        <v>606</v>
      </c>
      <c r="C82" s="384">
        <v>18000</v>
      </c>
      <c r="D82" s="384">
        <v>18000</v>
      </c>
      <c r="E82" s="384">
        <v>18000</v>
      </c>
      <c r="F82" s="376"/>
      <c r="G82" s="369"/>
    </row>
    <row r="83" spans="1:7" ht="13.5" thickBot="1" x14ac:dyDescent="0.25">
      <c r="A83" s="392" t="s">
        <v>7</v>
      </c>
      <c r="B83" s="390" t="s">
        <v>607</v>
      </c>
      <c r="C83" s="390">
        <v>0</v>
      </c>
      <c r="D83" s="390">
        <v>0</v>
      </c>
      <c r="E83" s="390">
        <v>0</v>
      </c>
      <c r="F83" s="374"/>
    </row>
    <row r="84" spans="1:7" x14ac:dyDescent="0.2">
      <c r="A84" s="388"/>
      <c r="B84" s="387"/>
      <c r="C84" s="387"/>
      <c r="D84" s="387"/>
      <c r="E84" s="387"/>
      <c r="F84" s="374"/>
    </row>
    <row r="85" spans="1:7" ht="13.5" thickBot="1" x14ac:dyDescent="0.25">
      <c r="A85" s="372"/>
      <c r="B85" s="381"/>
      <c r="C85" s="381"/>
      <c r="D85" s="381"/>
      <c r="E85" s="381"/>
      <c r="F85" s="374"/>
    </row>
    <row r="86" spans="1:7" ht="13.5" thickBot="1" x14ac:dyDescent="0.25">
      <c r="A86" s="377"/>
      <c r="B86" s="390" t="s">
        <v>608</v>
      </c>
      <c r="C86" s="391">
        <f>C29+C71+C73+C78+C83</f>
        <v>87595</v>
      </c>
      <c r="D86" s="391">
        <f>D29+D71+D73+D78+D83</f>
        <v>101761</v>
      </c>
      <c r="E86" s="391">
        <f>E29+E71+E73+E78+E83</f>
        <v>100848</v>
      </c>
      <c r="F86" s="393">
        <f>E86/D86*100</f>
        <v>99.102799697330013</v>
      </c>
      <c r="G86" s="369"/>
    </row>
  </sheetData>
  <mergeCells count="14">
    <mergeCell ref="E21:F21"/>
    <mergeCell ref="A4:F4"/>
    <mergeCell ref="A5:F5"/>
    <mergeCell ref="E7:F7"/>
    <mergeCell ref="A8:A9"/>
    <mergeCell ref="B8:B9"/>
    <mergeCell ref="C9:D9"/>
    <mergeCell ref="E8:F8"/>
    <mergeCell ref="E25:F25"/>
    <mergeCell ref="E26:F26"/>
    <mergeCell ref="C27:D27"/>
    <mergeCell ref="B26:B27"/>
    <mergeCell ref="A22:F22"/>
    <mergeCell ref="A23:F23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N51"/>
  <sheetViews>
    <sheetView zoomScale="130" zoomScaleNormal="130" zoomScaleSheetLayoutView="100" workbookViewId="0">
      <selection activeCell="N1" sqref="A1:N24"/>
    </sheetView>
  </sheetViews>
  <sheetFormatPr defaultRowHeight="12.75" x14ac:dyDescent="0.2"/>
  <cols>
    <col min="1" max="1" width="28.5" style="2" customWidth="1"/>
    <col min="2" max="13" width="10" style="2" customWidth="1"/>
    <col min="14" max="14" width="4" style="2" customWidth="1"/>
    <col min="15" max="16384" width="9.33203125" style="2"/>
  </cols>
  <sheetData>
    <row r="1" spans="1:14" ht="25.5" customHeight="1" x14ac:dyDescent="0.2">
      <c r="A1" s="540" t="s">
        <v>0</v>
      </c>
      <c r="B1" s="540"/>
      <c r="C1" s="540"/>
      <c r="D1" s="541" t="s">
        <v>542</v>
      </c>
      <c r="E1" s="541"/>
      <c r="F1" s="541"/>
      <c r="G1" s="541"/>
      <c r="H1" s="541"/>
      <c r="I1" s="541"/>
      <c r="J1" s="541"/>
      <c r="K1" s="541"/>
      <c r="L1" s="541"/>
      <c r="M1" s="541"/>
      <c r="N1" s="542" t="s">
        <v>562</v>
      </c>
    </row>
    <row r="2" spans="1:14" ht="16.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43" t="s">
        <v>49</v>
      </c>
      <c r="M2" s="543"/>
      <c r="N2" s="542"/>
    </row>
    <row r="3" spans="1:14" ht="16.5" customHeight="1" thickBot="1" x14ac:dyDescent="0.25">
      <c r="A3" s="544" t="s">
        <v>84</v>
      </c>
      <c r="B3" s="547" t="s">
        <v>168</v>
      </c>
      <c r="C3" s="547"/>
      <c r="D3" s="547"/>
      <c r="E3" s="547"/>
      <c r="F3" s="547"/>
      <c r="G3" s="547"/>
      <c r="H3" s="547"/>
      <c r="I3" s="547"/>
      <c r="J3" s="548" t="s">
        <v>170</v>
      </c>
      <c r="K3" s="548"/>
      <c r="L3" s="548"/>
      <c r="M3" s="548"/>
      <c r="N3" s="542"/>
    </row>
    <row r="4" spans="1:14" ht="15" customHeight="1" thickBot="1" x14ac:dyDescent="0.25">
      <c r="A4" s="545"/>
      <c r="B4" s="550" t="s">
        <v>171</v>
      </c>
      <c r="C4" s="551" t="s">
        <v>172</v>
      </c>
      <c r="D4" s="552" t="s">
        <v>166</v>
      </c>
      <c r="E4" s="552"/>
      <c r="F4" s="552"/>
      <c r="G4" s="552"/>
      <c r="H4" s="552"/>
      <c r="I4" s="552"/>
      <c r="J4" s="549"/>
      <c r="K4" s="549"/>
      <c r="L4" s="549"/>
      <c r="M4" s="549"/>
      <c r="N4" s="542"/>
    </row>
    <row r="5" spans="1:14" ht="21.75" customHeight="1" thickBot="1" x14ac:dyDescent="0.25">
      <c r="A5" s="545"/>
      <c r="B5" s="550"/>
      <c r="C5" s="551"/>
      <c r="D5" s="31" t="s">
        <v>171</v>
      </c>
      <c r="E5" s="31" t="s">
        <v>172</v>
      </c>
      <c r="F5" s="31" t="s">
        <v>171</v>
      </c>
      <c r="G5" s="31" t="s">
        <v>172</v>
      </c>
      <c r="H5" s="31" t="s">
        <v>171</v>
      </c>
      <c r="I5" s="31" t="s">
        <v>172</v>
      </c>
      <c r="J5" s="549"/>
      <c r="K5" s="549"/>
      <c r="L5" s="549"/>
      <c r="M5" s="549"/>
      <c r="N5" s="542"/>
    </row>
    <row r="6" spans="1:14" ht="16.5" customHeight="1" thickBot="1" x14ac:dyDescent="0.25">
      <c r="A6" s="546"/>
      <c r="B6" s="551" t="s">
        <v>167</v>
      </c>
      <c r="C6" s="551"/>
      <c r="D6" s="551" t="s">
        <v>630</v>
      </c>
      <c r="E6" s="551"/>
      <c r="F6" s="551" t="s">
        <v>631</v>
      </c>
      <c r="G6" s="551"/>
      <c r="H6" s="550" t="s">
        <v>632</v>
      </c>
      <c r="I6" s="550"/>
      <c r="J6" s="30" t="str">
        <f>+D6</f>
        <v>2016. előtti</v>
      </c>
      <c r="K6" s="31" t="str">
        <f>+F6</f>
        <v>2016. évi</v>
      </c>
      <c r="L6" s="30" t="s">
        <v>36</v>
      </c>
      <c r="M6" s="31" t="e">
        <f>+CONCATENATE("Teljesítés %-a ",LEFT(#REF!,4),". XII. 31-ig")</f>
        <v>#REF!</v>
      </c>
      <c r="N6" s="542"/>
    </row>
    <row r="7" spans="1:14" ht="16.5" customHeight="1" thickBot="1" x14ac:dyDescent="0.25">
      <c r="A7" s="32" t="s">
        <v>307</v>
      </c>
      <c r="B7" s="30" t="s">
        <v>308</v>
      </c>
      <c r="C7" s="30" t="s">
        <v>309</v>
      </c>
      <c r="D7" s="33" t="s">
        <v>310</v>
      </c>
      <c r="E7" s="31" t="s">
        <v>311</v>
      </c>
      <c r="F7" s="31" t="s">
        <v>388</v>
      </c>
      <c r="G7" s="31" t="s">
        <v>389</v>
      </c>
      <c r="H7" s="30" t="s">
        <v>390</v>
      </c>
      <c r="I7" s="33" t="s">
        <v>391</v>
      </c>
      <c r="J7" s="33" t="s">
        <v>398</v>
      </c>
      <c r="K7" s="33" t="s">
        <v>399</v>
      </c>
      <c r="L7" s="33" t="s">
        <v>400</v>
      </c>
      <c r="M7" s="34" t="s">
        <v>401</v>
      </c>
      <c r="N7" s="542"/>
    </row>
    <row r="8" spans="1:14" ht="15.75" customHeight="1" x14ac:dyDescent="0.2">
      <c r="A8" s="35" t="s">
        <v>85</v>
      </c>
      <c r="B8" s="36">
        <v>167872</v>
      </c>
      <c r="C8" s="56">
        <v>2658</v>
      </c>
      <c r="D8" s="56"/>
      <c r="E8" s="66">
        <v>2658</v>
      </c>
      <c r="F8" s="56"/>
      <c r="G8" s="56"/>
      <c r="H8" s="56"/>
      <c r="I8" s="56"/>
      <c r="J8" s="56">
        <v>2658</v>
      </c>
      <c r="K8" s="56"/>
      <c r="L8" s="37">
        <f t="shared" ref="L8:L14" si="0">+J8+K8</f>
        <v>2658</v>
      </c>
      <c r="M8" s="67">
        <f t="shared" ref="M8:M15" si="1">IF((C8&lt;&gt;0),ROUND((L8/C8)*100,1),"")</f>
        <v>100</v>
      </c>
      <c r="N8" s="542"/>
    </row>
    <row r="9" spans="1:14" ht="15.75" customHeight="1" x14ac:dyDescent="0.2">
      <c r="A9" s="38" t="s">
        <v>96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1">
        <f t="shared" si="0"/>
        <v>0</v>
      </c>
      <c r="M9" s="68" t="str">
        <f t="shared" si="1"/>
        <v/>
      </c>
      <c r="N9" s="542"/>
    </row>
    <row r="10" spans="1:14" ht="15.75" customHeight="1" x14ac:dyDescent="0.2">
      <c r="A10" s="42" t="s">
        <v>86</v>
      </c>
      <c r="B10" s="43">
        <v>966397</v>
      </c>
      <c r="C10" s="59">
        <v>1234687</v>
      </c>
      <c r="D10" s="59">
        <v>592168</v>
      </c>
      <c r="E10" s="59">
        <v>1190800</v>
      </c>
      <c r="F10" s="59">
        <v>43315</v>
      </c>
      <c r="G10" s="59">
        <v>43315</v>
      </c>
      <c r="H10" s="59"/>
      <c r="I10" s="59"/>
      <c r="J10" s="59">
        <v>1302652</v>
      </c>
      <c r="K10" s="59">
        <v>43315</v>
      </c>
      <c r="L10" s="41">
        <f t="shared" si="0"/>
        <v>1345967</v>
      </c>
      <c r="M10" s="68">
        <f t="shared" si="1"/>
        <v>109</v>
      </c>
      <c r="N10" s="542"/>
    </row>
    <row r="11" spans="1:14" ht="15.75" customHeight="1" x14ac:dyDescent="0.2">
      <c r="A11" s="42" t="s">
        <v>97</v>
      </c>
      <c r="B11" s="43"/>
      <c r="C11" s="59"/>
      <c r="D11" s="59"/>
      <c r="E11" s="59"/>
      <c r="F11" s="59"/>
      <c r="G11" s="59"/>
      <c r="H11" s="59"/>
      <c r="I11" s="59"/>
      <c r="J11" s="59"/>
      <c r="K11" s="59"/>
      <c r="L11" s="41">
        <f t="shared" si="0"/>
        <v>0</v>
      </c>
      <c r="M11" s="68" t="str">
        <f t="shared" si="1"/>
        <v/>
      </c>
      <c r="N11" s="542"/>
    </row>
    <row r="12" spans="1:14" ht="15.75" customHeight="1" x14ac:dyDescent="0.2">
      <c r="A12" s="42" t="s">
        <v>87</v>
      </c>
      <c r="B12" s="43"/>
      <c r="C12" s="59"/>
      <c r="D12" s="59"/>
      <c r="E12" s="59"/>
      <c r="F12" s="59"/>
      <c r="G12" s="59"/>
      <c r="H12" s="59"/>
      <c r="I12" s="59"/>
      <c r="J12" s="59"/>
      <c r="K12" s="59"/>
      <c r="L12" s="41">
        <f t="shared" si="0"/>
        <v>0</v>
      </c>
      <c r="M12" s="68" t="str">
        <f t="shared" si="1"/>
        <v/>
      </c>
      <c r="N12" s="542"/>
    </row>
    <row r="13" spans="1:14" ht="15.75" customHeight="1" x14ac:dyDescent="0.2">
      <c r="A13" s="42" t="s">
        <v>88</v>
      </c>
      <c r="B13" s="43"/>
      <c r="C13" s="59">
        <v>142178</v>
      </c>
      <c r="D13" s="59">
        <v>111280</v>
      </c>
      <c r="E13" s="59">
        <v>142178</v>
      </c>
      <c r="F13" s="59"/>
      <c r="G13" s="59"/>
      <c r="H13" s="59"/>
      <c r="I13" s="59"/>
      <c r="J13" s="59">
        <v>30898</v>
      </c>
      <c r="K13" s="59"/>
      <c r="L13" s="41">
        <f t="shared" si="0"/>
        <v>30898</v>
      </c>
      <c r="M13" s="68">
        <f t="shared" si="1"/>
        <v>21.7</v>
      </c>
      <c r="N13" s="542"/>
    </row>
    <row r="14" spans="1:14" ht="15" customHeight="1" thickBot="1" x14ac:dyDescent="0.25">
      <c r="A14" s="44"/>
      <c r="B14" s="45"/>
      <c r="C14" s="63"/>
      <c r="D14" s="63"/>
      <c r="E14" s="63"/>
      <c r="F14" s="63"/>
      <c r="G14" s="63"/>
      <c r="H14" s="63"/>
      <c r="I14" s="63"/>
      <c r="J14" s="63"/>
      <c r="K14" s="63"/>
      <c r="L14" s="41">
        <f t="shared" si="0"/>
        <v>0</v>
      </c>
      <c r="M14" s="69" t="str">
        <f t="shared" si="1"/>
        <v/>
      </c>
      <c r="N14" s="542"/>
    </row>
    <row r="15" spans="1:14" ht="16.5" customHeight="1" thickBot="1" x14ac:dyDescent="0.25">
      <c r="A15" s="46" t="s">
        <v>90</v>
      </c>
      <c r="B15" s="47">
        <f t="shared" ref="B15:L15" si="2">B8+SUM(B10:B14)</f>
        <v>1134269</v>
      </c>
      <c r="C15" s="47">
        <f t="shared" si="2"/>
        <v>1379523</v>
      </c>
      <c r="D15" s="47">
        <f t="shared" si="2"/>
        <v>703448</v>
      </c>
      <c r="E15" s="47">
        <f t="shared" si="2"/>
        <v>1335636</v>
      </c>
      <c r="F15" s="47">
        <f t="shared" si="2"/>
        <v>43315</v>
      </c>
      <c r="G15" s="47">
        <f t="shared" si="2"/>
        <v>43315</v>
      </c>
      <c r="H15" s="47">
        <f t="shared" si="2"/>
        <v>0</v>
      </c>
      <c r="I15" s="47">
        <f t="shared" si="2"/>
        <v>0</v>
      </c>
      <c r="J15" s="47">
        <f t="shared" si="2"/>
        <v>1336208</v>
      </c>
      <c r="K15" s="47">
        <f t="shared" si="2"/>
        <v>43315</v>
      </c>
      <c r="L15" s="47">
        <f t="shared" si="2"/>
        <v>1379523</v>
      </c>
      <c r="M15" s="48">
        <f t="shared" si="1"/>
        <v>100</v>
      </c>
      <c r="N15" s="542"/>
    </row>
    <row r="16" spans="1:14" ht="15.75" customHeight="1" x14ac:dyDescent="0.2">
      <c r="A16" s="49"/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42"/>
    </row>
    <row r="17" spans="1:14" ht="16.5" customHeight="1" thickBot="1" x14ac:dyDescent="0.25">
      <c r="A17" s="52" t="s">
        <v>89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2"/>
    </row>
    <row r="18" spans="1:14" ht="15.75" customHeight="1" x14ac:dyDescent="0.2">
      <c r="A18" s="55" t="s">
        <v>92</v>
      </c>
      <c r="B18" s="36"/>
      <c r="C18" s="56"/>
      <c r="D18" s="56"/>
      <c r="E18" s="66"/>
      <c r="F18" s="56"/>
      <c r="G18" s="56"/>
      <c r="H18" s="56"/>
      <c r="I18" s="56"/>
      <c r="J18" s="56"/>
      <c r="K18" s="56"/>
      <c r="L18" s="57">
        <f t="shared" ref="L18:L23" si="3">+J18+K18</f>
        <v>0</v>
      </c>
      <c r="M18" s="67" t="str">
        <f t="shared" ref="M18:M24" si="4">IF((C18&lt;&gt;0),ROUND((L18/C18)*100,1),"")</f>
        <v/>
      </c>
      <c r="N18" s="542"/>
    </row>
    <row r="19" spans="1:14" ht="15.75" customHeight="1" x14ac:dyDescent="0.2">
      <c r="A19" s="58" t="s">
        <v>93</v>
      </c>
      <c r="B19" s="39">
        <v>1134269</v>
      </c>
      <c r="C19" s="59">
        <v>1379523</v>
      </c>
      <c r="D19" s="59">
        <v>703448</v>
      </c>
      <c r="E19" s="59">
        <v>1335636</v>
      </c>
      <c r="F19" s="59">
        <v>43315</v>
      </c>
      <c r="G19" s="59">
        <v>43315</v>
      </c>
      <c r="H19" s="59"/>
      <c r="I19" s="59"/>
      <c r="J19" s="59">
        <v>1336208</v>
      </c>
      <c r="K19" s="59">
        <v>43315</v>
      </c>
      <c r="L19" s="60">
        <f t="shared" si="3"/>
        <v>1379523</v>
      </c>
      <c r="M19" s="68">
        <f t="shared" si="4"/>
        <v>100</v>
      </c>
      <c r="N19" s="542"/>
    </row>
    <row r="20" spans="1:14" ht="15.75" customHeight="1" x14ac:dyDescent="0.2">
      <c r="A20" s="58" t="s">
        <v>94</v>
      </c>
      <c r="B20" s="43"/>
      <c r="C20" s="59"/>
      <c r="D20" s="59"/>
      <c r="E20" s="59"/>
      <c r="F20" s="59"/>
      <c r="G20" s="59"/>
      <c r="H20" s="59"/>
      <c r="I20" s="59"/>
      <c r="J20" s="59"/>
      <c r="K20" s="59"/>
      <c r="L20" s="60">
        <f t="shared" si="3"/>
        <v>0</v>
      </c>
      <c r="M20" s="68" t="str">
        <f t="shared" si="4"/>
        <v/>
      </c>
      <c r="N20" s="542"/>
    </row>
    <row r="21" spans="1:14" ht="15.75" customHeight="1" x14ac:dyDescent="0.2">
      <c r="A21" s="58" t="s">
        <v>95</v>
      </c>
      <c r="B21" s="43"/>
      <c r="C21" s="59"/>
      <c r="D21" s="59"/>
      <c r="E21" s="59"/>
      <c r="F21" s="59"/>
      <c r="G21" s="59"/>
      <c r="H21" s="59"/>
      <c r="I21" s="59"/>
      <c r="J21" s="59"/>
      <c r="K21" s="59"/>
      <c r="L21" s="60">
        <f t="shared" si="3"/>
        <v>0</v>
      </c>
      <c r="M21" s="68" t="str">
        <f t="shared" si="4"/>
        <v/>
      </c>
      <c r="N21" s="542"/>
    </row>
    <row r="22" spans="1:14" ht="15.75" customHeight="1" x14ac:dyDescent="0.2">
      <c r="A22" s="61" t="s">
        <v>543</v>
      </c>
      <c r="B22" s="43"/>
      <c r="C22" s="59"/>
      <c r="D22" s="59"/>
      <c r="E22" s="59"/>
      <c r="F22" s="59"/>
      <c r="G22" s="59"/>
      <c r="H22" s="59"/>
      <c r="I22" s="59"/>
      <c r="J22" s="59"/>
      <c r="K22" s="59"/>
      <c r="L22" s="60">
        <f t="shared" si="3"/>
        <v>0</v>
      </c>
      <c r="M22" s="68" t="str">
        <f t="shared" si="4"/>
        <v/>
      </c>
      <c r="N22" s="542"/>
    </row>
    <row r="23" spans="1:14" ht="16.5" customHeight="1" thickBot="1" x14ac:dyDescent="0.25">
      <c r="A23" s="62"/>
      <c r="B23" s="45"/>
      <c r="C23" s="63"/>
      <c r="D23" s="63"/>
      <c r="E23" s="63"/>
      <c r="F23" s="63"/>
      <c r="G23" s="63"/>
      <c r="H23" s="63"/>
      <c r="I23" s="63"/>
      <c r="J23" s="63"/>
      <c r="K23" s="63"/>
      <c r="L23" s="60">
        <f t="shared" si="3"/>
        <v>0</v>
      </c>
      <c r="M23" s="69" t="str">
        <f t="shared" si="4"/>
        <v/>
      </c>
      <c r="N23" s="542"/>
    </row>
    <row r="24" spans="1:14" ht="16.5" customHeight="1" thickBot="1" x14ac:dyDescent="0.25">
      <c r="A24" s="64" t="s">
        <v>75</v>
      </c>
      <c r="B24" s="47">
        <f t="shared" ref="B24:L24" si="5">SUM(B18:B23)</f>
        <v>1134269</v>
      </c>
      <c r="C24" s="47">
        <f t="shared" si="5"/>
        <v>1379523</v>
      </c>
      <c r="D24" s="47">
        <f t="shared" si="5"/>
        <v>703448</v>
      </c>
      <c r="E24" s="47">
        <f t="shared" si="5"/>
        <v>1335636</v>
      </c>
      <c r="F24" s="47">
        <f t="shared" si="5"/>
        <v>43315</v>
      </c>
      <c r="G24" s="47">
        <f t="shared" si="5"/>
        <v>43315</v>
      </c>
      <c r="H24" s="47">
        <f t="shared" si="5"/>
        <v>0</v>
      </c>
      <c r="I24" s="47">
        <f t="shared" si="5"/>
        <v>0</v>
      </c>
      <c r="J24" s="47">
        <f t="shared" si="5"/>
        <v>1336208</v>
      </c>
      <c r="K24" s="47">
        <f t="shared" si="5"/>
        <v>43315</v>
      </c>
      <c r="L24" s="47">
        <f t="shared" si="5"/>
        <v>1379523</v>
      </c>
      <c r="M24" s="48">
        <f t="shared" si="4"/>
        <v>100</v>
      </c>
      <c r="N24" s="542"/>
    </row>
    <row r="25" spans="1:14" ht="15.75" customHeight="1" x14ac:dyDescent="0.2">
      <c r="A25" s="553"/>
      <c r="B25" s="553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368"/>
    </row>
    <row r="26" spans="1:14" ht="5.25" customHeight="1" x14ac:dyDescent="0.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368"/>
    </row>
    <row r="27" spans="1:14" ht="12" customHeight="1" x14ac:dyDescent="0.2"/>
    <row r="28" spans="1:14" ht="21.75" customHeight="1" x14ac:dyDescent="0.2">
      <c r="A28" s="540" t="s">
        <v>0</v>
      </c>
      <c r="B28" s="540"/>
      <c r="C28" s="540"/>
      <c r="D28" s="541" t="s">
        <v>633</v>
      </c>
      <c r="E28" s="541"/>
      <c r="F28" s="541"/>
      <c r="G28" s="541"/>
      <c r="H28" s="541"/>
      <c r="I28" s="541"/>
      <c r="J28" s="541"/>
      <c r="K28" s="541"/>
      <c r="L28" s="541"/>
      <c r="M28" s="541"/>
      <c r="N28" s="542" t="s">
        <v>562</v>
      </c>
    </row>
    <row r="29" spans="1:14" ht="15.75" thickBo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43" t="s">
        <v>49</v>
      </c>
      <c r="M29" s="543"/>
      <c r="N29" s="542"/>
    </row>
    <row r="30" spans="1:14" ht="13.5" thickBot="1" x14ac:dyDescent="0.25">
      <c r="A30" s="544" t="s">
        <v>84</v>
      </c>
      <c r="B30" s="547" t="s">
        <v>168</v>
      </c>
      <c r="C30" s="547"/>
      <c r="D30" s="547"/>
      <c r="E30" s="547"/>
      <c r="F30" s="547"/>
      <c r="G30" s="547"/>
      <c r="H30" s="547"/>
      <c r="I30" s="547"/>
      <c r="J30" s="548" t="s">
        <v>170</v>
      </c>
      <c r="K30" s="548"/>
      <c r="L30" s="548"/>
      <c r="M30" s="548"/>
      <c r="N30" s="542"/>
    </row>
    <row r="31" spans="1:14" ht="13.5" thickBot="1" x14ac:dyDescent="0.25">
      <c r="A31" s="545"/>
      <c r="B31" s="550" t="s">
        <v>171</v>
      </c>
      <c r="C31" s="551" t="s">
        <v>172</v>
      </c>
      <c r="D31" s="552" t="s">
        <v>166</v>
      </c>
      <c r="E31" s="552"/>
      <c r="F31" s="552"/>
      <c r="G31" s="552"/>
      <c r="H31" s="552"/>
      <c r="I31" s="552"/>
      <c r="J31" s="549"/>
      <c r="K31" s="549"/>
      <c r="L31" s="549"/>
      <c r="M31" s="549"/>
      <c r="N31" s="542"/>
    </row>
    <row r="32" spans="1:14" ht="21.75" thickBot="1" x14ac:dyDescent="0.25">
      <c r="A32" s="545"/>
      <c r="B32" s="550"/>
      <c r="C32" s="551"/>
      <c r="D32" s="411" t="s">
        <v>171</v>
      </c>
      <c r="E32" s="411" t="s">
        <v>172</v>
      </c>
      <c r="F32" s="411" t="s">
        <v>171</v>
      </c>
      <c r="G32" s="411" t="s">
        <v>172</v>
      </c>
      <c r="H32" s="411" t="s">
        <v>171</v>
      </c>
      <c r="I32" s="411" t="s">
        <v>172</v>
      </c>
      <c r="J32" s="549"/>
      <c r="K32" s="549"/>
      <c r="L32" s="549"/>
      <c r="M32" s="549"/>
      <c r="N32" s="542"/>
    </row>
    <row r="33" spans="1:14" ht="18.75" customHeight="1" thickBot="1" x14ac:dyDescent="0.25">
      <c r="A33" s="546"/>
      <c r="B33" s="551" t="s">
        <v>167</v>
      </c>
      <c r="C33" s="551"/>
      <c r="D33" s="551" t="s">
        <v>630</v>
      </c>
      <c r="E33" s="551"/>
      <c r="F33" s="551" t="s">
        <v>631</v>
      </c>
      <c r="G33" s="551"/>
      <c r="H33" s="550" t="s">
        <v>632</v>
      </c>
      <c r="I33" s="550"/>
      <c r="J33" s="412" t="str">
        <f>+D33</f>
        <v>2016. előtti</v>
      </c>
      <c r="K33" s="411" t="str">
        <f>+F33</f>
        <v>2016. évi</v>
      </c>
      <c r="L33" s="412" t="s">
        <v>36</v>
      </c>
      <c r="M33" s="411" t="e">
        <f>+CONCATENATE("Teljesítés %-a ",LEFT(#REF!,4),". XII. 31-ig")</f>
        <v>#REF!</v>
      </c>
      <c r="N33" s="542"/>
    </row>
    <row r="34" spans="1:14" ht="13.5" thickBot="1" x14ac:dyDescent="0.25">
      <c r="A34" s="32" t="s">
        <v>307</v>
      </c>
      <c r="B34" s="412" t="s">
        <v>308</v>
      </c>
      <c r="C34" s="412" t="s">
        <v>309</v>
      </c>
      <c r="D34" s="33" t="s">
        <v>310</v>
      </c>
      <c r="E34" s="411" t="s">
        <v>311</v>
      </c>
      <c r="F34" s="411" t="s">
        <v>388</v>
      </c>
      <c r="G34" s="411" t="s">
        <v>389</v>
      </c>
      <c r="H34" s="412" t="s">
        <v>390</v>
      </c>
      <c r="I34" s="33" t="s">
        <v>391</v>
      </c>
      <c r="J34" s="33" t="s">
        <v>398</v>
      </c>
      <c r="K34" s="33" t="s">
        <v>399</v>
      </c>
      <c r="L34" s="33" t="s">
        <v>400</v>
      </c>
      <c r="M34" s="34" t="s">
        <v>401</v>
      </c>
      <c r="N34" s="542"/>
    </row>
    <row r="35" spans="1:14" x14ac:dyDescent="0.2">
      <c r="A35" s="35" t="s">
        <v>85</v>
      </c>
      <c r="B35" s="36">
        <v>0</v>
      </c>
      <c r="C35" s="56">
        <v>0</v>
      </c>
      <c r="D35" s="56"/>
      <c r="E35" s="66"/>
      <c r="F35" s="56"/>
      <c r="G35" s="56"/>
      <c r="H35" s="56"/>
      <c r="I35" s="56"/>
      <c r="J35" s="56">
        <v>0</v>
      </c>
      <c r="K35" s="56">
        <v>0</v>
      </c>
      <c r="L35" s="37">
        <f t="shared" ref="L35:L41" si="6">+J35+K35</f>
        <v>0</v>
      </c>
      <c r="M35" s="67" t="str">
        <f t="shared" ref="M35:M42" si="7">IF((C35&lt;&gt;0),ROUND((L35/C35)*100,1),"")</f>
        <v/>
      </c>
      <c r="N35" s="542"/>
    </row>
    <row r="36" spans="1:14" x14ac:dyDescent="0.2">
      <c r="A36" s="38" t="s">
        <v>96</v>
      </c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1">
        <f t="shared" si="6"/>
        <v>0</v>
      </c>
      <c r="M36" s="68" t="str">
        <f t="shared" si="7"/>
        <v/>
      </c>
      <c r="N36" s="542"/>
    </row>
    <row r="37" spans="1:14" x14ac:dyDescent="0.2">
      <c r="A37" s="42" t="s">
        <v>86</v>
      </c>
      <c r="B37" s="43">
        <v>5997</v>
      </c>
      <c r="C37" s="59">
        <v>5997</v>
      </c>
      <c r="D37" s="59"/>
      <c r="E37" s="59"/>
      <c r="F37" s="59">
        <v>5997</v>
      </c>
      <c r="G37" s="59">
        <v>5997</v>
      </c>
      <c r="H37" s="59"/>
      <c r="I37" s="59"/>
      <c r="J37" s="59">
        <v>0</v>
      </c>
      <c r="K37" s="59">
        <v>5997</v>
      </c>
      <c r="L37" s="41">
        <f t="shared" si="6"/>
        <v>5997</v>
      </c>
      <c r="M37" s="68">
        <f t="shared" si="7"/>
        <v>100</v>
      </c>
      <c r="N37" s="542"/>
    </row>
    <row r="38" spans="1:14" x14ac:dyDescent="0.2">
      <c r="A38" s="42" t="s">
        <v>97</v>
      </c>
      <c r="B38" s="43"/>
      <c r="C38" s="59"/>
      <c r="D38" s="59"/>
      <c r="E38" s="59"/>
      <c r="F38" s="59"/>
      <c r="G38" s="59"/>
      <c r="H38" s="59"/>
      <c r="I38" s="59"/>
      <c r="J38" s="59"/>
      <c r="K38" s="59"/>
      <c r="L38" s="41">
        <f t="shared" si="6"/>
        <v>0</v>
      </c>
      <c r="M38" s="68" t="str">
        <f t="shared" si="7"/>
        <v/>
      </c>
      <c r="N38" s="542"/>
    </row>
    <row r="39" spans="1:14" x14ac:dyDescent="0.2">
      <c r="A39" s="42" t="s">
        <v>87</v>
      </c>
      <c r="B39" s="43"/>
      <c r="C39" s="59"/>
      <c r="D39" s="59"/>
      <c r="E39" s="59"/>
      <c r="F39" s="59"/>
      <c r="G39" s="59"/>
      <c r="H39" s="59"/>
      <c r="I39" s="59"/>
      <c r="J39" s="59"/>
      <c r="K39" s="59"/>
      <c r="L39" s="41">
        <f t="shared" si="6"/>
        <v>0</v>
      </c>
      <c r="M39" s="68" t="str">
        <f t="shared" si="7"/>
        <v/>
      </c>
      <c r="N39" s="542"/>
    </row>
    <row r="40" spans="1:14" x14ac:dyDescent="0.2">
      <c r="A40" s="42" t="s">
        <v>88</v>
      </c>
      <c r="B40" s="43"/>
      <c r="C40" s="59"/>
      <c r="D40" s="59"/>
      <c r="E40" s="59"/>
      <c r="F40" s="59"/>
      <c r="G40" s="59"/>
      <c r="H40" s="59"/>
      <c r="I40" s="59"/>
      <c r="J40" s="59"/>
      <c r="K40" s="59"/>
      <c r="L40" s="41">
        <f t="shared" si="6"/>
        <v>0</v>
      </c>
      <c r="M40" s="68" t="str">
        <f t="shared" si="7"/>
        <v/>
      </c>
      <c r="N40" s="542"/>
    </row>
    <row r="41" spans="1:14" ht="13.5" thickBot="1" x14ac:dyDescent="0.25">
      <c r="A41" s="44"/>
      <c r="B41" s="45"/>
      <c r="C41" s="63"/>
      <c r="D41" s="63"/>
      <c r="E41" s="63"/>
      <c r="F41" s="63"/>
      <c r="G41" s="63"/>
      <c r="H41" s="63"/>
      <c r="I41" s="63"/>
      <c r="J41" s="63"/>
      <c r="K41" s="63"/>
      <c r="L41" s="41">
        <f t="shared" si="6"/>
        <v>0</v>
      </c>
      <c r="M41" s="69" t="str">
        <f t="shared" si="7"/>
        <v/>
      </c>
      <c r="N41" s="542"/>
    </row>
    <row r="42" spans="1:14" ht="13.5" thickBot="1" x14ac:dyDescent="0.25">
      <c r="A42" s="46" t="s">
        <v>90</v>
      </c>
      <c r="B42" s="47">
        <f t="shared" ref="B42:L42" si="8">B35+SUM(B37:B41)</f>
        <v>5997</v>
      </c>
      <c r="C42" s="47">
        <f t="shared" si="8"/>
        <v>5997</v>
      </c>
      <c r="D42" s="47">
        <f t="shared" si="8"/>
        <v>0</v>
      </c>
      <c r="E42" s="47">
        <f t="shared" si="8"/>
        <v>0</v>
      </c>
      <c r="F42" s="47">
        <f t="shared" si="8"/>
        <v>5997</v>
      </c>
      <c r="G42" s="47">
        <f t="shared" si="8"/>
        <v>5997</v>
      </c>
      <c r="H42" s="47">
        <f t="shared" si="8"/>
        <v>0</v>
      </c>
      <c r="I42" s="47">
        <f t="shared" si="8"/>
        <v>0</v>
      </c>
      <c r="J42" s="47">
        <f t="shared" si="8"/>
        <v>0</v>
      </c>
      <c r="K42" s="47">
        <f t="shared" si="8"/>
        <v>5997</v>
      </c>
      <c r="L42" s="47">
        <f t="shared" si="8"/>
        <v>5997</v>
      </c>
      <c r="M42" s="48">
        <f t="shared" si="7"/>
        <v>100</v>
      </c>
      <c r="N42" s="542"/>
    </row>
    <row r="43" spans="1:14" x14ac:dyDescent="0.2">
      <c r="A43" s="49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42"/>
    </row>
    <row r="44" spans="1:14" ht="13.5" thickBot="1" x14ac:dyDescent="0.25">
      <c r="A44" s="52" t="s">
        <v>89</v>
      </c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2"/>
    </row>
    <row r="45" spans="1:14" x14ac:dyDescent="0.2">
      <c r="A45" s="55" t="s">
        <v>92</v>
      </c>
      <c r="B45" s="36"/>
      <c r="C45" s="56"/>
      <c r="D45" s="56"/>
      <c r="E45" s="66"/>
      <c r="F45" s="56"/>
      <c r="G45" s="56"/>
      <c r="H45" s="56"/>
      <c r="I45" s="56"/>
      <c r="J45" s="56"/>
      <c r="K45" s="56"/>
      <c r="L45" s="57">
        <f t="shared" ref="L45:L50" si="9">+J45+K45</f>
        <v>0</v>
      </c>
      <c r="M45" s="67" t="str">
        <f t="shared" ref="M45:M51" si="10">IF((C45&lt;&gt;0),ROUND((L45/C45)*100,1),"")</f>
        <v/>
      </c>
      <c r="N45" s="542"/>
    </row>
    <row r="46" spans="1:14" x14ac:dyDescent="0.2">
      <c r="A46" s="58" t="s">
        <v>93</v>
      </c>
      <c r="B46" s="43">
        <v>3297</v>
      </c>
      <c r="C46" s="59">
        <v>3297</v>
      </c>
      <c r="D46" s="59"/>
      <c r="E46" s="59"/>
      <c r="F46" s="59">
        <v>3297</v>
      </c>
      <c r="G46" s="59">
        <v>3297</v>
      </c>
      <c r="H46" s="59"/>
      <c r="I46" s="59"/>
      <c r="J46" s="59"/>
      <c r="K46" s="59">
        <v>3297</v>
      </c>
      <c r="L46" s="60">
        <f t="shared" si="9"/>
        <v>3297</v>
      </c>
      <c r="M46" s="68">
        <f t="shared" si="10"/>
        <v>100</v>
      </c>
      <c r="N46" s="542"/>
    </row>
    <row r="47" spans="1:14" x14ac:dyDescent="0.2">
      <c r="A47" s="58" t="s">
        <v>94</v>
      </c>
      <c r="B47" s="43">
        <v>2700</v>
      </c>
      <c r="C47" s="59">
        <v>2700</v>
      </c>
      <c r="D47" s="59"/>
      <c r="E47" s="59"/>
      <c r="F47" s="59"/>
      <c r="G47" s="59"/>
      <c r="H47" s="59">
        <v>2700</v>
      </c>
      <c r="I47" s="59">
        <v>2700</v>
      </c>
      <c r="J47" s="59">
        <v>0</v>
      </c>
      <c r="K47" s="59">
        <v>0</v>
      </c>
      <c r="L47" s="60">
        <f t="shared" si="9"/>
        <v>0</v>
      </c>
      <c r="M47" s="68">
        <f t="shared" si="10"/>
        <v>0</v>
      </c>
      <c r="N47" s="542"/>
    </row>
    <row r="48" spans="1:14" x14ac:dyDescent="0.2">
      <c r="A48" s="58" t="s">
        <v>95</v>
      </c>
      <c r="B48" s="43"/>
      <c r="C48" s="59"/>
      <c r="D48" s="59"/>
      <c r="E48" s="59"/>
      <c r="F48" s="59"/>
      <c r="G48" s="59"/>
      <c r="H48" s="59"/>
      <c r="I48" s="59"/>
      <c r="J48" s="59"/>
      <c r="K48" s="59"/>
      <c r="L48" s="60">
        <f t="shared" si="9"/>
        <v>0</v>
      </c>
      <c r="M48" s="68" t="str">
        <f t="shared" si="10"/>
        <v/>
      </c>
      <c r="N48" s="542"/>
    </row>
    <row r="49" spans="1:14" x14ac:dyDescent="0.2">
      <c r="A49" s="61" t="s">
        <v>543</v>
      </c>
      <c r="B49" s="43"/>
      <c r="C49" s="59"/>
      <c r="D49" s="59"/>
      <c r="E49" s="59"/>
      <c r="F49" s="59"/>
      <c r="G49" s="59"/>
      <c r="H49" s="59"/>
      <c r="I49" s="59"/>
      <c r="J49" s="59"/>
      <c r="K49" s="59"/>
      <c r="L49" s="60">
        <f t="shared" si="9"/>
        <v>0</v>
      </c>
      <c r="M49" s="68" t="str">
        <f t="shared" si="10"/>
        <v/>
      </c>
      <c r="N49" s="542"/>
    </row>
    <row r="50" spans="1:14" ht="13.5" thickBot="1" x14ac:dyDescent="0.25">
      <c r="A50" s="62"/>
      <c r="B50" s="45"/>
      <c r="C50" s="63"/>
      <c r="D50" s="63"/>
      <c r="E50" s="63"/>
      <c r="F50" s="63"/>
      <c r="G50" s="63"/>
      <c r="H50" s="63"/>
      <c r="I50" s="63"/>
      <c r="J50" s="63"/>
      <c r="K50" s="63"/>
      <c r="L50" s="60">
        <f t="shared" si="9"/>
        <v>0</v>
      </c>
      <c r="M50" s="69" t="str">
        <f t="shared" si="10"/>
        <v/>
      </c>
      <c r="N50" s="542"/>
    </row>
    <row r="51" spans="1:14" ht="13.5" thickBot="1" x14ac:dyDescent="0.25">
      <c r="A51" s="64" t="s">
        <v>75</v>
      </c>
      <c r="B51" s="47">
        <f t="shared" ref="B51:L51" si="11">SUM(B45:B50)</f>
        <v>5997</v>
      </c>
      <c r="C51" s="47">
        <f t="shared" si="11"/>
        <v>5997</v>
      </c>
      <c r="D51" s="47">
        <f t="shared" si="11"/>
        <v>0</v>
      </c>
      <c r="E51" s="47">
        <f t="shared" si="11"/>
        <v>0</v>
      </c>
      <c r="F51" s="47">
        <f t="shared" si="11"/>
        <v>3297</v>
      </c>
      <c r="G51" s="47">
        <f t="shared" si="11"/>
        <v>3297</v>
      </c>
      <c r="H51" s="47">
        <f t="shared" si="11"/>
        <v>2700</v>
      </c>
      <c r="I51" s="47">
        <f t="shared" si="11"/>
        <v>2700</v>
      </c>
      <c r="J51" s="47">
        <f t="shared" si="11"/>
        <v>0</v>
      </c>
      <c r="K51" s="47">
        <f t="shared" si="11"/>
        <v>3297</v>
      </c>
      <c r="L51" s="47">
        <f t="shared" si="11"/>
        <v>3297</v>
      </c>
      <c r="M51" s="48">
        <f t="shared" si="10"/>
        <v>55</v>
      </c>
      <c r="N51" s="542"/>
    </row>
  </sheetData>
  <mergeCells count="29">
    <mergeCell ref="N1:N24"/>
    <mergeCell ref="B6:C6"/>
    <mergeCell ref="D1:M1"/>
    <mergeCell ref="L2:M2"/>
    <mergeCell ref="A25:M25"/>
    <mergeCell ref="A1:C1"/>
    <mergeCell ref="D4:I4"/>
    <mergeCell ref="F6:G6"/>
    <mergeCell ref="B3:I3"/>
    <mergeCell ref="A3:A6"/>
    <mergeCell ref="D6:E6"/>
    <mergeCell ref="H6:I6"/>
    <mergeCell ref="C4:C5"/>
    <mergeCell ref="B4:B5"/>
    <mergeCell ref="J3:M5"/>
    <mergeCell ref="A28:C28"/>
    <mergeCell ref="D28:M28"/>
    <mergeCell ref="N28:N51"/>
    <mergeCell ref="L29:M29"/>
    <mergeCell ref="A30:A33"/>
    <mergeCell ref="B30:I30"/>
    <mergeCell ref="J30:M32"/>
    <mergeCell ref="B31:B32"/>
    <mergeCell ref="C31:C32"/>
    <mergeCell ref="D31:I31"/>
    <mergeCell ref="B33:C33"/>
    <mergeCell ref="D33:E33"/>
    <mergeCell ref="F33:G33"/>
    <mergeCell ref="H33:I33"/>
  </mergeCells>
  <phoneticPr fontId="0" type="noConversion"/>
  <printOptions horizontalCentered="1"/>
  <pageMargins left="0" right="0" top="1.1811023622047245" bottom="0.39370078740157483" header="0.51181102362204722" footer="0.51181102362204722"/>
  <pageSetup paperSize="9" orientation="landscape" r:id="rId1"/>
  <headerFooter alignWithMargins="0">
    <oddHeader>&amp;C&amp;"Times New Roman CE,Félkövér"&amp;12Európai uniós támogatással megvalósuló projektek bevételei, kiadásai, hozzájárulások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K152"/>
  <sheetViews>
    <sheetView view="pageBreakPreview" zoomScaleSheetLayoutView="100" workbookViewId="0">
      <selection activeCell="I15" sqref="I15"/>
    </sheetView>
  </sheetViews>
  <sheetFormatPr defaultRowHeight="12.75" x14ac:dyDescent="0.2"/>
  <cols>
    <col min="1" max="1" width="14.83203125" style="269" customWidth="1"/>
    <col min="2" max="2" width="65.33203125" style="270" customWidth="1"/>
    <col min="3" max="5" width="17" style="271" customWidth="1"/>
    <col min="6" max="6" width="9.33203125" style="339" hidden="1" customWidth="1"/>
    <col min="7" max="16384" width="9.33203125" style="16"/>
  </cols>
  <sheetData>
    <row r="1" spans="1:9" x14ac:dyDescent="0.2">
      <c r="D1" s="557" t="s">
        <v>546</v>
      </c>
      <c r="E1" s="557"/>
    </row>
    <row r="2" spans="1:9" ht="15.75" customHeight="1" x14ac:dyDescent="0.2">
      <c r="A2" s="521" t="s">
        <v>558</v>
      </c>
      <c r="B2" s="521"/>
      <c r="C2" s="521"/>
      <c r="D2" s="521"/>
      <c r="E2" s="521"/>
      <c r="F2" s="358"/>
      <c r="G2" s="358"/>
      <c r="H2" s="358"/>
      <c r="I2" s="358"/>
    </row>
    <row r="3" spans="1:9" s="245" customFormat="1" ht="16.5" customHeight="1" thickBot="1" x14ac:dyDescent="0.25">
      <c r="A3" s="244"/>
      <c r="B3" s="246"/>
      <c r="C3" s="291"/>
      <c r="D3" s="256"/>
      <c r="E3" s="291"/>
      <c r="F3" s="342"/>
    </row>
    <row r="4" spans="1:9" s="292" customFormat="1" ht="15.75" customHeight="1" x14ac:dyDescent="0.2">
      <c r="A4" s="348" t="s">
        <v>50</v>
      </c>
      <c r="B4" s="561" t="s">
        <v>531</v>
      </c>
      <c r="C4" s="562"/>
      <c r="D4" s="563"/>
      <c r="E4" s="265" t="s">
        <v>38</v>
      </c>
      <c r="F4" s="343"/>
    </row>
    <row r="5" spans="1:9" s="292" customFormat="1" ht="21" customHeight="1" thickBot="1" x14ac:dyDescent="0.25">
      <c r="A5" s="349" t="s">
        <v>402</v>
      </c>
      <c r="B5" s="558" t="s">
        <v>641</v>
      </c>
      <c r="C5" s="559"/>
      <c r="D5" s="560"/>
      <c r="E5" s="240" t="s">
        <v>38</v>
      </c>
      <c r="F5" s="343"/>
    </row>
    <row r="6" spans="1:9" s="293" customFormat="1" ht="15.95" customHeight="1" thickBot="1" x14ac:dyDescent="0.3">
      <c r="A6" s="247"/>
      <c r="B6" s="247"/>
      <c r="C6" s="248"/>
      <c r="D6" s="248"/>
      <c r="E6" s="248" t="s">
        <v>39</v>
      </c>
      <c r="F6" s="344"/>
    </row>
    <row r="7" spans="1:9" ht="24.75" customHeight="1" thickBot="1" x14ac:dyDescent="0.25">
      <c r="A7" s="103" t="s">
        <v>135</v>
      </c>
      <c r="B7" s="104" t="s">
        <v>40</v>
      </c>
      <c r="C7" s="70" t="s">
        <v>165</v>
      </c>
      <c r="D7" s="70" t="s">
        <v>169</v>
      </c>
      <c r="E7" s="249" t="s">
        <v>170</v>
      </c>
    </row>
    <row r="8" spans="1:9" s="294" customFormat="1" ht="12.95" customHeight="1" thickBot="1" x14ac:dyDescent="0.25">
      <c r="A8" s="242" t="s">
        <v>307</v>
      </c>
      <c r="B8" s="243" t="s">
        <v>308</v>
      </c>
      <c r="C8" s="243" t="s">
        <v>309</v>
      </c>
      <c r="D8" s="81" t="s">
        <v>310</v>
      </c>
      <c r="E8" s="79" t="s">
        <v>311</v>
      </c>
      <c r="F8" s="345"/>
    </row>
    <row r="9" spans="1:9" s="294" customFormat="1" ht="15.95" customHeight="1" thickBot="1" x14ac:dyDescent="0.25">
      <c r="A9" s="554" t="s">
        <v>41</v>
      </c>
      <c r="B9" s="555"/>
      <c r="C9" s="555"/>
      <c r="D9" s="555"/>
      <c r="E9" s="556"/>
      <c r="F9" s="345"/>
    </row>
    <row r="10" spans="1:9" s="294" customFormat="1" ht="12" customHeight="1" thickBot="1" x14ac:dyDescent="0.25">
      <c r="A10" s="129" t="s">
        <v>5</v>
      </c>
      <c r="B10" s="125" t="s">
        <v>192</v>
      </c>
      <c r="C10" s="155">
        <f>SUM(C11:C17)</f>
        <v>93456</v>
      </c>
      <c r="D10" s="155">
        <f t="shared" ref="D10:E10" si="0">SUM(D11:D17)</f>
        <v>95157</v>
      </c>
      <c r="E10" s="155">
        <f t="shared" si="0"/>
        <v>95157</v>
      </c>
      <c r="F10" s="345" t="s">
        <v>450</v>
      </c>
    </row>
    <row r="11" spans="1:9" s="268" customFormat="1" ht="12" customHeight="1" x14ac:dyDescent="0.2">
      <c r="A11" s="278" t="s">
        <v>64</v>
      </c>
      <c r="B11" s="166" t="s">
        <v>193</v>
      </c>
      <c r="C11" s="157">
        <v>36854</v>
      </c>
      <c r="D11" s="157">
        <v>36854</v>
      </c>
      <c r="E11" s="140">
        <v>36854</v>
      </c>
      <c r="F11" s="345" t="s">
        <v>451</v>
      </c>
    </row>
    <row r="12" spans="1:9" s="295" customFormat="1" ht="12" customHeight="1" x14ac:dyDescent="0.2">
      <c r="A12" s="279" t="s">
        <v>65</v>
      </c>
      <c r="B12" s="167" t="s">
        <v>194</v>
      </c>
      <c r="C12" s="156">
        <v>38951</v>
      </c>
      <c r="D12" s="156">
        <v>39533</v>
      </c>
      <c r="E12" s="139">
        <v>39533</v>
      </c>
      <c r="F12" s="345" t="s">
        <v>452</v>
      </c>
    </row>
    <row r="13" spans="1:9" s="295" customFormat="1" ht="12" customHeight="1" x14ac:dyDescent="0.2">
      <c r="A13" s="279" t="s">
        <v>66</v>
      </c>
      <c r="B13" s="167" t="s">
        <v>195</v>
      </c>
      <c r="C13" s="156">
        <v>15900</v>
      </c>
      <c r="D13" s="156">
        <v>14670</v>
      </c>
      <c r="E13" s="139">
        <v>14670</v>
      </c>
      <c r="F13" s="345" t="s">
        <v>453</v>
      </c>
    </row>
    <row r="14" spans="1:9" s="295" customFormat="1" ht="12" customHeight="1" x14ac:dyDescent="0.2">
      <c r="A14" s="279" t="s">
        <v>67</v>
      </c>
      <c r="B14" s="167" t="s">
        <v>196</v>
      </c>
      <c r="C14" s="156">
        <v>1751</v>
      </c>
      <c r="D14" s="156">
        <v>1751</v>
      </c>
      <c r="E14" s="139">
        <v>1751</v>
      </c>
      <c r="F14" s="345" t="s">
        <v>454</v>
      </c>
    </row>
    <row r="15" spans="1:9" s="295" customFormat="1" ht="12" customHeight="1" x14ac:dyDescent="0.2">
      <c r="A15" s="279" t="s">
        <v>98</v>
      </c>
      <c r="B15" s="167" t="s">
        <v>197</v>
      </c>
      <c r="C15" s="156"/>
      <c r="D15" s="156"/>
      <c r="E15" s="139"/>
      <c r="F15" s="345" t="s">
        <v>455</v>
      </c>
    </row>
    <row r="16" spans="1:9" s="268" customFormat="1" ht="12" customHeight="1" x14ac:dyDescent="0.2">
      <c r="A16" s="280" t="s">
        <v>68</v>
      </c>
      <c r="B16" s="147" t="s">
        <v>198</v>
      </c>
      <c r="C16" s="158">
        <v>0</v>
      </c>
      <c r="D16" s="158">
        <v>2349</v>
      </c>
      <c r="E16" s="141">
        <v>2349</v>
      </c>
      <c r="F16" s="345" t="s">
        <v>456</v>
      </c>
    </row>
    <row r="17" spans="1:6" s="268" customFormat="1" ht="12" customHeight="1" thickBot="1" x14ac:dyDescent="0.25">
      <c r="A17" s="280" t="s">
        <v>69</v>
      </c>
      <c r="B17" s="147" t="s">
        <v>551</v>
      </c>
      <c r="C17" s="158">
        <v>0</v>
      </c>
      <c r="D17" s="158"/>
      <c r="E17" s="141"/>
      <c r="F17" s="345" t="s">
        <v>457</v>
      </c>
    </row>
    <row r="18" spans="1:6" s="268" customFormat="1" ht="12" customHeight="1" thickBot="1" x14ac:dyDescent="0.25">
      <c r="A18" s="129" t="s">
        <v>6</v>
      </c>
      <c r="B18" s="145" t="s">
        <v>199</v>
      </c>
      <c r="C18" s="155">
        <f>SUM(C19:C24)</f>
        <v>19465</v>
      </c>
      <c r="D18" s="155">
        <f t="shared" ref="D18:E18" si="1">SUM(D19:D24)</f>
        <v>81355</v>
      </c>
      <c r="E18" s="155">
        <f t="shared" si="1"/>
        <v>74595</v>
      </c>
      <c r="F18" s="345" t="s">
        <v>458</v>
      </c>
    </row>
    <row r="19" spans="1:6" s="268" customFormat="1" ht="12" customHeight="1" x14ac:dyDescent="0.2">
      <c r="A19" s="278" t="s">
        <v>70</v>
      </c>
      <c r="B19" s="166" t="s">
        <v>200</v>
      </c>
      <c r="C19" s="157">
        <v>0</v>
      </c>
      <c r="D19" s="157">
        <v>0</v>
      </c>
      <c r="E19" s="140">
        <v>0</v>
      </c>
      <c r="F19" s="345" t="s">
        <v>459</v>
      </c>
    </row>
    <row r="20" spans="1:6" s="268" customFormat="1" ht="12" customHeight="1" x14ac:dyDescent="0.2">
      <c r="A20" s="279" t="s">
        <v>71</v>
      </c>
      <c r="B20" s="167" t="s">
        <v>201</v>
      </c>
      <c r="C20" s="156">
        <v>0</v>
      </c>
      <c r="D20" s="156">
        <v>0</v>
      </c>
      <c r="E20" s="139">
        <v>0</v>
      </c>
      <c r="F20" s="345" t="s">
        <v>460</v>
      </c>
    </row>
    <row r="21" spans="1:6" s="268" customFormat="1" ht="12" customHeight="1" x14ac:dyDescent="0.2">
      <c r="A21" s="279" t="s">
        <v>72</v>
      </c>
      <c r="B21" s="167" t="s">
        <v>202</v>
      </c>
      <c r="C21" s="156">
        <v>0</v>
      </c>
      <c r="D21" s="156">
        <v>0</v>
      </c>
      <c r="E21" s="139">
        <v>0</v>
      </c>
      <c r="F21" s="345" t="s">
        <v>461</v>
      </c>
    </row>
    <row r="22" spans="1:6" s="268" customFormat="1" ht="12" customHeight="1" x14ac:dyDescent="0.2">
      <c r="A22" s="279" t="s">
        <v>73</v>
      </c>
      <c r="B22" s="167" t="s">
        <v>203</v>
      </c>
      <c r="C22" s="156">
        <v>0</v>
      </c>
      <c r="D22" s="156">
        <v>0</v>
      </c>
      <c r="E22" s="139">
        <v>0</v>
      </c>
      <c r="F22" s="345" t="s">
        <v>462</v>
      </c>
    </row>
    <row r="23" spans="1:6" s="295" customFormat="1" ht="12" customHeight="1" x14ac:dyDescent="0.2">
      <c r="A23" s="279" t="s">
        <v>74</v>
      </c>
      <c r="B23" s="167" t="s">
        <v>204</v>
      </c>
      <c r="C23" s="156">
        <v>19465</v>
      </c>
      <c r="D23" s="156">
        <v>81355</v>
      </c>
      <c r="E23" s="139">
        <v>74595</v>
      </c>
      <c r="F23" s="345" t="s">
        <v>463</v>
      </c>
    </row>
    <row r="24" spans="1:6" s="295" customFormat="1" ht="12" customHeight="1" thickBot="1" x14ac:dyDescent="0.25">
      <c r="A24" s="280" t="s">
        <v>81</v>
      </c>
      <c r="B24" s="147" t="s">
        <v>205</v>
      </c>
      <c r="C24" s="158">
        <v>0</v>
      </c>
      <c r="D24" s="158">
        <v>0</v>
      </c>
      <c r="E24" s="141">
        <v>0</v>
      </c>
      <c r="F24" s="345" t="s">
        <v>464</v>
      </c>
    </row>
    <row r="25" spans="1:6" s="295" customFormat="1" ht="12" customHeight="1" thickBot="1" x14ac:dyDescent="0.25">
      <c r="A25" s="129" t="s">
        <v>7</v>
      </c>
      <c r="B25" s="125" t="s">
        <v>206</v>
      </c>
      <c r="C25" s="155">
        <f>SUM(C26:C30)</f>
        <v>81315</v>
      </c>
      <c r="D25" s="155">
        <f t="shared" ref="D25:E25" si="2">SUM(D26:D30)</f>
        <v>110259</v>
      </c>
      <c r="E25" s="155">
        <f t="shared" si="2"/>
        <v>110259</v>
      </c>
      <c r="F25" s="345" t="s">
        <v>465</v>
      </c>
    </row>
    <row r="26" spans="1:6" s="268" customFormat="1" ht="12" customHeight="1" x14ac:dyDescent="0.2">
      <c r="A26" s="278" t="s">
        <v>53</v>
      </c>
      <c r="B26" s="166" t="s">
        <v>207</v>
      </c>
      <c r="C26" s="157">
        <v>0</v>
      </c>
      <c r="D26" s="157">
        <v>14998</v>
      </c>
      <c r="E26" s="140">
        <v>14998</v>
      </c>
      <c r="F26" s="345" t="s">
        <v>466</v>
      </c>
    </row>
    <row r="27" spans="1:6" s="295" customFormat="1" ht="12" customHeight="1" x14ac:dyDescent="0.2">
      <c r="A27" s="279" t="s">
        <v>54</v>
      </c>
      <c r="B27" s="167" t="s">
        <v>208</v>
      </c>
      <c r="C27" s="156"/>
      <c r="D27" s="156">
        <v>0</v>
      </c>
      <c r="E27" s="139">
        <v>0</v>
      </c>
      <c r="F27" s="345" t="s">
        <v>467</v>
      </c>
    </row>
    <row r="28" spans="1:6" s="295" customFormat="1" ht="12" customHeight="1" x14ac:dyDescent="0.2">
      <c r="A28" s="279" t="s">
        <v>55</v>
      </c>
      <c r="B28" s="167" t="s">
        <v>209</v>
      </c>
      <c r="C28" s="156">
        <v>0</v>
      </c>
      <c r="D28" s="156">
        <v>0</v>
      </c>
      <c r="E28" s="139">
        <v>0</v>
      </c>
      <c r="F28" s="345" t="s">
        <v>468</v>
      </c>
    </row>
    <row r="29" spans="1:6" s="295" customFormat="1" ht="12" customHeight="1" x14ac:dyDescent="0.2">
      <c r="A29" s="279" t="s">
        <v>56</v>
      </c>
      <c r="B29" s="167" t="s">
        <v>210</v>
      </c>
      <c r="C29" s="156">
        <v>18000</v>
      </c>
      <c r="D29" s="156">
        <v>18000</v>
      </c>
      <c r="E29" s="139">
        <v>18000</v>
      </c>
      <c r="F29" s="345" t="s">
        <v>469</v>
      </c>
    </row>
    <row r="30" spans="1:6" s="295" customFormat="1" ht="12" customHeight="1" x14ac:dyDescent="0.2">
      <c r="A30" s="279" t="s">
        <v>108</v>
      </c>
      <c r="B30" s="167" t="s">
        <v>211</v>
      </c>
      <c r="C30" s="156">
        <v>63315</v>
      </c>
      <c r="D30" s="156">
        <v>77261</v>
      </c>
      <c r="E30" s="139">
        <v>77261</v>
      </c>
      <c r="F30" s="345" t="s">
        <v>470</v>
      </c>
    </row>
    <row r="31" spans="1:6" s="295" customFormat="1" ht="12" customHeight="1" thickBot="1" x14ac:dyDescent="0.25">
      <c r="A31" s="280" t="s">
        <v>109</v>
      </c>
      <c r="B31" s="168" t="s">
        <v>212</v>
      </c>
      <c r="C31" s="158">
        <v>63315</v>
      </c>
      <c r="D31" s="158">
        <v>69311</v>
      </c>
      <c r="E31" s="141">
        <v>69311</v>
      </c>
      <c r="F31" s="345" t="s">
        <v>471</v>
      </c>
    </row>
    <row r="32" spans="1:6" s="295" customFormat="1" ht="12" customHeight="1" thickBot="1" x14ac:dyDescent="0.25">
      <c r="A32" s="129" t="s">
        <v>110</v>
      </c>
      <c r="B32" s="125" t="s">
        <v>213</v>
      </c>
      <c r="C32" s="161">
        <f>C33+C36+C37+C38</f>
        <v>60400</v>
      </c>
      <c r="D32" s="161">
        <f t="shared" ref="D32:E32" si="3">D33+D36+D37+D38</f>
        <v>80400</v>
      </c>
      <c r="E32" s="161">
        <f t="shared" si="3"/>
        <v>85845</v>
      </c>
      <c r="F32" s="345" t="s">
        <v>472</v>
      </c>
    </row>
    <row r="33" spans="1:6" s="295" customFormat="1" ht="12" customHeight="1" x14ac:dyDescent="0.2">
      <c r="A33" s="278" t="s">
        <v>214</v>
      </c>
      <c r="B33" s="166" t="s">
        <v>215</v>
      </c>
      <c r="C33" s="173">
        <f>SUM(C34:C35)</f>
        <v>56500</v>
      </c>
      <c r="D33" s="173">
        <f t="shared" ref="D33:E33" si="4">SUM(D34:D35)</f>
        <v>76500</v>
      </c>
      <c r="E33" s="173">
        <f t="shared" si="4"/>
        <v>81981</v>
      </c>
      <c r="F33" s="345" t="s">
        <v>473</v>
      </c>
    </row>
    <row r="34" spans="1:6" s="295" customFormat="1" ht="12" customHeight="1" x14ac:dyDescent="0.2">
      <c r="A34" s="279" t="s">
        <v>216</v>
      </c>
      <c r="B34" s="167" t="s">
        <v>217</v>
      </c>
      <c r="C34" s="156">
        <v>1500</v>
      </c>
      <c r="D34" s="156">
        <v>1500</v>
      </c>
      <c r="E34" s="139">
        <v>1639</v>
      </c>
      <c r="F34" s="345" t="s">
        <v>474</v>
      </c>
    </row>
    <row r="35" spans="1:6" s="295" customFormat="1" ht="12" customHeight="1" x14ac:dyDescent="0.2">
      <c r="A35" s="279" t="s">
        <v>218</v>
      </c>
      <c r="B35" s="167" t="s">
        <v>530</v>
      </c>
      <c r="C35" s="156">
        <v>55000</v>
      </c>
      <c r="D35" s="156">
        <v>75000</v>
      </c>
      <c r="E35" s="139">
        <v>80342</v>
      </c>
      <c r="F35" s="345" t="s">
        <v>475</v>
      </c>
    </row>
    <row r="36" spans="1:6" s="295" customFormat="1" ht="12" customHeight="1" x14ac:dyDescent="0.2">
      <c r="A36" s="279" t="s">
        <v>219</v>
      </c>
      <c r="B36" s="167" t="s">
        <v>220</v>
      </c>
      <c r="C36" s="156">
        <v>3500</v>
      </c>
      <c r="D36" s="156">
        <v>3500</v>
      </c>
      <c r="E36" s="139">
        <v>3677</v>
      </c>
      <c r="F36" s="345" t="s">
        <v>476</v>
      </c>
    </row>
    <row r="37" spans="1:6" s="295" customFormat="1" ht="12" customHeight="1" x14ac:dyDescent="0.2">
      <c r="A37" s="279" t="s">
        <v>221</v>
      </c>
      <c r="B37" s="167" t="s">
        <v>222</v>
      </c>
      <c r="C37" s="156">
        <v>0</v>
      </c>
      <c r="D37" s="156">
        <v>0</v>
      </c>
      <c r="E37" s="139"/>
      <c r="F37" s="345" t="s">
        <v>477</v>
      </c>
    </row>
    <row r="38" spans="1:6" s="295" customFormat="1" ht="12" customHeight="1" thickBot="1" x14ac:dyDescent="0.25">
      <c r="A38" s="280" t="s">
        <v>223</v>
      </c>
      <c r="B38" s="168" t="s">
        <v>224</v>
      </c>
      <c r="C38" s="158">
        <v>400</v>
      </c>
      <c r="D38" s="158">
        <v>400</v>
      </c>
      <c r="E38" s="141">
        <v>187</v>
      </c>
      <c r="F38" s="345" t="s">
        <v>478</v>
      </c>
    </row>
    <row r="39" spans="1:6" s="295" customFormat="1" ht="12" customHeight="1" thickBot="1" x14ac:dyDescent="0.25">
      <c r="A39" s="129" t="s">
        <v>9</v>
      </c>
      <c r="B39" s="125" t="s">
        <v>225</v>
      </c>
      <c r="C39" s="155">
        <f>SUM(C40:C49)</f>
        <v>12779</v>
      </c>
      <c r="D39" s="155">
        <f t="shared" ref="D39:E39" si="5">SUM(D40:D49)</f>
        <v>14485</v>
      </c>
      <c r="E39" s="155">
        <f t="shared" si="5"/>
        <v>14873</v>
      </c>
      <c r="F39" s="345" t="s">
        <v>479</v>
      </c>
    </row>
    <row r="40" spans="1:6" s="295" customFormat="1" ht="12" customHeight="1" x14ac:dyDescent="0.2">
      <c r="A40" s="278" t="s">
        <v>57</v>
      </c>
      <c r="B40" s="166" t="s">
        <v>226</v>
      </c>
      <c r="C40" s="157">
        <v>0</v>
      </c>
      <c r="D40" s="157"/>
      <c r="E40" s="140">
        <v>2217</v>
      </c>
      <c r="F40" s="345" t="s">
        <v>480</v>
      </c>
    </row>
    <row r="41" spans="1:6" s="295" customFormat="1" ht="12" customHeight="1" x14ac:dyDescent="0.2">
      <c r="A41" s="279" t="s">
        <v>58</v>
      </c>
      <c r="B41" s="167" t="s">
        <v>227</v>
      </c>
      <c r="C41" s="156">
        <v>2668</v>
      </c>
      <c r="D41" s="156">
        <v>2668</v>
      </c>
      <c r="E41" s="139">
        <v>1881</v>
      </c>
      <c r="F41" s="345" t="s">
        <v>481</v>
      </c>
    </row>
    <row r="42" spans="1:6" s="295" customFormat="1" ht="12" customHeight="1" x14ac:dyDescent="0.2">
      <c r="A42" s="279" t="s">
        <v>59</v>
      </c>
      <c r="B42" s="167" t="s">
        <v>228</v>
      </c>
      <c r="C42" s="156">
        <v>600</v>
      </c>
      <c r="D42" s="156">
        <v>1448</v>
      </c>
      <c r="E42" s="139">
        <v>1379</v>
      </c>
      <c r="F42" s="345" t="s">
        <v>482</v>
      </c>
    </row>
    <row r="43" spans="1:6" s="295" customFormat="1" ht="12" customHeight="1" x14ac:dyDescent="0.2">
      <c r="A43" s="279" t="s">
        <v>112</v>
      </c>
      <c r="B43" s="167" t="s">
        <v>229</v>
      </c>
      <c r="C43" s="156"/>
      <c r="D43" s="156">
        <v>0</v>
      </c>
      <c r="E43" s="139"/>
      <c r="F43" s="345" t="s">
        <v>483</v>
      </c>
    </row>
    <row r="44" spans="1:6" s="295" customFormat="1" ht="12" customHeight="1" x14ac:dyDescent="0.2">
      <c r="A44" s="279" t="s">
        <v>113</v>
      </c>
      <c r="B44" s="167" t="s">
        <v>230</v>
      </c>
      <c r="C44" s="156">
        <v>3934</v>
      </c>
      <c r="D44" s="156">
        <v>4507</v>
      </c>
      <c r="E44" s="139">
        <v>4058</v>
      </c>
      <c r="F44" s="345" t="s">
        <v>484</v>
      </c>
    </row>
    <row r="45" spans="1:6" s="295" customFormat="1" ht="12" customHeight="1" x14ac:dyDescent="0.2">
      <c r="A45" s="279" t="s">
        <v>114</v>
      </c>
      <c r="B45" s="167" t="s">
        <v>231</v>
      </c>
      <c r="C45" s="156">
        <v>1936</v>
      </c>
      <c r="D45" s="156">
        <v>2221</v>
      </c>
      <c r="E45" s="139">
        <v>1890</v>
      </c>
      <c r="F45" s="345" t="s">
        <v>485</v>
      </c>
    </row>
    <row r="46" spans="1:6" s="295" customFormat="1" ht="12" customHeight="1" x14ac:dyDescent="0.2">
      <c r="A46" s="279" t="s">
        <v>115</v>
      </c>
      <c r="B46" s="167" t="s">
        <v>232</v>
      </c>
      <c r="C46" s="156">
        <v>3166</v>
      </c>
      <c r="D46" s="156">
        <v>3166</v>
      </c>
      <c r="E46" s="139">
        <v>3166</v>
      </c>
      <c r="F46" s="345" t="s">
        <v>486</v>
      </c>
    </row>
    <row r="47" spans="1:6" s="295" customFormat="1" ht="12" customHeight="1" x14ac:dyDescent="0.2">
      <c r="A47" s="279" t="s">
        <v>116</v>
      </c>
      <c r="B47" s="167" t="s">
        <v>233</v>
      </c>
      <c r="C47" s="156">
        <v>300</v>
      </c>
      <c r="D47" s="156">
        <v>300</v>
      </c>
      <c r="E47" s="139">
        <v>251</v>
      </c>
      <c r="F47" s="345" t="s">
        <v>487</v>
      </c>
    </row>
    <row r="48" spans="1:6" s="268" customFormat="1" ht="12" customHeight="1" thickBot="1" x14ac:dyDescent="0.25">
      <c r="A48" s="279" t="s">
        <v>234</v>
      </c>
      <c r="B48" s="167" t="s">
        <v>235</v>
      </c>
      <c r="C48" s="159">
        <v>0</v>
      </c>
      <c r="D48" s="159">
        <v>0</v>
      </c>
      <c r="E48" s="142">
        <v>0</v>
      </c>
      <c r="F48" s="345" t="s">
        <v>488</v>
      </c>
    </row>
    <row r="49" spans="1:6" s="295" customFormat="1" ht="12" customHeight="1" thickBot="1" x14ac:dyDescent="0.25">
      <c r="A49" s="280" t="s">
        <v>236</v>
      </c>
      <c r="B49" s="168" t="s">
        <v>237</v>
      </c>
      <c r="C49" s="160">
        <v>175</v>
      </c>
      <c r="D49" s="160">
        <v>175</v>
      </c>
      <c r="E49" s="143">
        <v>31</v>
      </c>
      <c r="F49" s="155">
        <f t="shared" ref="F49" si="6">SUM(F50:F54)</f>
        <v>0</v>
      </c>
    </row>
    <row r="50" spans="1:6" s="295" customFormat="1" ht="12" customHeight="1" thickBot="1" x14ac:dyDescent="0.25">
      <c r="A50" s="129" t="s">
        <v>10</v>
      </c>
      <c r="B50" s="125" t="s">
        <v>238</v>
      </c>
      <c r="C50" s="155">
        <f>SUM(C51:C55)</f>
        <v>0</v>
      </c>
      <c r="D50" s="155">
        <f t="shared" ref="D50:E50" si="7">SUM(D51:D55)</f>
        <v>0</v>
      </c>
      <c r="E50" s="155">
        <f t="shared" si="7"/>
        <v>500</v>
      </c>
      <c r="F50" s="345" t="s">
        <v>490</v>
      </c>
    </row>
    <row r="51" spans="1:6" s="295" customFormat="1" ht="12" customHeight="1" x14ac:dyDescent="0.2">
      <c r="A51" s="278" t="s">
        <v>60</v>
      </c>
      <c r="B51" s="166" t="s">
        <v>239</v>
      </c>
      <c r="C51" s="175">
        <v>0</v>
      </c>
      <c r="D51" s="175">
        <v>0</v>
      </c>
      <c r="E51" s="144">
        <v>0</v>
      </c>
      <c r="F51" s="345" t="s">
        <v>491</v>
      </c>
    </row>
    <row r="52" spans="1:6" s="295" customFormat="1" ht="12" customHeight="1" x14ac:dyDescent="0.2">
      <c r="A52" s="279" t="s">
        <v>61</v>
      </c>
      <c r="B52" s="167" t="s">
        <v>240</v>
      </c>
      <c r="C52" s="159"/>
      <c r="D52" s="159"/>
      <c r="E52" s="142">
        <v>500</v>
      </c>
      <c r="F52" s="345" t="s">
        <v>492</v>
      </c>
    </row>
    <row r="53" spans="1:6" s="295" customFormat="1" ht="12" customHeight="1" x14ac:dyDescent="0.2">
      <c r="A53" s="279" t="s">
        <v>241</v>
      </c>
      <c r="B53" s="167" t="s">
        <v>242</v>
      </c>
      <c r="C53" s="159">
        <v>0</v>
      </c>
      <c r="D53" s="159"/>
      <c r="E53" s="142"/>
      <c r="F53" s="345" t="s">
        <v>493</v>
      </c>
    </row>
    <row r="54" spans="1:6" s="295" customFormat="1" ht="12" customHeight="1" x14ac:dyDescent="0.2">
      <c r="A54" s="279" t="s">
        <v>243</v>
      </c>
      <c r="B54" s="167" t="s">
        <v>244</v>
      </c>
      <c r="C54" s="159">
        <v>0</v>
      </c>
      <c r="D54" s="159">
        <v>0</v>
      </c>
      <c r="E54" s="142">
        <v>0</v>
      </c>
      <c r="F54" s="345" t="s">
        <v>494</v>
      </c>
    </row>
    <row r="55" spans="1:6" s="295" customFormat="1" ht="12" customHeight="1" thickBot="1" x14ac:dyDescent="0.25">
      <c r="A55" s="280" t="s">
        <v>245</v>
      </c>
      <c r="B55" s="168" t="s">
        <v>246</v>
      </c>
      <c r="C55" s="160">
        <v>0</v>
      </c>
      <c r="D55" s="160">
        <v>0</v>
      </c>
      <c r="E55" s="143">
        <v>0</v>
      </c>
      <c r="F55" s="345" t="s">
        <v>495</v>
      </c>
    </row>
    <row r="56" spans="1:6" s="268" customFormat="1" ht="12" customHeight="1" thickBot="1" x14ac:dyDescent="0.25">
      <c r="A56" s="129" t="s">
        <v>117</v>
      </c>
      <c r="B56" s="125" t="s">
        <v>247</v>
      </c>
      <c r="C56" s="155">
        <f>SUM(C57:C60)</f>
        <v>1200</v>
      </c>
      <c r="D56" s="155">
        <f t="shared" ref="D56:E56" si="8">SUM(D57:D60)</f>
        <v>2060</v>
      </c>
      <c r="E56" s="155">
        <f t="shared" si="8"/>
        <v>2117</v>
      </c>
      <c r="F56" s="345" t="s">
        <v>496</v>
      </c>
    </row>
    <row r="57" spans="1:6" s="268" customFormat="1" ht="12" customHeight="1" x14ac:dyDescent="0.2">
      <c r="A57" s="278" t="s">
        <v>62</v>
      </c>
      <c r="B57" s="166" t="s">
        <v>248</v>
      </c>
      <c r="C57" s="157">
        <v>0</v>
      </c>
      <c r="D57" s="157">
        <v>0</v>
      </c>
      <c r="E57" s="140">
        <v>0</v>
      </c>
      <c r="F57" s="345" t="s">
        <v>497</v>
      </c>
    </row>
    <row r="58" spans="1:6" s="268" customFormat="1" ht="12" customHeight="1" x14ac:dyDescent="0.2">
      <c r="A58" s="279" t="s">
        <v>63</v>
      </c>
      <c r="B58" s="167" t="s">
        <v>249</v>
      </c>
      <c r="C58" s="156">
        <v>1200</v>
      </c>
      <c r="D58" s="156">
        <v>2060</v>
      </c>
      <c r="E58" s="139">
        <v>2117</v>
      </c>
      <c r="F58" s="345" t="s">
        <v>498</v>
      </c>
    </row>
    <row r="59" spans="1:6" s="268" customFormat="1" ht="12" customHeight="1" x14ac:dyDescent="0.2">
      <c r="A59" s="279" t="s">
        <v>250</v>
      </c>
      <c r="B59" s="167" t="s">
        <v>251</v>
      </c>
      <c r="C59" s="156"/>
      <c r="D59" s="156"/>
      <c r="E59" s="139"/>
      <c r="F59" s="345" t="s">
        <v>499</v>
      </c>
    </row>
    <row r="60" spans="1:6" s="295" customFormat="1" ht="12" customHeight="1" thickBot="1" x14ac:dyDescent="0.25">
      <c r="A60" s="280" t="s">
        <v>252</v>
      </c>
      <c r="B60" s="168" t="s">
        <v>253</v>
      </c>
      <c r="C60" s="158">
        <v>0</v>
      </c>
      <c r="D60" s="158">
        <v>0</v>
      </c>
      <c r="E60" s="141">
        <v>0</v>
      </c>
      <c r="F60" s="345" t="s">
        <v>500</v>
      </c>
    </row>
    <row r="61" spans="1:6" s="295" customFormat="1" ht="12" customHeight="1" thickBot="1" x14ac:dyDescent="0.25">
      <c r="A61" s="129" t="s">
        <v>12</v>
      </c>
      <c r="B61" s="145" t="s">
        <v>254</v>
      </c>
      <c r="C61" s="155">
        <f>SUM(C62:C64)</f>
        <v>0</v>
      </c>
      <c r="D61" s="155">
        <f t="shared" ref="D61:E61" si="9">SUM(D62:D64)</f>
        <v>0</v>
      </c>
      <c r="E61" s="155">
        <f t="shared" si="9"/>
        <v>9</v>
      </c>
      <c r="F61" s="345" t="s">
        <v>501</v>
      </c>
    </row>
    <row r="62" spans="1:6" s="295" customFormat="1" ht="12" customHeight="1" x14ac:dyDescent="0.2">
      <c r="A62" s="278" t="s">
        <v>118</v>
      </c>
      <c r="B62" s="166" t="s">
        <v>255</v>
      </c>
      <c r="C62" s="159">
        <v>0</v>
      </c>
      <c r="D62" s="159">
        <v>0</v>
      </c>
      <c r="E62" s="142">
        <v>0</v>
      </c>
      <c r="F62" s="345" t="s">
        <v>502</v>
      </c>
    </row>
    <row r="63" spans="1:6" s="295" customFormat="1" ht="12" customHeight="1" x14ac:dyDescent="0.2">
      <c r="A63" s="279" t="s">
        <v>119</v>
      </c>
      <c r="B63" s="167" t="s">
        <v>405</v>
      </c>
      <c r="C63" s="159"/>
      <c r="D63" s="159"/>
      <c r="E63" s="142">
        <v>9</v>
      </c>
      <c r="F63" s="345" t="s">
        <v>503</v>
      </c>
    </row>
    <row r="64" spans="1:6" s="295" customFormat="1" ht="12" customHeight="1" x14ac:dyDescent="0.2">
      <c r="A64" s="279" t="s">
        <v>145</v>
      </c>
      <c r="B64" s="167" t="s">
        <v>257</v>
      </c>
      <c r="C64" s="159"/>
      <c r="D64" s="159"/>
      <c r="E64" s="142"/>
      <c r="F64" s="345" t="s">
        <v>504</v>
      </c>
    </row>
    <row r="65" spans="1:6" s="295" customFormat="1" ht="12" customHeight="1" thickBot="1" x14ac:dyDescent="0.25">
      <c r="A65" s="280" t="s">
        <v>258</v>
      </c>
      <c r="B65" s="168" t="s">
        <v>259</v>
      </c>
      <c r="C65" s="159"/>
      <c r="D65" s="159"/>
      <c r="E65" s="142"/>
      <c r="F65" s="345" t="s">
        <v>505</v>
      </c>
    </row>
    <row r="66" spans="1:6" s="295" customFormat="1" ht="12" customHeight="1" thickBot="1" x14ac:dyDescent="0.25">
      <c r="A66" s="129" t="s">
        <v>13</v>
      </c>
      <c r="B66" s="125" t="s">
        <v>260</v>
      </c>
      <c r="C66" s="161">
        <f>C10+C18+C25+C32+C39+C50+C56+C61</f>
        <v>268615</v>
      </c>
      <c r="D66" s="161">
        <f t="shared" ref="D66:E66" si="10">D10+D18+D25+D32+D39+D50+D56+D61</f>
        <v>383716</v>
      </c>
      <c r="E66" s="161">
        <f t="shared" si="10"/>
        <v>383355</v>
      </c>
      <c r="F66" s="345" t="s">
        <v>506</v>
      </c>
    </row>
    <row r="67" spans="1:6" s="295" customFormat="1" ht="12" customHeight="1" thickBot="1" x14ac:dyDescent="0.2">
      <c r="A67" s="281" t="s">
        <v>403</v>
      </c>
      <c r="B67" s="145" t="s">
        <v>262</v>
      </c>
      <c r="C67" s="155">
        <f>SUM(C68:C70)</f>
        <v>0</v>
      </c>
      <c r="D67" s="155">
        <f t="shared" ref="D67:E67" si="11">SUM(D68:D70)</f>
        <v>0</v>
      </c>
      <c r="E67" s="155">
        <f t="shared" si="11"/>
        <v>0</v>
      </c>
      <c r="F67" s="345" t="s">
        <v>507</v>
      </c>
    </row>
    <row r="68" spans="1:6" s="295" customFormat="1" ht="12" customHeight="1" x14ac:dyDescent="0.2">
      <c r="A68" s="278" t="s">
        <v>263</v>
      </c>
      <c r="B68" s="166" t="s">
        <v>264</v>
      </c>
      <c r="C68" s="159">
        <v>0</v>
      </c>
      <c r="D68" s="159">
        <v>0</v>
      </c>
      <c r="E68" s="142">
        <v>0</v>
      </c>
      <c r="F68" s="345" t="s">
        <v>508</v>
      </c>
    </row>
    <row r="69" spans="1:6" s="295" customFormat="1" ht="12" customHeight="1" x14ac:dyDescent="0.2">
      <c r="A69" s="279" t="s">
        <v>265</v>
      </c>
      <c r="B69" s="167" t="s">
        <v>266</v>
      </c>
      <c r="C69" s="159">
        <v>0</v>
      </c>
      <c r="D69" s="159">
        <v>0</v>
      </c>
      <c r="E69" s="142">
        <v>0</v>
      </c>
      <c r="F69" s="345" t="s">
        <v>509</v>
      </c>
    </row>
    <row r="70" spans="1:6" s="295" customFormat="1" ht="12" customHeight="1" thickBot="1" x14ac:dyDescent="0.25">
      <c r="A70" s="280" t="s">
        <v>267</v>
      </c>
      <c r="B70" s="274" t="s">
        <v>268</v>
      </c>
      <c r="C70" s="159">
        <v>0</v>
      </c>
      <c r="D70" s="159">
        <v>0</v>
      </c>
      <c r="E70" s="142">
        <v>0</v>
      </c>
      <c r="F70" s="345" t="s">
        <v>510</v>
      </c>
    </row>
    <row r="71" spans="1:6" s="295" customFormat="1" ht="12" customHeight="1" thickBot="1" x14ac:dyDescent="0.2">
      <c r="A71" s="281" t="s">
        <v>269</v>
      </c>
      <c r="B71" s="145" t="s">
        <v>270</v>
      </c>
      <c r="C71" s="155">
        <f>SUM(C72:C75)</f>
        <v>0</v>
      </c>
      <c r="D71" s="155">
        <f t="shared" ref="D71:E71" si="12">SUM(D72:D75)</f>
        <v>0</v>
      </c>
      <c r="E71" s="155">
        <f t="shared" si="12"/>
        <v>0</v>
      </c>
      <c r="F71" s="345" t="s">
        <v>511</v>
      </c>
    </row>
    <row r="72" spans="1:6" s="295" customFormat="1" ht="12" customHeight="1" x14ac:dyDescent="0.2">
      <c r="A72" s="278" t="s">
        <v>99</v>
      </c>
      <c r="B72" s="166" t="s">
        <v>271</v>
      </c>
      <c r="C72" s="159">
        <v>0</v>
      </c>
      <c r="D72" s="159">
        <v>0</v>
      </c>
      <c r="E72" s="142">
        <v>0</v>
      </c>
      <c r="F72" s="345" t="s">
        <v>512</v>
      </c>
    </row>
    <row r="73" spans="1:6" s="295" customFormat="1" ht="12" customHeight="1" x14ac:dyDescent="0.2">
      <c r="A73" s="279" t="s">
        <v>100</v>
      </c>
      <c r="B73" s="167" t="s">
        <v>272</v>
      </c>
      <c r="C73" s="159">
        <v>0</v>
      </c>
      <c r="D73" s="159">
        <v>0</v>
      </c>
      <c r="E73" s="142">
        <v>0</v>
      </c>
      <c r="F73" s="345" t="s">
        <v>513</v>
      </c>
    </row>
    <row r="74" spans="1:6" s="295" customFormat="1" ht="12" customHeight="1" x14ac:dyDescent="0.2">
      <c r="A74" s="279" t="s">
        <v>273</v>
      </c>
      <c r="B74" s="167" t="s">
        <v>274</v>
      </c>
      <c r="C74" s="159">
        <v>0</v>
      </c>
      <c r="D74" s="159">
        <v>0</v>
      </c>
      <c r="E74" s="142">
        <v>0</v>
      </c>
      <c r="F74" s="345" t="s">
        <v>514</v>
      </c>
    </row>
    <row r="75" spans="1:6" s="295" customFormat="1" ht="12" customHeight="1" thickBot="1" x14ac:dyDescent="0.25">
      <c r="A75" s="280" t="s">
        <v>275</v>
      </c>
      <c r="B75" s="168" t="s">
        <v>276</v>
      </c>
      <c r="C75" s="159">
        <v>0</v>
      </c>
      <c r="D75" s="159">
        <v>0</v>
      </c>
      <c r="E75" s="142">
        <v>0</v>
      </c>
      <c r="F75" s="345" t="s">
        <v>515</v>
      </c>
    </row>
    <row r="76" spans="1:6" s="295" customFormat="1" ht="12" customHeight="1" thickBot="1" x14ac:dyDescent="0.2">
      <c r="A76" s="281" t="s">
        <v>277</v>
      </c>
      <c r="B76" s="145" t="s">
        <v>278</v>
      </c>
      <c r="C76" s="155">
        <f>SUM(C77:C78)</f>
        <v>42691</v>
      </c>
      <c r="D76" s="155">
        <f t="shared" ref="D76:E76" si="13">SUM(D77:D78)</f>
        <v>42691</v>
      </c>
      <c r="E76" s="155">
        <f t="shared" si="13"/>
        <v>20658</v>
      </c>
      <c r="F76" s="345" t="s">
        <v>516</v>
      </c>
    </row>
    <row r="77" spans="1:6" s="295" customFormat="1" ht="12" customHeight="1" x14ac:dyDescent="0.2">
      <c r="A77" s="278" t="s">
        <v>279</v>
      </c>
      <c r="B77" s="166" t="s">
        <v>280</v>
      </c>
      <c r="C77" s="159">
        <v>42691</v>
      </c>
      <c r="D77" s="159">
        <v>42691</v>
      </c>
      <c r="E77" s="142">
        <v>20658</v>
      </c>
      <c r="F77" s="345" t="s">
        <v>517</v>
      </c>
    </row>
    <row r="78" spans="1:6" s="295" customFormat="1" ht="12" customHeight="1" thickBot="1" x14ac:dyDescent="0.25">
      <c r="A78" s="280" t="s">
        <v>281</v>
      </c>
      <c r="B78" s="168" t="s">
        <v>282</v>
      </c>
      <c r="C78" s="159">
        <v>0</v>
      </c>
      <c r="D78" s="159">
        <v>0</v>
      </c>
      <c r="E78" s="142">
        <v>0</v>
      </c>
      <c r="F78" s="345" t="s">
        <v>518</v>
      </c>
    </row>
    <row r="79" spans="1:6" s="295" customFormat="1" ht="12" customHeight="1" thickBot="1" x14ac:dyDescent="0.2">
      <c r="A79" s="281" t="s">
        <v>283</v>
      </c>
      <c r="B79" s="145" t="s">
        <v>284</v>
      </c>
      <c r="C79" s="155">
        <f>SUM(C80:C82)</f>
        <v>0</v>
      </c>
      <c r="D79" s="155">
        <f t="shared" ref="D79:E79" si="14">SUM(D80:D82)</f>
        <v>0</v>
      </c>
      <c r="E79" s="155">
        <f t="shared" si="14"/>
        <v>58184</v>
      </c>
      <c r="F79" s="345" t="s">
        <v>519</v>
      </c>
    </row>
    <row r="80" spans="1:6" s="295" customFormat="1" ht="12" customHeight="1" x14ac:dyDescent="0.2">
      <c r="A80" s="278" t="s">
        <v>285</v>
      </c>
      <c r="B80" s="166" t="s">
        <v>286</v>
      </c>
      <c r="C80" s="159">
        <v>0</v>
      </c>
      <c r="D80" s="159"/>
      <c r="E80" s="142">
        <v>3079</v>
      </c>
      <c r="F80" s="345" t="s">
        <v>520</v>
      </c>
    </row>
    <row r="81" spans="1:7" s="295" customFormat="1" ht="12" customHeight="1" x14ac:dyDescent="0.2">
      <c r="A81" s="279" t="s">
        <v>287</v>
      </c>
      <c r="B81" s="167" t="s">
        <v>288</v>
      </c>
      <c r="C81" s="159">
        <v>0</v>
      </c>
      <c r="D81" s="159">
        <v>0</v>
      </c>
      <c r="E81" s="142">
        <v>0</v>
      </c>
      <c r="F81" s="345" t="s">
        <v>521</v>
      </c>
    </row>
    <row r="82" spans="1:7" s="295" customFormat="1" ht="12" customHeight="1" thickBot="1" x14ac:dyDescent="0.25">
      <c r="A82" s="280" t="s">
        <v>289</v>
      </c>
      <c r="B82" s="168" t="s">
        <v>290</v>
      </c>
      <c r="C82" s="159">
        <v>0</v>
      </c>
      <c r="D82" s="159"/>
      <c r="E82" s="142">
        <v>55105</v>
      </c>
      <c r="F82" s="345" t="s">
        <v>522</v>
      </c>
    </row>
    <row r="83" spans="1:7" s="295" customFormat="1" ht="12" customHeight="1" thickBot="1" x14ac:dyDescent="0.2">
      <c r="A83" s="281" t="s">
        <v>291</v>
      </c>
      <c r="B83" s="145" t="s">
        <v>292</v>
      </c>
      <c r="C83" s="155">
        <f>SUM(C84:C87)</f>
        <v>0</v>
      </c>
      <c r="D83" s="155">
        <f t="shared" ref="D83:E83" si="15">SUM(D84:D87)</f>
        <v>0</v>
      </c>
      <c r="E83" s="155">
        <f t="shared" si="15"/>
        <v>0</v>
      </c>
      <c r="F83" s="345" t="s">
        <v>523</v>
      </c>
    </row>
    <row r="84" spans="1:7" s="295" customFormat="1" ht="12" customHeight="1" x14ac:dyDescent="0.2">
      <c r="A84" s="282" t="s">
        <v>293</v>
      </c>
      <c r="B84" s="166" t="s">
        <v>294</v>
      </c>
      <c r="C84" s="159">
        <v>0</v>
      </c>
      <c r="D84" s="159">
        <v>0</v>
      </c>
      <c r="E84" s="142">
        <v>0</v>
      </c>
      <c r="F84" s="345" t="s">
        <v>524</v>
      </c>
    </row>
    <row r="85" spans="1:7" s="295" customFormat="1" ht="12" customHeight="1" x14ac:dyDescent="0.2">
      <c r="A85" s="283" t="s">
        <v>295</v>
      </c>
      <c r="B85" s="167" t="s">
        <v>296</v>
      </c>
      <c r="C85" s="159">
        <v>0</v>
      </c>
      <c r="D85" s="159">
        <v>0</v>
      </c>
      <c r="E85" s="142">
        <v>0</v>
      </c>
      <c r="F85" s="345" t="s">
        <v>525</v>
      </c>
    </row>
    <row r="86" spans="1:7" s="295" customFormat="1" ht="12" customHeight="1" x14ac:dyDescent="0.2">
      <c r="A86" s="283" t="s">
        <v>297</v>
      </c>
      <c r="B86" s="167" t="s">
        <v>298</v>
      </c>
      <c r="C86" s="159">
        <v>0</v>
      </c>
      <c r="D86" s="159">
        <v>0</v>
      </c>
      <c r="E86" s="142">
        <v>0</v>
      </c>
      <c r="F86" s="345" t="s">
        <v>526</v>
      </c>
    </row>
    <row r="87" spans="1:7" s="295" customFormat="1" ht="12" customHeight="1" thickBot="1" x14ac:dyDescent="0.25">
      <c r="A87" s="284" t="s">
        <v>299</v>
      </c>
      <c r="B87" s="168" t="s">
        <v>300</v>
      </c>
      <c r="C87" s="159">
        <v>0</v>
      </c>
      <c r="D87" s="159">
        <v>0</v>
      </c>
      <c r="E87" s="142">
        <v>0</v>
      </c>
      <c r="F87" s="345" t="s">
        <v>527</v>
      </c>
    </row>
    <row r="88" spans="1:7" s="295" customFormat="1" ht="12" customHeight="1" thickBot="1" x14ac:dyDescent="0.2">
      <c r="A88" s="281" t="s">
        <v>301</v>
      </c>
      <c r="B88" s="145" t="s">
        <v>302</v>
      </c>
      <c r="C88" s="179">
        <v>0</v>
      </c>
      <c r="D88" s="179">
        <v>0</v>
      </c>
      <c r="E88" s="180">
        <v>0</v>
      </c>
      <c r="F88" s="345" t="s">
        <v>528</v>
      </c>
    </row>
    <row r="89" spans="1:7" s="295" customFormat="1" ht="12" customHeight="1" thickBot="1" x14ac:dyDescent="0.2">
      <c r="A89" s="281" t="s">
        <v>303</v>
      </c>
      <c r="B89" s="275" t="s">
        <v>304</v>
      </c>
      <c r="C89" s="161">
        <f>C67+C71+C76+C79+C83+C88</f>
        <v>42691</v>
      </c>
      <c r="D89" s="161">
        <f t="shared" ref="D89:E89" si="16">D67+D71+D76+D79+D83+D88</f>
        <v>42691</v>
      </c>
      <c r="E89" s="161">
        <f t="shared" si="16"/>
        <v>78842</v>
      </c>
      <c r="F89" s="345" t="s">
        <v>529</v>
      </c>
    </row>
    <row r="90" spans="1:7" s="295" customFormat="1" ht="15" customHeight="1" thickBot="1" x14ac:dyDescent="0.2">
      <c r="A90" s="285" t="s">
        <v>305</v>
      </c>
      <c r="B90" s="276" t="s">
        <v>404</v>
      </c>
      <c r="C90" s="161">
        <f>C66+C89</f>
        <v>311306</v>
      </c>
      <c r="D90" s="161">
        <f t="shared" ref="D90:E90" si="17">D66+D89</f>
        <v>426407</v>
      </c>
      <c r="E90" s="161">
        <f t="shared" si="17"/>
        <v>462197</v>
      </c>
      <c r="F90" s="346"/>
      <c r="G90" s="295" t="s">
        <v>559</v>
      </c>
    </row>
    <row r="91" spans="1:7" x14ac:dyDescent="0.2">
      <c r="A91" s="250"/>
      <c r="B91" s="251"/>
      <c r="C91" s="266"/>
      <c r="D91" s="266"/>
      <c r="E91" s="266"/>
    </row>
    <row r="92" spans="1:7" s="294" customFormat="1" ht="16.5" customHeight="1" thickBot="1" x14ac:dyDescent="0.25">
      <c r="A92" s="252"/>
      <c r="B92" s="253"/>
      <c r="C92" s="267"/>
      <c r="D92" s="267"/>
      <c r="E92" s="267"/>
      <c r="F92" s="345"/>
    </row>
    <row r="93" spans="1:7" s="102" customFormat="1" ht="12" customHeight="1" thickBot="1" x14ac:dyDescent="0.25">
      <c r="A93" s="554" t="s">
        <v>42</v>
      </c>
      <c r="B93" s="555"/>
      <c r="C93" s="555"/>
      <c r="D93" s="555"/>
      <c r="E93" s="556"/>
      <c r="F93" s="347" t="s">
        <v>450</v>
      </c>
    </row>
    <row r="94" spans="1:7" ht="12" customHeight="1" thickBot="1" x14ac:dyDescent="0.25">
      <c r="A94" s="273" t="s">
        <v>5</v>
      </c>
      <c r="B94" s="128" t="s">
        <v>313</v>
      </c>
      <c r="C94" s="257">
        <f>SUM(C95:C99)</f>
        <v>137636</v>
      </c>
      <c r="D94" s="257">
        <f t="shared" ref="D94:E94" si="18">SUM(D95:D99)</f>
        <v>226784</v>
      </c>
      <c r="E94" s="257">
        <f t="shared" si="18"/>
        <v>209162</v>
      </c>
      <c r="F94" s="347" t="s">
        <v>451</v>
      </c>
    </row>
    <row r="95" spans="1:7" ht="12" customHeight="1" x14ac:dyDescent="0.2">
      <c r="A95" s="286" t="s">
        <v>64</v>
      </c>
      <c r="B95" s="114" t="s">
        <v>34</v>
      </c>
      <c r="C95" s="258">
        <v>31253</v>
      </c>
      <c r="D95" s="258">
        <v>76368</v>
      </c>
      <c r="E95" s="258">
        <v>73649</v>
      </c>
      <c r="F95" s="347" t="s">
        <v>452</v>
      </c>
    </row>
    <row r="96" spans="1:7" ht="12" customHeight="1" x14ac:dyDescent="0.2">
      <c r="A96" s="279" t="s">
        <v>65</v>
      </c>
      <c r="B96" s="112" t="s">
        <v>120</v>
      </c>
      <c r="C96" s="259">
        <v>8195</v>
      </c>
      <c r="D96" s="259">
        <v>14639</v>
      </c>
      <c r="E96" s="259">
        <v>14550</v>
      </c>
      <c r="F96" s="347" t="s">
        <v>453</v>
      </c>
    </row>
    <row r="97" spans="1:6" ht="12" customHeight="1" x14ac:dyDescent="0.2">
      <c r="A97" s="279" t="s">
        <v>66</v>
      </c>
      <c r="B97" s="112" t="s">
        <v>91</v>
      </c>
      <c r="C97" s="261">
        <v>36174</v>
      </c>
      <c r="D97" s="261">
        <v>66121</v>
      </c>
      <c r="E97" s="261">
        <v>54634</v>
      </c>
      <c r="F97" s="347" t="s">
        <v>454</v>
      </c>
    </row>
    <row r="98" spans="1:6" ht="12" customHeight="1" x14ac:dyDescent="0.2">
      <c r="A98" s="279" t="s">
        <v>67</v>
      </c>
      <c r="B98" s="115" t="s">
        <v>121</v>
      </c>
      <c r="C98" s="261">
        <v>8100</v>
      </c>
      <c r="D98" s="261">
        <v>9291</v>
      </c>
      <c r="E98" s="261">
        <v>6152</v>
      </c>
      <c r="F98" s="347" t="s">
        <v>455</v>
      </c>
    </row>
    <row r="99" spans="1:6" ht="12" customHeight="1" x14ac:dyDescent="0.2">
      <c r="A99" s="279" t="s">
        <v>76</v>
      </c>
      <c r="B99" s="123" t="s">
        <v>122</v>
      </c>
      <c r="C99" s="261">
        <v>53914</v>
      </c>
      <c r="D99" s="261">
        <v>60365</v>
      </c>
      <c r="E99" s="261">
        <v>60177</v>
      </c>
      <c r="F99" s="347" t="s">
        <v>456</v>
      </c>
    </row>
    <row r="100" spans="1:6" ht="12" customHeight="1" x14ac:dyDescent="0.2">
      <c r="A100" s="279" t="s">
        <v>68</v>
      </c>
      <c r="B100" s="112" t="s">
        <v>552</v>
      </c>
      <c r="C100" s="261">
        <v>0</v>
      </c>
      <c r="D100" s="261">
        <v>4262</v>
      </c>
      <c r="E100" s="261">
        <v>4262</v>
      </c>
      <c r="F100" s="347" t="s">
        <v>457</v>
      </c>
    </row>
    <row r="101" spans="1:6" ht="12" customHeight="1" x14ac:dyDescent="0.2">
      <c r="A101" s="279" t="s">
        <v>69</v>
      </c>
      <c r="B101" s="135" t="s">
        <v>315</v>
      </c>
      <c r="C101" s="261">
        <v>0</v>
      </c>
      <c r="D101" s="261">
        <v>0</v>
      </c>
      <c r="E101" s="261">
        <v>0</v>
      </c>
      <c r="F101" s="347" t="s">
        <v>458</v>
      </c>
    </row>
    <row r="102" spans="1:6" ht="12" customHeight="1" x14ac:dyDescent="0.2">
      <c r="A102" s="279" t="s">
        <v>77</v>
      </c>
      <c r="B102" s="136" t="s">
        <v>316</v>
      </c>
      <c r="C102" s="261">
        <v>0</v>
      </c>
      <c r="D102" s="261">
        <v>0</v>
      </c>
      <c r="E102" s="261">
        <v>0</v>
      </c>
      <c r="F102" s="347" t="s">
        <v>459</v>
      </c>
    </row>
    <row r="103" spans="1:6" ht="12" customHeight="1" x14ac:dyDescent="0.2">
      <c r="A103" s="279" t="s">
        <v>78</v>
      </c>
      <c r="B103" s="136" t="s">
        <v>317</v>
      </c>
      <c r="C103" s="261"/>
      <c r="D103" s="261">
        <v>0</v>
      </c>
      <c r="E103" s="261">
        <v>0</v>
      </c>
      <c r="F103" s="347" t="s">
        <v>460</v>
      </c>
    </row>
    <row r="104" spans="1:6" ht="12" customHeight="1" x14ac:dyDescent="0.2">
      <c r="A104" s="279" t="s">
        <v>79</v>
      </c>
      <c r="B104" s="135" t="s">
        <v>318</v>
      </c>
      <c r="C104" s="261">
        <v>47416</v>
      </c>
      <c r="D104" s="261">
        <v>48273</v>
      </c>
      <c r="E104" s="261">
        <v>48260</v>
      </c>
      <c r="F104" s="347" t="s">
        <v>461</v>
      </c>
    </row>
    <row r="105" spans="1:6" ht="12" customHeight="1" x14ac:dyDescent="0.2">
      <c r="A105" s="279" t="s">
        <v>80</v>
      </c>
      <c r="B105" s="135" t="s">
        <v>319</v>
      </c>
      <c r="C105" s="261">
        <v>0</v>
      </c>
      <c r="D105" s="261">
        <v>0</v>
      </c>
      <c r="E105" s="261">
        <v>0</v>
      </c>
      <c r="F105" s="347" t="s">
        <v>462</v>
      </c>
    </row>
    <row r="106" spans="1:6" ht="12" customHeight="1" x14ac:dyDescent="0.2">
      <c r="A106" s="279" t="s">
        <v>82</v>
      </c>
      <c r="B106" s="136" t="s">
        <v>320</v>
      </c>
      <c r="C106" s="261">
        <v>1800</v>
      </c>
      <c r="D106" s="261">
        <v>2660</v>
      </c>
      <c r="E106" s="261">
        <v>2554</v>
      </c>
      <c r="F106" s="347" t="s">
        <v>463</v>
      </c>
    </row>
    <row r="107" spans="1:6" ht="12" customHeight="1" x14ac:dyDescent="0.2">
      <c r="A107" s="287" t="s">
        <v>123</v>
      </c>
      <c r="B107" s="137" t="s">
        <v>321</v>
      </c>
      <c r="C107" s="261">
        <v>0</v>
      </c>
      <c r="D107" s="261">
        <v>0</v>
      </c>
      <c r="E107" s="261">
        <v>0</v>
      </c>
      <c r="F107" s="347" t="s">
        <v>464</v>
      </c>
    </row>
    <row r="108" spans="1:6" s="102" customFormat="1" ht="12" customHeight="1" x14ac:dyDescent="0.2">
      <c r="A108" s="279" t="s">
        <v>322</v>
      </c>
      <c r="B108" s="137" t="s">
        <v>323</v>
      </c>
      <c r="C108" s="261">
        <v>0</v>
      </c>
      <c r="D108" s="261">
        <v>0</v>
      </c>
      <c r="E108" s="261">
        <v>0</v>
      </c>
      <c r="F108" s="347" t="s">
        <v>465</v>
      </c>
    </row>
    <row r="109" spans="1:6" ht="12" customHeight="1" thickBot="1" x14ac:dyDescent="0.25">
      <c r="A109" s="288" t="s">
        <v>324</v>
      </c>
      <c r="B109" s="138" t="s">
        <v>325</v>
      </c>
      <c r="C109" s="263">
        <v>4698</v>
      </c>
      <c r="D109" s="263">
        <v>5170</v>
      </c>
      <c r="E109" s="263">
        <v>5102</v>
      </c>
      <c r="F109" s="347" t="s">
        <v>466</v>
      </c>
    </row>
    <row r="110" spans="1:6" ht="12" customHeight="1" thickBot="1" x14ac:dyDescent="0.25">
      <c r="A110" s="129" t="s">
        <v>6</v>
      </c>
      <c r="B110" s="127" t="s">
        <v>326</v>
      </c>
      <c r="C110" s="149">
        <f>SUM(C111:C115)-C112</f>
        <v>95015</v>
      </c>
      <c r="D110" s="149">
        <f t="shared" ref="D110:E110" si="19">SUM(D111:D115)-D112</f>
        <v>128268</v>
      </c>
      <c r="E110" s="149">
        <f t="shared" si="19"/>
        <v>112598</v>
      </c>
      <c r="F110" s="347" t="s">
        <v>467</v>
      </c>
    </row>
    <row r="111" spans="1:6" ht="12" customHeight="1" x14ac:dyDescent="0.2">
      <c r="A111" s="278" t="s">
        <v>70</v>
      </c>
      <c r="B111" s="112" t="s">
        <v>143</v>
      </c>
      <c r="C111" s="260">
        <v>48265</v>
      </c>
      <c r="D111" s="260">
        <v>62347</v>
      </c>
      <c r="E111" s="260">
        <v>61675</v>
      </c>
      <c r="F111" s="347" t="s">
        <v>468</v>
      </c>
    </row>
    <row r="112" spans="1:6" ht="12" customHeight="1" x14ac:dyDescent="0.2">
      <c r="A112" s="278" t="s">
        <v>71</v>
      </c>
      <c r="B112" s="116" t="s">
        <v>327</v>
      </c>
      <c r="C112" s="260"/>
      <c r="D112" s="260"/>
      <c r="E112" s="260"/>
      <c r="F112" s="347" t="s">
        <v>469</v>
      </c>
    </row>
    <row r="113" spans="1:6" ht="12" customHeight="1" x14ac:dyDescent="0.2">
      <c r="A113" s="278" t="s">
        <v>72</v>
      </c>
      <c r="B113" s="116" t="s">
        <v>124</v>
      </c>
      <c r="C113" s="259">
        <v>8000</v>
      </c>
      <c r="D113" s="259">
        <v>27171</v>
      </c>
      <c r="E113" s="259">
        <v>12173</v>
      </c>
      <c r="F113" s="347" t="s">
        <v>470</v>
      </c>
    </row>
    <row r="114" spans="1:6" ht="12" customHeight="1" x14ac:dyDescent="0.2">
      <c r="A114" s="278" t="s">
        <v>73</v>
      </c>
      <c r="B114" s="116" t="s">
        <v>328</v>
      </c>
      <c r="C114" s="139">
        <v>0</v>
      </c>
      <c r="D114" s="139">
        <v>0</v>
      </c>
      <c r="E114" s="139">
        <v>0</v>
      </c>
      <c r="F114" s="347" t="s">
        <v>471</v>
      </c>
    </row>
    <row r="115" spans="1:6" ht="12" customHeight="1" x14ac:dyDescent="0.2">
      <c r="A115" s="278" t="s">
        <v>74</v>
      </c>
      <c r="B115" s="147" t="s">
        <v>146</v>
      </c>
      <c r="C115" s="139">
        <v>38750</v>
      </c>
      <c r="D115" s="139">
        <v>38750</v>
      </c>
      <c r="E115" s="139">
        <v>38750</v>
      </c>
      <c r="F115" s="347" t="s">
        <v>472</v>
      </c>
    </row>
    <row r="116" spans="1:6" ht="12" customHeight="1" x14ac:dyDescent="0.2">
      <c r="A116" s="278" t="s">
        <v>81</v>
      </c>
      <c r="B116" s="146" t="s">
        <v>329</v>
      </c>
      <c r="C116" s="139">
        <v>0</v>
      </c>
      <c r="D116" s="139">
        <v>0</v>
      </c>
      <c r="E116" s="139">
        <v>0</v>
      </c>
      <c r="F116" s="347" t="s">
        <v>473</v>
      </c>
    </row>
    <row r="117" spans="1:6" ht="12" customHeight="1" x14ac:dyDescent="0.2">
      <c r="A117" s="278" t="s">
        <v>83</v>
      </c>
      <c r="B117" s="162" t="s">
        <v>330</v>
      </c>
      <c r="C117" s="139">
        <v>0</v>
      </c>
      <c r="D117" s="139">
        <v>0</v>
      </c>
      <c r="E117" s="139">
        <v>0</v>
      </c>
      <c r="F117" s="347" t="s">
        <v>474</v>
      </c>
    </row>
    <row r="118" spans="1:6" ht="12" customHeight="1" x14ac:dyDescent="0.2">
      <c r="A118" s="278" t="s">
        <v>125</v>
      </c>
      <c r="B118" s="136" t="s">
        <v>317</v>
      </c>
      <c r="C118" s="139">
        <v>38750</v>
      </c>
      <c r="D118" s="139">
        <v>38750</v>
      </c>
      <c r="E118" s="139">
        <v>38750</v>
      </c>
      <c r="F118" s="347" t="s">
        <v>475</v>
      </c>
    </row>
    <row r="119" spans="1:6" ht="12" customHeight="1" x14ac:dyDescent="0.2">
      <c r="A119" s="278" t="s">
        <v>126</v>
      </c>
      <c r="B119" s="136" t="s">
        <v>331</v>
      </c>
      <c r="C119" s="139">
        <v>0</v>
      </c>
      <c r="D119" s="139"/>
      <c r="E119" s="139"/>
      <c r="F119" s="347" t="s">
        <v>476</v>
      </c>
    </row>
    <row r="120" spans="1:6" ht="12" customHeight="1" x14ac:dyDescent="0.2">
      <c r="A120" s="278" t="s">
        <v>127</v>
      </c>
      <c r="B120" s="136" t="s">
        <v>332</v>
      </c>
      <c r="C120" s="139">
        <v>0</v>
      </c>
      <c r="D120" s="139">
        <v>0</v>
      </c>
      <c r="E120" s="139">
        <v>0</v>
      </c>
      <c r="F120" s="347" t="s">
        <v>477</v>
      </c>
    </row>
    <row r="121" spans="1:6" ht="12" customHeight="1" x14ac:dyDescent="0.2">
      <c r="A121" s="278" t="s">
        <v>333</v>
      </c>
      <c r="B121" s="136" t="s">
        <v>320</v>
      </c>
      <c r="C121" s="139">
        <v>0</v>
      </c>
      <c r="D121" s="139"/>
      <c r="E121" s="139"/>
      <c r="F121" s="347" t="s">
        <v>478</v>
      </c>
    </row>
    <row r="122" spans="1:6" ht="12" customHeight="1" x14ac:dyDescent="0.2">
      <c r="A122" s="278" t="s">
        <v>334</v>
      </c>
      <c r="B122" s="136" t="s">
        <v>335</v>
      </c>
      <c r="C122" s="139"/>
      <c r="D122" s="139"/>
      <c r="E122" s="139">
        <v>0</v>
      </c>
      <c r="F122" s="347" t="s">
        <v>479</v>
      </c>
    </row>
    <row r="123" spans="1:6" ht="12" customHeight="1" thickBot="1" x14ac:dyDescent="0.25">
      <c r="A123" s="287" t="s">
        <v>336</v>
      </c>
      <c r="B123" s="136" t="s">
        <v>337</v>
      </c>
      <c r="C123" s="141">
        <v>0</v>
      </c>
      <c r="D123" s="141">
        <v>0</v>
      </c>
      <c r="E123" s="141">
        <v>0</v>
      </c>
      <c r="F123" s="347" t="s">
        <v>480</v>
      </c>
    </row>
    <row r="124" spans="1:6" ht="12" customHeight="1" thickBot="1" x14ac:dyDescent="0.25">
      <c r="A124" s="129" t="s">
        <v>7</v>
      </c>
      <c r="B124" s="132" t="s">
        <v>338</v>
      </c>
      <c r="C124" s="149">
        <f>SUM(C125:C126)</f>
        <v>21421</v>
      </c>
      <c r="D124" s="149">
        <f t="shared" ref="D124:E124" si="20">SUM(D125:D126)</f>
        <v>13622</v>
      </c>
      <c r="E124" s="149">
        <f t="shared" si="20"/>
        <v>0</v>
      </c>
      <c r="F124" s="347" t="s">
        <v>481</v>
      </c>
    </row>
    <row r="125" spans="1:6" ht="12" customHeight="1" x14ac:dyDescent="0.2">
      <c r="A125" s="278" t="s">
        <v>53</v>
      </c>
      <c r="B125" s="113" t="s">
        <v>44</v>
      </c>
      <c r="C125" s="260">
        <v>21421</v>
      </c>
      <c r="D125" s="260">
        <v>13622</v>
      </c>
      <c r="E125" s="260">
        <v>0</v>
      </c>
      <c r="F125" s="347" t="s">
        <v>482</v>
      </c>
    </row>
    <row r="126" spans="1:6" ht="12" customHeight="1" thickBot="1" x14ac:dyDescent="0.25">
      <c r="A126" s="280" t="s">
        <v>54</v>
      </c>
      <c r="B126" s="116" t="s">
        <v>45</v>
      </c>
      <c r="C126" s="261">
        <v>0</v>
      </c>
      <c r="D126" s="261">
        <v>0</v>
      </c>
      <c r="E126" s="261">
        <v>0</v>
      </c>
      <c r="F126" s="347" t="s">
        <v>483</v>
      </c>
    </row>
    <row r="127" spans="1:6" ht="12" customHeight="1" thickBot="1" x14ac:dyDescent="0.25">
      <c r="A127" s="129" t="s">
        <v>8</v>
      </c>
      <c r="B127" s="132" t="s">
        <v>339</v>
      </c>
      <c r="C127" s="149">
        <f>C94+C110+C124</f>
        <v>254072</v>
      </c>
      <c r="D127" s="149">
        <f t="shared" ref="D127:E127" si="21">D94+D110+D124</f>
        <v>368674</v>
      </c>
      <c r="E127" s="149">
        <f t="shared" si="21"/>
        <v>321760</v>
      </c>
      <c r="F127" s="347" t="s">
        <v>484</v>
      </c>
    </row>
    <row r="128" spans="1:6" ht="12" customHeight="1" thickBot="1" x14ac:dyDescent="0.25">
      <c r="A128" s="129" t="s">
        <v>9</v>
      </c>
      <c r="B128" s="132" t="s">
        <v>406</v>
      </c>
      <c r="C128" s="149">
        <f>SUM(C129:C131)</f>
        <v>0</v>
      </c>
      <c r="D128" s="149">
        <f t="shared" ref="D128:E128" si="22">SUM(D129:D131)</f>
        <v>0</v>
      </c>
      <c r="E128" s="149">
        <f t="shared" si="22"/>
        <v>0</v>
      </c>
      <c r="F128" s="347" t="s">
        <v>485</v>
      </c>
    </row>
    <row r="129" spans="1:11" ht="12" customHeight="1" x14ac:dyDescent="0.2">
      <c r="A129" s="278" t="s">
        <v>57</v>
      </c>
      <c r="B129" s="113" t="s">
        <v>341</v>
      </c>
      <c r="C129" s="139"/>
      <c r="D129" s="139">
        <v>0</v>
      </c>
      <c r="E129" s="139">
        <v>0</v>
      </c>
      <c r="F129" s="347" t="s">
        <v>486</v>
      </c>
    </row>
    <row r="130" spans="1:11" ht="12" customHeight="1" x14ac:dyDescent="0.2">
      <c r="A130" s="278" t="s">
        <v>58</v>
      </c>
      <c r="B130" s="113" t="s">
        <v>342</v>
      </c>
      <c r="C130" s="139">
        <v>0</v>
      </c>
      <c r="D130" s="139">
        <v>0</v>
      </c>
      <c r="E130" s="139">
        <v>0</v>
      </c>
      <c r="F130" s="347" t="s">
        <v>487</v>
      </c>
    </row>
    <row r="131" spans="1:11" ht="12" customHeight="1" thickBot="1" x14ac:dyDescent="0.25">
      <c r="A131" s="287" t="s">
        <v>59</v>
      </c>
      <c r="B131" s="111" t="s">
        <v>343</v>
      </c>
      <c r="C131" s="139">
        <v>0</v>
      </c>
      <c r="D131" s="139"/>
      <c r="E131" s="139"/>
      <c r="F131" s="347" t="s">
        <v>488</v>
      </c>
    </row>
    <row r="132" spans="1:11" ht="12" customHeight="1" thickBot="1" x14ac:dyDescent="0.25">
      <c r="A132" s="129" t="s">
        <v>10</v>
      </c>
      <c r="B132" s="132" t="s">
        <v>344</v>
      </c>
      <c r="C132" s="149">
        <f>SUM(C133:C136)</f>
        <v>0</v>
      </c>
      <c r="D132" s="149">
        <f t="shared" ref="D132:E132" si="23">SUM(D133:D136)</f>
        <v>0</v>
      </c>
      <c r="E132" s="149">
        <f t="shared" si="23"/>
        <v>0</v>
      </c>
      <c r="F132" s="347" t="s">
        <v>489</v>
      </c>
    </row>
    <row r="133" spans="1:11" ht="12" customHeight="1" x14ac:dyDescent="0.2">
      <c r="A133" s="278" t="s">
        <v>60</v>
      </c>
      <c r="B133" s="113" t="s">
        <v>345</v>
      </c>
      <c r="C133" s="139">
        <v>0</v>
      </c>
      <c r="D133" s="139">
        <v>0</v>
      </c>
      <c r="E133" s="139">
        <v>0</v>
      </c>
      <c r="F133" s="347" t="s">
        <v>490</v>
      </c>
    </row>
    <row r="134" spans="1:11" ht="12" customHeight="1" x14ac:dyDescent="0.2">
      <c r="A134" s="278" t="s">
        <v>61</v>
      </c>
      <c r="B134" s="113" t="s">
        <v>346</v>
      </c>
      <c r="C134" s="139">
        <v>0</v>
      </c>
      <c r="D134" s="139">
        <v>0</v>
      </c>
      <c r="E134" s="139">
        <v>0</v>
      </c>
      <c r="F134" s="347" t="s">
        <v>491</v>
      </c>
    </row>
    <row r="135" spans="1:11" s="102" customFormat="1" ht="12" customHeight="1" x14ac:dyDescent="0.2">
      <c r="A135" s="278" t="s">
        <v>241</v>
      </c>
      <c r="B135" s="113" t="s">
        <v>347</v>
      </c>
      <c r="C135" s="139">
        <v>0</v>
      </c>
      <c r="D135" s="139">
        <v>0</v>
      </c>
      <c r="E135" s="139">
        <v>0</v>
      </c>
      <c r="F135" s="347" t="s">
        <v>492</v>
      </c>
    </row>
    <row r="136" spans="1:11" ht="13.5" thickBot="1" x14ac:dyDescent="0.25">
      <c r="A136" s="287" t="s">
        <v>243</v>
      </c>
      <c r="B136" s="111" t="s">
        <v>348</v>
      </c>
      <c r="C136" s="139">
        <v>0</v>
      </c>
      <c r="D136" s="139">
        <v>0</v>
      </c>
      <c r="E136" s="139">
        <v>0</v>
      </c>
      <c r="F136" s="347" t="s">
        <v>493</v>
      </c>
      <c r="K136" s="241"/>
    </row>
    <row r="137" spans="1:11" ht="13.5" thickBot="1" x14ac:dyDescent="0.25">
      <c r="A137" s="129" t="s">
        <v>11</v>
      </c>
      <c r="B137" s="132" t="s">
        <v>434</v>
      </c>
      <c r="C137" s="262">
        <f>SUM(C138:C142)</f>
        <v>57234</v>
      </c>
      <c r="D137" s="262">
        <f t="shared" ref="D137:E137" si="24">SUM(D138:D142)</f>
        <v>57733</v>
      </c>
      <c r="E137" s="262">
        <f t="shared" si="24"/>
        <v>125339</v>
      </c>
      <c r="F137" s="347" t="s">
        <v>494</v>
      </c>
    </row>
    <row r="138" spans="1:11" ht="12" customHeight="1" x14ac:dyDescent="0.2">
      <c r="A138" s="278" t="s">
        <v>62</v>
      </c>
      <c r="B138" s="113" t="s">
        <v>350</v>
      </c>
      <c r="C138" s="139">
        <v>0</v>
      </c>
      <c r="D138" s="139">
        <v>0</v>
      </c>
      <c r="E138" s="139">
        <v>0</v>
      </c>
      <c r="F138" s="347" t="s">
        <v>495</v>
      </c>
    </row>
    <row r="139" spans="1:11" s="102" customFormat="1" ht="12" customHeight="1" x14ac:dyDescent="0.2">
      <c r="A139" s="278" t="s">
        <v>63</v>
      </c>
      <c r="B139" s="113" t="s">
        <v>351</v>
      </c>
      <c r="C139" s="139">
        <v>3170</v>
      </c>
      <c r="D139" s="139">
        <v>3170</v>
      </c>
      <c r="E139" s="139">
        <v>3170</v>
      </c>
      <c r="F139" s="347" t="s">
        <v>496</v>
      </c>
    </row>
    <row r="140" spans="1:11" s="102" customFormat="1" ht="12" customHeight="1" x14ac:dyDescent="0.2">
      <c r="A140" s="278" t="s">
        <v>250</v>
      </c>
      <c r="B140" s="113" t="s">
        <v>433</v>
      </c>
      <c r="C140" s="139">
        <v>54064</v>
      </c>
      <c r="D140" s="139">
        <v>54563</v>
      </c>
      <c r="E140" s="139">
        <v>52012</v>
      </c>
      <c r="F140" s="347" t="s">
        <v>497</v>
      </c>
    </row>
    <row r="141" spans="1:11" s="102" customFormat="1" ht="12" customHeight="1" x14ac:dyDescent="0.2">
      <c r="A141" s="278" t="s">
        <v>252</v>
      </c>
      <c r="B141" s="113" t="s">
        <v>352</v>
      </c>
      <c r="C141" s="139">
        <v>0</v>
      </c>
      <c r="D141" s="139"/>
      <c r="E141" s="139">
        <v>70157</v>
      </c>
      <c r="F141" s="347" t="s">
        <v>498</v>
      </c>
    </row>
    <row r="142" spans="1:11" s="102" customFormat="1" ht="12" customHeight="1" thickBot="1" x14ac:dyDescent="0.25">
      <c r="A142" s="287" t="s">
        <v>432</v>
      </c>
      <c r="B142" s="111" t="s">
        <v>353</v>
      </c>
      <c r="C142" s="139">
        <v>0</v>
      </c>
      <c r="D142" s="139">
        <v>0</v>
      </c>
      <c r="E142" s="139">
        <v>0</v>
      </c>
      <c r="F142" s="347" t="s">
        <v>499</v>
      </c>
    </row>
    <row r="143" spans="1:11" s="102" customFormat="1" ht="12" customHeight="1" thickBot="1" x14ac:dyDescent="0.25">
      <c r="A143" s="129" t="s">
        <v>12</v>
      </c>
      <c r="B143" s="132" t="s">
        <v>407</v>
      </c>
      <c r="C143" s="264">
        <f>SUM(C144:C147)</f>
        <v>0</v>
      </c>
      <c r="D143" s="264">
        <f t="shared" ref="D143:E143" si="25">SUM(D144:D147)</f>
        <v>0</v>
      </c>
      <c r="E143" s="264">
        <f t="shared" si="25"/>
        <v>0</v>
      </c>
      <c r="F143" s="347" t="s">
        <v>500</v>
      </c>
    </row>
    <row r="144" spans="1:11" s="102" customFormat="1" ht="12" customHeight="1" x14ac:dyDescent="0.2">
      <c r="A144" s="278" t="s">
        <v>118</v>
      </c>
      <c r="B144" s="113" t="s">
        <v>355</v>
      </c>
      <c r="C144" s="139">
        <v>0</v>
      </c>
      <c r="D144" s="139">
        <v>0</v>
      </c>
      <c r="E144" s="139">
        <v>0</v>
      </c>
      <c r="F144" s="347" t="s">
        <v>501</v>
      </c>
    </row>
    <row r="145" spans="1:6" s="102" customFormat="1" ht="12" customHeight="1" x14ac:dyDescent="0.2">
      <c r="A145" s="278" t="s">
        <v>119</v>
      </c>
      <c r="B145" s="113" t="s">
        <v>356</v>
      </c>
      <c r="C145" s="139">
        <v>0</v>
      </c>
      <c r="D145" s="139">
        <v>0</v>
      </c>
      <c r="E145" s="139">
        <v>0</v>
      </c>
      <c r="F145" s="347" t="s">
        <v>502</v>
      </c>
    </row>
    <row r="146" spans="1:6" ht="12.75" customHeight="1" x14ac:dyDescent="0.2">
      <c r="A146" s="278" t="s">
        <v>145</v>
      </c>
      <c r="B146" s="113" t="s">
        <v>357</v>
      </c>
      <c r="C146" s="139">
        <v>0</v>
      </c>
      <c r="D146" s="139">
        <v>0</v>
      </c>
      <c r="E146" s="139">
        <v>0</v>
      </c>
      <c r="F146" s="347" t="s">
        <v>503</v>
      </c>
    </row>
    <row r="147" spans="1:6" ht="12" customHeight="1" thickBot="1" x14ac:dyDescent="0.25">
      <c r="A147" s="278" t="s">
        <v>258</v>
      </c>
      <c r="B147" s="113" t="s">
        <v>358</v>
      </c>
      <c r="C147" s="139">
        <v>0</v>
      </c>
      <c r="D147" s="139">
        <v>0</v>
      </c>
      <c r="E147" s="139">
        <v>0</v>
      </c>
      <c r="F147" s="347" t="s">
        <v>504</v>
      </c>
    </row>
    <row r="148" spans="1:6" ht="15" customHeight="1" thickBot="1" x14ac:dyDescent="0.25">
      <c r="A148" s="129" t="s">
        <v>13</v>
      </c>
      <c r="B148" s="132" t="s">
        <v>359</v>
      </c>
      <c r="C148" s="277">
        <f>C128+C132+C137+C143</f>
        <v>57234</v>
      </c>
      <c r="D148" s="277">
        <f t="shared" ref="D148:E148" si="26">D128+D132+D137+D143</f>
        <v>57733</v>
      </c>
      <c r="E148" s="277">
        <f t="shared" si="26"/>
        <v>125339</v>
      </c>
      <c r="F148" s="347" t="s">
        <v>505</v>
      </c>
    </row>
    <row r="149" spans="1:6" ht="15" customHeight="1" thickBot="1" x14ac:dyDescent="0.25">
      <c r="A149" s="289" t="s">
        <v>14</v>
      </c>
      <c r="B149" s="151" t="s">
        <v>360</v>
      </c>
      <c r="C149" s="277">
        <f>C127+C148</f>
        <v>311306</v>
      </c>
      <c r="D149" s="277">
        <f t="shared" ref="D149:E149" si="27">D127+D148</f>
        <v>426407</v>
      </c>
      <c r="E149" s="277">
        <f t="shared" si="27"/>
        <v>447099</v>
      </c>
      <c r="F149" s="347"/>
    </row>
    <row r="150" spans="1:6" ht="15" customHeight="1" thickBot="1" x14ac:dyDescent="0.25">
      <c r="F150" s="347"/>
    </row>
    <row r="151" spans="1:6" ht="13.5" thickBot="1" x14ac:dyDescent="0.25">
      <c r="A151" s="254" t="s">
        <v>435</v>
      </c>
      <c r="B151" s="255"/>
      <c r="C151" s="82">
        <v>43</v>
      </c>
      <c r="D151" s="83">
        <v>52</v>
      </c>
      <c r="E151" s="80">
        <v>52</v>
      </c>
    </row>
    <row r="152" spans="1:6" ht="14.25" customHeight="1" thickBot="1" x14ac:dyDescent="0.25">
      <c r="A152" s="254" t="s">
        <v>136</v>
      </c>
      <c r="B152" s="255"/>
      <c r="C152" s="82">
        <v>32</v>
      </c>
      <c r="D152" s="83">
        <v>36</v>
      </c>
      <c r="E152" s="80">
        <v>36</v>
      </c>
    </row>
  </sheetData>
  <mergeCells count="6">
    <mergeCell ref="A93:E93"/>
    <mergeCell ref="D1:E1"/>
    <mergeCell ref="B5:D5"/>
    <mergeCell ref="B4:D4"/>
    <mergeCell ref="A9:E9"/>
    <mergeCell ref="A2:E2"/>
  </mergeCells>
  <phoneticPr fontId="0" type="noConversion"/>
  <printOptions horizontalCentered="1"/>
  <pageMargins left="0.78740157480314965" right="0.78740157480314965" top="0.78740157480314965" bottom="0.39370078740157483" header="0.78740157480314965" footer="0.78740157480314965"/>
  <pageSetup paperSize="9" scale="65" orientation="portrait" verticalDpi="300" r:id="rId1"/>
  <headerFooter alignWithMargins="0"/>
  <rowBreaks count="1" manualBreakCount="1">
    <brk id="90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148"/>
  <sheetViews>
    <sheetView view="pageBreakPreview" topLeftCell="A4" zoomScale="115" zoomScaleSheetLayoutView="115" workbookViewId="0">
      <selection activeCell="B6" sqref="B6"/>
    </sheetView>
  </sheetViews>
  <sheetFormatPr defaultRowHeight="12.75" x14ac:dyDescent="0.2"/>
  <cols>
    <col min="1" max="1" width="16" style="310" customWidth="1"/>
    <col min="2" max="2" width="59.33203125" style="16" customWidth="1"/>
    <col min="3" max="5" width="15.83203125" style="16" customWidth="1"/>
    <col min="6" max="6" width="0" style="339" hidden="1" customWidth="1"/>
    <col min="7" max="16384" width="9.33203125" style="16"/>
  </cols>
  <sheetData>
    <row r="1" spans="1:9" x14ac:dyDescent="0.2">
      <c r="D1" s="557" t="s">
        <v>547</v>
      </c>
      <c r="E1" s="557"/>
    </row>
    <row r="2" spans="1:9" ht="15.75" customHeight="1" x14ac:dyDescent="0.2">
      <c r="A2" s="521" t="s">
        <v>558</v>
      </c>
      <c r="B2" s="521"/>
      <c r="C2" s="521"/>
      <c r="D2" s="521"/>
      <c r="E2" s="521"/>
      <c r="F2" s="358"/>
      <c r="G2" s="358"/>
      <c r="H2" s="358"/>
      <c r="I2" s="358"/>
    </row>
    <row r="3" spans="1:9" s="245" customFormat="1" ht="21" customHeight="1" thickBot="1" x14ac:dyDescent="0.25">
      <c r="A3" s="244"/>
      <c r="B3" s="246"/>
      <c r="C3" s="291"/>
      <c r="D3" s="291"/>
      <c r="E3" s="333"/>
      <c r="F3" s="342"/>
    </row>
    <row r="4" spans="1:9" s="292" customFormat="1" ht="25.5" customHeight="1" x14ac:dyDescent="0.2">
      <c r="A4" s="272" t="s">
        <v>134</v>
      </c>
      <c r="B4" s="561" t="s">
        <v>532</v>
      </c>
      <c r="C4" s="562"/>
      <c r="D4" s="563"/>
      <c r="E4" s="314" t="s">
        <v>46</v>
      </c>
      <c r="F4" s="343"/>
    </row>
    <row r="5" spans="1:9" s="292" customFormat="1" ht="24.75" thickBot="1" x14ac:dyDescent="0.25">
      <c r="A5" s="290" t="s">
        <v>408</v>
      </c>
      <c r="B5" s="558" t="s">
        <v>642</v>
      </c>
      <c r="C5" s="564"/>
      <c r="D5" s="565"/>
      <c r="E5" s="315" t="s">
        <v>38</v>
      </c>
      <c r="F5" s="343"/>
    </row>
    <row r="6" spans="1:9" s="293" customFormat="1" ht="15.95" customHeight="1" thickBot="1" x14ac:dyDescent="0.3">
      <c r="A6" s="247"/>
      <c r="B6" s="247"/>
      <c r="C6" s="248"/>
      <c r="D6" s="248"/>
      <c r="E6" s="248" t="s">
        <v>39</v>
      </c>
      <c r="F6" s="344"/>
    </row>
    <row r="7" spans="1:9" ht="24.75" thickBot="1" x14ac:dyDescent="0.25">
      <c r="A7" s="103" t="s">
        <v>135</v>
      </c>
      <c r="B7" s="104" t="s">
        <v>40</v>
      </c>
      <c r="C7" s="70" t="s">
        <v>165</v>
      </c>
      <c r="D7" s="70" t="s">
        <v>169</v>
      </c>
      <c r="E7" s="249" t="s">
        <v>170</v>
      </c>
    </row>
    <row r="8" spans="1:9" s="294" customFormat="1" ht="12.95" customHeight="1" thickBot="1" x14ac:dyDescent="0.25">
      <c r="A8" s="242" t="s">
        <v>307</v>
      </c>
      <c r="B8" s="243" t="s">
        <v>308</v>
      </c>
      <c r="C8" s="243" t="s">
        <v>309</v>
      </c>
      <c r="D8" s="81" t="s">
        <v>310</v>
      </c>
      <c r="E8" s="79" t="s">
        <v>311</v>
      </c>
      <c r="F8" s="345"/>
    </row>
    <row r="9" spans="1:9" s="294" customFormat="1" ht="15.95" customHeight="1" thickBot="1" x14ac:dyDescent="0.25">
      <c r="A9" s="554" t="s">
        <v>41</v>
      </c>
      <c r="B9" s="555"/>
      <c r="C9" s="555"/>
      <c r="D9" s="555"/>
      <c r="E9" s="556"/>
      <c r="F9" s="345"/>
    </row>
    <row r="10" spans="1:9" s="268" customFormat="1" ht="12" customHeight="1" thickBot="1" x14ac:dyDescent="0.25">
      <c r="A10" s="242" t="s">
        <v>5</v>
      </c>
      <c r="B10" s="306" t="s">
        <v>409</v>
      </c>
      <c r="C10" s="189">
        <f>SUM(C11:C20)</f>
        <v>0</v>
      </c>
      <c r="D10" s="189">
        <f t="shared" ref="D10:E10" si="0">SUM(D11:D20)</f>
        <v>82</v>
      </c>
      <c r="E10" s="189">
        <f t="shared" si="0"/>
        <v>82</v>
      </c>
      <c r="F10" s="345" t="s">
        <v>450</v>
      </c>
    </row>
    <row r="11" spans="1:9" s="268" customFormat="1" ht="12" customHeight="1" x14ac:dyDescent="0.2">
      <c r="A11" s="316" t="s">
        <v>64</v>
      </c>
      <c r="B11" s="114" t="s">
        <v>226</v>
      </c>
      <c r="C11" s="75">
        <v>0</v>
      </c>
      <c r="D11" s="75">
        <v>0</v>
      </c>
      <c r="E11" s="301">
        <v>0</v>
      </c>
      <c r="F11" s="345" t="s">
        <v>451</v>
      </c>
    </row>
    <row r="12" spans="1:9" s="268" customFormat="1" ht="12" customHeight="1" x14ac:dyDescent="0.2">
      <c r="A12" s="317" t="s">
        <v>65</v>
      </c>
      <c r="B12" s="112" t="s">
        <v>227</v>
      </c>
      <c r="C12" s="186"/>
      <c r="D12" s="186">
        <v>80</v>
      </c>
      <c r="E12" s="84">
        <v>80</v>
      </c>
      <c r="F12" s="345" t="s">
        <v>452</v>
      </c>
    </row>
    <row r="13" spans="1:9" s="268" customFormat="1" ht="12" customHeight="1" x14ac:dyDescent="0.2">
      <c r="A13" s="317" t="s">
        <v>66</v>
      </c>
      <c r="B13" s="112" t="s">
        <v>228</v>
      </c>
      <c r="C13" s="186"/>
      <c r="D13" s="186"/>
      <c r="E13" s="84"/>
      <c r="F13" s="345" t="s">
        <v>453</v>
      </c>
    </row>
    <row r="14" spans="1:9" s="268" customFormat="1" ht="12" customHeight="1" x14ac:dyDescent="0.2">
      <c r="A14" s="317" t="s">
        <v>67</v>
      </c>
      <c r="B14" s="112" t="s">
        <v>229</v>
      </c>
      <c r="C14" s="186"/>
      <c r="D14" s="186"/>
      <c r="E14" s="84"/>
      <c r="F14" s="345" t="s">
        <v>454</v>
      </c>
    </row>
    <row r="15" spans="1:9" s="268" customFormat="1" ht="12" customHeight="1" x14ac:dyDescent="0.2">
      <c r="A15" s="317" t="s">
        <v>98</v>
      </c>
      <c r="B15" s="112" t="s">
        <v>230</v>
      </c>
      <c r="C15" s="186"/>
      <c r="D15" s="186"/>
      <c r="E15" s="84"/>
      <c r="F15" s="345" t="s">
        <v>455</v>
      </c>
    </row>
    <row r="16" spans="1:9" s="268" customFormat="1" ht="12" customHeight="1" x14ac:dyDescent="0.2">
      <c r="A16" s="317" t="s">
        <v>68</v>
      </c>
      <c r="B16" s="112" t="s">
        <v>410</v>
      </c>
      <c r="C16" s="186"/>
      <c r="D16" s="186"/>
      <c r="E16" s="84"/>
      <c r="F16" s="345" t="s">
        <v>456</v>
      </c>
    </row>
    <row r="17" spans="1:6" s="295" customFormat="1" ht="12" customHeight="1" x14ac:dyDescent="0.2">
      <c r="A17" s="317" t="s">
        <v>69</v>
      </c>
      <c r="B17" s="111" t="s">
        <v>411</v>
      </c>
      <c r="C17" s="186"/>
      <c r="D17" s="186"/>
      <c r="E17" s="84"/>
      <c r="F17" s="345" t="s">
        <v>457</v>
      </c>
    </row>
    <row r="18" spans="1:6" s="295" customFormat="1" ht="12" customHeight="1" x14ac:dyDescent="0.2">
      <c r="A18" s="317" t="s">
        <v>77</v>
      </c>
      <c r="B18" s="112" t="s">
        <v>233</v>
      </c>
      <c r="C18" s="76">
        <v>0</v>
      </c>
      <c r="D18" s="76">
        <v>1</v>
      </c>
      <c r="E18" s="300">
        <v>1</v>
      </c>
      <c r="F18" s="345" t="s">
        <v>458</v>
      </c>
    </row>
    <row r="19" spans="1:6" s="268" customFormat="1" ht="12" customHeight="1" x14ac:dyDescent="0.2">
      <c r="A19" s="317" t="s">
        <v>78</v>
      </c>
      <c r="B19" s="112" t="s">
        <v>235</v>
      </c>
      <c r="C19" s="186"/>
      <c r="D19" s="186"/>
      <c r="E19" s="84"/>
      <c r="F19" s="345" t="s">
        <v>459</v>
      </c>
    </row>
    <row r="20" spans="1:6" s="295" customFormat="1" ht="12" customHeight="1" thickBot="1" x14ac:dyDescent="0.25">
      <c r="A20" s="317" t="s">
        <v>79</v>
      </c>
      <c r="B20" s="111" t="s">
        <v>237</v>
      </c>
      <c r="C20" s="188"/>
      <c r="D20" s="188">
        <v>1</v>
      </c>
      <c r="E20" s="296">
        <v>1</v>
      </c>
      <c r="F20" s="345" t="s">
        <v>460</v>
      </c>
    </row>
    <row r="21" spans="1:6" s="295" customFormat="1" ht="12" customHeight="1" thickBot="1" x14ac:dyDescent="0.25">
      <c r="A21" s="242" t="s">
        <v>6</v>
      </c>
      <c r="B21" s="306" t="s">
        <v>412</v>
      </c>
      <c r="C21" s="189">
        <f>SUM(C22:C24)</f>
        <v>0</v>
      </c>
      <c r="D21" s="189">
        <f t="shared" ref="D21:E21" si="1">SUM(D22:D24)</f>
        <v>1050</v>
      </c>
      <c r="E21" s="189">
        <f t="shared" si="1"/>
        <v>1050</v>
      </c>
      <c r="F21" s="345" t="s">
        <v>461</v>
      </c>
    </row>
    <row r="22" spans="1:6" s="295" customFormat="1" ht="12" customHeight="1" x14ac:dyDescent="0.2">
      <c r="A22" s="317" t="s">
        <v>70</v>
      </c>
      <c r="B22" s="113" t="s">
        <v>200</v>
      </c>
      <c r="C22" s="186"/>
      <c r="D22" s="186"/>
      <c r="E22" s="84"/>
      <c r="F22" s="345" t="s">
        <v>462</v>
      </c>
    </row>
    <row r="23" spans="1:6" s="295" customFormat="1" ht="12" customHeight="1" x14ac:dyDescent="0.2">
      <c r="A23" s="317" t="s">
        <v>71</v>
      </c>
      <c r="B23" s="112" t="s">
        <v>413</v>
      </c>
      <c r="C23" s="186"/>
      <c r="D23" s="186"/>
      <c r="E23" s="84"/>
      <c r="F23" s="345" t="s">
        <v>463</v>
      </c>
    </row>
    <row r="24" spans="1:6" s="295" customFormat="1" ht="12" customHeight="1" x14ac:dyDescent="0.2">
      <c r="A24" s="317" t="s">
        <v>72</v>
      </c>
      <c r="B24" s="112" t="s">
        <v>414</v>
      </c>
      <c r="C24" s="186"/>
      <c r="D24" s="186">
        <v>1050</v>
      </c>
      <c r="E24" s="84">
        <v>1050</v>
      </c>
      <c r="F24" s="345" t="s">
        <v>464</v>
      </c>
    </row>
    <row r="25" spans="1:6" s="295" customFormat="1" ht="12" customHeight="1" thickBot="1" x14ac:dyDescent="0.25">
      <c r="A25" s="317" t="s">
        <v>73</v>
      </c>
      <c r="B25" s="112" t="s">
        <v>436</v>
      </c>
      <c r="C25" s="186"/>
      <c r="D25" s="186"/>
      <c r="E25" s="84"/>
      <c r="F25" s="345" t="s">
        <v>465</v>
      </c>
    </row>
    <row r="26" spans="1:6" s="295" customFormat="1" ht="12" customHeight="1" thickBot="1" x14ac:dyDescent="0.25">
      <c r="A26" s="305" t="s">
        <v>7</v>
      </c>
      <c r="B26" s="132" t="s">
        <v>111</v>
      </c>
      <c r="C26" s="25"/>
      <c r="D26" s="25"/>
      <c r="E26" s="311"/>
      <c r="F26" s="345" t="s">
        <v>466</v>
      </c>
    </row>
    <row r="27" spans="1:6" s="295" customFormat="1" ht="12" customHeight="1" thickBot="1" x14ac:dyDescent="0.25">
      <c r="A27" s="305" t="s">
        <v>8</v>
      </c>
      <c r="B27" s="132" t="s">
        <v>415</v>
      </c>
      <c r="C27" s="189"/>
      <c r="D27" s="189"/>
      <c r="E27" s="312"/>
      <c r="F27" s="345" t="s">
        <v>467</v>
      </c>
    </row>
    <row r="28" spans="1:6" s="295" customFormat="1" ht="12" customHeight="1" x14ac:dyDescent="0.2">
      <c r="A28" s="318" t="s">
        <v>214</v>
      </c>
      <c r="B28" s="319" t="s">
        <v>413</v>
      </c>
      <c r="C28" s="74"/>
      <c r="D28" s="74"/>
      <c r="E28" s="299"/>
      <c r="F28" s="345" t="s">
        <v>468</v>
      </c>
    </row>
    <row r="29" spans="1:6" s="295" customFormat="1" ht="12" customHeight="1" x14ac:dyDescent="0.2">
      <c r="A29" s="318" t="s">
        <v>219</v>
      </c>
      <c r="B29" s="320" t="s">
        <v>416</v>
      </c>
      <c r="C29" s="190"/>
      <c r="D29" s="190"/>
      <c r="E29" s="298"/>
      <c r="F29" s="345" t="s">
        <v>469</v>
      </c>
    </row>
    <row r="30" spans="1:6" s="295" customFormat="1" ht="12" customHeight="1" thickBot="1" x14ac:dyDescent="0.25">
      <c r="A30" s="317" t="s">
        <v>221</v>
      </c>
      <c r="B30" s="321" t="s">
        <v>437</v>
      </c>
      <c r="C30" s="302">
        <v>0</v>
      </c>
      <c r="D30" s="302">
        <v>0</v>
      </c>
      <c r="E30" s="297">
        <v>0</v>
      </c>
      <c r="F30" s="345" t="s">
        <v>470</v>
      </c>
    </row>
    <row r="31" spans="1:6" s="295" customFormat="1" ht="12" customHeight="1" thickBot="1" x14ac:dyDescent="0.25">
      <c r="A31" s="305" t="s">
        <v>9</v>
      </c>
      <c r="B31" s="132" t="s">
        <v>417</v>
      </c>
      <c r="C31" s="189"/>
      <c r="D31" s="189"/>
      <c r="E31" s="312"/>
      <c r="F31" s="345" t="s">
        <v>471</v>
      </c>
    </row>
    <row r="32" spans="1:6" s="295" customFormat="1" ht="12" customHeight="1" x14ac:dyDescent="0.2">
      <c r="A32" s="318" t="s">
        <v>57</v>
      </c>
      <c r="B32" s="319" t="s">
        <v>239</v>
      </c>
      <c r="C32" s="74"/>
      <c r="D32" s="74"/>
      <c r="E32" s="299"/>
      <c r="F32" s="345" t="s">
        <v>472</v>
      </c>
    </row>
    <row r="33" spans="1:6" s="295" customFormat="1" ht="12" customHeight="1" x14ac:dyDescent="0.2">
      <c r="A33" s="318" t="s">
        <v>58</v>
      </c>
      <c r="B33" s="320" t="s">
        <v>240</v>
      </c>
      <c r="C33" s="190"/>
      <c r="D33" s="190"/>
      <c r="E33" s="298"/>
      <c r="F33" s="345" t="s">
        <v>473</v>
      </c>
    </row>
    <row r="34" spans="1:6" s="295" customFormat="1" ht="12" customHeight="1" thickBot="1" x14ac:dyDescent="0.25">
      <c r="A34" s="317" t="s">
        <v>59</v>
      </c>
      <c r="B34" s="304" t="s">
        <v>242</v>
      </c>
      <c r="C34" s="302"/>
      <c r="D34" s="302"/>
      <c r="E34" s="297"/>
      <c r="F34" s="345" t="s">
        <v>474</v>
      </c>
    </row>
    <row r="35" spans="1:6" s="295" customFormat="1" ht="12" customHeight="1" thickBot="1" x14ac:dyDescent="0.25">
      <c r="A35" s="305" t="s">
        <v>10</v>
      </c>
      <c r="B35" s="132" t="s">
        <v>367</v>
      </c>
      <c r="C35" s="25"/>
      <c r="D35" s="25"/>
      <c r="E35" s="311"/>
      <c r="F35" s="345" t="s">
        <v>475</v>
      </c>
    </row>
    <row r="36" spans="1:6" s="268" customFormat="1" ht="12" customHeight="1" thickBot="1" x14ac:dyDescent="0.25">
      <c r="A36" s="305" t="s">
        <v>11</v>
      </c>
      <c r="B36" s="132" t="s">
        <v>418</v>
      </c>
      <c r="C36" s="25"/>
      <c r="D36" s="25"/>
      <c r="E36" s="311"/>
      <c r="F36" s="345" t="s">
        <v>476</v>
      </c>
    </row>
    <row r="37" spans="1:6" s="268" customFormat="1" ht="12" customHeight="1" thickBot="1" x14ac:dyDescent="0.25">
      <c r="A37" s="242" t="s">
        <v>12</v>
      </c>
      <c r="B37" s="132" t="s">
        <v>438</v>
      </c>
      <c r="C37" s="189">
        <f>C10+C21+C26+C27+C31+C35+C36</f>
        <v>0</v>
      </c>
      <c r="D37" s="189">
        <f t="shared" ref="D37:E37" si="2">D10+D21+D26+D27+D31+D35+D36</f>
        <v>1132</v>
      </c>
      <c r="E37" s="189">
        <f t="shared" si="2"/>
        <v>1132</v>
      </c>
      <c r="F37" s="345" t="s">
        <v>477</v>
      </c>
    </row>
    <row r="38" spans="1:6" s="268" customFormat="1" ht="12" customHeight="1" thickBot="1" x14ac:dyDescent="0.25">
      <c r="A38" s="307" t="s">
        <v>13</v>
      </c>
      <c r="B38" s="132" t="s">
        <v>420</v>
      </c>
      <c r="C38" s="189">
        <f>SUM(C39:C41)</f>
        <v>56544</v>
      </c>
      <c r="D38" s="189">
        <f t="shared" ref="D38:E38" si="3">SUM(D39:D41)</f>
        <v>57043</v>
      </c>
      <c r="E38" s="189">
        <f t="shared" si="3"/>
        <v>54492</v>
      </c>
      <c r="F38" s="345" t="s">
        <v>478</v>
      </c>
    </row>
    <row r="39" spans="1:6" s="268" customFormat="1" ht="12" customHeight="1" x14ac:dyDescent="0.2">
      <c r="A39" s="318" t="s">
        <v>421</v>
      </c>
      <c r="B39" s="319" t="s">
        <v>152</v>
      </c>
      <c r="C39" s="74">
        <v>2480</v>
      </c>
      <c r="D39" s="74">
        <v>2480</v>
      </c>
      <c r="E39" s="299">
        <v>2480</v>
      </c>
      <c r="F39" s="345" t="s">
        <v>479</v>
      </c>
    </row>
    <row r="40" spans="1:6" s="295" customFormat="1" ht="12" customHeight="1" x14ac:dyDescent="0.2">
      <c r="A40" s="318" t="s">
        <v>422</v>
      </c>
      <c r="B40" s="320" t="s">
        <v>1</v>
      </c>
      <c r="C40" s="190">
        <v>0</v>
      </c>
      <c r="D40" s="190">
        <v>0</v>
      </c>
      <c r="E40" s="298">
        <v>0</v>
      </c>
      <c r="F40" s="345" t="s">
        <v>480</v>
      </c>
    </row>
    <row r="41" spans="1:6" s="295" customFormat="1" ht="12" customHeight="1" thickBot="1" x14ac:dyDescent="0.25">
      <c r="A41" s="317" t="s">
        <v>423</v>
      </c>
      <c r="B41" s="304" t="s">
        <v>424</v>
      </c>
      <c r="C41" s="302">
        <v>54064</v>
      </c>
      <c r="D41" s="297">
        <v>54563</v>
      </c>
      <c r="E41" s="297">
        <v>52012</v>
      </c>
      <c r="F41" s="345" t="s">
        <v>481</v>
      </c>
    </row>
    <row r="42" spans="1:6" s="295" customFormat="1" ht="15" customHeight="1" thickBot="1" x14ac:dyDescent="0.25">
      <c r="A42" s="307" t="s">
        <v>14</v>
      </c>
      <c r="B42" s="308" t="s">
        <v>425</v>
      </c>
      <c r="C42" s="78">
        <f>C37+C38</f>
        <v>56544</v>
      </c>
      <c r="D42" s="78">
        <f t="shared" ref="D42:E42" si="4">D37+D38</f>
        <v>58175</v>
      </c>
      <c r="E42" s="78">
        <f t="shared" si="4"/>
        <v>55624</v>
      </c>
      <c r="F42" s="345" t="s">
        <v>482</v>
      </c>
    </row>
    <row r="43" spans="1:6" s="295" customFormat="1" ht="15" customHeight="1" x14ac:dyDescent="0.2">
      <c r="A43" s="250"/>
      <c r="B43" s="251"/>
      <c r="C43" s="266"/>
      <c r="D43" s="266"/>
      <c r="E43" s="266"/>
      <c r="F43" s="345"/>
    </row>
    <row r="44" spans="1:6" ht="16.5" thickBot="1" x14ac:dyDescent="0.25">
      <c r="A44" s="252"/>
      <c r="B44" s="253"/>
      <c r="C44" s="267"/>
      <c r="D44" s="267"/>
      <c r="E44" s="267"/>
      <c r="F44" s="345"/>
    </row>
    <row r="45" spans="1:6" s="294" customFormat="1" ht="16.5" customHeight="1" thickBot="1" x14ac:dyDescent="0.25">
      <c r="A45" s="554" t="s">
        <v>42</v>
      </c>
      <c r="B45" s="555"/>
      <c r="C45" s="555"/>
      <c r="D45" s="555"/>
      <c r="E45" s="556"/>
    </row>
    <row r="46" spans="1:6" s="102" customFormat="1" ht="12" customHeight="1" thickBot="1" x14ac:dyDescent="0.25">
      <c r="A46" s="305" t="s">
        <v>5</v>
      </c>
      <c r="B46" s="132" t="s">
        <v>426</v>
      </c>
      <c r="C46" s="189">
        <f>SUM(C47:C51)</f>
        <v>56264</v>
      </c>
      <c r="D46" s="189">
        <f t="shared" ref="D46:E46" si="5">SUM(D47:D51)</f>
        <v>57811</v>
      </c>
      <c r="E46" s="189">
        <f t="shared" si="5"/>
        <v>54693</v>
      </c>
      <c r="F46" s="345" t="s">
        <v>450</v>
      </c>
    </row>
    <row r="47" spans="1:6" ht="12" customHeight="1" x14ac:dyDescent="0.2">
      <c r="A47" s="317" t="s">
        <v>64</v>
      </c>
      <c r="B47" s="113" t="s">
        <v>34</v>
      </c>
      <c r="C47" s="74">
        <v>36977</v>
      </c>
      <c r="D47" s="74">
        <v>38032</v>
      </c>
      <c r="E47" s="213">
        <v>36400</v>
      </c>
      <c r="F47" s="345" t="s">
        <v>451</v>
      </c>
    </row>
    <row r="48" spans="1:6" ht="12" customHeight="1" x14ac:dyDescent="0.2">
      <c r="A48" s="317" t="s">
        <v>65</v>
      </c>
      <c r="B48" s="112" t="s">
        <v>120</v>
      </c>
      <c r="C48" s="183">
        <v>10117</v>
      </c>
      <c r="D48" s="183">
        <v>10385</v>
      </c>
      <c r="E48" s="214">
        <v>9899</v>
      </c>
      <c r="F48" s="345" t="s">
        <v>452</v>
      </c>
    </row>
    <row r="49" spans="1:6" ht="12" customHeight="1" x14ac:dyDescent="0.2">
      <c r="A49" s="317" t="s">
        <v>66</v>
      </c>
      <c r="B49" s="112" t="s">
        <v>91</v>
      </c>
      <c r="C49" s="183">
        <v>9170</v>
      </c>
      <c r="D49" s="183">
        <v>9394</v>
      </c>
      <c r="E49" s="214">
        <v>8394</v>
      </c>
      <c r="F49" s="345" t="s">
        <v>453</v>
      </c>
    </row>
    <row r="50" spans="1:6" ht="12" customHeight="1" x14ac:dyDescent="0.2">
      <c r="A50" s="317" t="s">
        <v>67</v>
      </c>
      <c r="B50" s="112" t="s">
        <v>121</v>
      </c>
      <c r="C50" s="183"/>
      <c r="D50" s="183"/>
      <c r="E50" s="214"/>
      <c r="F50" s="345" t="s">
        <v>454</v>
      </c>
    </row>
    <row r="51" spans="1:6" ht="12" customHeight="1" thickBot="1" x14ac:dyDescent="0.25">
      <c r="A51" s="317" t="s">
        <v>98</v>
      </c>
      <c r="B51" s="112" t="s">
        <v>122</v>
      </c>
      <c r="C51" s="183"/>
      <c r="D51" s="183"/>
      <c r="E51" s="214"/>
      <c r="F51" s="345" t="s">
        <v>455</v>
      </c>
    </row>
    <row r="52" spans="1:6" ht="12" customHeight="1" thickBot="1" x14ac:dyDescent="0.25">
      <c r="A52" s="305" t="s">
        <v>6</v>
      </c>
      <c r="B52" s="132" t="s">
        <v>427</v>
      </c>
      <c r="C52" s="189">
        <f>SUM(C53:C56)</f>
        <v>280</v>
      </c>
      <c r="D52" s="189">
        <f t="shared" ref="D52:E52" si="6">SUM(D53:D56)</f>
        <v>364</v>
      </c>
      <c r="E52" s="189">
        <f t="shared" si="6"/>
        <v>364</v>
      </c>
      <c r="F52" s="345" t="s">
        <v>456</v>
      </c>
    </row>
    <row r="53" spans="1:6" s="102" customFormat="1" ht="12" customHeight="1" x14ac:dyDescent="0.2">
      <c r="A53" s="317" t="s">
        <v>70</v>
      </c>
      <c r="B53" s="113" t="s">
        <v>143</v>
      </c>
      <c r="C53" s="74">
        <v>280</v>
      </c>
      <c r="D53" s="74">
        <v>364</v>
      </c>
      <c r="E53" s="213">
        <v>364</v>
      </c>
      <c r="F53" s="345" t="s">
        <v>457</v>
      </c>
    </row>
    <row r="54" spans="1:6" ht="12" customHeight="1" x14ac:dyDescent="0.2">
      <c r="A54" s="317" t="s">
        <v>71</v>
      </c>
      <c r="B54" s="112" t="s">
        <v>124</v>
      </c>
      <c r="C54" s="183"/>
      <c r="D54" s="183"/>
      <c r="E54" s="214"/>
      <c r="F54" s="345" t="s">
        <v>458</v>
      </c>
    </row>
    <row r="55" spans="1:6" ht="12" customHeight="1" x14ac:dyDescent="0.2">
      <c r="A55" s="317" t="s">
        <v>72</v>
      </c>
      <c r="B55" s="112" t="s">
        <v>43</v>
      </c>
      <c r="C55" s="183"/>
      <c r="D55" s="183"/>
      <c r="E55" s="214"/>
      <c r="F55" s="345" t="s">
        <v>459</v>
      </c>
    </row>
    <row r="56" spans="1:6" ht="12" customHeight="1" thickBot="1" x14ac:dyDescent="0.25">
      <c r="A56" s="317" t="s">
        <v>73</v>
      </c>
      <c r="B56" s="112" t="s">
        <v>439</v>
      </c>
      <c r="C56" s="183"/>
      <c r="D56" s="183"/>
      <c r="E56" s="214"/>
      <c r="F56" s="345" t="s">
        <v>460</v>
      </c>
    </row>
    <row r="57" spans="1:6" ht="12" customHeight="1" thickBot="1" x14ac:dyDescent="0.25">
      <c r="A57" s="305" t="s">
        <v>7</v>
      </c>
      <c r="B57" s="309" t="s">
        <v>428</v>
      </c>
      <c r="C57" s="189">
        <f>C46+C52</f>
        <v>56544</v>
      </c>
      <c r="D57" s="189">
        <f t="shared" ref="D57:E57" si="7">D46+D52</f>
        <v>58175</v>
      </c>
      <c r="E57" s="189">
        <f t="shared" si="7"/>
        <v>55057</v>
      </c>
      <c r="F57" s="345" t="s">
        <v>461</v>
      </c>
    </row>
    <row r="58" spans="1:6" ht="16.5" thickBot="1" x14ac:dyDescent="0.25">
      <c r="C58" s="313"/>
      <c r="D58" s="313"/>
      <c r="E58" s="313"/>
      <c r="F58" s="345"/>
    </row>
    <row r="59" spans="1:6" ht="15" customHeight="1" thickBot="1" x14ac:dyDescent="0.25">
      <c r="A59" s="254" t="s">
        <v>435</v>
      </c>
      <c r="B59" s="255"/>
      <c r="C59" s="82">
        <v>11</v>
      </c>
      <c r="D59" s="82">
        <v>11</v>
      </c>
      <c r="E59" s="303">
        <v>11</v>
      </c>
      <c r="F59" s="345"/>
    </row>
    <row r="60" spans="1:6" ht="14.25" customHeight="1" thickBot="1" x14ac:dyDescent="0.25">
      <c r="A60" s="254" t="s">
        <v>136</v>
      </c>
      <c r="B60" s="255"/>
      <c r="C60" s="82">
        <v>0</v>
      </c>
      <c r="D60" s="82">
        <v>0</v>
      </c>
      <c r="E60" s="303">
        <v>0</v>
      </c>
      <c r="F60" s="345"/>
    </row>
    <row r="61" spans="1:6" ht="15.75" x14ac:dyDescent="0.2">
      <c r="F61" s="345"/>
    </row>
    <row r="62" spans="1:6" ht="15.75" x14ac:dyDescent="0.2">
      <c r="F62" s="345"/>
    </row>
    <row r="63" spans="1:6" ht="15.75" x14ac:dyDescent="0.2">
      <c r="F63" s="345"/>
    </row>
    <row r="64" spans="1:6" ht="15.75" x14ac:dyDescent="0.2">
      <c r="F64" s="345"/>
    </row>
    <row r="65" spans="6:6" ht="15.75" x14ac:dyDescent="0.2">
      <c r="F65" s="345"/>
    </row>
    <row r="66" spans="6:6" ht="15.75" x14ac:dyDescent="0.2">
      <c r="F66" s="345"/>
    </row>
    <row r="67" spans="6:6" ht="15.75" x14ac:dyDescent="0.2">
      <c r="F67" s="345"/>
    </row>
    <row r="68" spans="6:6" ht="15.75" x14ac:dyDescent="0.2">
      <c r="F68" s="345"/>
    </row>
    <row r="69" spans="6:6" ht="15.75" x14ac:dyDescent="0.2">
      <c r="F69" s="345"/>
    </row>
    <row r="70" spans="6:6" ht="15.75" x14ac:dyDescent="0.2">
      <c r="F70" s="345"/>
    </row>
    <row r="71" spans="6:6" ht="15.75" x14ac:dyDescent="0.2">
      <c r="F71" s="345"/>
    </row>
    <row r="72" spans="6:6" ht="15.75" x14ac:dyDescent="0.2">
      <c r="F72" s="345"/>
    </row>
    <row r="73" spans="6:6" ht="15.75" x14ac:dyDescent="0.2">
      <c r="F73" s="345"/>
    </row>
    <row r="74" spans="6:6" ht="15.75" x14ac:dyDescent="0.2">
      <c r="F74" s="345"/>
    </row>
    <row r="75" spans="6:6" ht="15.75" x14ac:dyDescent="0.2">
      <c r="F75" s="345"/>
    </row>
    <row r="76" spans="6:6" ht="15.75" x14ac:dyDescent="0.2">
      <c r="F76" s="345"/>
    </row>
    <row r="77" spans="6:6" ht="15.75" x14ac:dyDescent="0.2">
      <c r="F77" s="345"/>
    </row>
    <row r="78" spans="6:6" ht="15.75" x14ac:dyDescent="0.2">
      <c r="F78" s="345"/>
    </row>
    <row r="79" spans="6:6" ht="15.75" x14ac:dyDescent="0.2">
      <c r="F79" s="345"/>
    </row>
    <row r="80" spans="6:6" ht="15.75" x14ac:dyDescent="0.2">
      <c r="F80" s="345"/>
    </row>
    <row r="81" spans="6:6" ht="15.75" x14ac:dyDescent="0.2">
      <c r="F81" s="345"/>
    </row>
    <row r="82" spans="6:6" ht="15.75" x14ac:dyDescent="0.2">
      <c r="F82" s="345"/>
    </row>
    <row r="83" spans="6:6" ht="15.75" x14ac:dyDescent="0.2">
      <c r="F83" s="345"/>
    </row>
    <row r="84" spans="6:6" ht="15.75" x14ac:dyDescent="0.2">
      <c r="F84" s="345"/>
    </row>
    <row r="85" spans="6:6" ht="15.75" x14ac:dyDescent="0.2">
      <c r="F85" s="345"/>
    </row>
    <row r="86" spans="6:6" ht="15.75" x14ac:dyDescent="0.2">
      <c r="F86" s="345"/>
    </row>
    <row r="87" spans="6:6" ht="15.75" x14ac:dyDescent="0.2">
      <c r="F87" s="345"/>
    </row>
    <row r="88" spans="6:6" ht="15.75" x14ac:dyDescent="0.2">
      <c r="F88" s="345"/>
    </row>
    <row r="89" spans="6:6" ht="15.75" x14ac:dyDescent="0.2">
      <c r="F89" s="345"/>
    </row>
    <row r="90" spans="6:6" ht="15" x14ac:dyDescent="0.2">
      <c r="F90" s="346"/>
    </row>
    <row r="92" spans="6:6" ht="15.75" x14ac:dyDescent="0.2">
      <c r="F92" s="345"/>
    </row>
    <row r="93" spans="6:6" x14ac:dyDescent="0.2">
      <c r="F93" s="347"/>
    </row>
    <row r="94" spans="6:6" x14ac:dyDescent="0.2">
      <c r="F94" s="347"/>
    </row>
    <row r="95" spans="6:6" x14ac:dyDescent="0.2">
      <c r="F95" s="347"/>
    </row>
    <row r="96" spans="6:6" x14ac:dyDescent="0.2">
      <c r="F96" s="347"/>
    </row>
    <row r="97" spans="6:6" x14ac:dyDescent="0.2">
      <c r="F97" s="347"/>
    </row>
    <row r="98" spans="6:6" x14ac:dyDescent="0.2">
      <c r="F98" s="347"/>
    </row>
    <row r="99" spans="6:6" x14ac:dyDescent="0.2">
      <c r="F99" s="347"/>
    </row>
    <row r="100" spans="6:6" x14ac:dyDescent="0.2">
      <c r="F100" s="347"/>
    </row>
    <row r="101" spans="6:6" x14ac:dyDescent="0.2">
      <c r="F101" s="347"/>
    </row>
    <row r="102" spans="6:6" x14ac:dyDescent="0.2">
      <c r="F102" s="347"/>
    </row>
    <row r="103" spans="6:6" x14ac:dyDescent="0.2">
      <c r="F103" s="347"/>
    </row>
    <row r="104" spans="6:6" x14ac:dyDescent="0.2">
      <c r="F104" s="347"/>
    </row>
    <row r="105" spans="6:6" x14ac:dyDescent="0.2">
      <c r="F105" s="347"/>
    </row>
    <row r="106" spans="6:6" x14ac:dyDescent="0.2">
      <c r="F106" s="347"/>
    </row>
    <row r="107" spans="6:6" x14ac:dyDescent="0.2">
      <c r="F107" s="347"/>
    </row>
    <row r="108" spans="6:6" x14ac:dyDescent="0.2">
      <c r="F108" s="347"/>
    </row>
    <row r="109" spans="6:6" x14ac:dyDescent="0.2">
      <c r="F109" s="347"/>
    </row>
    <row r="110" spans="6:6" x14ac:dyDescent="0.2">
      <c r="F110" s="347"/>
    </row>
    <row r="111" spans="6:6" x14ac:dyDescent="0.2">
      <c r="F111" s="347"/>
    </row>
    <row r="112" spans="6:6" x14ac:dyDescent="0.2">
      <c r="F112" s="347"/>
    </row>
    <row r="113" spans="6:6" x14ac:dyDescent="0.2">
      <c r="F113" s="347"/>
    </row>
    <row r="114" spans="6:6" x14ac:dyDescent="0.2">
      <c r="F114" s="347"/>
    </row>
    <row r="115" spans="6:6" x14ac:dyDescent="0.2">
      <c r="F115" s="347"/>
    </row>
    <row r="116" spans="6:6" x14ac:dyDescent="0.2">
      <c r="F116" s="347"/>
    </row>
    <row r="117" spans="6:6" x14ac:dyDescent="0.2">
      <c r="F117" s="347"/>
    </row>
    <row r="118" spans="6:6" x14ac:dyDescent="0.2">
      <c r="F118" s="347"/>
    </row>
    <row r="119" spans="6:6" x14ac:dyDescent="0.2">
      <c r="F119" s="347"/>
    </row>
    <row r="120" spans="6:6" x14ac:dyDescent="0.2">
      <c r="F120" s="347"/>
    </row>
    <row r="121" spans="6:6" x14ac:dyDescent="0.2">
      <c r="F121" s="347"/>
    </row>
    <row r="122" spans="6:6" x14ac:dyDescent="0.2">
      <c r="F122" s="347"/>
    </row>
    <row r="123" spans="6:6" x14ac:dyDescent="0.2">
      <c r="F123" s="347"/>
    </row>
    <row r="124" spans="6:6" x14ac:dyDescent="0.2">
      <c r="F124" s="347"/>
    </row>
    <row r="125" spans="6:6" x14ac:dyDescent="0.2">
      <c r="F125" s="347"/>
    </row>
    <row r="126" spans="6:6" x14ac:dyDescent="0.2">
      <c r="F126" s="347"/>
    </row>
    <row r="127" spans="6:6" x14ac:dyDescent="0.2">
      <c r="F127" s="347"/>
    </row>
    <row r="128" spans="6:6" x14ac:dyDescent="0.2">
      <c r="F128" s="347"/>
    </row>
    <row r="129" spans="6:6" x14ac:dyDescent="0.2">
      <c r="F129" s="347"/>
    </row>
    <row r="130" spans="6:6" x14ac:dyDescent="0.2">
      <c r="F130" s="347"/>
    </row>
    <row r="131" spans="6:6" x14ac:dyDescent="0.2">
      <c r="F131" s="347"/>
    </row>
    <row r="132" spans="6:6" x14ac:dyDescent="0.2">
      <c r="F132" s="347"/>
    </row>
    <row r="133" spans="6:6" x14ac:dyDescent="0.2">
      <c r="F133" s="347"/>
    </row>
    <row r="134" spans="6:6" x14ac:dyDescent="0.2">
      <c r="F134" s="347"/>
    </row>
    <row r="135" spans="6:6" x14ac:dyDescent="0.2">
      <c r="F135" s="347"/>
    </row>
    <row r="136" spans="6:6" x14ac:dyDescent="0.2">
      <c r="F136" s="347"/>
    </row>
    <row r="137" spans="6:6" x14ac:dyDescent="0.2">
      <c r="F137" s="347"/>
    </row>
    <row r="138" spans="6:6" x14ac:dyDescent="0.2">
      <c r="F138" s="347"/>
    </row>
    <row r="139" spans="6:6" x14ac:dyDescent="0.2">
      <c r="F139" s="347"/>
    </row>
    <row r="140" spans="6:6" x14ac:dyDescent="0.2">
      <c r="F140" s="347"/>
    </row>
    <row r="141" spans="6:6" x14ac:dyDescent="0.2">
      <c r="F141" s="347"/>
    </row>
    <row r="142" spans="6:6" x14ac:dyDescent="0.2">
      <c r="F142" s="347"/>
    </row>
    <row r="143" spans="6:6" x14ac:dyDescent="0.2">
      <c r="F143" s="347"/>
    </row>
    <row r="144" spans="6:6" x14ac:dyDescent="0.2">
      <c r="F144" s="347"/>
    </row>
    <row r="145" spans="6:6" x14ac:dyDescent="0.2">
      <c r="F145" s="347"/>
    </row>
    <row r="146" spans="6:6" x14ac:dyDescent="0.2">
      <c r="F146" s="347"/>
    </row>
    <row r="147" spans="6:6" x14ac:dyDescent="0.2">
      <c r="F147" s="347"/>
    </row>
    <row r="148" spans="6:6" x14ac:dyDescent="0.2">
      <c r="F148" s="347"/>
    </row>
  </sheetData>
  <mergeCells count="6">
    <mergeCell ref="B4:D4"/>
    <mergeCell ref="B5:D5"/>
    <mergeCell ref="A45:E45"/>
    <mergeCell ref="A9:E9"/>
    <mergeCell ref="D1:E1"/>
    <mergeCell ref="A2:E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1.1.sz.mell.</vt:lpstr>
      <vt:lpstr>1.5 mell.átadott</vt:lpstr>
      <vt:lpstr>1.4 ellátottak</vt:lpstr>
      <vt:lpstr>2.1.sz.mell  </vt:lpstr>
      <vt:lpstr>2.2.sz.mell  </vt:lpstr>
      <vt:lpstr>3., 4. sz.mell.</vt:lpstr>
      <vt:lpstr>5. sz. mell. </vt:lpstr>
      <vt:lpstr>6.1. sz. mell</vt:lpstr>
      <vt:lpstr>7.1. sz. mell</vt:lpstr>
      <vt:lpstr>8.1. sz. mell.</vt:lpstr>
      <vt:lpstr>8.2. sz. mell.</vt:lpstr>
      <vt:lpstr>9. sz. mell</vt:lpstr>
      <vt:lpstr>12.sz mell.</vt:lpstr>
      <vt:lpstr>Munka1</vt:lpstr>
      <vt:lpstr>'6.1. sz. mell'!Nyomtatási_cím</vt:lpstr>
      <vt:lpstr>'7.1. sz. mell'!Nyomtatási_cím</vt:lpstr>
      <vt:lpstr>'8.1. sz. mell.'!Nyomtatási_cím</vt:lpstr>
      <vt:lpstr>'8.2. sz. mell.'!Nyomtatási_cím</vt:lpstr>
      <vt:lpstr>'1.1.sz.mell.'!Nyomtatási_terület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2017-05-08T09:53:43Z</cp:lastPrinted>
  <dcterms:created xsi:type="dcterms:W3CDTF">2015-05-05T12:02:27Z</dcterms:created>
  <dcterms:modified xsi:type="dcterms:W3CDTF">2017-05-08T09:57:17Z</dcterms:modified>
</cp:coreProperties>
</file>