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2019.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<sst xmlns="http://schemas.openxmlformats.org/spreadsheetml/2006/main" count="919" uniqueCount="272">
  <si>
    <t>Megnevezés</t>
  </si>
  <si>
    <t>Előző időszak</t>
  </si>
  <si>
    <t>Tárgyi időszak</t>
  </si>
  <si>
    <t>ESZKÖZÖK</t>
  </si>
  <si>
    <t>FORRÁSOK</t>
  </si>
  <si>
    <t xml:space="preserve">A/I        Immateriális javak </t>
  </si>
  <si>
    <t>A/II        Tárgyi eszközök</t>
  </si>
  <si>
    <t xml:space="preserve">A/III        Befektetett pénzügyi eszközök </t>
  </si>
  <si>
    <t xml:space="preserve">A/IV        Koncesszióba, vagyonkezelésbe adott eszközök </t>
  </si>
  <si>
    <t xml:space="preserve">A)        NEMZETI VAGYONBA TARTOZÓ BEFEKTETETT ESZKÖZÖK (=A/I+A/II+A/III+A/IV) </t>
  </si>
  <si>
    <t xml:space="preserve">B/I        Készletek </t>
  </si>
  <si>
    <t xml:space="preserve">B/II        Értékpapírok </t>
  </si>
  <si>
    <t xml:space="preserve">B)        NEMZETI VAGYONBA TARTOZÓ FORGÓESZKÖZÖK (= B/I+B/II) </t>
  </si>
  <si>
    <t xml:space="preserve">D/I        Költségvetési évben esedékes követelések </t>
  </si>
  <si>
    <t xml:space="preserve">D/II        Költségvetési évet követően esedékes követelések </t>
  </si>
  <si>
    <t xml:space="preserve">D/III        Követelés jellegű sajátos elszámolások </t>
  </si>
  <si>
    <t>ESZKÖZÖK ÖSSZESEN (=A+B+C+D+E+F)</t>
  </si>
  <si>
    <t xml:space="preserve">FORRÁSOK ÖSSZESEN (=G+H+I+J+K) </t>
  </si>
  <si>
    <t>Önkormányzat</t>
  </si>
  <si>
    <t>Polgármesteri Hivatal</t>
  </si>
  <si>
    <t>Blesz</t>
  </si>
  <si>
    <t>Közterület-felügyelet</t>
  </si>
  <si>
    <t>Bölcsődék</t>
  </si>
  <si>
    <t>ESZI</t>
  </si>
  <si>
    <t>Játékkal-mesével</t>
  </si>
  <si>
    <t>Tesz-vesz</t>
  </si>
  <si>
    <t>Bástya</t>
  </si>
  <si>
    <t>Balaton</t>
  </si>
  <si>
    <t>összesen</t>
  </si>
  <si>
    <t>C/III       Forintszámlák</t>
  </si>
  <si>
    <t>C/II       Pénztárak, csekkek, betétkönyvek</t>
  </si>
  <si>
    <t>C/IV      Devizaszámlák</t>
  </si>
  <si>
    <t xml:space="preserve">F) AKTÍV IDŐBELI ELHATÁROLÁSOK </t>
  </si>
  <si>
    <t>E) EGYÉB SAJÁTOS ESZKÖZOLDALI ELSZÁMOLÁSOK</t>
  </si>
  <si>
    <t xml:space="preserve">H/I Költségvetési évben esedékes kötelezettségek </t>
  </si>
  <si>
    <t xml:space="preserve">H/II Költségvetési évet követően esedékes kötelezettségek </t>
  </si>
  <si>
    <t xml:space="preserve">H/III  Kötelezettség jellegű sajátos elszámolások </t>
  </si>
  <si>
    <t xml:space="preserve">H) KÖTELEZETTSÉGEK (=H/I+H/II+H/III) </t>
  </si>
  <si>
    <t xml:space="preserve">G) SAJÁT TŐKE </t>
  </si>
  <si>
    <t xml:space="preserve">D) KÖVETELÉSEK (=D/I+D/II+D/III) </t>
  </si>
  <si>
    <t>C) PÉNZESZKÖZÖK (C/I+C/II+C/III+C/IV+C/V)</t>
  </si>
  <si>
    <t>Belváros-Lipótváros Önkormányzatának mérlege</t>
  </si>
  <si>
    <t>C/I        Lekötött bankbetétek</t>
  </si>
  <si>
    <t>I)        KINCSTÁRI SZÁMLA VEZETÉSSEL KAPCSOLATOS ELSZÁMOLÁSOK</t>
  </si>
  <si>
    <t>J) PASSZÍV IDŐBELI ELHATÁROLÁSOK</t>
  </si>
  <si>
    <t>02</t>
  </si>
  <si>
    <t>A/I/2 Szellemi termékek</t>
  </si>
  <si>
    <t>04</t>
  </si>
  <si>
    <t>A/I Immateriális javak (=A/I/1+A/I/2+A/I/3)</t>
  </si>
  <si>
    <t>06</t>
  </si>
  <si>
    <t>A/II/2 Gépek, berendezések, felszerelések, járművek</t>
  </si>
  <si>
    <t>08</t>
  </si>
  <si>
    <t>A/II/4 Beruházások, felújítások</t>
  </si>
  <si>
    <t>10</t>
  </si>
  <si>
    <t>A/II Tárgyi eszközök  (=A/II/1+...+A/II/5)</t>
  </si>
  <si>
    <t>28</t>
  </si>
  <si>
    <t>A) NEMZETI VAGYONBA TARTOZÓ BEFEKTETETT ESZKÖZÖK (=A/I+A/II+A/III+A/IV)</t>
  </si>
  <si>
    <t>29</t>
  </si>
  <si>
    <t>B/I/1 Vásárolt készletek</t>
  </si>
  <si>
    <t>34</t>
  </si>
  <si>
    <t>B/I Készletek (=B/I/1+…+B/I/5)</t>
  </si>
  <si>
    <t>43</t>
  </si>
  <si>
    <t>B) NEMZETI VAGYONBA TARTOZÓ FORGÓESZKÖZÖK (= B/I+B/II)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</si>
  <si>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</si>
  <si>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</si>
  <si>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</si>
  <si>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</si>
  <si>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</si>
  <si>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</si>
  <si>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</si>
  <si>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</si>
  <si>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</si>
  <si>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</si>
  <si>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</si>
  <si>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</si>
  <si>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</si>
  <si>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</si>
  <si>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73</t>
  </si>
  <si>
    <t>D/I/4d - ebből: költségvetési évben esedékes követelések kiszámlázott általános forgalmi adóra</t>
  </si>
  <si>
    <t>75</t>
  </si>
  <si>
    <t>D/I/4f - ebből: költségvetési évben esedékes követelések kamatbevételekre és más nyereségjellegű bevételekre</t>
  </si>
  <si>
    <t>78</t>
  </si>
  <si>
    <t>D/I/4i - ebből: költségvetési évben esedékes követelések egyéb működési bevételekre</t>
  </si>
  <si>
    <t>101</t>
  </si>
  <si>
    <t>D/I Költségvetési évben esedékes követelések (=D/I/1+…+D/I/8)</t>
  </si>
  <si>
    <t>143</t>
  </si>
  <si>
    <t>D/III/1 Adott előlegek (=D/III/1a+…+D/III/1f)</t>
  </si>
  <si>
    <t>148</t>
  </si>
  <si>
    <t>D/III/1e - ebből: foglalkoztatottaknak adott előlegek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</si>
  <si>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</si>
  <si>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</si>
  <si>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</si>
  <si>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</si>
  <si>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</si>
  <si>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</si>
  <si>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161</t>
  </si>
  <si>
    <t>E/I/2 Más előzetesen felszámított levonható általános forgalmi adó</t>
  </si>
  <si>
    <t>164</t>
  </si>
  <si>
    <t>E/I Előzetesen felszámított általános forgalmi adó elszámolása (=E/I/1+…+E/I/4)</t>
  </si>
  <si>
    <t>166</t>
  </si>
  <si>
    <t>E/II/2 Más fizetendő általános forgalmi adó</t>
  </si>
  <si>
    <t>167</t>
  </si>
  <si>
    <t>E/II Fizetendő általános forgalmi adó elszámolása (=E/II/1+E/II/2)</t>
  </si>
  <si>
    <t>169</t>
  </si>
  <si>
    <t>E/III/2 Utalványok, bérletek és más hasonló, készpénz-helyettesítő fizetési eszköznek nem minősülő eszközök elszámolásai</t>
  </si>
  <si>
    <t>170</t>
  </si>
  <si>
    <t>E/III Egyéb sajátos eszközoldali elszámolások (=E/III/1+E/III/2)</t>
  </si>
  <si>
    <t>171</t>
  </si>
  <si>
    <t>E) EGYÉB SAJÁTOS ELSZÁMOLÁSOK (=E/I+E/II+E/III)</t>
  </si>
  <si>
    <t>173</t>
  </si>
  <si>
    <t>F/2 Költségek, ráfordítások aktív időbeli elhatárolása</t>
  </si>
  <si>
    <t>175</t>
  </si>
  <si>
    <t>F) AKTÍV IDŐBELI  ELHATÁROLÁSOK  (=F/1+F/2+F/3)</t>
  </si>
  <si>
    <t>176</t>
  </si>
  <si>
    <t>177</t>
  </si>
  <si>
    <t>G/I  Nemzeti vagyon induláskori értéke</t>
  </si>
  <si>
    <t>178</t>
  </si>
  <si>
    <t>G/II Nemzeti vagyon változásai</t>
  </si>
  <si>
    <t>179</t>
  </si>
  <si>
    <t>G/III Egyéb eszközök induláskori értéke és változásai</t>
  </si>
  <si>
    <t>180</t>
  </si>
  <si>
    <t>G/IV Felhalmozott eredmény</t>
  </si>
  <si>
    <t>182</t>
  </si>
  <si>
    <t>G/VI Mérleg szerinti eredmény</t>
  </si>
  <si>
    <t>183</t>
  </si>
  <si>
    <t>G/ SAJÁT TŐKE  (= G/I+…+G/VI)</t>
  </si>
  <si>
    <t>186</t>
  </si>
  <si>
    <t>H/I/3 Költségvetési évben esedékes kötelezettségek dologi kiadásokra</t>
  </si>
  <si>
    <t>191</t>
  </si>
  <si>
    <t>H/I/6 Költségvetési évben esedékes kötelezettségek beruházásokra</t>
  </si>
  <si>
    <t>192</t>
  </si>
  <si>
    <t>H/I/7 Költségvetési évben esedékes kötelezettségek felújításokra</t>
  </si>
  <si>
    <t>209</t>
  </si>
  <si>
    <t>H/I Költségvetési évben esedékes kötelezettségek (=H/I/1+…+H/I/9)</t>
  </si>
  <si>
    <t>212</t>
  </si>
  <si>
    <t>H/II/3 Költségvetési évet követően esedékes kötelezettségek dologi kiadásokra</t>
  </si>
  <si>
    <t>233</t>
  </si>
  <si>
    <t>H/II Költségvetési évet követően esedékes kötelezettségek (=H/II/1+…+H/II/9)</t>
  </si>
  <si>
    <t>244</t>
  </si>
  <si>
    <t>H) KÖTELEZETTSÉGEK (=H/I+H/II+H/III)</t>
  </si>
  <si>
    <t>247</t>
  </si>
  <si>
    <t>J/2 Költségek, ráfordítások passzív időbeli elhatárolása</t>
  </si>
  <si>
    <t>249</t>
  </si>
  <si>
    <t>J) PASSZÍV IDŐBELI ELHATÁROLÁSOK (=J/1+J/2+J/3)</t>
  </si>
  <si>
    <t>250</t>
  </si>
  <si>
    <t>FORRÁSOK ÖSSZESEN (=G+H+I+J)</t>
  </si>
  <si>
    <t>BLESZ</t>
  </si>
  <si>
    <t>01</t>
  </si>
  <si>
    <t>A/I/1 Vagyoni értékű jogok</t>
  </si>
  <si>
    <t>62</t>
  </si>
  <si>
    <t>D/I/3 Költségvetési évben esedékes követelések közhatalmi bevételre (=D/I/3a+…+D/I/3f)</t>
  </si>
  <si>
    <t>68</t>
  </si>
  <si>
    <t>D/I/3f - ebből: költségvetési évben esedékes követelések egyéb közhatalmi bevételekre</t>
  </si>
  <si>
    <t>74</t>
  </si>
  <si>
    <t>D/I/4e - ebből: költségvetési évben esedékes követelések általános forgalmi adó visszatérítésére</t>
  </si>
  <si>
    <t>BLKF</t>
  </si>
  <si>
    <t>172</t>
  </si>
  <si>
    <t>F/1  Eredményszemléletű bevételek aktív időbeli elhatárolása</t>
  </si>
  <si>
    <t>Egyesített Bölcsödék</t>
  </si>
  <si>
    <t>Játékkal- Mesével Óvoda</t>
  </si>
  <si>
    <t>147</t>
  </si>
  <si>
    <t>D/III/1d - ebből: igénybe vett szolgáltatásra adott előlegek</t>
  </si>
  <si>
    <t>Tesz- Vesz</t>
  </si>
  <si>
    <t>234</t>
  </si>
  <si>
    <t>H/III/1 Kapott előlegek</t>
  </si>
  <si>
    <t>243</t>
  </si>
  <si>
    <t>H/III Kötelezettség jellegű sajátos elszámolások (=H/III/1+…+H/III/10)</t>
  </si>
  <si>
    <t>05</t>
  </si>
  <si>
    <t>A/II/1 Ingatlanok és a kapcsolódó vagyoni értékű jogok</t>
  </si>
  <si>
    <t>11</t>
  </si>
  <si>
    <t>A/III/1 Tartós részesedések (=A/III/1a+…+A/III/1e)</t>
  </si>
  <si>
    <t>13</t>
  </si>
  <si>
    <t>A/III/1b - ebből: tartós részesedések nem pénzügyi vállalkozásban</t>
  </si>
  <si>
    <t>15</t>
  </si>
  <si>
    <t>A/III/1d - ebből: tartós részesedések társulásban</t>
  </si>
  <si>
    <t>16</t>
  </si>
  <si>
    <t>A/III/1e - ebből: egyéb tartós részesedések</t>
  </si>
  <si>
    <t>21</t>
  </si>
  <si>
    <t>A/III Befektetett pénzügyi eszközök (=A/III/1+A/III/2+A/III/3)</t>
  </si>
  <si>
    <t>36</t>
  </si>
  <si>
    <t>B/II/2 Forgatási célú hitelviszonyt megtestesítő értékpapírok (&gt;=B/II/2a+…+B/II/2e)</t>
  </si>
  <si>
    <t>37</t>
  </si>
  <si>
    <t>B/II/2a - ebből: kárpótlási jegyek</t>
  </si>
  <si>
    <t>38</t>
  </si>
  <si>
    <t>B/II/2b - ebből: kincstárjegyek</t>
  </si>
  <si>
    <t>42</t>
  </si>
  <si>
    <t>B/II Értékpapírok (=B/II/1+B/II/2)</t>
  </si>
  <si>
    <t>54</t>
  </si>
  <si>
    <t>C/IV/1 Kincstáron kívüli devizaszámlák</t>
  </si>
  <si>
    <t>56</t>
  </si>
  <si>
    <t>C/IV Devizaszámlák (=CIV/1+C/IV/2)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</si>
  <si>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</si>
  <si>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</si>
  <si>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</si>
  <si>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</si>
  <si>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71</t>
  </si>
  <si>
    <t>D/I/4b - ebből: költségvetési évben esedékes követelések tulajdonosi bevételekre</t>
  </si>
  <si>
    <t>72</t>
  </si>
  <si>
    <t>D/I/4c - ebből: költségvetési évben esedékes követelések ellátási díjakra</t>
  </si>
  <si>
    <t>79</t>
  </si>
  <si>
    <t>D/I/5 Költségvetési évben esedékes követelések felhalmozási bevételre (=D/I/5a+…+D/I/5e)</t>
  </si>
  <si>
    <t>80</t>
  </si>
  <si>
    <t>D/I/5a - ebből: költségvetési évben esedékes követelések immateriális javak értékesítésére</t>
  </si>
  <si>
    <t>81</t>
  </si>
  <si>
    <t>D/I/5b - ebből: költségvetési évben esedékes követelések ingatlanok értékesítésére</t>
  </si>
  <si>
    <t>82</t>
  </si>
  <si>
    <t>D/I/5c - ebből: költségvetési évben esedékes követelések egyéb tárgyi eszközök értékesítésére</t>
  </si>
  <si>
    <t>85</t>
  </si>
  <si>
    <t>D/I/6 Költségvetési évben esedékes követelések működési célú átvett pénzeszközre (&gt;=D/I/6a+D/I/6b+D/I/6c)</t>
  </si>
  <si>
    <t>88</t>
  </si>
  <si>
    <t>D/I/6c - ebből: költségvetési évben esedékes követelések működési célú visszatérítendő támogatások, kölcsönök visszatérülésére államháztartáson kívülről</t>
  </si>
  <si>
    <t>89</t>
  </si>
  <si>
    <t>D/I/7 Költségvetési évben esedékes követelések felhalmozási célú átvett pénzeszközre (&gt;=D/I/7a+D/I/7b+D/I/7c)</t>
  </si>
  <si>
    <t>92</t>
  </si>
  <si>
    <t>D/I/7c - ebből: költségvetési évben esedékes követelések felhalmozási célú visszatérítendő támogatások, kölcsönök visszatérülésére államháztartáson kívülről</t>
  </si>
  <si>
    <t>106</t>
  </si>
  <si>
    <t>D/II/3 Költségvetési évet követően esedékes követelések közhatalmi bevételre (=D/II/3a+…+D/II/3f)</t>
  </si>
  <si>
    <t>110</t>
  </si>
  <si>
    <t>D/II/3d - ebből: költségvetési évet követően esedékes követelések vagyoni típusú adókra</t>
  </si>
  <si>
    <t>111</t>
  </si>
  <si>
    <t>D/II/3e - ebből: költségvetési évet követően esedékes követelések termékek és szolgáltatások adóira</t>
  </si>
  <si>
    <t>112</t>
  </si>
  <si>
    <t>D/II/3f - ebből: költségvetési évet követően esedékes követelések egyéb közhatalmi bevételekre</t>
  </si>
  <si>
    <t>113</t>
  </si>
  <si>
    <t>D/II/4 Költségvetési évet követően esedékes követelések működési bevételre (=D/II/4a+…+D/II/4i)</t>
  </si>
  <si>
    <t>114</t>
  </si>
  <si>
    <t>D/II/4a - ebből: költségvetési évet követően esedékes követelések készletértékesítés ellenértékére, szolgáltatások ellenértékére, közvetített szolgáltatások ellenértékére</t>
  </si>
  <si>
    <t>122</t>
  </si>
  <si>
    <t>D/II/4i - ebből: költségvetési évet követően esedékes követelések egyéb működési bevételekre</t>
  </si>
  <si>
    <t>123</t>
  </si>
  <si>
    <t>D/II/5 Költségvetési évet követően esedékes követelések felhalmozási bevételre (=D/II/5a+…+D/II/5e)</t>
  </si>
  <si>
    <t>125</t>
  </si>
  <si>
    <t>D/II/5b - ebből: költségvetési évet követően esedékes követelések ingatlanok értékesítésére</t>
  </si>
  <si>
    <t>133</t>
  </si>
  <si>
    <t>D/II/7 Költségvetési évet követően esedékes követelések felhalmozási célú átvett pénzeszközre (&gt;=D/II/7a+D/II/7b+D/II/7c)</t>
  </si>
  <si>
    <t>136</t>
  </si>
  <si>
    <t>D/II/7c - ebből: költségvetési évet követően esedékes követelések felhalmozási célú visszatérítendő támogatások, kölcsönök visszatérülésére államháztartáson kívülről</t>
  </si>
  <si>
    <t>142</t>
  </si>
  <si>
    <t>D/II Költségvetési évet követően esedékes követelések (=D/II/1+…+D/II/8)</t>
  </si>
  <si>
    <t>145</t>
  </si>
  <si>
    <t>D/III/1b - ebből: beruházásokra, felújításokra adott előlegek</t>
  </si>
  <si>
    <t>149</t>
  </si>
  <si>
    <t>D/III/1f - ebből: túlfizetések, téves és visszajáró kifizetések</t>
  </si>
  <si>
    <t>153</t>
  </si>
  <si>
    <t>D/III/5 Vagyonkezelésbe adott eszközökkel kapcsolatos visszapótlási követelés elszámolása</t>
  </si>
  <si>
    <t>157</t>
  </si>
  <si>
    <t>D/III/9 Letétre, megőrzésre, fedezetkezelésre átadott pénzeszközök, biztosítékok</t>
  </si>
  <si>
    <t>184</t>
  </si>
  <si>
    <t>H/I/1 Költségvetési évben esedékes kötelezettségek személyi juttatásokra</t>
  </si>
  <si>
    <t>187</t>
  </si>
  <si>
    <t>H/I/4 Költségvetési évben esedékes kötelezettségek ellátottak pénzbeli juttatásaira</t>
  </si>
  <si>
    <t>210</t>
  </si>
  <si>
    <t>H/II/1 Költségvetési évet követően esedékes kötelezettségek személyi juttatásokra</t>
  </si>
  <si>
    <t>213</t>
  </si>
  <si>
    <t>H/II/4 Költségvetési évet követően esedékes kötelezettségek ellátottak pénzbeli juttatásaira</t>
  </si>
  <si>
    <t>217</t>
  </si>
  <si>
    <t>H/II/6 Költségvetési évet követően esedékes kötelezettségek beruházásokra</t>
  </si>
  <si>
    <t>222</t>
  </si>
  <si>
    <t>H/II/9 Költségvetési évet követően esedékes kötelezettségek finanszírozási kiadásokra (&gt;=H/II/9a+…+H/II/9j)</t>
  </si>
  <si>
    <t>227</t>
  </si>
  <si>
    <t>H/II/9e - ebből: költségvetési évet követően esedékes kötelezettségek államháztartáson belüli megelőlegezések visszafizetésére</t>
  </si>
  <si>
    <t>236</t>
  </si>
  <si>
    <t>H/III/3 Más szervezetet megillető bevételek elszámolása</t>
  </si>
  <si>
    <t>240</t>
  </si>
  <si>
    <t>H/III/8 Letétre, megőrzésre, fedezetkezelésre átvett pénzeszközök, biztosítékok</t>
  </si>
  <si>
    <t>246</t>
  </si>
  <si>
    <t>J/1 Eredményszemléletű bevételek passzív időbeli elhatárolása</t>
  </si>
  <si>
    <t>248</t>
  </si>
  <si>
    <t>J/3 Halasztott eredményszemléletű bevételek</t>
  </si>
  <si>
    <t>mindösszesen</t>
  </si>
  <si>
    <t>13. sz. melléklet</t>
  </si>
  <si>
    <t>2019. év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</si>
</sst>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3" fillId="0" borderId="19" xfId="0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3" fontId="3" fillId="0" borderId="26" xfId="0" applyNumberFormat="1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 wrapText="1"/>
    </xf>
    <xf numFmtId="3" fontId="3" fillId="0" borderId="30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3" fontId="6" fillId="0" borderId="0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3" fontId="9" fillId="0" borderId="0" xfId="0" applyNumberFormat="1" applyFont="1" applyBorder="1" applyAlignment="1">
      <alignment horizontal="right" vertical="top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34" xfId="0" applyFont="1" applyBorder="1" applyAlignment="1">
      <alignment horizontal="center" vertical="top"/>
    </xf>
    <xf numFmtId="3" fontId="6" fillId="0" borderId="35" xfId="0" applyNumberFormat="1" applyFont="1" applyBorder="1" applyAlignment="1">
      <alignment horizontal="right" vertical="top"/>
    </xf>
    <xf numFmtId="0" fontId="9" fillId="0" borderId="34" xfId="0" applyFont="1" applyBorder="1" applyAlignment="1">
      <alignment horizontal="center" vertical="top"/>
    </xf>
    <xf numFmtId="3" fontId="9" fillId="0" borderId="35" xfId="0" applyNumberFormat="1" applyFont="1" applyBorder="1" applyAlignment="1">
      <alignment horizontal="right" vertical="top"/>
    </xf>
    <xf numFmtId="0" fontId="9" fillId="0" borderId="36" xfId="0" applyFont="1" applyBorder="1" applyAlignment="1">
      <alignment horizontal="center" vertical="top"/>
    </xf>
    <xf numFmtId="0" fontId="9" fillId="0" borderId="37" xfId="0" applyFont="1" applyBorder="1" applyAlignment="1">
      <alignment horizontal="left" vertical="top"/>
    </xf>
    <xf numFmtId="3" fontId="9" fillId="0" borderId="37" xfId="0" applyNumberFormat="1" applyFont="1" applyBorder="1" applyAlignment="1">
      <alignment horizontal="right" vertical="top"/>
    </xf>
    <xf numFmtId="3" fontId="9" fillId="0" borderId="38" xfId="0" applyNumberFormat="1" applyFont="1" applyBorder="1" applyAlignment="1">
      <alignment horizontal="right" vertical="top"/>
    </xf>
    <xf numFmtId="0" fontId="6" fillId="0" borderId="31" xfId="0" applyFont="1" applyBorder="1" applyAlignment="1">
      <alignment horizontal="center" vertical="top"/>
    </xf>
    <xf numFmtId="0" fontId="6" fillId="0" borderId="32" xfId="0" applyFont="1" applyBorder="1" applyAlignment="1">
      <alignment horizontal="left" vertical="top"/>
    </xf>
    <xf numFmtId="3" fontId="6" fillId="0" borderId="32" xfId="0" applyNumberFormat="1" applyFont="1" applyBorder="1" applyAlignment="1">
      <alignment horizontal="right" vertical="top"/>
    </xf>
    <xf numFmtId="3" fontId="6" fillId="0" borderId="33" xfId="0" applyNumberFormat="1" applyFont="1" applyBorder="1" applyAlignment="1">
      <alignment horizontal="right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left" vertical="top"/>
    </xf>
    <xf numFmtId="3" fontId="7" fillId="0" borderId="32" xfId="0" applyNumberFormat="1" applyFont="1" applyBorder="1" applyAlignment="1">
      <alignment horizontal="right" vertical="top"/>
    </xf>
    <xf numFmtId="3" fontId="7" fillId="0" borderId="33" xfId="0" applyNumberFormat="1" applyFont="1" applyBorder="1" applyAlignment="1">
      <alignment horizontal="right" vertical="top"/>
    </xf>
    <xf numFmtId="0" fontId="8" fillId="0" borderId="34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3" fontId="8" fillId="0" borderId="0" xfId="0" applyNumberFormat="1" applyFont="1" applyBorder="1" applyAlignment="1">
      <alignment horizontal="right" vertical="top"/>
    </xf>
    <xf numFmtId="3" fontId="8" fillId="0" borderId="35" xfId="0" applyNumberFormat="1" applyFont="1" applyBorder="1" applyAlignment="1">
      <alignment horizontal="right" vertical="top"/>
    </xf>
    <xf numFmtId="0" fontId="7" fillId="0" borderId="34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3" fontId="7" fillId="0" borderId="0" xfId="0" applyNumberFormat="1" applyFont="1" applyBorder="1" applyAlignment="1">
      <alignment horizontal="right" vertical="top"/>
    </xf>
    <xf numFmtId="3" fontId="7" fillId="0" borderId="35" xfId="0" applyNumberFormat="1" applyFont="1" applyBorder="1" applyAlignment="1">
      <alignment horizontal="right" vertical="top"/>
    </xf>
    <xf numFmtId="0" fontId="8" fillId="0" borderId="36" xfId="0" applyFont="1" applyBorder="1" applyAlignment="1">
      <alignment horizontal="center" vertical="top"/>
    </xf>
    <xf numFmtId="0" fontId="8" fillId="0" borderId="37" xfId="0" applyFont="1" applyBorder="1" applyAlignment="1">
      <alignment horizontal="left" vertical="top"/>
    </xf>
    <xf numFmtId="3" fontId="8" fillId="0" borderId="37" xfId="0" applyNumberFormat="1" applyFont="1" applyBorder="1" applyAlignment="1">
      <alignment horizontal="right" vertical="top"/>
    </xf>
    <xf numFmtId="3" fontId="8" fillId="0" borderId="38" xfId="0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3" fontId="2" fillId="33" borderId="0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Z117"/>
  <sheetViews>
    <sheetView tabSelected="1" zoomScale="80" zoomScaleNormal="80" zoomScalePageLayoutView="0" workbookViewId="0" topLeftCell="A1">
      <selection activeCell="CC32" sqref="CC32"/>
    </sheetView>
  </sheetViews>
  <sheetFormatPr defaultColWidth="9.140625" defaultRowHeight="15"/>
  <cols>
    <col min="1" max="1" width="35.00390625" style="17" bestFit="1" customWidth="1"/>
    <col min="2" max="3" width="9.421875" style="17" customWidth="1"/>
    <col min="4" max="9" width="7.140625" style="17" customWidth="1"/>
    <col min="10" max="10" width="8.57421875" style="17" customWidth="1"/>
    <col min="11" max="13" width="6.7109375" style="17" customWidth="1"/>
    <col min="14" max="14" width="6.57421875" style="17" customWidth="1"/>
    <col min="15" max="15" width="6.7109375" style="17" customWidth="1"/>
    <col min="16" max="21" width="6.57421875" style="17" customWidth="1"/>
    <col min="22" max="23" width="9.140625" style="24" customWidth="1"/>
    <col min="24" max="24" width="10.28125" style="24" hidden="1" customWidth="1"/>
    <col min="25" max="29" width="0" style="24" hidden="1" customWidth="1"/>
    <col min="30" max="30" width="13.140625" style="24" hidden="1" customWidth="1"/>
    <col min="31" max="31" width="9.28125" style="24" hidden="1" customWidth="1"/>
    <col min="32" max="32" width="13.140625" style="24" hidden="1" customWidth="1"/>
    <col min="33" max="34" width="9.140625" style="32" hidden="1" customWidth="1"/>
    <col min="35" max="35" width="12.00390625" style="32" hidden="1" customWidth="1"/>
    <col min="36" max="36" width="9.28125" style="32" hidden="1" customWidth="1"/>
    <col min="37" max="37" width="12.00390625" style="32" hidden="1" customWidth="1"/>
    <col min="38" max="38" width="2.00390625" style="24" hidden="1" customWidth="1"/>
    <col min="39" max="40" width="9.140625" style="24" hidden="1" customWidth="1"/>
    <col min="41" max="41" width="10.57421875" style="24" hidden="1" customWidth="1"/>
    <col min="42" max="42" width="9.140625" style="24" hidden="1" customWidth="1"/>
    <col min="43" max="43" width="10.00390625" style="24" hidden="1" customWidth="1"/>
    <col min="44" max="44" width="0" style="24" hidden="1" customWidth="1"/>
    <col min="45" max="46" width="9.140625" style="24" hidden="1" customWidth="1"/>
    <col min="47" max="47" width="10.57421875" style="24" hidden="1" customWidth="1"/>
    <col min="48" max="48" width="9.140625" style="24" hidden="1" customWidth="1"/>
    <col min="49" max="49" width="11.00390625" style="24" hidden="1" customWidth="1"/>
    <col min="50" max="50" width="9.140625" style="24" hidden="1" customWidth="1"/>
    <col min="51" max="52" width="9.140625" style="32" hidden="1" customWidth="1"/>
    <col min="53" max="53" width="10.8515625" style="32" hidden="1" customWidth="1"/>
    <col min="54" max="54" width="9.28125" style="32" hidden="1" customWidth="1"/>
    <col min="55" max="55" width="10.8515625" style="32" hidden="1" customWidth="1"/>
    <col min="56" max="57" width="9.140625" style="32" hidden="1" customWidth="1"/>
    <col min="58" max="58" width="10.8515625" style="32" hidden="1" customWidth="1"/>
    <col min="59" max="59" width="9.28125" style="32" hidden="1" customWidth="1"/>
    <col min="60" max="60" width="10.8515625" style="32" hidden="1" customWidth="1"/>
    <col min="61" max="61" width="0" style="24" hidden="1" customWidth="1"/>
    <col min="62" max="63" width="9.140625" style="32" hidden="1" customWidth="1"/>
    <col min="64" max="64" width="10.8515625" style="32" hidden="1" customWidth="1"/>
    <col min="65" max="65" width="9.28125" style="32" hidden="1" customWidth="1"/>
    <col min="66" max="66" width="10.8515625" style="32" hidden="1" customWidth="1"/>
    <col min="67" max="67" width="0" style="24" hidden="1" customWidth="1"/>
    <col min="68" max="69" width="9.140625" style="24" hidden="1" customWidth="1"/>
    <col min="70" max="70" width="10.8515625" style="24" hidden="1" customWidth="1"/>
    <col min="71" max="71" width="9.28125" style="24" hidden="1" customWidth="1"/>
    <col min="72" max="72" width="10.8515625" style="24" hidden="1" customWidth="1"/>
    <col min="73" max="73" width="0" style="24" hidden="1" customWidth="1"/>
    <col min="74" max="74" width="9.140625" style="24" hidden="1" customWidth="1"/>
    <col min="75" max="75" width="6.140625" style="24" hidden="1" customWidth="1"/>
    <col min="76" max="76" width="10.8515625" style="24" hidden="1" customWidth="1"/>
    <col min="77" max="77" width="9.28125" style="24" hidden="1" customWidth="1"/>
    <col min="78" max="78" width="10.8515625" style="24" hidden="1" customWidth="1"/>
    <col min="79" max="200" width="9.140625" style="24" customWidth="1"/>
    <col min="201" max="201" width="8.140625" style="24" customWidth="1"/>
    <col min="202" max="202" width="82.00390625" style="24" customWidth="1"/>
    <col min="203" max="205" width="19.140625" style="24" customWidth="1"/>
    <col min="206" max="16384" width="9.140625" style="24" customWidth="1"/>
  </cols>
  <sheetData>
    <row r="3" spans="1:31" ht="12" customHeight="1">
      <c r="A3" s="85" t="s">
        <v>41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23"/>
      <c r="Y3" s="73"/>
      <c r="Z3" s="73"/>
      <c r="AA3" s="73"/>
      <c r="AB3" s="23"/>
      <c r="AC3" s="23"/>
      <c r="AD3" s="23"/>
      <c r="AE3" s="23"/>
    </row>
    <row r="4" spans="1:31" ht="16.5" customHeight="1">
      <c r="A4" s="18"/>
      <c r="B4" s="18"/>
      <c r="C4" s="18"/>
      <c r="D4" s="18"/>
      <c r="E4" s="18"/>
      <c r="F4" s="18"/>
      <c r="G4" s="18"/>
      <c r="H4" s="18"/>
      <c r="J4" s="23" t="s">
        <v>271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W4" s="25" t="s">
        <v>270</v>
      </c>
      <c r="X4" s="25"/>
      <c r="Y4" s="25"/>
      <c r="Z4" s="25"/>
      <c r="AA4" s="25"/>
      <c r="AB4" s="25"/>
      <c r="AC4" s="25"/>
      <c r="AD4" s="25"/>
      <c r="AE4" s="25"/>
    </row>
    <row r="5" spans="1:21" ht="1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ht="12.75" thickBot="1"/>
    <row r="7" spans="1:63" ht="24.75" customHeight="1" thickBot="1">
      <c r="A7" s="15" t="s">
        <v>0</v>
      </c>
      <c r="B7" s="86" t="s">
        <v>18</v>
      </c>
      <c r="C7" s="87"/>
      <c r="D7" s="82" t="s">
        <v>19</v>
      </c>
      <c r="E7" s="84"/>
      <c r="F7" s="82" t="s">
        <v>20</v>
      </c>
      <c r="G7" s="84"/>
      <c r="H7" s="82" t="s">
        <v>21</v>
      </c>
      <c r="I7" s="84"/>
      <c r="J7" s="82" t="s">
        <v>22</v>
      </c>
      <c r="K7" s="84"/>
      <c r="L7" s="82" t="s">
        <v>23</v>
      </c>
      <c r="M7" s="83"/>
      <c r="N7" s="82" t="s">
        <v>24</v>
      </c>
      <c r="O7" s="84"/>
      <c r="P7" s="82" t="s">
        <v>25</v>
      </c>
      <c r="Q7" s="84"/>
      <c r="R7" s="82" t="s">
        <v>26</v>
      </c>
      <c r="S7" s="84"/>
      <c r="T7" s="82" t="s">
        <v>27</v>
      </c>
      <c r="U7" s="84"/>
      <c r="V7" s="82" t="s">
        <v>28</v>
      </c>
      <c r="W7" s="84"/>
      <c r="X7" s="71"/>
      <c r="Y7" s="71"/>
      <c r="Z7" s="71"/>
      <c r="AA7" s="71"/>
      <c r="AB7" s="71"/>
      <c r="AC7" s="71"/>
      <c r="AD7" s="71"/>
      <c r="AE7" s="71"/>
      <c r="BK7" s="32" t="s">
        <v>162</v>
      </c>
    </row>
    <row r="8" spans="1:69" ht="24.75" thickBot="1">
      <c r="A8" s="16"/>
      <c r="B8" s="13" t="s">
        <v>1</v>
      </c>
      <c r="C8" s="19" t="s">
        <v>2</v>
      </c>
      <c r="D8" s="14" t="s">
        <v>1</v>
      </c>
      <c r="E8" s="19" t="s">
        <v>2</v>
      </c>
      <c r="F8" s="13" t="s">
        <v>1</v>
      </c>
      <c r="G8" s="19" t="s">
        <v>2</v>
      </c>
      <c r="H8" s="14" t="s">
        <v>1</v>
      </c>
      <c r="I8" s="19" t="s">
        <v>2</v>
      </c>
      <c r="J8" s="13" t="s">
        <v>1</v>
      </c>
      <c r="K8" s="19" t="s">
        <v>2</v>
      </c>
      <c r="L8" s="14" t="s">
        <v>1</v>
      </c>
      <c r="M8" s="19" t="s">
        <v>2</v>
      </c>
      <c r="N8" s="13" t="s">
        <v>1</v>
      </c>
      <c r="O8" s="19" t="s">
        <v>2</v>
      </c>
      <c r="P8" s="14" t="s">
        <v>1</v>
      </c>
      <c r="Q8" s="19" t="s">
        <v>2</v>
      </c>
      <c r="R8" s="13" t="s">
        <v>1</v>
      </c>
      <c r="S8" s="19" t="s">
        <v>2</v>
      </c>
      <c r="T8" s="14" t="s">
        <v>1</v>
      </c>
      <c r="U8" s="19" t="s">
        <v>2</v>
      </c>
      <c r="V8" s="22" t="s">
        <v>1</v>
      </c>
      <c r="W8" s="15" t="s">
        <v>2</v>
      </c>
      <c r="X8" s="71"/>
      <c r="Y8" s="71"/>
      <c r="Z8" s="71"/>
      <c r="AA8" s="71"/>
      <c r="AB8" s="71"/>
      <c r="AC8" s="71"/>
      <c r="AD8" s="71" t="s">
        <v>269</v>
      </c>
      <c r="AE8" s="71"/>
      <c r="AI8" s="32" t="s">
        <v>146</v>
      </c>
      <c r="AO8" s="24" t="s">
        <v>155</v>
      </c>
      <c r="AT8" s="24" t="s">
        <v>158</v>
      </c>
      <c r="AZ8" s="32" t="s">
        <v>23</v>
      </c>
      <c r="BE8" s="32" t="s">
        <v>159</v>
      </c>
      <c r="BQ8" s="24" t="s">
        <v>26</v>
      </c>
    </row>
    <row r="9" spans="1:66" ht="12">
      <c r="A9" s="20" t="s">
        <v>3</v>
      </c>
      <c r="B9" s="21"/>
      <c r="C9" s="21"/>
      <c r="D9" s="21"/>
      <c r="E9" s="21"/>
      <c r="F9" s="21"/>
      <c r="G9" s="21"/>
      <c r="H9" s="21"/>
      <c r="I9" s="21"/>
      <c r="J9" s="29"/>
      <c r="K9" s="29"/>
      <c r="L9" s="29"/>
      <c r="M9" s="29"/>
      <c r="N9" s="29"/>
      <c r="O9" s="29"/>
      <c r="P9" s="29"/>
      <c r="Q9" s="29"/>
      <c r="R9" s="29"/>
      <c r="S9" s="29"/>
      <c r="T9" s="88"/>
      <c r="U9" s="89"/>
      <c r="V9" s="26"/>
      <c r="W9" s="27"/>
      <c r="X9" s="33"/>
      <c r="Y9" s="33"/>
      <c r="Z9" s="33"/>
      <c r="AA9" s="33"/>
      <c r="AB9" s="51">
        <v>0</v>
      </c>
      <c r="AC9" s="52" t="s">
        <v>148</v>
      </c>
      <c r="AD9" s="53">
        <v>50784097</v>
      </c>
      <c r="AE9" s="53">
        <v>0</v>
      </c>
      <c r="AF9" s="54">
        <v>47033526</v>
      </c>
      <c r="AG9" s="76"/>
      <c r="AH9" s="77"/>
      <c r="AI9" s="77"/>
      <c r="AJ9" s="77"/>
      <c r="AK9" s="78"/>
      <c r="BD9" s="55" t="s">
        <v>49</v>
      </c>
      <c r="BE9" s="56" t="s">
        <v>50</v>
      </c>
      <c r="BF9" s="57">
        <v>137786</v>
      </c>
      <c r="BG9" s="57">
        <v>0</v>
      </c>
      <c r="BH9" s="58">
        <v>67658</v>
      </c>
      <c r="BJ9" s="55" t="s">
        <v>49</v>
      </c>
      <c r="BK9" s="56" t="s">
        <v>50</v>
      </c>
      <c r="BL9" s="57">
        <v>1252160</v>
      </c>
      <c r="BM9" s="57">
        <v>0</v>
      </c>
      <c r="BN9" s="58">
        <v>746166</v>
      </c>
    </row>
    <row r="10" spans="1:72" ht="12">
      <c r="A10" s="6" t="s">
        <v>5</v>
      </c>
      <c r="B10" s="1">
        <v>46074</v>
      </c>
      <c r="C10" s="1">
        <v>70834</v>
      </c>
      <c r="D10" s="1">
        <v>91</v>
      </c>
      <c r="E10" s="1">
        <v>0</v>
      </c>
      <c r="F10" s="1">
        <v>325</v>
      </c>
      <c r="G10" s="1">
        <v>1985</v>
      </c>
      <c r="H10" s="1">
        <v>47034</v>
      </c>
      <c r="I10" s="1">
        <v>61432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0"/>
      <c r="V10" s="4">
        <f aca="true" t="shared" si="0" ref="V10:V37">SUM(B10,D10,F10,H10,J10,L10,N10,P10,R10,T10)</f>
        <v>93524</v>
      </c>
      <c r="W10" s="3">
        <f aca="true" t="shared" si="1" ref="W10:W37">SUM(C10,E10,G10,I10,K10,M10,O10,Q10,S10,U10)</f>
        <v>134251</v>
      </c>
      <c r="X10" s="79">
        <v>107269</v>
      </c>
      <c r="Y10" s="74">
        <v>93524</v>
      </c>
      <c r="Z10" s="74">
        <f>+X10-V10</f>
        <v>13745</v>
      </c>
      <c r="AA10" s="74">
        <f>+Y10-W10</f>
        <v>-40727</v>
      </c>
      <c r="AB10" s="43" t="s">
        <v>45</v>
      </c>
      <c r="AC10" s="34" t="s">
        <v>46</v>
      </c>
      <c r="AD10" s="35">
        <v>56484818</v>
      </c>
      <c r="AE10" s="35">
        <v>0</v>
      </c>
      <c r="AF10" s="44">
        <v>46490560</v>
      </c>
      <c r="AG10" s="63" t="s">
        <v>45</v>
      </c>
      <c r="AH10" s="64" t="s">
        <v>46</v>
      </c>
      <c r="AI10" s="65">
        <v>719641</v>
      </c>
      <c r="AJ10" s="65">
        <v>0</v>
      </c>
      <c r="AK10" s="66">
        <v>324809</v>
      </c>
      <c r="AM10" s="51" t="s">
        <v>147</v>
      </c>
      <c r="AN10" s="52" t="s">
        <v>148</v>
      </c>
      <c r="AO10" s="53">
        <v>50784097</v>
      </c>
      <c r="AP10" s="53">
        <v>0</v>
      </c>
      <c r="AQ10" s="54">
        <v>47033526</v>
      </c>
      <c r="AS10" s="38"/>
      <c r="AT10" s="39"/>
      <c r="AU10" s="39"/>
      <c r="AV10" s="39"/>
      <c r="AW10" s="40"/>
      <c r="BD10" s="59" t="s">
        <v>53</v>
      </c>
      <c r="BE10" s="60" t="s">
        <v>54</v>
      </c>
      <c r="BF10" s="61">
        <v>137786</v>
      </c>
      <c r="BG10" s="61">
        <v>0</v>
      </c>
      <c r="BH10" s="62">
        <v>67658</v>
      </c>
      <c r="BJ10" s="59" t="s">
        <v>53</v>
      </c>
      <c r="BK10" s="60" t="s">
        <v>54</v>
      </c>
      <c r="BL10" s="61">
        <v>1252160</v>
      </c>
      <c r="BM10" s="61">
        <v>0</v>
      </c>
      <c r="BN10" s="62">
        <v>746166</v>
      </c>
      <c r="BP10" s="51" t="s">
        <v>49</v>
      </c>
      <c r="BQ10" s="52" t="s">
        <v>50</v>
      </c>
      <c r="BR10" s="53">
        <v>290054</v>
      </c>
      <c r="BS10" s="53">
        <v>0</v>
      </c>
      <c r="BT10" s="54">
        <v>0</v>
      </c>
    </row>
    <row r="11" spans="1:75" ht="12">
      <c r="A11" s="6" t="s">
        <v>6</v>
      </c>
      <c r="B11" s="1">
        <v>54116939</v>
      </c>
      <c r="C11" s="1">
        <v>59708285</v>
      </c>
      <c r="D11" s="1">
        <v>31787</v>
      </c>
      <c r="E11" s="1">
        <v>33430</v>
      </c>
      <c r="F11" s="1">
        <v>183985</v>
      </c>
      <c r="G11" s="1">
        <v>201269</v>
      </c>
      <c r="H11" s="1">
        <v>79283</v>
      </c>
      <c r="I11" s="1">
        <v>73501</v>
      </c>
      <c r="J11" s="1">
        <v>583</v>
      </c>
      <c r="K11" s="1">
        <v>0</v>
      </c>
      <c r="L11" s="1">
        <v>1274</v>
      </c>
      <c r="M11" s="1">
        <v>1166</v>
      </c>
      <c r="N11" s="1">
        <v>68</v>
      </c>
      <c r="O11" s="1">
        <v>0</v>
      </c>
      <c r="P11" s="1">
        <v>746</v>
      </c>
      <c r="Q11" s="1">
        <v>886</v>
      </c>
      <c r="R11" s="1">
        <v>0</v>
      </c>
      <c r="S11" s="1">
        <v>0</v>
      </c>
      <c r="T11" s="1"/>
      <c r="U11" s="30"/>
      <c r="V11" s="4">
        <f t="shared" si="0"/>
        <v>54414665</v>
      </c>
      <c r="W11" s="3">
        <f t="shared" si="1"/>
        <v>60018537</v>
      </c>
      <c r="X11" s="79">
        <v>53611883</v>
      </c>
      <c r="Y11" s="74">
        <v>54414665</v>
      </c>
      <c r="Z11" s="74">
        <f aca="true" t="shared" si="2" ref="Z11:Z38">+X11-V11</f>
        <v>-802782</v>
      </c>
      <c r="AA11" s="74">
        <f aca="true" t="shared" si="3" ref="AA11:AA38">+Y11-W11</f>
        <v>-5603872</v>
      </c>
      <c r="AB11" s="45" t="s">
        <v>47</v>
      </c>
      <c r="AC11" s="36" t="s">
        <v>48</v>
      </c>
      <c r="AD11" s="37">
        <v>107268915</v>
      </c>
      <c r="AE11" s="37">
        <v>0</v>
      </c>
      <c r="AF11" s="46">
        <v>93524086</v>
      </c>
      <c r="AG11" s="59" t="s">
        <v>47</v>
      </c>
      <c r="AH11" s="60" t="s">
        <v>48</v>
      </c>
      <c r="AI11" s="61">
        <v>719641</v>
      </c>
      <c r="AJ11" s="61">
        <v>0</v>
      </c>
      <c r="AK11" s="62">
        <v>324809</v>
      </c>
      <c r="AM11" s="45" t="s">
        <v>47</v>
      </c>
      <c r="AN11" s="36" t="s">
        <v>48</v>
      </c>
      <c r="AO11" s="37">
        <v>50784097</v>
      </c>
      <c r="AP11" s="37">
        <v>0</v>
      </c>
      <c r="AQ11" s="46">
        <v>47033526</v>
      </c>
      <c r="AS11" s="41"/>
      <c r="AT11" s="33"/>
      <c r="AU11" s="33"/>
      <c r="AV11" s="33"/>
      <c r="AW11" s="42"/>
      <c r="BD11" s="59" t="s">
        <v>55</v>
      </c>
      <c r="BE11" s="60" t="s">
        <v>56</v>
      </c>
      <c r="BF11" s="61">
        <v>137786</v>
      </c>
      <c r="BG11" s="61">
        <v>0</v>
      </c>
      <c r="BH11" s="62">
        <v>67658</v>
      </c>
      <c r="BJ11" s="59" t="s">
        <v>55</v>
      </c>
      <c r="BK11" s="60" t="s">
        <v>56</v>
      </c>
      <c r="BL11" s="61">
        <v>1252160</v>
      </c>
      <c r="BM11" s="61">
        <v>0</v>
      </c>
      <c r="BN11" s="62">
        <v>746166</v>
      </c>
      <c r="BP11" s="45" t="s">
        <v>53</v>
      </c>
      <c r="BQ11" s="36" t="s">
        <v>54</v>
      </c>
      <c r="BR11" s="37">
        <v>290054</v>
      </c>
      <c r="BS11" s="37">
        <v>0</v>
      </c>
      <c r="BT11" s="46">
        <v>0</v>
      </c>
      <c r="BW11" s="24" t="s">
        <v>27</v>
      </c>
    </row>
    <row r="12" spans="1:72" ht="12">
      <c r="A12" s="6" t="s">
        <v>7</v>
      </c>
      <c r="B12" s="1">
        <v>2875364</v>
      </c>
      <c r="C12" s="1">
        <v>2845941</v>
      </c>
      <c r="D12" s="1"/>
      <c r="E12" s="1"/>
      <c r="F12" s="1">
        <v>0</v>
      </c>
      <c r="G12" s="1"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30"/>
      <c r="V12" s="4">
        <f t="shared" si="0"/>
        <v>2875364</v>
      </c>
      <c r="W12" s="3">
        <f t="shared" si="1"/>
        <v>2845941</v>
      </c>
      <c r="X12" s="79">
        <v>2906574</v>
      </c>
      <c r="Y12" s="74">
        <v>2875364</v>
      </c>
      <c r="Z12" s="74">
        <f t="shared" si="2"/>
        <v>31210</v>
      </c>
      <c r="AA12" s="74">
        <f t="shared" si="3"/>
        <v>29423</v>
      </c>
      <c r="AB12" s="43" t="s">
        <v>167</v>
      </c>
      <c r="AC12" s="34" t="s">
        <v>168</v>
      </c>
      <c r="AD12" s="35">
        <v>50140162709</v>
      </c>
      <c r="AE12" s="35">
        <v>0</v>
      </c>
      <c r="AF12" s="44">
        <v>47798966029</v>
      </c>
      <c r="AG12" s="63" t="s">
        <v>49</v>
      </c>
      <c r="AH12" s="64" t="s">
        <v>50</v>
      </c>
      <c r="AI12" s="65">
        <v>134259668</v>
      </c>
      <c r="AJ12" s="65">
        <v>0</v>
      </c>
      <c r="AK12" s="66">
        <v>181643186</v>
      </c>
      <c r="AM12" s="43" t="s">
        <v>49</v>
      </c>
      <c r="AN12" s="34" t="s">
        <v>50</v>
      </c>
      <c r="AO12" s="35">
        <v>63818630</v>
      </c>
      <c r="AP12" s="35">
        <v>0</v>
      </c>
      <c r="AQ12" s="44">
        <v>79282839</v>
      </c>
      <c r="AS12" s="43" t="s">
        <v>51</v>
      </c>
      <c r="AT12" s="34" t="s">
        <v>52</v>
      </c>
      <c r="AU12" s="35">
        <v>0</v>
      </c>
      <c r="AV12" s="35">
        <v>0</v>
      </c>
      <c r="AW12" s="44">
        <v>582644</v>
      </c>
      <c r="AY12" s="55" t="s">
        <v>49</v>
      </c>
      <c r="AZ12" s="56" t="s">
        <v>50</v>
      </c>
      <c r="BA12" s="57">
        <v>1533811</v>
      </c>
      <c r="BB12" s="57">
        <v>0</v>
      </c>
      <c r="BC12" s="57">
        <v>1273579</v>
      </c>
      <c r="BD12" s="63" t="s">
        <v>63</v>
      </c>
      <c r="BE12" s="64" t="s">
        <v>64</v>
      </c>
      <c r="BF12" s="65">
        <v>58270</v>
      </c>
      <c r="BG12" s="65">
        <v>0</v>
      </c>
      <c r="BH12" s="66">
        <v>156675</v>
      </c>
      <c r="BJ12" s="63" t="s">
        <v>63</v>
      </c>
      <c r="BK12" s="64" t="s">
        <v>64</v>
      </c>
      <c r="BL12" s="65">
        <v>90910</v>
      </c>
      <c r="BM12" s="65">
        <v>0</v>
      </c>
      <c r="BN12" s="66">
        <v>387550</v>
      </c>
      <c r="BP12" s="45" t="s">
        <v>55</v>
      </c>
      <c r="BQ12" s="36" t="s">
        <v>56</v>
      </c>
      <c r="BR12" s="37">
        <v>290054</v>
      </c>
      <c r="BS12" s="37">
        <v>0</v>
      </c>
      <c r="BT12" s="46">
        <v>0</v>
      </c>
    </row>
    <row r="13" spans="1:78" ht="24">
      <c r="A13" s="6" t="s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2"/>
      <c r="U13" s="31"/>
      <c r="V13" s="4">
        <f t="shared" si="0"/>
        <v>0</v>
      </c>
      <c r="W13" s="3">
        <f t="shared" si="1"/>
        <v>0</v>
      </c>
      <c r="X13" s="79"/>
      <c r="Y13" s="74"/>
      <c r="Z13" s="74">
        <f t="shared" si="2"/>
        <v>0</v>
      </c>
      <c r="AA13" s="74">
        <f t="shared" si="3"/>
        <v>0</v>
      </c>
      <c r="AB13" s="43" t="s">
        <v>49</v>
      </c>
      <c r="AC13" s="34" t="s">
        <v>50</v>
      </c>
      <c r="AD13" s="35">
        <v>494449320</v>
      </c>
      <c r="AE13" s="35">
        <v>0</v>
      </c>
      <c r="AF13" s="44">
        <v>524623285</v>
      </c>
      <c r="AG13" s="63" t="s">
        <v>51</v>
      </c>
      <c r="AH13" s="64" t="s">
        <v>52</v>
      </c>
      <c r="AI13" s="65">
        <v>22231761</v>
      </c>
      <c r="AJ13" s="65">
        <v>0</v>
      </c>
      <c r="AK13" s="66">
        <v>2342029</v>
      </c>
      <c r="AM13" s="45" t="s">
        <v>53</v>
      </c>
      <c r="AN13" s="36" t="s">
        <v>54</v>
      </c>
      <c r="AO13" s="37">
        <v>63818630</v>
      </c>
      <c r="AP13" s="37">
        <v>0</v>
      </c>
      <c r="AQ13" s="46">
        <v>79282839</v>
      </c>
      <c r="AS13" s="45" t="s">
        <v>53</v>
      </c>
      <c r="AT13" s="36" t="s">
        <v>54</v>
      </c>
      <c r="AU13" s="37">
        <v>0</v>
      </c>
      <c r="AV13" s="37">
        <v>0</v>
      </c>
      <c r="AW13" s="46">
        <v>582644</v>
      </c>
      <c r="AY13" s="59" t="s">
        <v>53</v>
      </c>
      <c r="AZ13" s="60" t="s">
        <v>54</v>
      </c>
      <c r="BA13" s="61">
        <v>1533811</v>
      </c>
      <c r="BB13" s="61">
        <v>0</v>
      </c>
      <c r="BC13" s="61">
        <v>1273579</v>
      </c>
      <c r="BD13" s="59" t="s">
        <v>65</v>
      </c>
      <c r="BE13" s="60" t="s">
        <v>66</v>
      </c>
      <c r="BF13" s="61">
        <v>58270</v>
      </c>
      <c r="BG13" s="61">
        <v>0</v>
      </c>
      <c r="BH13" s="62">
        <v>156675</v>
      </c>
      <c r="BJ13" s="59" t="s">
        <v>65</v>
      </c>
      <c r="BK13" s="60" t="s">
        <v>66</v>
      </c>
      <c r="BL13" s="61">
        <v>90910</v>
      </c>
      <c r="BM13" s="61">
        <v>0</v>
      </c>
      <c r="BN13" s="62">
        <v>387550</v>
      </c>
      <c r="BP13" s="43" t="s">
        <v>63</v>
      </c>
      <c r="BQ13" s="34" t="s">
        <v>64</v>
      </c>
      <c r="BR13" s="35">
        <v>11165</v>
      </c>
      <c r="BS13" s="35">
        <v>0</v>
      </c>
      <c r="BT13" s="44">
        <v>169580</v>
      </c>
      <c r="BV13" s="51" t="s">
        <v>63</v>
      </c>
      <c r="BW13" s="52" t="s">
        <v>64</v>
      </c>
      <c r="BX13" s="53">
        <v>77565</v>
      </c>
      <c r="BY13" s="53">
        <v>0</v>
      </c>
      <c r="BZ13" s="54">
        <v>127235</v>
      </c>
    </row>
    <row r="14" spans="1:78" s="25" customFormat="1" ht="36">
      <c r="A14" s="6" t="s">
        <v>9</v>
      </c>
      <c r="B14" s="5">
        <f>SUM(B10:B13)</f>
        <v>57038377</v>
      </c>
      <c r="C14" s="5">
        <f aca="true" t="shared" si="4" ref="C14:U14">SUM(C10:C13)</f>
        <v>62625060</v>
      </c>
      <c r="D14" s="5">
        <f>SUM(D10:D13)</f>
        <v>31878</v>
      </c>
      <c r="E14" s="5">
        <f>SUM(E10:E13)</f>
        <v>33430</v>
      </c>
      <c r="F14" s="5">
        <f t="shared" si="4"/>
        <v>184310</v>
      </c>
      <c r="G14" s="5">
        <f t="shared" si="4"/>
        <v>203254</v>
      </c>
      <c r="H14" s="5">
        <f t="shared" si="4"/>
        <v>126317</v>
      </c>
      <c r="I14" s="5">
        <f t="shared" si="4"/>
        <v>134933</v>
      </c>
      <c r="J14" s="2">
        <f t="shared" si="4"/>
        <v>583</v>
      </c>
      <c r="K14" s="2">
        <f t="shared" si="4"/>
        <v>0</v>
      </c>
      <c r="L14" s="2">
        <f t="shared" si="4"/>
        <v>1274</v>
      </c>
      <c r="M14" s="2">
        <f t="shared" si="4"/>
        <v>1166</v>
      </c>
      <c r="N14" s="2">
        <f t="shared" si="4"/>
        <v>68</v>
      </c>
      <c r="O14" s="2">
        <f t="shared" si="4"/>
        <v>0</v>
      </c>
      <c r="P14" s="2">
        <f t="shared" si="4"/>
        <v>746</v>
      </c>
      <c r="Q14" s="2">
        <f t="shared" si="4"/>
        <v>886</v>
      </c>
      <c r="R14" s="2">
        <f t="shared" si="4"/>
        <v>0</v>
      </c>
      <c r="S14" s="2">
        <f t="shared" si="4"/>
        <v>0</v>
      </c>
      <c r="T14" s="2">
        <f t="shared" si="4"/>
        <v>0</v>
      </c>
      <c r="U14" s="31">
        <f t="shared" si="4"/>
        <v>0</v>
      </c>
      <c r="V14" s="4">
        <f t="shared" si="0"/>
        <v>57383553</v>
      </c>
      <c r="W14" s="3">
        <f t="shared" si="1"/>
        <v>62998729</v>
      </c>
      <c r="X14" s="79">
        <v>56625726</v>
      </c>
      <c r="Y14" s="74">
        <v>57383553</v>
      </c>
      <c r="Z14" s="74">
        <f t="shared" si="2"/>
        <v>-757827</v>
      </c>
      <c r="AA14" s="74">
        <f t="shared" si="3"/>
        <v>-5615176</v>
      </c>
      <c r="AB14" s="43" t="s">
        <v>51</v>
      </c>
      <c r="AC14" s="34" t="s">
        <v>52</v>
      </c>
      <c r="AD14" s="35">
        <v>2977271056</v>
      </c>
      <c r="AE14" s="35">
        <v>0</v>
      </c>
      <c r="AF14" s="44">
        <v>6091075587</v>
      </c>
      <c r="AG14" s="59" t="s">
        <v>53</v>
      </c>
      <c r="AH14" s="60" t="s">
        <v>54</v>
      </c>
      <c r="AI14" s="61">
        <v>156491429</v>
      </c>
      <c r="AJ14" s="61">
        <v>0</v>
      </c>
      <c r="AK14" s="62">
        <v>183985215</v>
      </c>
      <c r="AM14" s="45" t="s">
        <v>55</v>
      </c>
      <c r="AN14" s="36" t="s">
        <v>56</v>
      </c>
      <c r="AO14" s="37">
        <v>114602727</v>
      </c>
      <c r="AP14" s="37">
        <v>0</v>
      </c>
      <c r="AQ14" s="46">
        <v>126316365</v>
      </c>
      <c r="AS14" s="45" t="s">
        <v>55</v>
      </c>
      <c r="AT14" s="36" t="s">
        <v>56</v>
      </c>
      <c r="AU14" s="37">
        <v>0</v>
      </c>
      <c r="AV14" s="37">
        <v>0</v>
      </c>
      <c r="AW14" s="46">
        <v>582644</v>
      </c>
      <c r="AY14" s="59" t="s">
        <v>55</v>
      </c>
      <c r="AZ14" s="60" t="s">
        <v>56</v>
      </c>
      <c r="BA14" s="61">
        <v>1533811</v>
      </c>
      <c r="BB14" s="61">
        <v>0</v>
      </c>
      <c r="BC14" s="61">
        <v>1273579</v>
      </c>
      <c r="BD14" s="63" t="s">
        <v>67</v>
      </c>
      <c r="BE14" s="64" t="s">
        <v>68</v>
      </c>
      <c r="BF14" s="65">
        <v>696273</v>
      </c>
      <c r="BG14" s="65">
        <v>0</v>
      </c>
      <c r="BH14" s="66">
        <v>790138</v>
      </c>
      <c r="BJ14" s="63" t="s">
        <v>67</v>
      </c>
      <c r="BK14" s="64" t="s">
        <v>68</v>
      </c>
      <c r="BL14" s="65">
        <v>1679666</v>
      </c>
      <c r="BM14" s="65">
        <v>0</v>
      </c>
      <c r="BN14" s="66">
        <v>1710671</v>
      </c>
      <c r="BP14" s="45" t="s">
        <v>65</v>
      </c>
      <c r="BQ14" s="36" t="s">
        <v>66</v>
      </c>
      <c r="BR14" s="37">
        <v>11165</v>
      </c>
      <c r="BS14" s="37">
        <v>0</v>
      </c>
      <c r="BT14" s="46">
        <v>169580</v>
      </c>
      <c r="BV14" s="45" t="s">
        <v>65</v>
      </c>
      <c r="BW14" s="36" t="s">
        <v>66</v>
      </c>
      <c r="BX14" s="37">
        <v>77565</v>
      </c>
      <c r="BY14" s="37">
        <v>0</v>
      </c>
      <c r="BZ14" s="46">
        <v>127235</v>
      </c>
    </row>
    <row r="15" spans="1:78" ht="12">
      <c r="A15" s="6" t="s">
        <v>10</v>
      </c>
      <c r="B15" s="1"/>
      <c r="C15" s="1"/>
      <c r="D15" s="1"/>
      <c r="E15" s="1"/>
      <c r="F15" s="1">
        <v>14358</v>
      </c>
      <c r="G15" s="1">
        <v>16762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30"/>
      <c r="V15" s="4">
        <f t="shared" si="0"/>
        <v>14358</v>
      </c>
      <c r="W15" s="3">
        <f t="shared" si="1"/>
        <v>16762</v>
      </c>
      <c r="X15" s="79">
        <v>18201</v>
      </c>
      <c r="Y15" s="74">
        <v>14358</v>
      </c>
      <c r="Z15" s="74">
        <f t="shared" si="2"/>
        <v>3843</v>
      </c>
      <c r="AA15" s="74">
        <f t="shared" si="3"/>
        <v>-2404</v>
      </c>
      <c r="AB15" s="45" t="s">
        <v>53</v>
      </c>
      <c r="AC15" s="36" t="s">
        <v>54</v>
      </c>
      <c r="AD15" s="37">
        <v>53611883085</v>
      </c>
      <c r="AE15" s="37">
        <v>0</v>
      </c>
      <c r="AF15" s="46">
        <v>54414664901</v>
      </c>
      <c r="AG15" s="59" t="s">
        <v>55</v>
      </c>
      <c r="AH15" s="60" t="s">
        <v>56</v>
      </c>
      <c r="AI15" s="61">
        <v>157211070</v>
      </c>
      <c r="AJ15" s="61">
        <v>0</v>
      </c>
      <c r="AK15" s="62">
        <v>184310024</v>
      </c>
      <c r="AM15" s="43" t="s">
        <v>63</v>
      </c>
      <c r="AN15" s="34" t="s">
        <v>64</v>
      </c>
      <c r="AO15" s="35">
        <v>510506</v>
      </c>
      <c r="AP15" s="35">
        <v>0</v>
      </c>
      <c r="AQ15" s="44">
        <v>462115</v>
      </c>
      <c r="AS15" s="43" t="s">
        <v>63</v>
      </c>
      <c r="AT15" s="34" t="s">
        <v>64</v>
      </c>
      <c r="AU15" s="35">
        <v>99755</v>
      </c>
      <c r="AV15" s="35">
        <v>0</v>
      </c>
      <c r="AW15" s="44">
        <v>155395</v>
      </c>
      <c r="AY15" s="63" t="s">
        <v>63</v>
      </c>
      <c r="AZ15" s="64" t="s">
        <v>64</v>
      </c>
      <c r="BA15" s="65">
        <v>130715</v>
      </c>
      <c r="BB15" s="65">
        <v>0</v>
      </c>
      <c r="BC15" s="65">
        <v>49945</v>
      </c>
      <c r="BD15" s="59" t="s">
        <v>69</v>
      </c>
      <c r="BE15" s="60" t="s">
        <v>70</v>
      </c>
      <c r="BF15" s="61">
        <v>696273</v>
      </c>
      <c r="BG15" s="61">
        <v>0</v>
      </c>
      <c r="BH15" s="62">
        <v>790138</v>
      </c>
      <c r="BJ15" s="59" t="s">
        <v>69</v>
      </c>
      <c r="BK15" s="60" t="s">
        <v>70</v>
      </c>
      <c r="BL15" s="61">
        <v>1679666</v>
      </c>
      <c r="BM15" s="61">
        <v>0</v>
      </c>
      <c r="BN15" s="62">
        <v>1710671</v>
      </c>
      <c r="BP15" s="43" t="s">
        <v>67</v>
      </c>
      <c r="BQ15" s="34" t="s">
        <v>68</v>
      </c>
      <c r="BR15" s="35">
        <v>3115323</v>
      </c>
      <c r="BS15" s="35">
        <v>0</v>
      </c>
      <c r="BT15" s="44">
        <v>964890</v>
      </c>
      <c r="BV15" s="43" t="s">
        <v>67</v>
      </c>
      <c r="BW15" s="34" t="s">
        <v>68</v>
      </c>
      <c r="BX15" s="35">
        <v>518963</v>
      </c>
      <c r="BY15" s="35">
        <v>0</v>
      </c>
      <c r="BZ15" s="44">
        <v>447737</v>
      </c>
    </row>
    <row r="16" spans="1:78" ht="12">
      <c r="A16" s="6" t="s">
        <v>11</v>
      </c>
      <c r="B16" s="1">
        <v>2461131</v>
      </c>
      <c r="C16" s="1">
        <v>4001130</v>
      </c>
      <c r="D16" s="1"/>
      <c r="E16" s="1"/>
      <c r="F16" s="1">
        <v>0</v>
      </c>
      <c r="G16" s="1"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30"/>
      <c r="V16" s="4">
        <f t="shared" si="0"/>
        <v>2461131</v>
      </c>
      <c r="W16" s="3">
        <f t="shared" si="1"/>
        <v>4001130</v>
      </c>
      <c r="X16" s="79">
        <v>8600960</v>
      </c>
      <c r="Y16" s="74">
        <v>2461131</v>
      </c>
      <c r="Z16" s="74">
        <f t="shared" si="2"/>
        <v>6139829</v>
      </c>
      <c r="AA16" s="74">
        <f t="shared" si="3"/>
        <v>-1539999</v>
      </c>
      <c r="AB16" s="43" t="s">
        <v>169</v>
      </c>
      <c r="AC16" s="34" t="s">
        <v>170</v>
      </c>
      <c r="AD16" s="35">
        <v>2906574390</v>
      </c>
      <c r="AE16" s="35">
        <v>0</v>
      </c>
      <c r="AF16" s="44">
        <v>2875364063</v>
      </c>
      <c r="AG16" s="63" t="s">
        <v>57</v>
      </c>
      <c r="AH16" s="64" t="s">
        <v>58</v>
      </c>
      <c r="AI16" s="65">
        <v>18200645</v>
      </c>
      <c r="AJ16" s="65">
        <v>0</v>
      </c>
      <c r="AK16" s="66">
        <v>14358268</v>
      </c>
      <c r="AM16" s="45" t="s">
        <v>65</v>
      </c>
      <c r="AN16" s="36" t="s">
        <v>66</v>
      </c>
      <c r="AO16" s="37">
        <v>510506</v>
      </c>
      <c r="AP16" s="37">
        <v>0</v>
      </c>
      <c r="AQ16" s="46">
        <v>462115</v>
      </c>
      <c r="AS16" s="45" t="s">
        <v>65</v>
      </c>
      <c r="AT16" s="36" t="s">
        <v>66</v>
      </c>
      <c r="AU16" s="37">
        <v>99755</v>
      </c>
      <c r="AV16" s="37">
        <v>0</v>
      </c>
      <c r="AW16" s="46">
        <v>155395</v>
      </c>
      <c r="AY16" s="59" t="s">
        <v>65</v>
      </c>
      <c r="AZ16" s="60" t="s">
        <v>66</v>
      </c>
      <c r="BA16" s="61">
        <v>130715</v>
      </c>
      <c r="BB16" s="61">
        <v>0</v>
      </c>
      <c r="BC16" s="61">
        <v>49945</v>
      </c>
      <c r="BD16" s="59" t="s">
        <v>71</v>
      </c>
      <c r="BE16" s="60" t="s">
        <v>72</v>
      </c>
      <c r="BF16" s="61">
        <v>754543</v>
      </c>
      <c r="BG16" s="61">
        <v>0</v>
      </c>
      <c r="BH16" s="62">
        <v>946813</v>
      </c>
      <c r="BJ16" s="59" t="s">
        <v>71</v>
      </c>
      <c r="BK16" s="60" t="s">
        <v>72</v>
      </c>
      <c r="BL16" s="61">
        <v>1770576</v>
      </c>
      <c r="BM16" s="61">
        <v>0</v>
      </c>
      <c r="BN16" s="62">
        <v>2098221</v>
      </c>
      <c r="BP16" s="45" t="s">
        <v>69</v>
      </c>
      <c r="BQ16" s="36" t="s">
        <v>70</v>
      </c>
      <c r="BR16" s="37">
        <v>3115323</v>
      </c>
      <c r="BS16" s="37">
        <v>0</v>
      </c>
      <c r="BT16" s="46">
        <v>964890</v>
      </c>
      <c r="BV16" s="45" t="s">
        <v>69</v>
      </c>
      <c r="BW16" s="36" t="s">
        <v>70</v>
      </c>
      <c r="BX16" s="37">
        <v>518963</v>
      </c>
      <c r="BY16" s="37">
        <v>0</v>
      </c>
      <c r="BZ16" s="46">
        <v>447737</v>
      </c>
    </row>
    <row r="17" spans="1:78" ht="24">
      <c r="A17" s="6" t="s">
        <v>12</v>
      </c>
      <c r="B17" s="5">
        <f>SUM(B15:B16)</f>
        <v>2461131</v>
      </c>
      <c r="C17" s="5">
        <f aca="true" t="shared" si="5" ref="C17:U17">SUM(C15:C16)</f>
        <v>4001130</v>
      </c>
      <c r="D17" s="5">
        <f>SUM(D15:D16)</f>
        <v>0</v>
      </c>
      <c r="E17" s="5">
        <f t="shared" si="5"/>
        <v>0</v>
      </c>
      <c r="F17" s="5">
        <v>14358</v>
      </c>
      <c r="G17" s="5">
        <f>SUM(G15:G16)</f>
        <v>16762</v>
      </c>
      <c r="H17" s="5">
        <f t="shared" si="5"/>
        <v>0</v>
      </c>
      <c r="I17" s="5">
        <f t="shared" si="5"/>
        <v>0</v>
      </c>
      <c r="J17" s="2">
        <f t="shared" si="5"/>
        <v>0</v>
      </c>
      <c r="K17" s="2">
        <f t="shared" si="5"/>
        <v>0</v>
      </c>
      <c r="L17" s="2">
        <f t="shared" si="5"/>
        <v>0</v>
      </c>
      <c r="M17" s="2">
        <f t="shared" si="5"/>
        <v>0</v>
      </c>
      <c r="N17" s="2">
        <f t="shared" si="5"/>
        <v>0</v>
      </c>
      <c r="O17" s="2">
        <f t="shared" si="5"/>
        <v>0</v>
      </c>
      <c r="P17" s="2">
        <f t="shared" si="5"/>
        <v>0</v>
      </c>
      <c r="Q17" s="2">
        <f t="shared" si="5"/>
        <v>0</v>
      </c>
      <c r="R17" s="2">
        <f t="shared" si="5"/>
        <v>0</v>
      </c>
      <c r="S17" s="2">
        <f t="shared" si="5"/>
        <v>0</v>
      </c>
      <c r="T17" s="2">
        <f t="shared" si="5"/>
        <v>0</v>
      </c>
      <c r="U17" s="31">
        <f t="shared" si="5"/>
        <v>0</v>
      </c>
      <c r="V17" s="4">
        <f t="shared" si="0"/>
        <v>2475489</v>
      </c>
      <c r="W17" s="3">
        <f t="shared" si="1"/>
        <v>4017892</v>
      </c>
      <c r="X17" s="79">
        <v>8619161</v>
      </c>
      <c r="Y17" s="74">
        <v>2475489</v>
      </c>
      <c r="Z17" s="74">
        <f t="shared" si="2"/>
        <v>6143672</v>
      </c>
      <c r="AA17" s="74">
        <f t="shared" si="3"/>
        <v>-1542403</v>
      </c>
      <c r="AB17" s="43" t="s">
        <v>171</v>
      </c>
      <c r="AC17" s="34" t="s">
        <v>172</v>
      </c>
      <c r="AD17" s="35">
        <v>2744383000</v>
      </c>
      <c r="AE17" s="35">
        <v>0</v>
      </c>
      <c r="AF17" s="44">
        <v>2716609000</v>
      </c>
      <c r="AG17" s="59" t="s">
        <v>59</v>
      </c>
      <c r="AH17" s="60" t="s">
        <v>60</v>
      </c>
      <c r="AI17" s="61">
        <v>18200645</v>
      </c>
      <c r="AJ17" s="61">
        <v>0</v>
      </c>
      <c r="AK17" s="62">
        <v>14358268</v>
      </c>
      <c r="AM17" s="43" t="s">
        <v>67</v>
      </c>
      <c r="AN17" s="34" t="s">
        <v>68</v>
      </c>
      <c r="AO17" s="35">
        <v>44795598</v>
      </c>
      <c r="AP17" s="35">
        <v>0</v>
      </c>
      <c r="AQ17" s="44">
        <v>28123126</v>
      </c>
      <c r="AS17" s="43" t="s">
        <v>67</v>
      </c>
      <c r="AT17" s="34" t="s">
        <v>68</v>
      </c>
      <c r="AU17" s="35">
        <v>470691</v>
      </c>
      <c r="AV17" s="35">
        <v>0</v>
      </c>
      <c r="AW17" s="44">
        <v>4242890</v>
      </c>
      <c r="AY17" s="63" t="s">
        <v>67</v>
      </c>
      <c r="AZ17" s="64" t="s">
        <v>68</v>
      </c>
      <c r="BA17" s="65">
        <v>9165602</v>
      </c>
      <c r="BB17" s="65">
        <v>0</v>
      </c>
      <c r="BC17" s="65">
        <v>771236</v>
      </c>
      <c r="BD17" s="63" t="s">
        <v>73</v>
      </c>
      <c r="BE17" s="64" t="s">
        <v>74</v>
      </c>
      <c r="BF17" s="65">
        <v>441406</v>
      </c>
      <c r="BG17" s="65">
        <v>0</v>
      </c>
      <c r="BH17" s="66">
        <v>181948</v>
      </c>
      <c r="BJ17" s="63" t="s">
        <v>85</v>
      </c>
      <c r="BK17" s="64" t="s">
        <v>86</v>
      </c>
      <c r="BL17" s="65">
        <v>241667</v>
      </c>
      <c r="BM17" s="65">
        <v>0</v>
      </c>
      <c r="BN17" s="66">
        <v>395813</v>
      </c>
      <c r="BP17" s="45" t="s">
        <v>71</v>
      </c>
      <c r="BQ17" s="36" t="s">
        <v>72</v>
      </c>
      <c r="BR17" s="37">
        <v>3126488</v>
      </c>
      <c r="BS17" s="37">
        <v>0</v>
      </c>
      <c r="BT17" s="46">
        <v>1134470</v>
      </c>
      <c r="BV17" s="45" t="s">
        <v>71</v>
      </c>
      <c r="BW17" s="36" t="s">
        <v>72</v>
      </c>
      <c r="BX17" s="37">
        <v>596528</v>
      </c>
      <c r="BY17" s="37">
        <v>0</v>
      </c>
      <c r="BZ17" s="46">
        <v>574972</v>
      </c>
    </row>
    <row r="18" spans="1:78" ht="12">
      <c r="A18" s="7" t="s">
        <v>42</v>
      </c>
      <c r="B18" s="1"/>
      <c r="C18" s="1"/>
      <c r="D18" s="1"/>
      <c r="E18" s="1"/>
      <c r="F18" s="1">
        <v>0</v>
      </c>
      <c r="G18" s="1"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30"/>
      <c r="V18" s="4">
        <f t="shared" si="0"/>
        <v>0</v>
      </c>
      <c r="W18" s="3">
        <f t="shared" si="1"/>
        <v>0</v>
      </c>
      <c r="X18" s="79">
        <v>0</v>
      </c>
      <c r="Y18" s="74"/>
      <c r="Z18" s="74">
        <f t="shared" si="2"/>
        <v>0</v>
      </c>
      <c r="AA18" s="74">
        <f t="shared" si="3"/>
        <v>0</v>
      </c>
      <c r="AB18" s="43" t="s">
        <v>173</v>
      </c>
      <c r="AC18" s="34" t="s">
        <v>174</v>
      </c>
      <c r="AD18" s="35">
        <v>5000000</v>
      </c>
      <c r="AE18" s="35">
        <v>0</v>
      </c>
      <c r="AF18" s="44">
        <v>0</v>
      </c>
      <c r="AG18" s="59" t="s">
        <v>61</v>
      </c>
      <c r="AH18" s="60" t="s">
        <v>62</v>
      </c>
      <c r="AI18" s="61">
        <v>18200645</v>
      </c>
      <c r="AJ18" s="61">
        <v>0</v>
      </c>
      <c r="AK18" s="62">
        <v>14358268</v>
      </c>
      <c r="AM18" s="45" t="s">
        <v>69</v>
      </c>
      <c r="AN18" s="36" t="s">
        <v>70</v>
      </c>
      <c r="AO18" s="37">
        <v>44795598</v>
      </c>
      <c r="AP18" s="37">
        <v>0</v>
      </c>
      <c r="AQ18" s="46">
        <v>28123126</v>
      </c>
      <c r="AS18" s="45" t="s">
        <v>69</v>
      </c>
      <c r="AT18" s="36" t="s">
        <v>70</v>
      </c>
      <c r="AU18" s="37">
        <v>470691</v>
      </c>
      <c r="AV18" s="37">
        <v>0</v>
      </c>
      <c r="AW18" s="46">
        <v>4242890</v>
      </c>
      <c r="AY18" s="59" t="s">
        <v>69</v>
      </c>
      <c r="AZ18" s="60" t="s">
        <v>70</v>
      </c>
      <c r="BA18" s="61">
        <v>9165602</v>
      </c>
      <c r="BB18" s="61">
        <v>0</v>
      </c>
      <c r="BC18" s="61">
        <v>771236</v>
      </c>
      <c r="BD18" s="63" t="s">
        <v>77</v>
      </c>
      <c r="BE18" s="64" t="s">
        <v>78</v>
      </c>
      <c r="BF18" s="65">
        <v>441406</v>
      </c>
      <c r="BG18" s="65">
        <v>0</v>
      </c>
      <c r="BH18" s="66">
        <v>181948</v>
      </c>
      <c r="BJ18" s="63" t="s">
        <v>160</v>
      </c>
      <c r="BK18" s="64" t="s">
        <v>161</v>
      </c>
      <c r="BL18" s="65">
        <v>0</v>
      </c>
      <c r="BM18" s="65">
        <v>0</v>
      </c>
      <c r="BN18" s="66">
        <v>17480</v>
      </c>
      <c r="BP18" s="43" t="s">
        <v>73</v>
      </c>
      <c r="BQ18" s="34" t="s">
        <v>74</v>
      </c>
      <c r="BR18" s="35">
        <v>291294</v>
      </c>
      <c r="BS18" s="35">
        <v>0</v>
      </c>
      <c r="BT18" s="44">
        <v>130190</v>
      </c>
      <c r="BV18" s="43" t="s">
        <v>73</v>
      </c>
      <c r="BW18" s="34" t="s">
        <v>74</v>
      </c>
      <c r="BX18" s="35">
        <v>0</v>
      </c>
      <c r="BY18" s="35">
        <v>0</v>
      </c>
      <c r="BZ18" s="44">
        <v>284000</v>
      </c>
    </row>
    <row r="19" spans="1:78" ht="15" customHeight="1">
      <c r="A19" s="8" t="s">
        <v>30</v>
      </c>
      <c r="B19" s="1">
        <v>1265</v>
      </c>
      <c r="C19" s="1">
        <v>1045</v>
      </c>
      <c r="D19" s="1">
        <v>558</v>
      </c>
      <c r="E19" s="1">
        <v>789</v>
      </c>
      <c r="F19" s="1">
        <v>369</v>
      </c>
      <c r="G19" s="1">
        <v>363</v>
      </c>
      <c r="H19" s="1">
        <v>462</v>
      </c>
      <c r="I19" s="1">
        <v>351</v>
      </c>
      <c r="J19" s="1">
        <v>155</v>
      </c>
      <c r="K19" s="1">
        <v>127</v>
      </c>
      <c r="L19" s="1">
        <v>50</v>
      </c>
      <c r="M19" s="1">
        <v>362</v>
      </c>
      <c r="N19" s="1">
        <v>157</v>
      </c>
      <c r="O19" s="1">
        <v>70</v>
      </c>
      <c r="P19" s="1">
        <v>388</v>
      </c>
      <c r="Q19" s="1">
        <v>91</v>
      </c>
      <c r="R19" s="1">
        <v>170</v>
      </c>
      <c r="S19" s="1">
        <v>139</v>
      </c>
      <c r="T19" s="1">
        <v>127</v>
      </c>
      <c r="U19" s="30">
        <v>110</v>
      </c>
      <c r="V19" s="4">
        <f t="shared" si="0"/>
        <v>3701</v>
      </c>
      <c r="W19" s="3">
        <f t="shared" si="1"/>
        <v>3447</v>
      </c>
      <c r="X19" s="79">
        <v>2817</v>
      </c>
      <c r="Y19" s="74">
        <v>3701</v>
      </c>
      <c r="Z19" s="74">
        <f t="shared" si="2"/>
        <v>-884</v>
      </c>
      <c r="AA19" s="74">
        <f t="shared" si="3"/>
        <v>254</v>
      </c>
      <c r="AB19" s="43" t="s">
        <v>175</v>
      </c>
      <c r="AC19" s="34" t="s">
        <v>176</v>
      </c>
      <c r="AD19" s="35">
        <v>157191390</v>
      </c>
      <c r="AE19" s="35">
        <v>0</v>
      </c>
      <c r="AF19" s="44">
        <v>158755063</v>
      </c>
      <c r="AG19" s="63" t="s">
        <v>63</v>
      </c>
      <c r="AH19" s="64" t="s">
        <v>64</v>
      </c>
      <c r="AI19" s="65">
        <v>140895</v>
      </c>
      <c r="AJ19" s="65">
        <v>0</v>
      </c>
      <c r="AK19" s="66">
        <v>369305</v>
      </c>
      <c r="AM19" s="45" t="s">
        <v>71</v>
      </c>
      <c r="AN19" s="36" t="s">
        <v>72</v>
      </c>
      <c r="AO19" s="37">
        <v>45306104</v>
      </c>
      <c r="AP19" s="37">
        <v>0</v>
      </c>
      <c r="AQ19" s="46">
        <v>28585241</v>
      </c>
      <c r="AS19" s="45" t="s">
        <v>71</v>
      </c>
      <c r="AT19" s="36" t="s">
        <v>72</v>
      </c>
      <c r="AU19" s="37">
        <v>570446</v>
      </c>
      <c r="AV19" s="37">
        <v>0</v>
      </c>
      <c r="AW19" s="46">
        <v>4398285</v>
      </c>
      <c r="AY19" s="59" t="s">
        <v>71</v>
      </c>
      <c r="AZ19" s="60" t="s">
        <v>72</v>
      </c>
      <c r="BA19" s="61">
        <v>9296317</v>
      </c>
      <c r="BB19" s="61">
        <v>0</v>
      </c>
      <c r="BC19" s="61">
        <v>821181</v>
      </c>
      <c r="BD19" s="59" t="s">
        <v>83</v>
      </c>
      <c r="BE19" s="60" t="s">
        <v>84</v>
      </c>
      <c r="BF19" s="61">
        <v>441406</v>
      </c>
      <c r="BG19" s="61">
        <v>0</v>
      </c>
      <c r="BH19" s="62">
        <v>181948</v>
      </c>
      <c r="BJ19" s="63" t="s">
        <v>87</v>
      </c>
      <c r="BK19" s="64" t="s">
        <v>88</v>
      </c>
      <c r="BL19" s="65">
        <v>241667</v>
      </c>
      <c r="BM19" s="65">
        <v>0</v>
      </c>
      <c r="BN19" s="66">
        <v>378333</v>
      </c>
      <c r="BP19" s="43" t="s">
        <v>77</v>
      </c>
      <c r="BQ19" s="34" t="s">
        <v>78</v>
      </c>
      <c r="BR19" s="35">
        <v>291294</v>
      </c>
      <c r="BS19" s="35">
        <v>0</v>
      </c>
      <c r="BT19" s="44">
        <v>130190</v>
      </c>
      <c r="BV19" s="43" t="s">
        <v>77</v>
      </c>
      <c r="BW19" s="34" t="s">
        <v>78</v>
      </c>
      <c r="BX19" s="35">
        <v>0</v>
      </c>
      <c r="BY19" s="35">
        <v>0</v>
      </c>
      <c r="BZ19" s="44">
        <v>284000</v>
      </c>
    </row>
    <row r="20" spans="1:78" ht="12">
      <c r="A20" s="8" t="s">
        <v>29</v>
      </c>
      <c r="B20" s="1">
        <v>12923528</v>
      </c>
      <c r="C20" s="1">
        <v>9653685</v>
      </c>
      <c r="D20" s="1">
        <v>116526</v>
      </c>
      <c r="E20" s="1">
        <v>77911</v>
      </c>
      <c r="F20" s="1">
        <v>58466</v>
      </c>
      <c r="G20" s="1">
        <f>166618+1</f>
        <v>166619</v>
      </c>
      <c r="H20" s="1">
        <v>28123</v>
      </c>
      <c r="I20" s="1">
        <v>29618</v>
      </c>
      <c r="J20" s="1">
        <v>4243</v>
      </c>
      <c r="K20" s="1">
        <v>15227</v>
      </c>
      <c r="L20" s="1">
        <v>771</v>
      </c>
      <c r="M20" s="1">
        <v>25091</v>
      </c>
      <c r="N20" s="1">
        <v>790</v>
      </c>
      <c r="O20" s="1">
        <v>10239</v>
      </c>
      <c r="P20" s="1">
        <v>1711</v>
      </c>
      <c r="Q20" s="1">
        <v>8951</v>
      </c>
      <c r="R20" s="1">
        <v>965</v>
      </c>
      <c r="S20" s="1">
        <v>11018</v>
      </c>
      <c r="T20" s="1">
        <v>448</v>
      </c>
      <c r="U20" s="30">
        <v>1195</v>
      </c>
      <c r="V20" s="4">
        <f t="shared" si="0"/>
        <v>13135571</v>
      </c>
      <c r="W20" s="3">
        <f t="shared" si="1"/>
        <v>9999554</v>
      </c>
      <c r="X20" s="79">
        <v>4266075</v>
      </c>
      <c r="Y20" s="74">
        <v>13135571</v>
      </c>
      <c r="Z20" s="81">
        <f t="shared" si="2"/>
        <v>-8869496</v>
      </c>
      <c r="AA20" s="74">
        <f t="shared" si="3"/>
        <v>3136017</v>
      </c>
      <c r="AB20" s="45" t="s">
        <v>177</v>
      </c>
      <c r="AC20" s="36" t="s">
        <v>178</v>
      </c>
      <c r="AD20" s="37">
        <v>2906574390</v>
      </c>
      <c r="AE20" s="37">
        <v>0</v>
      </c>
      <c r="AF20" s="46">
        <v>2875364063</v>
      </c>
      <c r="AG20" s="59" t="s">
        <v>65</v>
      </c>
      <c r="AH20" s="60" t="s">
        <v>66</v>
      </c>
      <c r="AI20" s="61">
        <v>140895</v>
      </c>
      <c r="AJ20" s="61">
        <v>0</v>
      </c>
      <c r="AK20" s="62">
        <v>369305</v>
      </c>
      <c r="AM20" s="43" t="s">
        <v>149</v>
      </c>
      <c r="AN20" s="34" t="s">
        <v>150</v>
      </c>
      <c r="AO20" s="35">
        <v>29923462</v>
      </c>
      <c r="AP20" s="35">
        <v>0</v>
      </c>
      <c r="AQ20" s="44">
        <v>47202000</v>
      </c>
      <c r="AS20" s="43" t="s">
        <v>73</v>
      </c>
      <c r="AT20" s="34" t="s">
        <v>74</v>
      </c>
      <c r="AU20" s="35">
        <v>85661</v>
      </c>
      <c r="AV20" s="35">
        <v>0</v>
      </c>
      <c r="AW20" s="44">
        <v>309000</v>
      </c>
      <c r="AY20" s="63" t="s">
        <v>73</v>
      </c>
      <c r="AZ20" s="64" t="s">
        <v>74</v>
      </c>
      <c r="BA20" s="65">
        <v>2481000</v>
      </c>
      <c r="BB20" s="65">
        <v>0</v>
      </c>
      <c r="BC20" s="65">
        <v>2211128</v>
      </c>
      <c r="BD20" s="63" t="s">
        <v>85</v>
      </c>
      <c r="BE20" s="64" t="s">
        <v>86</v>
      </c>
      <c r="BF20" s="65">
        <v>333333</v>
      </c>
      <c r="BG20" s="65">
        <v>0</v>
      </c>
      <c r="BH20" s="66">
        <v>699999</v>
      </c>
      <c r="BJ20" s="59" t="s">
        <v>91</v>
      </c>
      <c r="BK20" s="60" t="s">
        <v>92</v>
      </c>
      <c r="BL20" s="61">
        <v>241667</v>
      </c>
      <c r="BM20" s="61">
        <v>0</v>
      </c>
      <c r="BN20" s="62">
        <v>395813</v>
      </c>
      <c r="BP20" s="45" t="s">
        <v>83</v>
      </c>
      <c r="BQ20" s="36" t="s">
        <v>84</v>
      </c>
      <c r="BR20" s="37">
        <v>291294</v>
      </c>
      <c r="BS20" s="37">
        <v>0</v>
      </c>
      <c r="BT20" s="46">
        <v>130190</v>
      </c>
      <c r="BV20" s="45" t="s">
        <v>83</v>
      </c>
      <c r="BW20" s="36" t="s">
        <v>84</v>
      </c>
      <c r="BX20" s="37">
        <v>0</v>
      </c>
      <c r="BY20" s="37">
        <v>0</v>
      </c>
      <c r="BZ20" s="46">
        <v>284000</v>
      </c>
    </row>
    <row r="21" spans="1:78" ht="12">
      <c r="A21" s="8" t="s">
        <v>31</v>
      </c>
      <c r="B21" s="1">
        <v>39275</v>
      </c>
      <c r="C21" s="1">
        <v>55418</v>
      </c>
      <c r="D21" s="1"/>
      <c r="E21" s="1"/>
      <c r="F21" s="1">
        <v>0</v>
      </c>
      <c r="G21" s="1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30"/>
      <c r="V21" s="4">
        <f t="shared" si="0"/>
        <v>39275</v>
      </c>
      <c r="W21" s="3">
        <f t="shared" si="1"/>
        <v>55418</v>
      </c>
      <c r="X21" s="79">
        <v>26809</v>
      </c>
      <c r="Y21" s="74">
        <v>39275</v>
      </c>
      <c r="Z21" s="81">
        <f t="shared" si="2"/>
        <v>-12466</v>
      </c>
      <c r="AA21" s="74">
        <f t="shared" si="3"/>
        <v>-16143</v>
      </c>
      <c r="AB21" s="45" t="s">
        <v>55</v>
      </c>
      <c r="AC21" s="36" t="s">
        <v>56</v>
      </c>
      <c r="AD21" s="37">
        <v>56625726390</v>
      </c>
      <c r="AE21" s="37">
        <v>0</v>
      </c>
      <c r="AF21" s="46">
        <v>57383553050</v>
      </c>
      <c r="AG21" s="63" t="s">
        <v>67</v>
      </c>
      <c r="AH21" s="64" t="s">
        <v>68</v>
      </c>
      <c r="AI21" s="65">
        <v>59388606</v>
      </c>
      <c r="AJ21" s="65">
        <v>0</v>
      </c>
      <c r="AK21" s="66">
        <v>58466469</v>
      </c>
      <c r="AM21" s="43" t="s">
        <v>151</v>
      </c>
      <c r="AN21" s="34" t="s">
        <v>152</v>
      </c>
      <c r="AO21" s="35">
        <v>29923462</v>
      </c>
      <c r="AP21" s="35">
        <v>0</v>
      </c>
      <c r="AQ21" s="44">
        <v>47202000</v>
      </c>
      <c r="AS21" s="43" t="s">
        <v>77</v>
      </c>
      <c r="AT21" s="34" t="s">
        <v>78</v>
      </c>
      <c r="AU21" s="35">
        <v>85661</v>
      </c>
      <c r="AV21" s="35">
        <v>0</v>
      </c>
      <c r="AW21" s="44">
        <v>309000</v>
      </c>
      <c r="AY21" s="63" t="s">
        <v>77</v>
      </c>
      <c r="AZ21" s="64" t="s">
        <v>78</v>
      </c>
      <c r="BA21" s="65">
        <v>0</v>
      </c>
      <c r="BB21" s="65">
        <v>0</v>
      </c>
      <c r="BC21" s="65">
        <v>2211128</v>
      </c>
      <c r="BD21" s="63" t="s">
        <v>87</v>
      </c>
      <c r="BE21" s="64" t="s">
        <v>88</v>
      </c>
      <c r="BF21" s="65">
        <v>333333</v>
      </c>
      <c r="BG21" s="65">
        <v>0</v>
      </c>
      <c r="BH21" s="66">
        <v>699999</v>
      </c>
      <c r="BJ21" s="59" t="s">
        <v>93</v>
      </c>
      <c r="BK21" s="60" t="s">
        <v>94</v>
      </c>
      <c r="BL21" s="61">
        <v>241667</v>
      </c>
      <c r="BM21" s="61">
        <v>0</v>
      </c>
      <c r="BN21" s="62">
        <v>395813</v>
      </c>
      <c r="BP21" s="43" t="s">
        <v>85</v>
      </c>
      <c r="BQ21" s="34" t="s">
        <v>86</v>
      </c>
      <c r="BR21" s="35">
        <v>66666</v>
      </c>
      <c r="BS21" s="35">
        <v>0</v>
      </c>
      <c r="BT21" s="44">
        <v>246666</v>
      </c>
      <c r="BV21" s="43" t="s">
        <v>85</v>
      </c>
      <c r="BW21" s="34" t="s">
        <v>86</v>
      </c>
      <c r="BX21" s="35">
        <v>0</v>
      </c>
      <c r="BY21" s="35">
        <v>0</v>
      </c>
      <c r="BZ21" s="44">
        <v>40000</v>
      </c>
    </row>
    <row r="22" spans="1:78" ht="24">
      <c r="A22" s="6" t="s">
        <v>40</v>
      </c>
      <c r="B22" s="5">
        <f>SUM(B18:B21)</f>
        <v>12964068</v>
      </c>
      <c r="C22" s="5">
        <f aca="true" t="shared" si="6" ref="C22:U22">SUM(C18:C21)</f>
        <v>9710148</v>
      </c>
      <c r="D22" s="5">
        <f>SUM(D18:D21)</f>
        <v>117084</v>
      </c>
      <c r="E22" s="5">
        <f t="shared" si="6"/>
        <v>78700</v>
      </c>
      <c r="F22" s="5">
        <f t="shared" si="6"/>
        <v>58835</v>
      </c>
      <c r="G22" s="5">
        <f t="shared" si="6"/>
        <v>166982</v>
      </c>
      <c r="H22" s="5">
        <f t="shared" si="6"/>
        <v>28585</v>
      </c>
      <c r="I22" s="5">
        <f t="shared" si="6"/>
        <v>29969</v>
      </c>
      <c r="J22" s="2">
        <f t="shared" si="6"/>
        <v>4398</v>
      </c>
      <c r="K22" s="2">
        <f t="shared" si="6"/>
        <v>15354</v>
      </c>
      <c r="L22" s="2">
        <f t="shared" si="6"/>
        <v>821</v>
      </c>
      <c r="M22" s="2">
        <f t="shared" si="6"/>
        <v>25453</v>
      </c>
      <c r="N22" s="2">
        <f t="shared" si="6"/>
        <v>947</v>
      </c>
      <c r="O22" s="2">
        <f t="shared" si="6"/>
        <v>10309</v>
      </c>
      <c r="P22" s="2">
        <f t="shared" si="6"/>
        <v>2099</v>
      </c>
      <c r="Q22" s="2">
        <f t="shared" si="6"/>
        <v>9042</v>
      </c>
      <c r="R22" s="2">
        <f t="shared" si="6"/>
        <v>1135</v>
      </c>
      <c r="S22" s="2">
        <f t="shared" si="6"/>
        <v>11157</v>
      </c>
      <c r="T22" s="2">
        <f t="shared" si="6"/>
        <v>575</v>
      </c>
      <c r="U22" s="31">
        <f t="shared" si="6"/>
        <v>1305</v>
      </c>
      <c r="V22" s="4">
        <f t="shared" si="0"/>
        <v>13178547</v>
      </c>
      <c r="W22" s="3">
        <f t="shared" si="1"/>
        <v>10058419</v>
      </c>
      <c r="X22" s="79">
        <v>4295701</v>
      </c>
      <c r="Y22" s="74">
        <v>13178547</v>
      </c>
      <c r="Z22" s="81">
        <f t="shared" si="2"/>
        <v>-8882846</v>
      </c>
      <c r="AA22" s="74">
        <f t="shared" si="3"/>
        <v>3120128</v>
      </c>
      <c r="AB22" s="43" t="s">
        <v>57</v>
      </c>
      <c r="AC22" s="34" t="s">
        <v>58</v>
      </c>
      <c r="AD22" s="35">
        <v>18200645</v>
      </c>
      <c r="AE22" s="35">
        <v>0</v>
      </c>
      <c r="AF22" s="44">
        <v>14358268</v>
      </c>
      <c r="AG22" s="59" t="s">
        <v>69</v>
      </c>
      <c r="AH22" s="60" t="s">
        <v>70</v>
      </c>
      <c r="AI22" s="61">
        <v>59388606</v>
      </c>
      <c r="AJ22" s="61">
        <v>0</v>
      </c>
      <c r="AK22" s="62">
        <v>58466469</v>
      </c>
      <c r="AM22" s="43" t="s">
        <v>73</v>
      </c>
      <c r="AN22" s="34" t="s">
        <v>74</v>
      </c>
      <c r="AO22" s="35">
        <v>5600165</v>
      </c>
      <c r="AP22" s="35">
        <v>0</v>
      </c>
      <c r="AQ22" s="44">
        <v>20516706</v>
      </c>
      <c r="AS22" s="45" t="s">
        <v>83</v>
      </c>
      <c r="AT22" s="36" t="s">
        <v>84</v>
      </c>
      <c r="AU22" s="37">
        <v>85661</v>
      </c>
      <c r="AV22" s="37">
        <v>0</v>
      </c>
      <c r="AW22" s="46">
        <v>309000</v>
      </c>
      <c r="AY22" s="63" t="s">
        <v>81</v>
      </c>
      <c r="AZ22" s="64" t="s">
        <v>82</v>
      </c>
      <c r="BA22" s="65">
        <v>2481000</v>
      </c>
      <c r="BB22" s="65">
        <v>0</v>
      </c>
      <c r="BC22" s="65">
        <v>0</v>
      </c>
      <c r="BD22" s="59" t="s">
        <v>91</v>
      </c>
      <c r="BE22" s="60" t="s">
        <v>92</v>
      </c>
      <c r="BF22" s="61">
        <v>333333</v>
      </c>
      <c r="BG22" s="61">
        <v>0</v>
      </c>
      <c r="BH22" s="62">
        <v>699999</v>
      </c>
      <c r="BJ22" s="63" t="s">
        <v>103</v>
      </c>
      <c r="BK22" s="64" t="s">
        <v>104</v>
      </c>
      <c r="BL22" s="65">
        <v>428800</v>
      </c>
      <c r="BM22" s="65">
        <v>0</v>
      </c>
      <c r="BN22" s="66">
        <v>343800</v>
      </c>
      <c r="BP22" s="43" t="s">
        <v>87</v>
      </c>
      <c r="BQ22" s="34" t="s">
        <v>88</v>
      </c>
      <c r="BR22" s="35">
        <v>66666</v>
      </c>
      <c r="BS22" s="35">
        <v>0</v>
      </c>
      <c r="BT22" s="44">
        <v>246666</v>
      </c>
      <c r="BV22" s="43" t="s">
        <v>87</v>
      </c>
      <c r="BW22" s="34" t="s">
        <v>88</v>
      </c>
      <c r="BX22" s="35">
        <v>0</v>
      </c>
      <c r="BY22" s="35">
        <v>0</v>
      </c>
      <c r="BZ22" s="44">
        <v>40000</v>
      </c>
    </row>
    <row r="23" spans="1:78" ht="24">
      <c r="A23" s="6" t="s">
        <v>13</v>
      </c>
      <c r="B23" s="1">
        <v>1307986</v>
      </c>
      <c r="C23" s="1">
        <f>1442195</f>
        <v>1442195</v>
      </c>
      <c r="D23" s="1">
        <v>5734</v>
      </c>
      <c r="E23" s="1">
        <v>6251</v>
      </c>
      <c r="F23" s="1">
        <v>4816</v>
      </c>
      <c r="G23" s="1">
        <v>8237</v>
      </c>
      <c r="H23" s="1">
        <v>67719</v>
      </c>
      <c r="I23" s="1">
        <v>39529</v>
      </c>
      <c r="J23" s="1">
        <v>309</v>
      </c>
      <c r="K23" s="1">
        <v>63</v>
      </c>
      <c r="L23" s="1">
        <v>2211</v>
      </c>
      <c r="M23" s="1">
        <v>2078</v>
      </c>
      <c r="N23" s="1">
        <v>182</v>
      </c>
      <c r="O23" s="1">
        <v>0</v>
      </c>
      <c r="P23" s="1"/>
      <c r="Q23" s="1"/>
      <c r="R23" s="1">
        <v>130</v>
      </c>
      <c r="S23" s="1">
        <v>0</v>
      </c>
      <c r="T23" s="1">
        <v>284</v>
      </c>
      <c r="U23" s="30">
        <v>0</v>
      </c>
      <c r="V23" s="4">
        <f t="shared" si="0"/>
        <v>1389371</v>
      </c>
      <c r="W23" s="3">
        <f t="shared" si="1"/>
        <v>1498353</v>
      </c>
      <c r="X23" s="79">
        <v>1151432</v>
      </c>
      <c r="Y23" s="74">
        <v>1389371</v>
      </c>
      <c r="Z23" s="81">
        <f t="shared" si="2"/>
        <v>-237939</v>
      </c>
      <c r="AA23" s="74">
        <f t="shared" si="3"/>
        <v>-108982</v>
      </c>
      <c r="AB23" s="45" t="s">
        <v>59</v>
      </c>
      <c r="AC23" s="36" t="s">
        <v>60</v>
      </c>
      <c r="AD23" s="37">
        <v>18200645</v>
      </c>
      <c r="AE23" s="37">
        <v>0</v>
      </c>
      <c r="AF23" s="46">
        <v>14358268</v>
      </c>
      <c r="AG23" s="59" t="s">
        <v>71</v>
      </c>
      <c r="AH23" s="60" t="s">
        <v>72</v>
      </c>
      <c r="AI23" s="61">
        <v>59529501</v>
      </c>
      <c r="AJ23" s="61">
        <v>0</v>
      </c>
      <c r="AK23" s="62">
        <v>58835774</v>
      </c>
      <c r="AM23" s="43" t="s">
        <v>75</v>
      </c>
      <c r="AN23" s="34" t="s">
        <v>76</v>
      </c>
      <c r="AO23" s="35">
        <v>124000</v>
      </c>
      <c r="AP23" s="35">
        <v>0</v>
      </c>
      <c r="AQ23" s="44">
        <v>36000</v>
      </c>
      <c r="AS23" s="43" t="s">
        <v>85</v>
      </c>
      <c r="AT23" s="34" t="s">
        <v>86</v>
      </c>
      <c r="AU23" s="35">
        <v>250000</v>
      </c>
      <c r="AV23" s="35">
        <v>0</v>
      </c>
      <c r="AW23" s="44">
        <v>50000</v>
      </c>
      <c r="AY23" s="59" t="s">
        <v>83</v>
      </c>
      <c r="AZ23" s="60" t="s">
        <v>84</v>
      </c>
      <c r="BA23" s="61">
        <v>2481000</v>
      </c>
      <c r="BB23" s="61">
        <v>0</v>
      </c>
      <c r="BC23" s="61">
        <v>2211128</v>
      </c>
      <c r="BD23" s="59" t="s">
        <v>93</v>
      </c>
      <c r="BE23" s="60" t="s">
        <v>94</v>
      </c>
      <c r="BF23" s="61">
        <v>774739</v>
      </c>
      <c r="BG23" s="61">
        <v>0</v>
      </c>
      <c r="BH23" s="62">
        <v>881947</v>
      </c>
      <c r="BJ23" s="59" t="s">
        <v>105</v>
      </c>
      <c r="BK23" s="60" t="s">
        <v>106</v>
      </c>
      <c r="BL23" s="61">
        <v>428800</v>
      </c>
      <c r="BM23" s="61">
        <v>0</v>
      </c>
      <c r="BN23" s="62">
        <v>343800</v>
      </c>
      <c r="BP23" s="45" t="s">
        <v>91</v>
      </c>
      <c r="BQ23" s="36" t="s">
        <v>92</v>
      </c>
      <c r="BR23" s="37">
        <v>66666</v>
      </c>
      <c r="BS23" s="37">
        <v>0</v>
      </c>
      <c r="BT23" s="46">
        <v>246666</v>
      </c>
      <c r="BV23" s="45" t="s">
        <v>91</v>
      </c>
      <c r="BW23" s="36" t="s">
        <v>92</v>
      </c>
      <c r="BX23" s="37">
        <v>0</v>
      </c>
      <c r="BY23" s="37">
        <v>0</v>
      </c>
      <c r="BZ23" s="46">
        <v>40000</v>
      </c>
    </row>
    <row r="24" spans="1:78" ht="24">
      <c r="A24" s="6" t="s">
        <v>14</v>
      </c>
      <c r="B24" s="1">
        <v>3320268</v>
      </c>
      <c r="C24" s="1">
        <v>3295220</v>
      </c>
      <c r="D24" s="1"/>
      <c r="E24" s="1"/>
      <c r="F24" s="1">
        <v>0</v>
      </c>
      <c r="G24" s="1">
        <v>3366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/>
      <c r="O24" s="1"/>
      <c r="P24" s="1"/>
      <c r="Q24" s="1"/>
      <c r="R24" s="1"/>
      <c r="S24" s="1"/>
      <c r="T24" s="1"/>
      <c r="U24" s="30"/>
      <c r="V24" s="4">
        <f t="shared" si="0"/>
        <v>3320268</v>
      </c>
      <c r="W24" s="3">
        <f t="shared" si="1"/>
        <v>3298586</v>
      </c>
      <c r="X24" s="79">
        <v>2446048</v>
      </c>
      <c r="Y24" s="74">
        <v>3320268</v>
      </c>
      <c r="Z24" s="81">
        <f t="shared" si="2"/>
        <v>-874220</v>
      </c>
      <c r="AA24" s="74">
        <f t="shared" si="3"/>
        <v>21682</v>
      </c>
      <c r="AB24" s="43" t="s">
        <v>179</v>
      </c>
      <c r="AC24" s="34" t="s">
        <v>180</v>
      </c>
      <c r="AD24" s="35">
        <v>8600959994</v>
      </c>
      <c r="AE24" s="35">
        <v>0</v>
      </c>
      <c r="AF24" s="44">
        <v>2461130820</v>
      </c>
      <c r="AG24" s="63" t="s">
        <v>73</v>
      </c>
      <c r="AH24" s="64" t="s">
        <v>74</v>
      </c>
      <c r="AI24" s="65">
        <v>5188602</v>
      </c>
      <c r="AJ24" s="65">
        <v>0</v>
      </c>
      <c r="AK24" s="66">
        <v>4815773</v>
      </c>
      <c r="AM24" s="43" t="s">
        <v>77</v>
      </c>
      <c r="AN24" s="34" t="s">
        <v>78</v>
      </c>
      <c r="AO24" s="35">
        <v>33480</v>
      </c>
      <c r="AP24" s="35">
        <v>0</v>
      </c>
      <c r="AQ24" s="44">
        <v>9720</v>
      </c>
      <c r="AS24" s="43" t="s">
        <v>87</v>
      </c>
      <c r="AT24" s="34" t="s">
        <v>88</v>
      </c>
      <c r="AU24" s="35">
        <v>250000</v>
      </c>
      <c r="AV24" s="35">
        <v>0</v>
      </c>
      <c r="AW24" s="44">
        <v>50000</v>
      </c>
      <c r="AY24" s="63" t="s">
        <v>85</v>
      </c>
      <c r="AZ24" s="64" t="s">
        <v>86</v>
      </c>
      <c r="BA24" s="65">
        <v>1070853</v>
      </c>
      <c r="BB24" s="65">
        <v>0</v>
      </c>
      <c r="BC24" s="65">
        <v>979998</v>
      </c>
      <c r="BD24" s="63" t="s">
        <v>95</v>
      </c>
      <c r="BE24" s="64" t="s">
        <v>96</v>
      </c>
      <c r="BF24" s="65">
        <v>1332000</v>
      </c>
      <c r="BG24" s="65">
        <v>0</v>
      </c>
      <c r="BH24" s="66">
        <v>366000</v>
      </c>
      <c r="BJ24" s="59" t="s">
        <v>107</v>
      </c>
      <c r="BK24" s="60" t="s">
        <v>108</v>
      </c>
      <c r="BL24" s="61">
        <v>428800</v>
      </c>
      <c r="BM24" s="61">
        <v>0</v>
      </c>
      <c r="BN24" s="62">
        <v>343800</v>
      </c>
      <c r="BP24" s="45" t="s">
        <v>93</v>
      </c>
      <c r="BQ24" s="36" t="s">
        <v>94</v>
      </c>
      <c r="BR24" s="37">
        <v>357960</v>
      </c>
      <c r="BS24" s="37">
        <v>0</v>
      </c>
      <c r="BT24" s="46">
        <v>376856</v>
      </c>
      <c r="BV24" s="45" t="s">
        <v>93</v>
      </c>
      <c r="BW24" s="36" t="s">
        <v>94</v>
      </c>
      <c r="BX24" s="37">
        <v>0</v>
      </c>
      <c r="BY24" s="37">
        <v>0</v>
      </c>
      <c r="BZ24" s="46">
        <v>324000</v>
      </c>
    </row>
    <row r="25" spans="1:78" ht="24">
      <c r="A25" s="6" t="s">
        <v>15</v>
      </c>
      <c r="B25" s="1">
        <v>4737577</v>
      </c>
      <c r="C25" s="1">
        <v>5305478</v>
      </c>
      <c r="D25" s="1">
        <v>2493</v>
      </c>
      <c r="E25" s="1">
        <v>552</v>
      </c>
      <c r="F25" s="1">
        <v>1622</v>
      </c>
      <c r="G25" s="1">
        <v>1458</v>
      </c>
      <c r="H25" s="1">
        <v>1969</v>
      </c>
      <c r="I25" s="1">
        <v>1376</v>
      </c>
      <c r="J25" s="1">
        <v>50</v>
      </c>
      <c r="K25" s="1">
        <v>0</v>
      </c>
      <c r="L25" s="1">
        <v>980</v>
      </c>
      <c r="M25" s="1">
        <v>1095</v>
      </c>
      <c r="N25" s="1">
        <v>700</v>
      </c>
      <c r="O25" s="1">
        <v>575</v>
      </c>
      <c r="P25" s="1">
        <v>396</v>
      </c>
      <c r="Q25" s="1">
        <v>280</v>
      </c>
      <c r="R25" s="1">
        <v>247</v>
      </c>
      <c r="S25" s="1">
        <v>285</v>
      </c>
      <c r="T25" s="1">
        <v>40</v>
      </c>
      <c r="U25" s="30">
        <v>123</v>
      </c>
      <c r="V25" s="4">
        <f t="shared" si="0"/>
        <v>4746074</v>
      </c>
      <c r="W25" s="3">
        <f t="shared" si="1"/>
        <v>5311222</v>
      </c>
      <c r="X25" s="79">
        <v>3930104</v>
      </c>
      <c r="Y25" s="74">
        <v>4746074</v>
      </c>
      <c r="Z25" s="81">
        <f t="shared" si="2"/>
        <v>-815970</v>
      </c>
      <c r="AA25" s="74">
        <f t="shared" si="3"/>
        <v>-565148</v>
      </c>
      <c r="AB25" s="43" t="s">
        <v>181</v>
      </c>
      <c r="AC25" s="34" t="s">
        <v>182</v>
      </c>
      <c r="AD25" s="35">
        <v>959994</v>
      </c>
      <c r="AE25" s="35">
        <v>0</v>
      </c>
      <c r="AF25" s="44">
        <v>1130820</v>
      </c>
      <c r="AG25" s="63" t="s">
        <v>75</v>
      </c>
      <c r="AH25" s="64" t="s">
        <v>76</v>
      </c>
      <c r="AI25" s="65">
        <v>5021234</v>
      </c>
      <c r="AJ25" s="65">
        <v>0</v>
      </c>
      <c r="AK25" s="66">
        <v>4476466</v>
      </c>
      <c r="AM25" s="43" t="s">
        <v>153</v>
      </c>
      <c r="AN25" s="34" t="s">
        <v>154</v>
      </c>
      <c r="AO25" s="35">
        <v>5442685</v>
      </c>
      <c r="AP25" s="35">
        <v>0</v>
      </c>
      <c r="AQ25" s="44">
        <v>20465986</v>
      </c>
      <c r="AS25" s="45" t="s">
        <v>91</v>
      </c>
      <c r="AT25" s="36" t="s">
        <v>92</v>
      </c>
      <c r="AU25" s="37">
        <v>250000</v>
      </c>
      <c r="AV25" s="37">
        <v>0</v>
      </c>
      <c r="AW25" s="46">
        <v>50000</v>
      </c>
      <c r="AY25" s="63" t="s">
        <v>87</v>
      </c>
      <c r="AZ25" s="64" t="s">
        <v>88</v>
      </c>
      <c r="BA25" s="65">
        <v>1070853</v>
      </c>
      <c r="BB25" s="65">
        <v>0</v>
      </c>
      <c r="BC25" s="65">
        <v>979998</v>
      </c>
      <c r="BD25" s="59" t="s">
        <v>97</v>
      </c>
      <c r="BE25" s="60" t="s">
        <v>98</v>
      </c>
      <c r="BF25" s="61">
        <v>1332000</v>
      </c>
      <c r="BG25" s="61">
        <v>0</v>
      </c>
      <c r="BH25" s="62">
        <v>366000</v>
      </c>
      <c r="BJ25" s="59" t="s">
        <v>113</v>
      </c>
      <c r="BK25" s="60" t="s">
        <v>16</v>
      </c>
      <c r="BL25" s="61">
        <v>3693203</v>
      </c>
      <c r="BM25" s="61">
        <v>0</v>
      </c>
      <c r="BN25" s="62">
        <v>3584000</v>
      </c>
      <c r="BP25" s="43" t="s">
        <v>95</v>
      </c>
      <c r="BQ25" s="34" t="s">
        <v>96</v>
      </c>
      <c r="BR25" s="35">
        <v>131000</v>
      </c>
      <c r="BS25" s="35">
        <v>0</v>
      </c>
      <c r="BT25" s="44">
        <v>422000</v>
      </c>
      <c r="BV25" s="43" t="s">
        <v>95</v>
      </c>
      <c r="BW25" s="34" t="s">
        <v>96</v>
      </c>
      <c r="BX25" s="35">
        <v>0</v>
      </c>
      <c r="BY25" s="35">
        <v>0</v>
      </c>
      <c r="BZ25" s="44">
        <v>231000</v>
      </c>
    </row>
    <row r="26" spans="1:78" ht="12">
      <c r="A26" s="6" t="s">
        <v>39</v>
      </c>
      <c r="B26" s="5">
        <f>SUM(B23:B25)</f>
        <v>9365831</v>
      </c>
      <c r="C26" s="5">
        <f aca="true" t="shared" si="7" ref="C26:U26">SUM(C23:C25)</f>
        <v>10042893</v>
      </c>
      <c r="D26" s="5">
        <f>SUM(D23:D25)</f>
        <v>8227</v>
      </c>
      <c r="E26" s="5">
        <f t="shared" si="7"/>
        <v>6803</v>
      </c>
      <c r="F26" s="5">
        <f t="shared" si="7"/>
        <v>6438</v>
      </c>
      <c r="G26" s="5">
        <f t="shared" si="7"/>
        <v>13061</v>
      </c>
      <c r="H26" s="5">
        <f t="shared" si="7"/>
        <v>69688</v>
      </c>
      <c r="I26" s="5">
        <f t="shared" si="7"/>
        <v>40905</v>
      </c>
      <c r="J26" s="2">
        <f t="shared" si="7"/>
        <v>359</v>
      </c>
      <c r="K26" s="2">
        <f t="shared" si="7"/>
        <v>63</v>
      </c>
      <c r="L26" s="2">
        <f t="shared" si="7"/>
        <v>3191</v>
      </c>
      <c r="M26" s="2">
        <f t="shared" si="7"/>
        <v>3173</v>
      </c>
      <c r="N26" s="2">
        <f t="shared" si="7"/>
        <v>882</v>
      </c>
      <c r="O26" s="2">
        <f t="shared" si="7"/>
        <v>575</v>
      </c>
      <c r="P26" s="2">
        <f t="shared" si="7"/>
        <v>396</v>
      </c>
      <c r="Q26" s="2">
        <f t="shared" si="7"/>
        <v>280</v>
      </c>
      <c r="R26" s="2">
        <f t="shared" si="7"/>
        <v>377</v>
      </c>
      <c r="S26" s="2">
        <f t="shared" si="7"/>
        <v>285</v>
      </c>
      <c r="T26" s="2">
        <f t="shared" si="7"/>
        <v>324</v>
      </c>
      <c r="U26" s="31">
        <f t="shared" si="7"/>
        <v>123</v>
      </c>
      <c r="V26" s="4">
        <f t="shared" si="0"/>
        <v>9455713</v>
      </c>
      <c r="W26" s="3">
        <f t="shared" si="1"/>
        <v>10108161</v>
      </c>
      <c r="X26" s="79">
        <v>7527584</v>
      </c>
      <c r="Y26" s="74">
        <v>9455713</v>
      </c>
      <c r="Z26" s="81">
        <f t="shared" si="2"/>
        <v>-1928129</v>
      </c>
      <c r="AA26" s="74">
        <f t="shared" si="3"/>
        <v>-652448</v>
      </c>
      <c r="AB26" s="43" t="s">
        <v>183</v>
      </c>
      <c r="AC26" s="34" t="s">
        <v>184</v>
      </c>
      <c r="AD26" s="35">
        <v>8600000000</v>
      </c>
      <c r="AE26" s="35">
        <v>0</v>
      </c>
      <c r="AF26" s="44">
        <v>2460000000</v>
      </c>
      <c r="AG26" s="63" t="s">
        <v>77</v>
      </c>
      <c r="AH26" s="64" t="s">
        <v>78</v>
      </c>
      <c r="AI26" s="65">
        <v>116766</v>
      </c>
      <c r="AJ26" s="65">
        <v>0</v>
      </c>
      <c r="AK26" s="66">
        <v>288705</v>
      </c>
      <c r="AM26" s="43" t="s">
        <v>81</v>
      </c>
      <c r="AN26" s="34" t="s">
        <v>82</v>
      </c>
      <c r="AO26" s="35">
        <v>0</v>
      </c>
      <c r="AP26" s="35">
        <v>0</v>
      </c>
      <c r="AQ26" s="44">
        <v>5000</v>
      </c>
      <c r="AS26" s="45" t="s">
        <v>93</v>
      </c>
      <c r="AT26" s="36" t="s">
        <v>94</v>
      </c>
      <c r="AU26" s="37">
        <v>335661</v>
      </c>
      <c r="AV26" s="37">
        <v>0</v>
      </c>
      <c r="AW26" s="46">
        <v>359000</v>
      </c>
      <c r="AY26" s="59" t="s">
        <v>91</v>
      </c>
      <c r="AZ26" s="60" t="s">
        <v>92</v>
      </c>
      <c r="BA26" s="61">
        <v>1070853</v>
      </c>
      <c r="BB26" s="61">
        <v>0</v>
      </c>
      <c r="BC26" s="61">
        <v>979998</v>
      </c>
      <c r="BD26" s="63" t="s">
        <v>99</v>
      </c>
      <c r="BE26" s="64" t="s">
        <v>100</v>
      </c>
      <c r="BF26" s="65">
        <v>-847000</v>
      </c>
      <c r="BG26" s="65">
        <v>0</v>
      </c>
      <c r="BH26" s="66">
        <v>-268000</v>
      </c>
      <c r="BJ26" s="63" t="s">
        <v>114</v>
      </c>
      <c r="BK26" s="64" t="s">
        <v>115</v>
      </c>
      <c r="BL26" s="65">
        <v>167069850</v>
      </c>
      <c r="BM26" s="65">
        <v>0</v>
      </c>
      <c r="BN26" s="66">
        <v>167069850</v>
      </c>
      <c r="BP26" s="45" t="s">
        <v>97</v>
      </c>
      <c r="BQ26" s="36" t="s">
        <v>98</v>
      </c>
      <c r="BR26" s="37">
        <v>131000</v>
      </c>
      <c r="BS26" s="37">
        <v>0</v>
      </c>
      <c r="BT26" s="46">
        <v>422000</v>
      </c>
      <c r="BV26" s="45" t="s">
        <v>97</v>
      </c>
      <c r="BW26" s="36" t="s">
        <v>98</v>
      </c>
      <c r="BX26" s="37">
        <v>0</v>
      </c>
      <c r="BY26" s="37">
        <v>0</v>
      </c>
      <c r="BZ26" s="46">
        <v>231000</v>
      </c>
    </row>
    <row r="27" spans="1:78" ht="24">
      <c r="A27" s="6" t="s">
        <v>33</v>
      </c>
      <c r="B27" s="2">
        <f>-182438+1</f>
        <v>-182437</v>
      </c>
      <c r="C27" s="2">
        <v>-298265</v>
      </c>
      <c r="D27" s="2">
        <f>380</f>
        <v>380</v>
      </c>
      <c r="E27" s="2">
        <v>314</v>
      </c>
      <c r="F27" s="2">
        <v>-158</v>
      </c>
      <c r="G27" s="2">
        <v>-171</v>
      </c>
      <c r="H27" s="2">
        <v>5312</v>
      </c>
      <c r="I27" s="2">
        <v>8177</v>
      </c>
      <c r="J27" s="2">
        <v>817</v>
      </c>
      <c r="K27" s="2">
        <v>156</v>
      </c>
      <c r="L27" s="2">
        <v>7881</v>
      </c>
      <c r="M27" s="2">
        <f>2082+1</f>
        <v>2083</v>
      </c>
      <c r="N27" s="2">
        <v>670</v>
      </c>
      <c r="O27" s="2">
        <v>289</v>
      </c>
      <c r="P27" s="2">
        <v>343</v>
      </c>
      <c r="Q27" s="2">
        <v>0</v>
      </c>
      <c r="R27" s="2">
        <v>391</v>
      </c>
      <c r="S27" s="2">
        <v>374</v>
      </c>
      <c r="T27" s="2">
        <v>427</v>
      </c>
      <c r="U27" s="31">
        <f>227+1</f>
        <v>228</v>
      </c>
      <c r="V27" s="4">
        <f t="shared" si="0"/>
        <v>-166374</v>
      </c>
      <c r="W27" s="3">
        <f t="shared" si="1"/>
        <v>-286815</v>
      </c>
      <c r="X27" s="79">
        <v>-102287</v>
      </c>
      <c r="Y27" s="74">
        <v>-166373</v>
      </c>
      <c r="Z27" s="81">
        <f t="shared" si="2"/>
        <v>64087</v>
      </c>
      <c r="AA27" s="74">
        <f t="shared" si="3"/>
        <v>120442</v>
      </c>
      <c r="AB27" s="45" t="s">
        <v>185</v>
      </c>
      <c r="AC27" s="36" t="s">
        <v>186</v>
      </c>
      <c r="AD27" s="37">
        <v>8600959994</v>
      </c>
      <c r="AE27" s="37">
        <v>0</v>
      </c>
      <c r="AF27" s="46">
        <v>2461130820</v>
      </c>
      <c r="AG27" s="63" t="s">
        <v>79</v>
      </c>
      <c r="AH27" s="64" t="s">
        <v>80</v>
      </c>
      <c r="AI27" s="65">
        <v>49629</v>
      </c>
      <c r="AJ27" s="65">
        <v>0</v>
      </c>
      <c r="AK27" s="66">
        <v>49629</v>
      </c>
      <c r="AM27" s="45" t="s">
        <v>83</v>
      </c>
      <c r="AN27" s="36" t="s">
        <v>84</v>
      </c>
      <c r="AO27" s="37">
        <v>35523627</v>
      </c>
      <c r="AP27" s="37">
        <v>0</v>
      </c>
      <c r="AQ27" s="46">
        <v>67718706</v>
      </c>
      <c r="AS27" s="43" t="s">
        <v>95</v>
      </c>
      <c r="AT27" s="34" t="s">
        <v>96</v>
      </c>
      <c r="AU27" s="35">
        <v>371000</v>
      </c>
      <c r="AV27" s="35">
        <v>0</v>
      </c>
      <c r="AW27" s="44">
        <v>448000</v>
      </c>
      <c r="AY27" s="59" t="s">
        <v>93</v>
      </c>
      <c r="AZ27" s="60" t="s">
        <v>94</v>
      </c>
      <c r="BA27" s="61">
        <v>3551853</v>
      </c>
      <c r="BB27" s="61">
        <v>0</v>
      </c>
      <c r="BC27" s="61">
        <v>3191126</v>
      </c>
      <c r="BD27" s="59" t="s">
        <v>101</v>
      </c>
      <c r="BE27" s="60" t="s">
        <v>102</v>
      </c>
      <c r="BF27" s="61">
        <v>-847000</v>
      </c>
      <c r="BG27" s="61">
        <v>0</v>
      </c>
      <c r="BH27" s="62">
        <v>-268000</v>
      </c>
      <c r="BJ27" s="63" t="s">
        <v>116</v>
      </c>
      <c r="BK27" s="64" t="s">
        <v>117</v>
      </c>
      <c r="BL27" s="65">
        <v>-120549416</v>
      </c>
      <c r="BM27" s="65">
        <v>0</v>
      </c>
      <c r="BN27" s="66">
        <v>-120549416</v>
      </c>
      <c r="BP27" s="43" t="s">
        <v>99</v>
      </c>
      <c r="BQ27" s="34" t="s">
        <v>100</v>
      </c>
      <c r="BR27" s="35">
        <v>-97000</v>
      </c>
      <c r="BS27" s="35">
        <v>0</v>
      </c>
      <c r="BT27" s="44">
        <v>-375000</v>
      </c>
      <c r="BV27" s="43" t="s">
        <v>99</v>
      </c>
      <c r="BW27" s="34" t="s">
        <v>100</v>
      </c>
      <c r="BX27" s="35">
        <v>0</v>
      </c>
      <c r="BY27" s="35">
        <v>0</v>
      </c>
      <c r="BZ27" s="44">
        <v>-148000</v>
      </c>
    </row>
    <row r="28" spans="1:78" ht="12">
      <c r="A28" s="6" t="s">
        <v>32</v>
      </c>
      <c r="B28" s="2">
        <v>1156</v>
      </c>
      <c r="C28" s="2">
        <v>0</v>
      </c>
      <c r="D28" s="2">
        <v>3200</v>
      </c>
      <c r="E28" s="2">
        <v>2120</v>
      </c>
      <c r="F28" s="2">
        <v>1089</v>
      </c>
      <c r="G28" s="2">
        <v>3139</v>
      </c>
      <c r="H28" s="2">
        <v>0</v>
      </c>
      <c r="I28" s="2">
        <v>0</v>
      </c>
      <c r="J28" s="2">
        <v>0</v>
      </c>
      <c r="K28" s="2">
        <v>0</v>
      </c>
      <c r="L28" s="2"/>
      <c r="M28" s="2"/>
      <c r="N28" s="2"/>
      <c r="O28" s="2"/>
      <c r="P28" s="2"/>
      <c r="Q28" s="2"/>
      <c r="R28" s="2"/>
      <c r="S28" s="2"/>
      <c r="T28" s="2"/>
      <c r="U28" s="31"/>
      <c r="V28" s="4">
        <f t="shared" si="0"/>
        <v>5445</v>
      </c>
      <c r="W28" s="3">
        <f t="shared" si="1"/>
        <v>5259</v>
      </c>
      <c r="X28" s="79">
        <v>134837</v>
      </c>
      <c r="Y28" s="74">
        <v>5445</v>
      </c>
      <c r="Z28" s="81">
        <f t="shared" si="2"/>
        <v>129392</v>
      </c>
      <c r="AA28" s="74">
        <f t="shared" si="3"/>
        <v>186</v>
      </c>
      <c r="AB28" s="45" t="s">
        <v>61</v>
      </c>
      <c r="AC28" s="36" t="s">
        <v>62</v>
      </c>
      <c r="AD28" s="37">
        <v>8619160639</v>
      </c>
      <c r="AE28" s="37">
        <v>0</v>
      </c>
      <c r="AF28" s="46">
        <v>2475489088</v>
      </c>
      <c r="AG28" s="63" t="s">
        <v>81</v>
      </c>
      <c r="AH28" s="64" t="s">
        <v>82</v>
      </c>
      <c r="AI28" s="65">
        <v>973</v>
      </c>
      <c r="AJ28" s="65">
        <v>0</v>
      </c>
      <c r="AK28" s="66">
        <v>973</v>
      </c>
      <c r="AM28" s="43" t="s">
        <v>85</v>
      </c>
      <c r="AN28" s="34" t="s">
        <v>86</v>
      </c>
      <c r="AO28" s="35">
        <v>439737</v>
      </c>
      <c r="AP28" s="35">
        <v>0</v>
      </c>
      <c r="AQ28" s="44">
        <v>1969077</v>
      </c>
      <c r="AS28" s="45" t="s">
        <v>97</v>
      </c>
      <c r="AT28" s="36" t="s">
        <v>98</v>
      </c>
      <c r="AU28" s="37">
        <v>371000</v>
      </c>
      <c r="AV28" s="37">
        <v>0</v>
      </c>
      <c r="AW28" s="46">
        <v>448000</v>
      </c>
      <c r="AY28" s="63" t="s">
        <v>95</v>
      </c>
      <c r="AZ28" s="64" t="s">
        <v>96</v>
      </c>
      <c r="BA28" s="65">
        <v>4659284</v>
      </c>
      <c r="BB28" s="65">
        <v>0</v>
      </c>
      <c r="BC28" s="65">
        <v>3708000</v>
      </c>
      <c r="BD28" s="63" t="s">
        <v>103</v>
      </c>
      <c r="BE28" s="64" t="s">
        <v>104</v>
      </c>
      <c r="BF28" s="65">
        <v>728000</v>
      </c>
      <c r="BG28" s="65">
        <v>0</v>
      </c>
      <c r="BH28" s="66">
        <v>573000</v>
      </c>
      <c r="BJ28" s="63" t="s">
        <v>118</v>
      </c>
      <c r="BK28" s="64" t="s">
        <v>119</v>
      </c>
      <c r="BL28" s="65">
        <v>959911</v>
      </c>
      <c r="BM28" s="65">
        <v>0</v>
      </c>
      <c r="BN28" s="66">
        <v>959911</v>
      </c>
      <c r="BP28" s="45" t="s">
        <v>101</v>
      </c>
      <c r="BQ28" s="36" t="s">
        <v>102</v>
      </c>
      <c r="BR28" s="37">
        <v>-97000</v>
      </c>
      <c r="BS28" s="37">
        <v>0</v>
      </c>
      <c r="BT28" s="46">
        <v>-375000</v>
      </c>
      <c r="BV28" s="45" t="s">
        <v>101</v>
      </c>
      <c r="BW28" s="36" t="s">
        <v>102</v>
      </c>
      <c r="BX28" s="37">
        <v>0</v>
      </c>
      <c r="BY28" s="37">
        <v>0</v>
      </c>
      <c r="BZ28" s="46">
        <v>-148000</v>
      </c>
    </row>
    <row r="29" spans="1:78" ht="24">
      <c r="A29" s="6" t="s">
        <v>16</v>
      </c>
      <c r="B29" s="5">
        <f>SUM(B14,B17,B22,B26,B27,B28)</f>
        <v>81648126</v>
      </c>
      <c r="C29" s="5">
        <f>SUM(C14,C17,C22,C26,C27,C28)</f>
        <v>86080966</v>
      </c>
      <c r="D29" s="5">
        <f>SUM(D14,D17,D22,D26,D27,D28)</f>
        <v>160769</v>
      </c>
      <c r="E29" s="5">
        <f aca="true" t="shared" si="8" ref="E29:U29">SUM(E14,E17,E22,E26,E27,E28)</f>
        <v>121367</v>
      </c>
      <c r="F29" s="5">
        <f t="shared" si="8"/>
        <v>264872</v>
      </c>
      <c r="G29" s="5">
        <f t="shared" si="8"/>
        <v>403027</v>
      </c>
      <c r="H29" s="5">
        <f t="shared" si="8"/>
        <v>229902</v>
      </c>
      <c r="I29" s="5">
        <f t="shared" si="8"/>
        <v>213984</v>
      </c>
      <c r="J29" s="2">
        <f t="shared" si="8"/>
        <v>6157</v>
      </c>
      <c r="K29" s="2">
        <f t="shared" si="8"/>
        <v>15573</v>
      </c>
      <c r="L29" s="2">
        <f t="shared" si="8"/>
        <v>13167</v>
      </c>
      <c r="M29" s="2">
        <f t="shared" si="8"/>
        <v>31875</v>
      </c>
      <c r="N29" s="2">
        <f t="shared" si="8"/>
        <v>2567</v>
      </c>
      <c r="O29" s="2">
        <f t="shared" si="8"/>
        <v>11173</v>
      </c>
      <c r="P29" s="2">
        <f t="shared" si="8"/>
        <v>3584</v>
      </c>
      <c r="Q29" s="2">
        <f t="shared" si="8"/>
        <v>10208</v>
      </c>
      <c r="R29" s="2">
        <f t="shared" si="8"/>
        <v>1903</v>
      </c>
      <c r="S29" s="2">
        <f t="shared" si="8"/>
        <v>11816</v>
      </c>
      <c r="T29" s="2">
        <f t="shared" si="8"/>
        <v>1326</v>
      </c>
      <c r="U29" s="31">
        <f t="shared" si="8"/>
        <v>1656</v>
      </c>
      <c r="V29" s="4">
        <f t="shared" si="0"/>
        <v>82332373</v>
      </c>
      <c r="W29" s="3">
        <f t="shared" si="1"/>
        <v>86901645</v>
      </c>
      <c r="X29" s="79">
        <v>77100722</v>
      </c>
      <c r="Y29" s="74">
        <v>82332373</v>
      </c>
      <c r="Z29" s="81">
        <f t="shared" si="2"/>
        <v>-5231651</v>
      </c>
      <c r="AA29" s="74">
        <f t="shared" si="3"/>
        <v>-4569272</v>
      </c>
      <c r="AB29" s="43" t="s">
        <v>63</v>
      </c>
      <c r="AC29" s="34" t="s">
        <v>64</v>
      </c>
      <c r="AD29" s="35">
        <v>2817491</v>
      </c>
      <c r="AE29" s="35">
        <v>0</v>
      </c>
      <c r="AF29" s="44">
        <v>3700760</v>
      </c>
      <c r="AG29" s="59" t="s">
        <v>83</v>
      </c>
      <c r="AH29" s="60" t="s">
        <v>84</v>
      </c>
      <c r="AI29" s="61">
        <v>5188602</v>
      </c>
      <c r="AJ29" s="61">
        <v>0</v>
      </c>
      <c r="AK29" s="62">
        <v>4815773</v>
      </c>
      <c r="AM29" s="43" t="s">
        <v>87</v>
      </c>
      <c r="AN29" s="34" t="s">
        <v>88</v>
      </c>
      <c r="AO29" s="35">
        <v>439737</v>
      </c>
      <c r="AP29" s="35">
        <v>0</v>
      </c>
      <c r="AQ29" s="44">
        <v>1969077</v>
      </c>
      <c r="AS29" s="43" t="s">
        <v>99</v>
      </c>
      <c r="AT29" s="34" t="s">
        <v>100</v>
      </c>
      <c r="AU29" s="35">
        <v>-372000</v>
      </c>
      <c r="AV29" s="35">
        <v>0</v>
      </c>
      <c r="AW29" s="44">
        <v>-319000</v>
      </c>
      <c r="AY29" s="59" t="s">
        <v>97</v>
      </c>
      <c r="AZ29" s="60" t="s">
        <v>98</v>
      </c>
      <c r="BA29" s="61">
        <v>4659284</v>
      </c>
      <c r="BB29" s="61">
        <v>0</v>
      </c>
      <c r="BC29" s="61">
        <v>3708000</v>
      </c>
      <c r="BD29" s="59" t="s">
        <v>105</v>
      </c>
      <c r="BE29" s="60" t="s">
        <v>106</v>
      </c>
      <c r="BF29" s="61">
        <v>728000</v>
      </c>
      <c r="BG29" s="61">
        <v>0</v>
      </c>
      <c r="BH29" s="62">
        <v>573000</v>
      </c>
      <c r="BJ29" s="63" t="s">
        <v>120</v>
      </c>
      <c r="BK29" s="64" t="s">
        <v>121</v>
      </c>
      <c r="BL29" s="65">
        <v>-44248735</v>
      </c>
      <c r="BM29" s="65">
        <v>0</v>
      </c>
      <c r="BN29" s="66">
        <v>-50667818</v>
      </c>
      <c r="BP29" s="43" t="s">
        <v>103</v>
      </c>
      <c r="BQ29" s="34" t="s">
        <v>104</v>
      </c>
      <c r="BR29" s="35">
        <v>483800</v>
      </c>
      <c r="BS29" s="35">
        <v>0</v>
      </c>
      <c r="BT29" s="44">
        <v>343800</v>
      </c>
      <c r="BV29" s="43" t="s">
        <v>103</v>
      </c>
      <c r="BW29" s="34" t="s">
        <v>104</v>
      </c>
      <c r="BX29" s="35">
        <v>463800</v>
      </c>
      <c r="BY29" s="35">
        <v>0</v>
      </c>
      <c r="BZ29" s="44">
        <v>343800</v>
      </c>
    </row>
    <row r="30" spans="1:78" ht="12">
      <c r="A30" s="6" t="s">
        <v>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31"/>
      <c r="V30" s="4">
        <f t="shared" si="0"/>
        <v>0</v>
      </c>
      <c r="W30" s="3">
        <f t="shared" si="1"/>
        <v>0</v>
      </c>
      <c r="X30" s="79"/>
      <c r="Y30" s="74"/>
      <c r="Z30" s="81">
        <f t="shared" si="2"/>
        <v>0</v>
      </c>
      <c r="AA30" s="74">
        <f t="shared" si="3"/>
        <v>0</v>
      </c>
      <c r="AB30" s="45" t="s">
        <v>65</v>
      </c>
      <c r="AC30" s="36" t="s">
        <v>66</v>
      </c>
      <c r="AD30" s="37">
        <v>2817491</v>
      </c>
      <c r="AE30" s="37">
        <v>0</v>
      </c>
      <c r="AF30" s="46">
        <v>3700760</v>
      </c>
      <c r="AG30" s="63" t="s">
        <v>85</v>
      </c>
      <c r="AH30" s="64" t="s">
        <v>86</v>
      </c>
      <c r="AI30" s="65">
        <v>433331</v>
      </c>
      <c r="AJ30" s="65">
        <v>0</v>
      </c>
      <c r="AK30" s="66">
        <v>621664</v>
      </c>
      <c r="AM30" s="45" t="s">
        <v>91</v>
      </c>
      <c r="AN30" s="36" t="s">
        <v>92</v>
      </c>
      <c r="AO30" s="37">
        <v>439737</v>
      </c>
      <c r="AP30" s="37">
        <v>0</v>
      </c>
      <c r="AQ30" s="46">
        <v>1969077</v>
      </c>
      <c r="AS30" s="45" t="s">
        <v>101</v>
      </c>
      <c r="AT30" s="36" t="s">
        <v>102</v>
      </c>
      <c r="AU30" s="37">
        <v>-372000</v>
      </c>
      <c r="AV30" s="37">
        <v>0</v>
      </c>
      <c r="AW30" s="46">
        <v>-319000</v>
      </c>
      <c r="AY30" s="63" t="s">
        <v>99</v>
      </c>
      <c r="AZ30" s="64" t="s">
        <v>100</v>
      </c>
      <c r="BA30" s="65">
        <v>-1460566</v>
      </c>
      <c r="BB30" s="65">
        <v>0</v>
      </c>
      <c r="BC30" s="65">
        <v>-1442000</v>
      </c>
      <c r="BD30" s="59" t="s">
        <v>107</v>
      </c>
      <c r="BE30" s="60" t="s">
        <v>108</v>
      </c>
      <c r="BF30" s="61">
        <v>1213000</v>
      </c>
      <c r="BG30" s="61">
        <v>0</v>
      </c>
      <c r="BH30" s="62">
        <v>671000</v>
      </c>
      <c r="BJ30" s="63" t="s">
        <v>122</v>
      </c>
      <c r="BK30" s="64" t="s">
        <v>123</v>
      </c>
      <c r="BL30" s="65">
        <v>-6419083</v>
      </c>
      <c r="BM30" s="65">
        <v>0</v>
      </c>
      <c r="BN30" s="66">
        <v>162200</v>
      </c>
      <c r="BP30" s="45" t="s">
        <v>105</v>
      </c>
      <c r="BQ30" s="36" t="s">
        <v>106</v>
      </c>
      <c r="BR30" s="37">
        <v>483800</v>
      </c>
      <c r="BS30" s="37">
        <v>0</v>
      </c>
      <c r="BT30" s="46">
        <v>343800</v>
      </c>
      <c r="BV30" s="45" t="s">
        <v>105</v>
      </c>
      <c r="BW30" s="36" t="s">
        <v>106</v>
      </c>
      <c r="BX30" s="37">
        <v>463800</v>
      </c>
      <c r="BY30" s="37">
        <v>0</v>
      </c>
      <c r="BZ30" s="46">
        <v>343800</v>
      </c>
    </row>
    <row r="31" spans="1:78" ht="12">
      <c r="A31" s="6" t="s">
        <v>38</v>
      </c>
      <c r="B31" s="2">
        <v>67877904</v>
      </c>
      <c r="C31" s="2">
        <v>67316118</v>
      </c>
      <c r="D31" s="2">
        <v>30902</v>
      </c>
      <c r="E31" s="2">
        <v>-11161</v>
      </c>
      <c r="F31" s="2">
        <v>156581</v>
      </c>
      <c r="G31" s="2">
        <v>222068</v>
      </c>
      <c r="H31" s="2">
        <v>158006</v>
      </c>
      <c r="I31" s="2">
        <v>104192</v>
      </c>
      <c r="J31" s="2">
        <v>-10194</v>
      </c>
      <c r="K31" s="2">
        <v>-1248</v>
      </c>
      <c r="L31" s="2">
        <v>-30194</v>
      </c>
      <c r="M31" s="2">
        <v>-14999</v>
      </c>
      <c r="N31" s="2">
        <v>-12408</v>
      </c>
      <c r="O31" s="2">
        <v>-2000</v>
      </c>
      <c r="P31" s="2">
        <v>-3025</v>
      </c>
      <c r="Q31" s="2">
        <v>3670</v>
      </c>
      <c r="R31" s="2">
        <v>-12064</v>
      </c>
      <c r="S31" s="2">
        <v>-323</v>
      </c>
      <c r="T31" s="2">
        <v>-9221</v>
      </c>
      <c r="U31" s="31">
        <v>-7912</v>
      </c>
      <c r="V31" s="4">
        <f t="shared" si="0"/>
        <v>68146287</v>
      </c>
      <c r="W31" s="3">
        <f t="shared" si="1"/>
        <v>67608405</v>
      </c>
      <c r="X31" s="79">
        <v>66989949</v>
      </c>
      <c r="Y31" s="74">
        <v>68146287</v>
      </c>
      <c r="Z31" s="81">
        <f t="shared" si="2"/>
        <v>-1156338</v>
      </c>
      <c r="AA31" s="74">
        <f t="shared" si="3"/>
        <v>537882</v>
      </c>
      <c r="AB31" s="43" t="s">
        <v>67</v>
      </c>
      <c r="AC31" s="34" t="s">
        <v>68</v>
      </c>
      <c r="AD31" s="35">
        <v>4266074776</v>
      </c>
      <c r="AE31" s="35">
        <v>0</v>
      </c>
      <c r="AF31" s="44">
        <v>13135571090</v>
      </c>
      <c r="AG31" s="63" t="s">
        <v>87</v>
      </c>
      <c r="AH31" s="64" t="s">
        <v>88</v>
      </c>
      <c r="AI31" s="65">
        <v>433331</v>
      </c>
      <c r="AJ31" s="65">
        <v>0</v>
      </c>
      <c r="AK31" s="66">
        <v>621664</v>
      </c>
      <c r="AM31" s="45" t="s">
        <v>93</v>
      </c>
      <c r="AN31" s="36" t="s">
        <v>94</v>
      </c>
      <c r="AO31" s="37">
        <v>35963364</v>
      </c>
      <c r="AP31" s="37">
        <v>0</v>
      </c>
      <c r="AQ31" s="46">
        <v>69687783</v>
      </c>
      <c r="AS31" s="43" t="s">
        <v>103</v>
      </c>
      <c r="AT31" s="34" t="s">
        <v>104</v>
      </c>
      <c r="AU31" s="35">
        <v>573000</v>
      </c>
      <c r="AV31" s="35">
        <v>0</v>
      </c>
      <c r="AW31" s="44">
        <v>687600</v>
      </c>
      <c r="AY31" s="59" t="s">
        <v>101</v>
      </c>
      <c r="AZ31" s="60" t="s">
        <v>102</v>
      </c>
      <c r="BA31" s="61">
        <v>-1460566</v>
      </c>
      <c r="BB31" s="61">
        <v>0</v>
      </c>
      <c r="BC31" s="61">
        <v>-1442000</v>
      </c>
      <c r="BD31" s="63" t="s">
        <v>156</v>
      </c>
      <c r="BE31" s="64" t="s">
        <v>157</v>
      </c>
      <c r="BF31" s="65">
        <v>1169</v>
      </c>
      <c r="BG31" s="65">
        <v>0</v>
      </c>
      <c r="BH31" s="66">
        <v>0</v>
      </c>
      <c r="BJ31" s="59" t="s">
        <v>124</v>
      </c>
      <c r="BK31" s="60" t="s">
        <v>125</v>
      </c>
      <c r="BL31" s="61">
        <v>-3187473</v>
      </c>
      <c r="BM31" s="61">
        <v>0</v>
      </c>
      <c r="BN31" s="62">
        <v>-3025273</v>
      </c>
      <c r="BP31" s="45" t="s">
        <v>107</v>
      </c>
      <c r="BQ31" s="36" t="s">
        <v>108</v>
      </c>
      <c r="BR31" s="37">
        <v>517800</v>
      </c>
      <c r="BS31" s="37">
        <v>0</v>
      </c>
      <c r="BT31" s="46">
        <v>390800</v>
      </c>
      <c r="BV31" s="45" t="s">
        <v>107</v>
      </c>
      <c r="BW31" s="36" t="s">
        <v>108</v>
      </c>
      <c r="BX31" s="37">
        <v>463800</v>
      </c>
      <c r="BY31" s="37">
        <v>0</v>
      </c>
      <c r="BZ31" s="46">
        <v>426800</v>
      </c>
    </row>
    <row r="32" spans="1:78" ht="24">
      <c r="A32" s="6" t="s">
        <v>34</v>
      </c>
      <c r="B32" s="1">
        <v>373082</v>
      </c>
      <c r="C32" s="1">
        <v>779407</v>
      </c>
      <c r="D32" s="1">
        <v>10698</v>
      </c>
      <c r="E32" s="1">
        <v>5259</v>
      </c>
      <c r="F32" s="1">
        <v>17312</v>
      </c>
      <c r="G32" s="1">
        <v>44737</v>
      </c>
      <c r="H32" s="1">
        <v>7029</v>
      </c>
      <c r="I32" s="1">
        <v>42023</v>
      </c>
      <c r="J32" s="1">
        <v>1227</v>
      </c>
      <c r="K32" s="1">
        <v>281</v>
      </c>
      <c r="L32" s="1">
        <v>82</v>
      </c>
      <c r="M32" s="1">
        <v>2278</v>
      </c>
      <c r="N32" s="1">
        <v>1986</v>
      </c>
      <c r="O32" s="1">
        <v>78</v>
      </c>
      <c r="P32" s="1"/>
      <c r="Q32" s="1">
        <v>60</v>
      </c>
      <c r="R32" s="1">
        <v>1706</v>
      </c>
      <c r="S32" s="1">
        <v>134</v>
      </c>
      <c r="T32" s="1">
        <v>1243</v>
      </c>
      <c r="U32" s="30">
        <v>148</v>
      </c>
      <c r="V32" s="4">
        <f t="shared" si="0"/>
        <v>414365</v>
      </c>
      <c r="W32" s="3">
        <f t="shared" si="1"/>
        <v>874405</v>
      </c>
      <c r="X32" s="79">
        <v>102521</v>
      </c>
      <c r="Y32" s="74">
        <v>414365</v>
      </c>
      <c r="Z32" s="81">
        <f t="shared" si="2"/>
        <v>-311844</v>
      </c>
      <c r="AA32" s="74">
        <f t="shared" si="3"/>
        <v>-460040</v>
      </c>
      <c r="AB32" s="45" t="s">
        <v>69</v>
      </c>
      <c r="AC32" s="36" t="s">
        <v>70</v>
      </c>
      <c r="AD32" s="37">
        <v>4266074776</v>
      </c>
      <c r="AE32" s="37">
        <v>0</v>
      </c>
      <c r="AF32" s="46">
        <v>13135571090</v>
      </c>
      <c r="AG32" s="63" t="s">
        <v>89</v>
      </c>
      <c r="AH32" s="64" t="s">
        <v>90</v>
      </c>
      <c r="AI32" s="65">
        <v>732744</v>
      </c>
      <c r="AJ32" s="65">
        <v>0</v>
      </c>
      <c r="AK32" s="66">
        <v>1000000</v>
      </c>
      <c r="AM32" s="43" t="s">
        <v>95</v>
      </c>
      <c r="AN32" s="34" t="s">
        <v>96</v>
      </c>
      <c r="AO32" s="35">
        <v>12354254</v>
      </c>
      <c r="AP32" s="35">
        <v>0</v>
      </c>
      <c r="AQ32" s="44">
        <v>11259084</v>
      </c>
      <c r="AS32" s="45" t="s">
        <v>105</v>
      </c>
      <c r="AT32" s="36" t="s">
        <v>106</v>
      </c>
      <c r="AU32" s="37">
        <v>573000</v>
      </c>
      <c r="AV32" s="37">
        <v>0</v>
      </c>
      <c r="AW32" s="46">
        <v>687600</v>
      </c>
      <c r="AY32" s="63" t="s">
        <v>103</v>
      </c>
      <c r="AZ32" s="64" t="s">
        <v>104</v>
      </c>
      <c r="BA32" s="65">
        <v>6345400</v>
      </c>
      <c r="BB32" s="65">
        <v>0</v>
      </c>
      <c r="BC32" s="65">
        <v>5615400</v>
      </c>
      <c r="BD32" s="59" t="s">
        <v>111</v>
      </c>
      <c r="BE32" s="60" t="s">
        <v>112</v>
      </c>
      <c r="BF32" s="61">
        <v>1169</v>
      </c>
      <c r="BG32" s="61">
        <v>0</v>
      </c>
      <c r="BH32" s="62">
        <v>0</v>
      </c>
      <c r="BJ32" s="63" t="s">
        <v>126</v>
      </c>
      <c r="BK32" s="64" t="s">
        <v>127</v>
      </c>
      <c r="BL32" s="65">
        <v>87010</v>
      </c>
      <c r="BM32" s="65">
        <v>0</v>
      </c>
      <c r="BN32" s="66">
        <v>0</v>
      </c>
      <c r="BP32" s="43" t="s">
        <v>156</v>
      </c>
      <c r="BQ32" s="34" t="s">
        <v>157</v>
      </c>
      <c r="BR32" s="35">
        <v>510</v>
      </c>
      <c r="BS32" s="35">
        <v>0</v>
      </c>
      <c r="BT32" s="44">
        <v>0</v>
      </c>
      <c r="BV32" s="45" t="s">
        <v>113</v>
      </c>
      <c r="BW32" s="36" t="s">
        <v>16</v>
      </c>
      <c r="BX32" s="37">
        <v>1060328</v>
      </c>
      <c r="BY32" s="37">
        <v>0</v>
      </c>
      <c r="BZ32" s="46">
        <v>1325772</v>
      </c>
    </row>
    <row r="33" spans="1:78" ht="24">
      <c r="A33" s="6" t="s">
        <v>35</v>
      </c>
      <c r="B33" s="1">
        <v>278057</v>
      </c>
      <c r="C33" s="1">
        <v>271074</v>
      </c>
      <c r="D33" s="1">
        <v>0</v>
      </c>
      <c r="E33" s="1">
        <v>0</v>
      </c>
      <c r="F33" s="1">
        <v>327</v>
      </c>
      <c r="G33" s="1">
        <v>182</v>
      </c>
      <c r="H33" s="1">
        <v>10757</v>
      </c>
      <c r="I33" s="1"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30"/>
      <c r="V33" s="4">
        <f t="shared" si="0"/>
        <v>289141</v>
      </c>
      <c r="W33" s="3">
        <f t="shared" si="1"/>
        <v>271256</v>
      </c>
      <c r="X33" s="79">
        <v>605636</v>
      </c>
      <c r="Y33" s="74">
        <v>289141</v>
      </c>
      <c r="Z33" s="81">
        <f t="shared" si="2"/>
        <v>316495</v>
      </c>
      <c r="AA33" s="74">
        <f t="shared" si="3"/>
        <v>17885</v>
      </c>
      <c r="AB33" s="43" t="s">
        <v>187</v>
      </c>
      <c r="AC33" s="34" t="s">
        <v>188</v>
      </c>
      <c r="AD33" s="35">
        <v>26808798</v>
      </c>
      <c r="AE33" s="35">
        <v>0</v>
      </c>
      <c r="AF33" s="44">
        <v>39274944</v>
      </c>
      <c r="AG33" s="59" t="s">
        <v>91</v>
      </c>
      <c r="AH33" s="60" t="s">
        <v>92</v>
      </c>
      <c r="AI33" s="61">
        <v>1166075</v>
      </c>
      <c r="AJ33" s="61">
        <v>0</v>
      </c>
      <c r="AK33" s="62">
        <v>1621664</v>
      </c>
      <c r="AM33" s="45" t="s">
        <v>97</v>
      </c>
      <c r="AN33" s="36" t="s">
        <v>98</v>
      </c>
      <c r="AO33" s="37">
        <v>12354254</v>
      </c>
      <c r="AP33" s="37">
        <v>0</v>
      </c>
      <c r="AQ33" s="46">
        <v>11259084</v>
      </c>
      <c r="AS33" s="45" t="s">
        <v>107</v>
      </c>
      <c r="AT33" s="36" t="s">
        <v>108</v>
      </c>
      <c r="AU33" s="37">
        <v>572000</v>
      </c>
      <c r="AV33" s="37">
        <v>0</v>
      </c>
      <c r="AW33" s="46">
        <v>816600</v>
      </c>
      <c r="AY33" s="59" t="s">
        <v>105</v>
      </c>
      <c r="AZ33" s="60" t="s">
        <v>106</v>
      </c>
      <c r="BA33" s="61">
        <v>6345400</v>
      </c>
      <c r="BB33" s="61">
        <v>0</v>
      </c>
      <c r="BC33" s="61">
        <v>5615400</v>
      </c>
      <c r="BD33" s="59" t="s">
        <v>113</v>
      </c>
      <c r="BE33" s="60" t="s">
        <v>16</v>
      </c>
      <c r="BF33" s="61">
        <v>2881237</v>
      </c>
      <c r="BG33" s="61">
        <v>0</v>
      </c>
      <c r="BH33" s="62">
        <v>2567418</v>
      </c>
      <c r="BJ33" s="59" t="s">
        <v>132</v>
      </c>
      <c r="BK33" s="60" t="s">
        <v>133</v>
      </c>
      <c r="BL33" s="61">
        <v>87010</v>
      </c>
      <c r="BM33" s="61">
        <v>0</v>
      </c>
      <c r="BN33" s="62">
        <v>0</v>
      </c>
      <c r="BP33" s="45" t="s">
        <v>111</v>
      </c>
      <c r="BQ33" s="36" t="s">
        <v>112</v>
      </c>
      <c r="BR33" s="37">
        <v>510</v>
      </c>
      <c r="BS33" s="37">
        <v>0</v>
      </c>
      <c r="BT33" s="46">
        <v>0</v>
      </c>
      <c r="BV33" s="43" t="s">
        <v>114</v>
      </c>
      <c r="BW33" s="34" t="s">
        <v>115</v>
      </c>
      <c r="BX33" s="35">
        <v>418172853</v>
      </c>
      <c r="BY33" s="35">
        <v>0</v>
      </c>
      <c r="BZ33" s="44">
        <v>418172853</v>
      </c>
    </row>
    <row r="34" spans="1:78" ht="24">
      <c r="A34" s="8" t="s">
        <v>36</v>
      </c>
      <c r="B34" s="1">
        <v>1231383</v>
      </c>
      <c r="C34" s="1">
        <f>1696475-1</f>
        <v>1696474</v>
      </c>
      <c r="D34" s="1">
        <v>514</v>
      </c>
      <c r="E34" s="1">
        <v>277</v>
      </c>
      <c r="F34" s="1">
        <v>0</v>
      </c>
      <c r="G34" s="1">
        <v>34</v>
      </c>
      <c r="H34" s="1"/>
      <c r="I34" s="1"/>
      <c r="J34" s="1"/>
      <c r="K34" s="1"/>
      <c r="L34" s="1">
        <v>0</v>
      </c>
      <c r="M34" s="1">
        <v>143</v>
      </c>
      <c r="N34" s="1"/>
      <c r="O34" s="1"/>
      <c r="P34" s="1"/>
      <c r="Q34" s="1"/>
      <c r="R34" s="1"/>
      <c r="S34" s="1"/>
      <c r="T34" s="1"/>
      <c r="U34" s="30"/>
      <c r="V34" s="4">
        <f t="shared" si="0"/>
        <v>1231897</v>
      </c>
      <c r="W34" s="3">
        <f t="shared" si="1"/>
        <v>1696928</v>
      </c>
      <c r="X34" s="79">
        <v>1178568</v>
      </c>
      <c r="Y34" s="74">
        <v>1231897</v>
      </c>
      <c r="Z34" s="81">
        <f t="shared" si="2"/>
        <v>-53329</v>
      </c>
      <c r="AA34" s="74">
        <f t="shared" si="3"/>
        <v>-465031</v>
      </c>
      <c r="AB34" s="45" t="s">
        <v>189</v>
      </c>
      <c r="AC34" s="36" t="s">
        <v>190</v>
      </c>
      <c r="AD34" s="37">
        <v>26808798</v>
      </c>
      <c r="AE34" s="37">
        <v>0</v>
      </c>
      <c r="AF34" s="46">
        <v>39274944</v>
      </c>
      <c r="AG34" s="59" t="s">
        <v>93</v>
      </c>
      <c r="AH34" s="60" t="s">
        <v>94</v>
      </c>
      <c r="AI34" s="61">
        <v>6354677</v>
      </c>
      <c r="AJ34" s="61">
        <v>0</v>
      </c>
      <c r="AK34" s="62">
        <v>6437437</v>
      </c>
      <c r="AM34" s="43" t="s">
        <v>99</v>
      </c>
      <c r="AN34" s="34" t="s">
        <v>100</v>
      </c>
      <c r="AO34" s="35">
        <v>-3228230</v>
      </c>
      <c r="AP34" s="35">
        <v>0</v>
      </c>
      <c r="AQ34" s="44">
        <v>-8021941</v>
      </c>
      <c r="AS34" s="43" t="s">
        <v>156</v>
      </c>
      <c r="AT34" s="34" t="s">
        <v>157</v>
      </c>
      <c r="AU34" s="35">
        <v>983</v>
      </c>
      <c r="AV34" s="35">
        <v>0</v>
      </c>
      <c r="AW34" s="44">
        <v>0</v>
      </c>
      <c r="AY34" s="59" t="s">
        <v>107</v>
      </c>
      <c r="AZ34" s="60" t="s">
        <v>108</v>
      </c>
      <c r="BA34" s="61">
        <v>9544118</v>
      </c>
      <c r="BB34" s="61">
        <v>0</v>
      </c>
      <c r="BC34" s="61">
        <v>7881400</v>
      </c>
      <c r="BD34" s="63" t="s">
        <v>114</v>
      </c>
      <c r="BE34" s="64" t="s">
        <v>115</v>
      </c>
      <c r="BF34" s="65">
        <v>279198266</v>
      </c>
      <c r="BG34" s="65">
        <v>0</v>
      </c>
      <c r="BH34" s="66">
        <v>279198266</v>
      </c>
      <c r="BJ34" s="63" t="s">
        <v>134</v>
      </c>
      <c r="BK34" s="64" t="s">
        <v>135</v>
      </c>
      <c r="BL34" s="65">
        <v>717</v>
      </c>
      <c r="BM34" s="65">
        <v>0</v>
      </c>
      <c r="BN34" s="66">
        <v>0</v>
      </c>
      <c r="BP34" s="45" t="s">
        <v>113</v>
      </c>
      <c r="BQ34" s="36" t="s">
        <v>16</v>
      </c>
      <c r="BR34" s="37">
        <v>4292812</v>
      </c>
      <c r="BS34" s="37">
        <v>0</v>
      </c>
      <c r="BT34" s="46">
        <v>1902126</v>
      </c>
      <c r="BV34" s="43" t="s">
        <v>116</v>
      </c>
      <c r="BW34" s="34" t="s">
        <v>117</v>
      </c>
      <c r="BX34" s="35">
        <v>-338157955</v>
      </c>
      <c r="BY34" s="35">
        <v>0</v>
      </c>
      <c r="BZ34" s="44">
        <v>-338157955</v>
      </c>
    </row>
    <row r="35" spans="1:78" ht="12">
      <c r="A35" s="6" t="s">
        <v>37</v>
      </c>
      <c r="B35" s="5">
        <f>SUM(B32:B34)</f>
        <v>1882522</v>
      </c>
      <c r="C35" s="5">
        <f aca="true" t="shared" si="9" ref="C35:U35">SUM(C32:C34)</f>
        <v>2746955</v>
      </c>
      <c r="D35" s="5">
        <f>SUM(D32:D34)</f>
        <v>11212</v>
      </c>
      <c r="E35" s="5">
        <f t="shared" si="9"/>
        <v>5536</v>
      </c>
      <c r="F35" s="5">
        <f t="shared" si="9"/>
        <v>17639</v>
      </c>
      <c r="G35" s="5">
        <f t="shared" si="9"/>
        <v>44953</v>
      </c>
      <c r="H35" s="5">
        <f t="shared" si="9"/>
        <v>17786</v>
      </c>
      <c r="I35" s="5">
        <f t="shared" si="9"/>
        <v>42023</v>
      </c>
      <c r="J35" s="2">
        <f t="shared" si="9"/>
        <v>1227</v>
      </c>
      <c r="K35" s="2">
        <f t="shared" si="9"/>
        <v>281</v>
      </c>
      <c r="L35" s="2">
        <f t="shared" si="9"/>
        <v>82</v>
      </c>
      <c r="M35" s="2">
        <f t="shared" si="9"/>
        <v>2421</v>
      </c>
      <c r="N35" s="2">
        <f t="shared" si="9"/>
        <v>1986</v>
      </c>
      <c r="O35" s="2">
        <f t="shared" si="9"/>
        <v>78</v>
      </c>
      <c r="P35" s="2">
        <f t="shared" si="9"/>
        <v>0</v>
      </c>
      <c r="Q35" s="2">
        <f t="shared" si="9"/>
        <v>60</v>
      </c>
      <c r="R35" s="2">
        <f t="shared" si="9"/>
        <v>1706</v>
      </c>
      <c r="S35" s="2">
        <f t="shared" si="9"/>
        <v>134</v>
      </c>
      <c r="T35" s="2">
        <f t="shared" si="9"/>
        <v>1243</v>
      </c>
      <c r="U35" s="31">
        <f t="shared" si="9"/>
        <v>148</v>
      </c>
      <c r="V35" s="4">
        <f t="shared" si="0"/>
        <v>1935403</v>
      </c>
      <c r="W35" s="3">
        <f t="shared" si="1"/>
        <v>2842589</v>
      </c>
      <c r="X35" s="79">
        <v>1886725</v>
      </c>
      <c r="Y35" s="74">
        <v>1935403</v>
      </c>
      <c r="Z35" s="81">
        <f t="shared" si="2"/>
        <v>-48678</v>
      </c>
      <c r="AA35" s="74">
        <f t="shared" si="3"/>
        <v>-907186</v>
      </c>
      <c r="AB35" s="45" t="s">
        <v>71</v>
      </c>
      <c r="AC35" s="36" t="s">
        <v>72</v>
      </c>
      <c r="AD35" s="37">
        <v>4295701065</v>
      </c>
      <c r="AE35" s="37">
        <v>0</v>
      </c>
      <c r="AF35" s="46">
        <v>13178546794</v>
      </c>
      <c r="AG35" s="63" t="s">
        <v>95</v>
      </c>
      <c r="AH35" s="64" t="s">
        <v>96</v>
      </c>
      <c r="AI35" s="65">
        <v>106000</v>
      </c>
      <c r="AJ35" s="65">
        <v>0</v>
      </c>
      <c r="AK35" s="66">
        <v>854746</v>
      </c>
      <c r="AM35" s="45" t="s">
        <v>101</v>
      </c>
      <c r="AN35" s="36" t="s">
        <v>102</v>
      </c>
      <c r="AO35" s="37">
        <v>-3228230</v>
      </c>
      <c r="AP35" s="37">
        <v>0</v>
      </c>
      <c r="AQ35" s="46">
        <v>-8021941</v>
      </c>
      <c r="AS35" s="45" t="s">
        <v>111</v>
      </c>
      <c r="AT35" s="36" t="s">
        <v>112</v>
      </c>
      <c r="AU35" s="37">
        <v>983</v>
      </c>
      <c r="AV35" s="37">
        <v>0</v>
      </c>
      <c r="AW35" s="46">
        <v>0</v>
      </c>
      <c r="AY35" s="63" t="s">
        <v>109</v>
      </c>
      <c r="AZ35" s="64" t="s">
        <v>110</v>
      </c>
      <c r="BA35" s="65">
        <v>162390</v>
      </c>
      <c r="BB35" s="65">
        <v>0</v>
      </c>
      <c r="BC35" s="65">
        <v>0</v>
      </c>
      <c r="BD35" s="63" t="s">
        <v>116</v>
      </c>
      <c r="BE35" s="64" t="s">
        <v>117</v>
      </c>
      <c r="BF35" s="65">
        <v>-195338538</v>
      </c>
      <c r="BG35" s="65">
        <v>0</v>
      </c>
      <c r="BH35" s="66">
        <v>-195338538</v>
      </c>
      <c r="BJ35" s="59" t="s">
        <v>136</v>
      </c>
      <c r="BK35" s="60" t="s">
        <v>137</v>
      </c>
      <c r="BL35" s="61">
        <v>717</v>
      </c>
      <c r="BM35" s="61">
        <v>0</v>
      </c>
      <c r="BN35" s="62">
        <v>0</v>
      </c>
      <c r="BP35" s="43" t="s">
        <v>114</v>
      </c>
      <c r="BQ35" s="34" t="s">
        <v>115</v>
      </c>
      <c r="BR35" s="35">
        <v>495785325</v>
      </c>
      <c r="BS35" s="35">
        <v>0</v>
      </c>
      <c r="BT35" s="44">
        <v>495785325</v>
      </c>
      <c r="BV35" s="43" t="s">
        <v>118</v>
      </c>
      <c r="BW35" s="34" t="s">
        <v>119</v>
      </c>
      <c r="BX35" s="35">
        <v>1030257</v>
      </c>
      <c r="BY35" s="35">
        <v>0</v>
      </c>
      <c r="BZ35" s="44">
        <v>1030257</v>
      </c>
    </row>
    <row r="36" spans="1:78" ht="24">
      <c r="A36" s="6" t="s">
        <v>43</v>
      </c>
      <c r="B36" s="2"/>
      <c r="C36" s="2"/>
      <c r="D36" s="2"/>
      <c r="E36" s="2"/>
      <c r="F36" s="2">
        <v>0</v>
      </c>
      <c r="G36" s="2"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31"/>
      <c r="V36" s="4">
        <f t="shared" si="0"/>
        <v>0</v>
      </c>
      <c r="W36" s="3">
        <f t="shared" si="1"/>
        <v>0</v>
      </c>
      <c r="X36" s="79"/>
      <c r="Y36" s="74"/>
      <c r="Z36" s="81">
        <f t="shared" si="2"/>
        <v>0</v>
      </c>
      <c r="AA36" s="74">
        <f t="shared" si="3"/>
        <v>0</v>
      </c>
      <c r="AB36" s="43" t="s">
        <v>149</v>
      </c>
      <c r="AC36" s="34" t="s">
        <v>150</v>
      </c>
      <c r="AD36" s="35">
        <v>307311788</v>
      </c>
      <c r="AE36" s="35">
        <v>0</v>
      </c>
      <c r="AF36" s="44">
        <v>379793146</v>
      </c>
      <c r="AG36" s="59" t="s">
        <v>97</v>
      </c>
      <c r="AH36" s="60" t="s">
        <v>98</v>
      </c>
      <c r="AI36" s="61">
        <v>106000</v>
      </c>
      <c r="AJ36" s="61">
        <v>0</v>
      </c>
      <c r="AK36" s="62">
        <v>854746</v>
      </c>
      <c r="AM36" s="43" t="s">
        <v>103</v>
      </c>
      <c r="AN36" s="34" t="s">
        <v>104</v>
      </c>
      <c r="AO36" s="35">
        <v>3346789</v>
      </c>
      <c r="AP36" s="35">
        <v>0</v>
      </c>
      <c r="AQ36" s="44">
        <v>2075862</v>
      </c>
      <c r="AS36" s="45" t="s">
        <v>113</v>
      </c>
      <c r="AT36" s="36" t="s">
        <v>16</v>
      </c>
      <c r="AU36" s="37">
        <v>1479090</v>
      </c>
      <c r="AV36" s="37">
        <v>0</v>
      </c>
      <c r="AW36" s="46">
        <v>6156529</v>
      </c>
      <c r="AY36" s="59" t="s">
        <v>111</v>
      </c>
      <c r="AZ36" s="60" t="s">
        <v>112</v>
      </c>
      <c r="BA36" s="61">
        <v>162390</v>
      </c>
      <c r="BB36" s="61">
        <v>0</v>
      </c>
      <c r="BC36" s="61">
        <v>0</v>
      </c>
      <c r="BD36" s="63" t="s">
        <v>118</v>
      </c>
      <c r="BE36" s="64" t="s">
        <v>119</v>
      </c>
      <c r="BF36" s="65">
        <v>1258584</v>
      </c>
      <c r="BG36" s="65">
        <v>0</v>
      </c>
      <c r="BH36" s="66">
        <v>1258584</v>
      </c>
      <c r="BJ36" s="59" t="s">
        <v>138</v>
      </c>
      <c r="BK36" s="60" t="s">
        <v>139</v>
      </c>
      <c r="BL36" s="61">
        <v>87727</v>
      </c>
      <c r="BM36" s="61">
        <v>0</v>
      </c>
      <c r="BN36" s="62">
        <v>0</v>
      </c>
      <c r="BP36" s="43" t="s">
        <v>116</v>
      </c>
      <c r="BQ36" s="34" t="s">
        <v>117</v>
      </c>
      <c r="BR36" s="35">
        <v>-341171866</v>
      </c>
      <c r="BS36" s="35">
        <v>0</v>
      </c>
      <c r="BT36" s="44">
        <v>-341171866</v>
      </c>
      <c r="BV36" s="43" t="s">
        <v>120</v>
      </c>
      <c r="BW36" s="34" t="s">
        <v>121</v>
      </c>
      <c r="BX36" s="35">
        <v>-80508189</v>
      </c>
      <c r="BY36" s="35">
        <v>0</v>
      </c>
      <c r="BZ36" s="44">
        <v>-90100780</v>
      </c>
    </row>
    <row r="37" spans="1:78" ht="12">
      <c r="A37" s="6" t="s">
        <v>44</v>
      </c>
      <c r="B37" s="2">
        <v>11887700</v>
      </c>
      <c r="C37" s="2">
        <f>16017894-1</f>
        <v>16017893</v>
      </c>
      <c r="D37" s="2">
        <v>118655</v>
      </c>
      <c r="E37" s="2">
        <f>126991+1</f>
        <v>126992</v>
      </c>
      <c r="F37" s="2">
        <v>90652</v>
      </c>
      <c r="G37" s="2">
        <v>136006</v>
      </c>
      <c r="H37" s="2">
        <v>54110</v>
      </c>
      <c r="I37" s="2">
        <v>67769</v>
      </c>
      <c r="J37" s="2">
        <v>15124</v>
      </c>
      <c r="K37" s="2">
        <v>16540</v>
      </c>
      <c r="L37" s="2">
        <v>43279</v>
      </c>
      <c r="M37" s="2">
        <v>44453</v>
      </c>
      <c r="N37" s="2">
        <v>12989</v>
      </c>
      <c r="O37" s="2">
        <v>13095</v>
      </c>
      <c r="P37" s="2">
        <v>6609</v>
      </c>
      <c r="Q37" s="2">
        <v>6478</v>
      </c>
      <c r="R37" s="2">
        <v>12261</v>
      </c>
      <c r="S37" s="2">
        <v>12005</v>
      </c>
      <c r="T37" s="2">
        <v>9304</v>
      </c>
      <c r="U37" s="31">
        <v>9420</v>
      </c>
      <c r="V37" s="4">
        <f t="shared" si="0"/>
        <v>12250683</v>
      </c>
      <c r="W37" s="3">
        <f t="shared" si="1"/>
        <v>16450651</v>
      </c>
      <c r="X37" s="79">
        <v>8224048</v>
      </c>
      <c r="Y37" s="74">
        <v>12250683</v>
      </c>
      <c r="Z37" s="81">
        <f t="shared" si="2"/>
        <v>-4026635</v>
      </c>
      <c r="AA37" s="74">
        <f t="shared" si="3"/>
        <v>-4199968</v>
      </c>
      <c r="AB37" s="43" t="s">
        <v>191</v>
      </c>
      <c r="AC37" s="34" t="s">
        <v>192</v>
      </c>
      <c r="AD37" s="35">
        <v>135491870</v>
      </c>
      <c r="AE37" s="35">
        <v>0</v>
      </c>
      <c r="AF37" s="44">
        <v>219518743</v>
      </c>
      <c r="AG37" s="63" t="s">
        <v>99</v>
      </c>
      <c r="AH37" s="64" t="s">
        <v>100</v>
      </c>
      <c r="AI37" s="65">
        <v>-218000</v>
      </c>
      <c r="AJ37" s="65">
        <v>0</v>
      </c>
      <c r="AK37" s="66">
        <v>-1012746</v>
      </c>
      <c r="AM37" s="45" t="s">
        <v>105</v>
      </c>
      <c r="AN37" s="36" t="s">
        <v>106</v>
      </c>
      <c r="AO37" s="37">
        <v>3346789</v>
      </c>
      <c r="AP37" s="37">
        <v>0</v>
      </c>
      <c r="AQ37" s="46">
        <v>2075862</v>
      </c>
      <c r="AS37" s="43" t="s">
        <v>114</v>
      </c>
      <c r="AT37" s="34" t="s">
        <v>115</v>
      </c>
      <c r="AU37" s="35">
        <v>258924987</v>
      </c>
      <c r="AV37" s="35">
        <v>0</v>
      </c>
      <c r="AW37" s="44">
        <v>258924987</v>
      </c>
      <c r="AY37" s="59" t="s">
        <v>113</v>
      </c>
      <c r="AZ37" s="60" t="s">
        <v>16</v>
      </c>
      <c r="BA37" s="61">
        <v>24088489</v>
      </c>
      <c r="BB37" s="61">
        <v>0</v>
      </c>
      <c r="BC37" s="61">
        <v>13167286</v>
      </c>
      <c r="BD37" s="63" t="s">
        <v>120</v>
      </c>
      <c r="BE37" s="64" t="s">
        <v>121</v>
      </c>
      <c r="BF37" s="65">
        <v>-93070040</v>
      </c>
      <c r="BG37" s="65">
        <v>0</v>
      </c>
      <c r="BH37" s="66">
        <v>-97217659</v>
      </c>
      <c r="BJ37" s="63" t="s">
        <v>140</v>
      </c>
      <c r="BK37" s="64" t="s">
        <v>141</v>
      </c>
      <c r="BL37" s="65">
        <v>6792949</v>
      </c>
      <c r="BM37" s="65">
        <v>0</v>
      </c>
      <c r="BN37" s="66">
        <v>6609273</v>
      </c>
      <c r="BP37" s="43" t="s">
        <v>118</v>
      </c>
      <c r="BQ37" s="34" t="s">
        <v>119</v>
      </c>
      <c r="BR37" s="35">
        <v>288261</v>
      </c>
      <c r="BS37" s="35">
        <v>0</v>
      </c>
      <c r="BT37" s="44">
        <v>288261</v>
      </c>
      <c r="BV37" s="43" t="s">
        <v>122</v>
      </c>
      <c r="BW37" s="34" t="s">
        <v>123</v>
      </c>
      <c r="BX37" s="35">
        <v>-9592591</v>
      </c>
      <c r="BY37" s="35">
        <v>0</v>
      </c>
      <c r="BZ37" s="44">
        <v>-165443</v>
      </c>
    </row>
    <row r="38" spans="1:78" ht="12.75" thickBot="1">
      <c r="A38" s="9" t="s">
        <v>17</v>
      </c>
      <c r="B38" s="10">
        <f>SUM(B31,B35,B36,B37)</f>
        <v>81648126</v>
      </c>
      <c r="C38" s="10">
        <f aca="true" t="shared" si="10" ref="C38:U38">SUM(C31,C35,C36,C37)</f>
        <v>86080966</v>
      </c>
      <c r="D38" s="10">
        <f>SUM(D31,D35,D36,D37)</f>
        <v>160769</v>
      </c>
      <c r="E38" s="10">
        <f t="shared" si="10"/>
        <v>121367</v>
      </c>
      <c r="F38" s="10">
        <f t="shared" si="10"/>
        <v>264872</v>
      </c>
      <c r="G38" s="10">
        <f t="shared" si="10"/>
        <v>403027</v>
      </c>
      <c r="H38" s="10">
        <f t="shared" si="10"/>
        <v>229902</v>
      </c>
      <c r="I38" s="10">
        <f t="shared" si="10"/>
        <v>213984</v>
      </c>
      <c r="J38" s="72">
        <f t="shared" si="10"/>
        <v>6157</v>
      </c>
      <c r="K38" s="72">
        <f t="shared" si="10"/>
        <v>15573</v>
      </c>
      <c r="L38" s="72">
        <f t="shared" si="10"/>
        <v>13167</v>
      </c>
      <c r="M38" s="72">
        <f t="shared" si="10"/>
        <v>31875</v>
      </c>
      <c r="N38" s="72">
        <f t="shared" si="10"/>
        <v>2567</v>
      </c>
      <c r="O38" s="72">
        <f t="shared" si="10"/>
        <v>11173</v>
      </c>
      <c r="P38" s="72">
        <f t="shared" si="10"/>
        <v>3584</v>
      </c>
      <c r="Q38" s="72">
        <f t="shared" si="10"/>
        <v>10208</v>
      </c>
      <c r="R38" s="72">
        <f t="shared" si="10"/>
        <v>1903</v>
      </c>
      <c r="S38" s="72">
        <f t="shared" si="10"/>
        <v>11816</v>
      </c>
      <c r="T38" s="72">
        <f t="shared" si="10"/>
        <v>1326</v>
      </c>
      <c r="U38" s="12">
        <f t="shared" si="10"/>
        <v>1656</v>
      </c>
      <c r="V38" s="11">
        <f>SUM(V31,V35,V36,V37)</f>
        <v>82332373</v>
      </c>
      <c r="W38" s="12">
        <f>SUM(W31,W35,W36,W37)</f>
        <v>86901645</v>
      </c>
      <c r="X38" s="80">
        <v>77100722</v>
      </c>
      <c r="Y38" s="75">
        <v>82332373</v>
      </c>
      <c r="Z38" s="81">
        <f t="shared" si="2"/>
        <v>-5231651</v>
      </c>
      <c r="AA38" s="74">
        <f t="shared" si="3"/>
        <v>-4569272</v>
      </c>
      <c r="AB38" s="43" t="s">
        <v>193</v>
      </c>
      <c r="AC38" s="34" t="s">
        <v>194</v>
      </c>
      <c r="AD38" s="35">
        <v>100340918</v>
      </c>
      <c r="AE38" s="35">
        <v>0</v>
      </c>
      <c r="AF38" s="44">
        <v>91445607</v>
      </c>
      <c r="AG38" s="59" t="s">
        <v>101</v>
      </c>
      <c r="AH38" s="60" t="s">
        <v>102</v>
      </c>
      <c r="AI38" s="61">
        <v>-218000</v>
      </c>
      <c r="AJ38" s="61">
        <v>0</v>
      </c>
      <c r="AK38" s="62">
        <v>-1012746</v>
      </c>
      <c r="AM38" s="45" t="s">
        <v>107</v>
      </c>
      <c r="AN38" s="36" t="s">
        <v>108</v>
      </c>
      <c r="AO38" s="37">
        <v>12472813</v>
      </c>
      <c r="AP38" s="37">
        <v>0</v>
      </c>
      <c r="AQ38" s="46">
        <v>5313005</v>
      </c>
      <c r="AS38" s="43" t="s">
        <v>116</v>
      </c>
      <c r="AT38" s="34" t="s">
        <v>117</v>
      </c>
      <c r="AU38" s="35">
        <v>-179216048</v>
      </c>
      <c r="AV38" s="35">
        <v>0</v>
      </c>
      <c r="AW38" s="44">
        <v>-179216048</v>
      </c>
      <c r="AY38" s="63" t="s">
        <v>114</v>
      </c>
      <c r="AZ38" s="64" t="s">
        <v>115</v>
      </c>
      <c r="BA38" s="65">
        <v>490157103</v>
      </c>
      <c r="BB38" s="65">
        <v>0</v>
      </c>
      <c r="BC38" s="65">
        <v>490157103</v>
      </c>
      <c r="BD38" s="63" t="s">
        <v>122</v>
      </c>
      <c r="BE38" s="64" t="s">
        <v>123</v>
      </c>
      <c r="BF38" s="65">
        <v>-4147619</v>
      </c>
      <c r="BG38" s="65">
        <v>0</v>
      </c>
      <c r="BH38" s="66">
        <v>-308282</v>
      </c>
      <c r="BJ38" s="59" t="s">
        <v>142</v>
      </c>
      <c r="BK38" s="60" t="s">
        <v>143</v>
      </c>
      <c r="BL38" s="61">
        <v>6792949</v>
      </c>
      <c r="BM38" s="61">
        <v>0</v>
      </c>
      <c r="BN38" s="62">
        <v>6609273</v>
      </c>
      <c r="BP38" s="43" t="s">
        <v>120</v>
      </c>
      <c r="BQ38" s="34" t="s">
        <v>121</v>
      </c>
      <c r="BR38" s="35">
        <v>-162030985</v>
      </c>
      <c r="BS38" s="35">
        <v>0</v>
      </c>
      <c r="BT38" s="44">
        <v>-163772335</v>
      </c>
      <c r="BV38" s="45" t="s">
        <v>124</v>
      </c>
      <c r="BW38" s="36" t="s">
        <v>125</v>
      </c>
      <c r="BX38" s="37">
        <v>-9055625</v>
      </c>
      <c r="BY38" s="37">
        <v>0</v>
      </c>
      <c r="BZ38" s="46">
        <v>-9221068</v>
      </c>
    </row>
    <row r="39" spans="2:78" ht="12">
      <c r="B39" s="28"/>
      <c r="C39" s="28"/>
      <c r="D39" s="28"/>
      <c r="E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AB39" s="43" t="s">
        <v>151</v>
      </c>
      <c r="AC39" s="34" t="s">
        <v>152</v>
      </c>
      <c r="AD39" s="35">
        <v>71479000</v>
      </c>
      <c r="AE39" s="35">
        <v>0</v>
      </c>
      <c r="AF39" s="44">
        <v>68828796</v>
      </c>
      <c r="AG39" s="63" t="s">
        <v>103</v>
      </c>
      <c r="AH39" s="64" t="s">
        <v>104</v>
      </c>
      <c r="AI39" s="65">
        <v>613800</v>
      </c>
      <c r="AJ39" s="65">
        <v>0</v>
      </c>
      <c r="AK39" s="66">
        <v>0</v>
      </c>
      <c r="AM39" s="45" t="s">
        <v>113</v>
      </c>
      <c r="AN39" s="36" t="s">
        <v>16</v>
      </c>
      <c r="AO39" s="37">
        <v>208345008</v>
      </c>
      <c r="AP39" s="37">
        <v>0</v>
      </c>
      <c r="AQ39" s="46">
        <v>229902394</v>
      </c>
      <c r="AS39" s="43" t="s">
        <v>118</v>
      </c>
      <c r="AT39" s="34" t="s">
        <v>119</v>
      </c>
      <c r="AU39" s="35">
        <v>912646</v>
      </c>
      <c r="AV39" s="35">
        <v>0</v>
      </c>
      <c r="AW39" s="44">
        <v>912646</v>
      </c>
      <c r="AY39" s="63" t="s">
        <v>116</v>
      </c>
      <c r="AZ39" s="64" t="s">
        <v>117</v>
      </c>
      <c r="BA39" s="65">
        <v>-298893320</v>
      </c>
      <c r="BB39" s="65">
        <v>0</v>
      </c>
      <c r="BC39" s="65">
        <v>-298893320</v>
      </c>
      <c r="BD39" s="59" t="s">
        <v>124</v>
      </c>
      <c r="BE39" s="60" t="s">
        <v>125</v>
      </c>
      <c r="BF39" s="61">
        <v>-12099347</v>
      </c>
      <c r="BG39" s="61">
        <v>0</v>
      </c>
      <c r="BH39" s="62">
        <v>-12407629</v>
      </c>
      <c r="BJ39" s="67" t="s">
        <v>144</v>
      </c>
      <c r="BK39" s="68" t="s">
        <v>145</v>
      </c>
      <c r="BL39" s="69">
        <v>3693203</v>
      </c>
      <c r="BM39" s="69">
        <v>0</v>
      </c>
      <c r="BN39" s="70">
        <v>3584000</v>
      </c>
      <c r="BP39" s="43" t="s">
        <v>122</v>
      </c>
      <c r="BQ39" s="34" t="s">
        <v>123</v>
      </c>
      <c r="BR39" s="35">
        <v>-1741350</v>
      </c>
      <c r="BS39" s="35">
        <v>0</v>
      </c>
      <c r="BT39" s="44">
        <v>-3193439</v>
      </c>
      <c r="BV39" s="43" t="s">
        <v>126</v>
      </c>
      <c r="BW39" s="34" t="s">
        <v>127</v>
      </c>
      <c r="BX39" s="35">
        <v>659956</v>
      </c>
      <c r="BY39" s="35">
        <v>0</v>
      </c>
      <c r="BZ39" s="44">
        <v>1242861</v>
      </c>
    </row>
    <row r="40" spans="2:78" ht="12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AB40" s="43" t="s">
        <v>73</v>
      </c>
      <c r="AC40" s="34" t="s">
        <v>74</v>
      </c>
      <c r="AD40" s="35">
        <v>833455758</v>
      </c>
      <c r="AE40" s="35">
        <v>0</v>
      </c>
      <c r="AF40" s="44">
        <v>994136477</v>
      </c>
      <c r="AG40" s="59" t="s">
        <v>105</v>
      </c>
      <c r="AH40" s="60" t="s">
        <v>106</v>
      </c>
      <c r="AI40" s="61">
        <v>613800</v>
      </c>
      <c r="AJ40" s="61">
        <v>0</v>
      </c>
      <c r="AK40" s="62">
        <v>0</v>
      </c>
      <c r="AM40" s="43" t="s">
        <v>116</v>
      </c>
      <c r="AN40" s="34" t="s">
        <v>117</v>
      </c>
      <c r="AO40" s="35">
        <v>80531959</v>
      </c>
      <c r="AP40" s="35">
        <v>0</v>
      </c>
      <c r="AQ40" s="44">
        <v>133244358</v>
      </c>
      <c r="AS40" s="43" t="s">
        <v>120</v>
      </c>
      <c r="AT40" s="34" t="s">
        <v>121</v>
      </c>
      <c r="AU40" s="35">
        <v>-84161132</v>
      </c>
      <c r="AV40" s="35">
        <v>0</v>
      </c>
      <c r="AW40" s="44">
        <v>-93912771</v>
      </c>
      <c r="AY40" s="63" t="s">
        <v>118</v>
      </c>
      <c r="AZ40" s="64" t="s">
        <v>119</v>
      </c>
      <c r="BA40" s="65">
        <v>5017552</v>
      </c>
      <c r="BB40" s="65">
        <v>0</v>
      </c>
      <c r="BC40" s="65">
        <v>5017552</v>
      </c>
      <c r="BD40" s="63" t="s">
        <v>126</v>
      </c>
      <c r="BE40" s="64" t="s">
        <v>127</v>
      </c>
      <c r="BF40" s="65">
        <v>1043705</v>
      </c>
      <c r="BG40" s="65">
        <v>0</v>
      </c>
      <c r="BH40" s="66">
        <v>1986266</v>
      </c>
      <c r="BP40" s="45" t="s">
        <v>124</v>
      </c>
      <c r="BQ40" s="36" t="s">
        <v>125</v>
      </c>
      <c r="BR40" s="37">
        <v>-8870615</v>
      </c>
      <c r="BS40" s="37">
        <v>0</v>
      </c>
      <c r="BT40" s="46">
        <v>-12064054</v>
      </c>
      <c r="BV40" s="45" t="s">
        <v>132</v>
      </c>
      <c r="BW40" s="36" t="s">
        <v>133</v>
      </c>
      <c r="BX40" s="37">
        <v>659956</v>
      </c>
      <c r="BY40" s="37">
        <v>0</v>
      </c>
      <c r="BZ40" s="46">
        <v>1242861</v>
      </c>
    </row>
    <row r="41" spans="2:78" ht="12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AB41" s="43" t="s">
        <v>75</v>
      </c>
      <c r="AC41" s="34" t="s">
        <v>76</v>
      </c>
      <c r="AD41" s="35">
        <v>293307615</v>
      </c>
      <c r="AE41" s="35">
        <v>0</v>
      </c>
      <c r="AF41" s="44">
        <v>352882012</v>
      </c>
      <c r="AG41" s="59" t="s">
        <v>107</v>
      </c>
      <c r="AH41" s="60" t="s">
        <v>108</v>
      </c>
      <c r="AI41" s="61">
        <v>501800</v>
      </c>
      <c r="AJ41" s="61">
        <v>0</v>
      </c>
      <c r="AK41" s="62">
        <v>-158000</v>
      </c>
      <c r="AM41" s="43" t="s">
        <v>118</v>
      </c>
      <c r="AN41" s="34" t="s">
        <v>119</v>
      </c>
      <c r="AO41" s="35">
        <v>25114000</v>
      </c>
      <c r="AP41" s="35">
        <v>0</v>
      </c>
      <c r="AQ41" s="44">
        <v>25114000</v>
      </c>
      <c r="AS41" s="43" t="s">
        <v>122</v>
      </c>
      <c r="AT41" s="34" t="s">
        <v>123</v>
      </c>
      <c r="AU41" s="35">
        <v>-9751639</v>
      </c>
      <c r="AV41" s="35">
        <v>0</v>
      </c>
      <c r="AW41" s="44">
        <v>3097404</v>
      </c>
      <c r="AY41" s="63" t="s">
        <v>120</v>
      </c>
      <c r="AZ41" s="64" t="s">
        <v>121</v>
      </c>
      <c r="BA41" s="65">
        <v>-224989313</v>
      </c>
      <c r="BB41" s="65">
        <v>0</v>
      </c>
      <c r="BC41" s="65">
        <v>-214447341</v>
      </c>
      <c r="BD41" s="59" t="s">
        <v>132</v>
      </c>
      <c r="BE41" s="60" t="s">
        <v>133</v>
      </c>
      <c r="BF41" s="61">
        <v>1043705</v>
      </c>
      <c r="BG41" s="61">
        <v>0</v>
      </c>
      <c r="BH41" s="62">
        <v>1986266</v>
      </c>
      <c r="BP41" s="43" t="s">
        <v>126</v>
      </c>
      <c r="BQ41" s="34" t="s">
        <v>127</v>
      </c>
      <c r="BR41" s="35">
        <v>1131329</v>
      </c>
      <c r="BS41" s="35">
        <v>0</v>
      </c>
      <c r="BT41" s="44">
        <v>1705619</v>
      </c>
      <c r="BV41" s="43" t="s">
        <v>134</v>
      </c>
      <c r="BW41" s="34" t="s">
        <v>135</v>
      </c>
      <c r="BX41" s="35">
        <v>203403</v>
      </c>
      <c r="BY41" s="35">
        <v>0</v>
      </c>
      <c r="BZ41" s="44">
        <v>0</v>
      </c>
    </row>
    <row r="42" spans="2:78" ht="12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AB42" s="43" t="s">
        <v>195</v>
      </c>
      <c r="AC42" s="34" t="s">
        <v>196</v>
      </c>
      <c r="AD42" s="35">
        <v>368135</v>
      </c>
      <c r="AE42" s="35">
        <v>0</v>
      </c>
      <c r="AF42" s="44">
        <v>97007</v>
      </c>
      <c r="AG42" s="63" t="s">
        <v>109</v>
      </c>
      <c r="AH42" s="64" t="s">
        <v>110</v>
      </c>
      <c r="AI42" s="65">
        <v>3464203</v>
      </c>
      <c r="AJ42" s="65">
        <v>0</v>
      </c>
      <c r="AK42" s="66">
        <v>1088764</v>
      </c>
      <c r="AM42" s="43" t="s">
        <v>120</v>
      </c>
      <c r="AN42" s="34" t="s">
        <v>121</v>
      </c>
      <c r="AO42" s="35">
        <v>130752205</v>
      </c>
      <c r="AP42" s="35">
        <v>0</v>
      </c>
      <c r="AQ42" s="44">
        <v>20998121</v>
      </c>
      <c r="AS42" s="45" t="s">
        <v>124</v>
      </c>
      <c r="AT42" s="36" t="s">
        <v>125</v>
      </c>
      <c r="AU42" s="37">
        <v>-13291186</v>
      </c>
      <c r="AV42" s="37">
        <v>0</v>
      </c>
      <c r="AW42" s="46">
        <v>-10193782</v>
      </c>
      <c r="AY42" s="63" t="s">
        <v>122</v>
      </c>
      <c r="AZ42" s="64" t="s">
        <v>123</v>
      </c>
      <c r="BA42" s="65">
        <v>10541972</v>
      </c>
      <c r="BB42" s="65">
        <v>0</v>
      </c>
      <c r="BC42" s="65">
        <v>-12028189</v>
      </c>
      <c r="BD42" s="63" t="s">
        <v>134</v>
      </c>
      <c r="BE42" s="64" t="s">
        <v>135</v>
      </c>
      <c r="BF42" s="65">
        <v>1655</v>
      </c>
      <c r="BG42" s="65">
        <v>0</v>
      </c>
      <c r="BH42" s="66">
        <v>0</v>
      </c>
      <c r="BP42" s="45" t="s">
        <v>132</v>
      </c>
      <c r="BQ42" s="36" t="s">
        <v>133</v>
      </c>
      <c r="BR42" s="37">
        <v>1131329</v>
      </c>
      <c r="BS42" s="37">
        <v>0</v>
      </c>
      <c r="BT42" s="46">
        <v>1705619</v>
      </c>
      <c r="BV42" s="45" t="s">
        <v>136</v>
      </c>
      <c r="BW42" s="36" t="s">
        <v>137</v>
      </c>
      <c r="BX42" s="37">
        <v>203403</v>
      </c>
      <c r="BY42" s="37">
        <v>0</v>
      </c>
      <c r="BZ42" s="46">
        <v>0</v>
      </c>
    </row>
    <row r="43" spans="2:78" ht="12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AB43" s="43" t="s">
        <v>197</v>
      </c>
      <c r="AC43" s="34" t="s">
        <v>198</v>
      </c>
      <c r="AD43" s="35">
        <v>13761137</v>
      </c>
      <c r="AE43" s="35">
        <v>0</v>
      </c>
      <c r="AF43" s="44">
        <v>13754937</v>
      </c>
      <c r="AG43" s="59" t="s">
        <v>111</v>
      </c>
      <c r="AH43" s="60" t="s">
        <v>112</v>
      </c>
      <c r="AI43" s="61">
        <v>3464203</v>
      </c>
      <c r="AJ43" s="61">
        <v>0</v>
      </c>
      <c r="AK43" s="62">
        <v>1088764</v>
      </c>
      <c r="AM43" s="43" t="s">
        <v>122</v>
      </c>
      <c r="AN43" s="34" t="s">
        <v>123</v>
      </c>
      <c r="AO43" s="35">
        <v>-109754084</v>
      </c>
      <c r="AP43" s="35">
        <v>0</v>
      </c>
      <c r="AQ43" s="44">
        <v>-21350322</v>
      </c>
      <c r="AS43" s="43" t="s">
        <v>126</v>
      </c>
      <c r="AT43" s="34" t="s">
        <v>127</v>
      </c>
      <c r="AU43" s="35">
        <v>168051</v>
      </c>
      <c r="AV43" s="35">
        <v>0</v>
      </c>
      <c r="AW43" s="44">
        <v>1226410</v>
      </c>
      <c r="AY43" s="59" t="s">
        <v>124</v>
      </c>
      <c r="AZ43" s="60" t="s">
        <v>125</v>
      </c>
      <c r="BA43" s="61">
        <v>-18166006</v>
      </c>
      <c r="BB43" s="61">
        <v>0</v>
      </c>
      <c r="BC43" s="61">
        <v>-30194195</v>
      </c>
      <c r="BD43" s="59" t="s">
        <v>136</v>
      </c>
      <c r="BE43" s="60" t="s">
        <v>137</v>
      </c>
      <c r="BF43" s="61">
        <v>1655</v>
      </c>
      <c r="BG43" s="61">
        <v>0</v>
      </c>
      <c r="BH43" s="62">
        <v>0</v>
      </c>
      <c r="BP43" s="43" t="s">
        <v>134</v>
      </c>
      <c r="BQ43" s="34" t="s">
        <v>135</v>
      </c>
      <c r="BR43" s="35">
        <v>241591</v>
      </c>
      <c r="BS43" s="35">
        <v>0</v>
      </c>
      <c r="BT43" s="44">
        <v>0</v>
      </c>
      <c r="BV43" s="43" t="s">
        <v>163</v>
      </c>
      <c r="BW43" s="34" t="s">
        <v>164</v>
      </c>
      <c r="BX43" s="35">
        <v>578</v>
      </c>
      <c r="BY43" s="35">
        <v>0</v>
      </c>
      <c r="BZ43" s="44">
        <v>0</v>
      </c>
    </row>
    <row r="44" spans="2:78" ht="12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AB44" s="43" t="s">
        <v>153</v>
      </c>
      <c r="AC44" s="34" t="s">
        <v>154</v>
      </c>
      <c r="AD44" s="35">
        <v>5442685</v>
      </c>
      <c r="AE44" s="35">
        <v>0</v>
      </c>
      <c r="AF44" s="44">
        <v>20465986</v>
      </c>
      <c r="AG44" s="63" t="s">
        <v>114</v>
      </c>
      <c r="AH44" s="64" t="s">
        <v>115</v>
      </c>
      <c r="AI44" s="65">
        <v>96142364</v>
      </c>
      <c r="AJ44" s="65">
        <v>0</v>
      </c>
      <c r="AK44" s="66">
        <v>96142364</v>
      </c>
      <c r="AM44" s="43" t="s">
        <v>126</v>
      </c>
      <c r="AN44" s="34" t="s">
        <v>127</v>
      </c>
      <c r="AO44" s="35">
        <v>21388085</v>
      </c>
      <c r="AP44" s="35">
        <v>0</v>
      </c>
      <c r="AQ44" s="44">
        <v>7029486</v>
      </c>
      <c r="AS44" s="43" t="s">
        <v>134</v>
      </c>
      <c r="AT44" s="34" t="s">
        <v>135</v>
      </c>
      <c r="AU44" s="35">
        <v>2382</v>
      </c>
      <c r="AV44" s="35">
        <v>0</v>
      </c>
      <c r="AW44" s="44">
        <v>0</v>
      </c>
      <c r="AY44" s="59" t="s">
        <v>132</v>
      </c>
      <c r="AZ44" s="60" t="s">
        <v>133</v>
      </c>
      <c r="BA44" s="61">
        <v>753815</v>
      </c>
      <c r="BB44" s="61">
        <v>0</v>
      </c>
      <c r="BC44" s="61">
        <v>82148</v>
      </c>
      <c r="BD44" s="63" t="s">
        <v>140</v>
      </c>
      <c r="BE44" s="64" t="s">
        <v>141</v>
      </c>
      <c r="BF44" s="65">
        <v>13935224</v>
      </c>
      <c r="BG44" s="65">
        <v>0</v>
      </c>
      <c r="BH44" s="66">
        <v>12988781</v>
      </c>
      <c r="BP44" s="43" t="s">
        <v>163</v>
      </c>
      <c r="BQ44" s="34" t="s">
        <v>164</v>
      </c>
      <c r="BR44" s="35">
        <v>2700</v>
      </c>
      <c r="BS44" s="35">
        <v>0</v>
      </c>
      <c r="BT44" s="44">
        <v>0</v>
      </c>
      <c r="BV44" s="45" t="s">
        <v>138</v>
      </c>
      <c r="BW44" s="36" t="s">
        <v>139</v>
      </c>
      <c r="BX44" s="37">
        <v>863937</v>
      </c>
      <c r="BY44" s="37">
        <v>0</v>
      </c>
      <c r="BZ44" s="46">
        <v>1242861</v>
      </c>
    </row>
    <row r="45" spans="2:78" ht="12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AB45" s="43" t="s">
        <v>79</v>
      </c>
      <c r="AC45" s="34" t="s">
        <v>80</v>
      </c>
      <c r="AD45" s="35">
        <v>49629</v>
      </c>
      <c r="AE45" s="35">
        <v>0</v>
      </c>
      <c r="AF45" s="44">
        <v>49629</v>
      </c>
      <c r="AG45" s="63" t="s">
        <v>116</v>
      </c>
      <c r="AH45" s="64" t="s">
        <v>117</v>
      </c>
      <c r="AI45" s="65">
        <v>-31606800</v>
      </c>
      <c r="AJ45" s="65">
        <v>0</v>
      </c>
      <c r="AK45" s="66">
        <v>-36514520</v>
      </c>
      <c r="AM45" s="45" t="s">
        <v>132</v>
      </c>
      <c r="AN45" s="36" t="s">
        <v>133</v>
      </c>
      <c r="AO45" s="37">
        <v>21388085</v>
      </c>
      <c r="AP45" s="37">
        <v>0</v>
      </c>
      <c r="AQ45" s="46">
        <v>7029486</v>
      </c>
      <c r="AS45" s="45" t="s">
        <v>136</v>
      </c>
      <c r="AT45" s="36" t="s">
        <v>137</v>
      </c>
      <c r="AU45" s="37">
        <v>2382</v>
      </c>
      <c r="AV45" s="37">
        <v>0</v>
      </c>
      <c r="AW45" s="46">
        <v>0</v>
      </c>
      <c r="AY45" s="63" t="s">
        <v>134</v>
      </c>
      <c r="AZ45" s="64" t="s">
        <v>135</v>
      </c>
      <c r="BA45" s="65">
        <v>65760</v>
      </c>
      <c r="BB45" s="65">
        <v>0</v>
      </c>
      <c r="BC45" s="65">
        <v>0</v>
      </c>
      <c r="BD45" s="59" t="s">
        <v>142</v>
      </c>
      <c r="BE45" s="60" t="s">
        <v>143</v>
      </c>
      <c r="BF45" s="61">
        <v>13935224</v>
      </c>
      <c r="BG45" s="61">
        <v>0</v>
      </c>
      <c r="BH45" s="62">
        <v>12988781</v>
      </c>
      <c r="BP45" s="45" t="s">
        <v>165</v>
      </c>
      <c r="BQ45" s="36" t="s">
        <v>166</v>
      </c>
      <c r="BR45" s="37">
        <v>2700</v>
      </c>
      <c r="BS45" s="37">
        <v>0</v>
      </c>
      <c r="BT45" s="46">
        <v>0</v>
      </c>
      <c r="BV45" s="43" t="s">
        <v>140</v>
      </c>
      <c r="BW45" s="34" t="s">
        <v>141</v>
      </c>
      <c r="BX45" s="35">
        <v>9252016</v>
      </c>
      <c r="BY45" s="35">
        <v>0</v>
      </c>
      <c r="BZ45" s="44">
        <v>9303979</v>
      </c>
    </row>
    <row r="46" spans="2:78" ht="12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AB46" s="43" t="s">
        <v>81</v>
      </c>
      <c r="AC46" s="34" t="s">
        <v>82</v>
      </c>
      <c r="AD46" s="35">
        <v>220476084</v>
      </c>
      <c r="AE46" s="35">
        <v>0</v>
      </c>
      <c r="AF46" s="44">
        <v>211658838</v>
      </c>
      <c r="AG46" s="63" t="s">
        <v>118</v>
      </c>
      <c r="AH46" s="64" t="s">
        <v>119</v>
      </c>
      <c r="AI46" s="65">
        <v>88082000</v>
      </c>
      <c r="AJ46" s="65">
        <v>0</v>
      </c>
      <c r="AK46" s="66">
        <v>88082000</v>
      </c>
      <c r="AM46" s="43" t="s">
        <v>134</v>
      </c>
      <c r="AN46" s="34" t="s">
        <v>135</v>
      </c>
      <c r="AO46" s="35">
        <v>7529512</v>
      </c>
      <c r="AP46" s="35">
        <v>0</v>
      </c>
      <c r="AQ46" s="44">
        <v>10757091</v>
      </c>
      <c r="AS46" s="45" t="s">
        <v>138</v>
      </c>
      <c r="AT46" s="36" t="s">
        <v>139</v>
      </c>
      <c r="AU46" s="37">
        <v>170433</v>
      </c>
      <c r="AV46" s="37">
        <v>0</v>
      </c>
      <c r="AW46" s="46">
        <v>1226410</v>
      </c>
      <c r="AY46" s="59" t="s">
        <v>136</v>
      </c>
      <c r="AZ46" s="60" t="s">
        <v>137</v>
      </c>
      <c r="BA46" s="61">
        <v>65760</v>
      </c>
      <c r="BB46" s="61">
        <v>0</v>
      </c>
      <c r="BC46" s="61">
        <v>0</v>
      </c>
      <c r="BD46" s="67" t="s">
        <v>144</v>
      </c>
      <c r="BE46" s="68" t="s">
        <v>145</v>
      </c>
      <c r="BF46" s="69">
        <v>2881237</v>
      </c>
      <c r="BG46" s="69">
        <v>0</v>
      </c>
      <c r="BH46" s="70">
        <v>2567418</v>
      </c>
      <c r="BP46" s="45" t="s">
        <v>138</v>
      </c>
      <c r="BQ46" s="36" t="s">
        <v>139</v>
      </c>
      <c r="BR46" s="37">
        <v>1375620</v>
      </c>
      <c r="BS46" s="37">
        <v>0</v>
      </c>
      <c r="BT46" s="46">
        <v>1705619</v>
      </c>
      <c r="BV46" s="45" t="s">
        <v>142</v>
      </c>
      <c r="BW46" s="36" t="s">
        <v>143</v>
      </c>
      <c r="BX46" s="37">
        <v>9252016</v>
      </c>
      <c r="BY46" s="37">
        <v>0</v>
      </c>
      <c r="BZ46" s="46">
        <v>9303979</v>
      </c>
    </row>
    <row r="47" spans="2:78" ht="12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AB47" s="43" t="s">
        <v>199</v>
      </c>
      <c r="AC47" s="34" t="s">
        <v>200</v>
      </c>
      <c r="AD47" s="35">
        <v>7874415</v>
      </c>
      <c r="AE47" s="35">
        <v>0</v>
      </c>
      <c r="AF47" s="44">
        <v>12423461</v>
      </c>
      <c r="AG47" s="63" t="s">
        <v>120</v>
      </c>
      <c r="AH47" s="64" t="s">
        <v>121</v>
      </c>
      <c r="AI47" s="65">
        <v>-91712052</v>
      </c>
      <c r="AJ47" s="65">
        <v>0</v>
      </c>
      <c r="AK47" s="66">
        <v>-16744804</v>
      </c>
      <c r="AM47" s="45" t="s">
        <v>136</v>
      </c>
      <c r="AN47" s="36" t="s">
        <v>137</v>
      </c>
      <c r="AO47" s="37">
        <v>7529512</v>
      </c>
      <c r="AP47" s="37">
        <v>0</v>
      </c>
      <c r="AQ47" s="46">
        <v>10757091</v>
      </c>
      <c r="AS47" s="43" t="s">
        <v>140</v>
      </c>
      <c r="AT47" s="34" t="s">
        <v>141</v>
      </c>
      <c r="AU47" s="35">
        <v>14599843</v>
      </c>
      <c r="AV47" s="35">
        <v>0</v>
      </c>
      <c r="AW47" s="44">
        <v>15123901</v>
      </c>
      <c r="AY47" s="59" t="s">
        <v>138</v>
      </c>
      <c r="AZ47" s="60" t="s">
        <v>139</v>
      </c>
      <c r="BA47" s="61">
        <v>819575</v>
      </c>
      <c r="BB47" s="61">
        <v>0</v>
      </c>
      <c r="BC47" s="62">
        <v>82148</v>
      </c>
      <c r="BP47" s="43" t="s">
        <v>140</v>
      </c>
      <c r="BQ47" s="34" t="s">
        <v>141</v>
      </c>
      <c r="BR47" s="35">
        <v>11787807</v>
      </c>
      <c r="BS47" s="35">
        <v>0</v>
      </c>
      <c r="BT47" s="44">
        <v>12260561</v>
      </c>
      <c r="BV47" s="47" t="s">
        <v>144</v>
      </c>
      <c r="BW47" s="48" t="s">
        <v>145</v>
      </c>
      <c r="BX47" s="49">
        <v>1060328</v>
      </c>
      <c r="BY47" s="49">
        <v>0</v>
      </c>
      <c r="BZ47" s="50">
        <v>1325772</v>
      </c>
    </row>
    <row r="48" spans="2:72" ht="12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AB48" s="43" t="s">
        <v>201</v>
      </c>
      <c r="AC48" s="34" t="s">
        <v>202</v>
      </c>
      <c r="AD48" s="35">
        <v>500000</v>
      </c>
      <c r="AE48" s="35">
        <v>0</v>
      </c>
      <c r="AF48" s="44">
        <v>500000</v>
      </c>
      <c r="AG48" s="63" t="s">
        <v>122</v>
      </c>
      <c r="AH48" s="64" t="s">
        <v>123</v>
      </c>
      <c r="AI48" s="65">
        <v>74967248</v>
      </c>
      <c r="AJ48" s="65">
        <v>0</v>
      </c>
      <c r="AK48" s="66">
        <v>25615749</v>
      </c>
      <c r="AM48" s="45" t="s">
        <v>138</v>
      </c>
      <c r="AN48" s="36" t="s">
        <v>139</v>
      </c>
      <c r="AO48" s="37">
        <v>28917597</v>
      </c>
      <c r="AP48" s="37">
        <v>0</v>
      </c>
      <c r="AQ48" s="46">
        <v>17786577</v>
      </c>
      <c r="AS48" s="45" t="s">
        <v>142</v>
      </c>
      <c r="AT48" s="36" t="s">
        <v>143</v>
      </c>
      <c r="AU48" s="37">
        <v>14599843</v>
      </c>
      <c r="AV48" s="37">
        <v>0</v>
      </c>
      <c r="AW48" s="46">
        <v>15123901</v>
      </c>
      <c r="AY48" s="63" t="s">
        <v>140</v>
      </c>
      <c r="AZ48" s="64" t="s">
        <v>141</v>
      </c>
      <c r="BA48" s="65">
        <v>41434920</v>
      </c>
      <c r="BB48" s="65">
        <v>0</v>
      </c>
      <c r="BC48" s="66">
        <v>43279333</v>
      </c>
      <c r="BP48" s="45" t="s">
        <v>142</v>
      </c>
      <c r="BQ48" s="36" t="s">
        <v>143</v>
      </c>
      <c r="BR48" s="37">
        <v>11787807</v>
      </c>
      <c r="BS48" s="37">
        <v>0</v>
      </c>
      <c r="BT48" s="46">
        <v>12260561</v>
      </c>
    </row>
    <row r="49" spans="2:72" ht="12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AB49" s="43" t="s">
        <v>203</v>
      </c>
      <c r="AC49" s="34" t="s">
        <v>204</v>
      </c>
      <c r="AD49" s="35">
        <v>7312223</v>
      </c>
      <c r="AE49" s="35">
        <v>0</v>
      </c>
      <c r="AF49" s="44">
        <v>11861269</v>
      </c>
      <c r="AG49" s="59" t="s">
        <v>124</v>
      </c>
      <c r="AH49" s="60" t="s">
        <v>125</v>
      </c>
      <c r="AI49" s="61">
        <v>135872760</v>
      </c>
      <c r="AJ49" s="61">
        <v>0</v>
      </c>
      <c r="AK49" s="62">
        <v>156580789</v>
      </c>
      <c r="AM49" s="43" t="s">
        <v>140</v>
      </c>
      <c r="AN49" s="34" t="s">
        <v>141</v>
      </c>
      <c r="AO49" s="35">
        <v>52783331</v>
      </c>
      <c r="AP49" s="35">
        <v>0</v>
      </c>
      <c r="AQ49" s="44">
        <v>54109660</v>
      </c>
      <c r="AS49" s="47" t="s">
        <v>144</v>
      </c>
      <c r="AT49" s="48" t="s">
        <v>145</v>
      </c>
      <c r="AU49" s="49">
        <v>1479090</v>
      </c>
      <c r="AV49" s="49">
        <v>0</v>
      </c>
      <c r="AW49" s="50">
        <v>6156529</v>
      </c>
      <c r="AY49" s="59" t="s">
        <v>142</v>
      </c>
      <c r="AZ49" s="60" t="s">
        <v>143</v>
      </c>
      <c r="BA49" s="61">
        <v>41434920</v>
      </c>
      <c r="BB49" s="61">
        <v>0</v>
      </c>
      <c r="BC49" s="62">
        <v>43279333</v>
      </c>
      <c r="BP49" s="47" t="s">
        <v>144</v>
      </c>
      <c r="BQ49" s="48" t="s">
        <v>145</v>
      </c>
      <c r="BR49" s="49">
        <v>4292812</v>
      </c>
      <c r="BS49" s="49">
        <v>0</v>
      </c>
      <c r="BT49" s="50">
        <v>1902126</v>
      </c>
    </row>
    <row r="50" spans="2:55" ht="12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AB50" s="43" t="s">
        <v>205</v>
      </c>
      <c r="AC50" s="34" t="s">
        <v>206</v>
      </c>
      <c r="AD50" s="35">
        <v>62192</v>
      </c>
      <c r="AE50" s="35">
        <v>0</v>
      </c>
      <c r="AF50" s="44">
        <v>62192</v>
      </c>
      <c r="AG50" s="63" t="s">
        <v>126</v>
      </c>
      <c r="AH50" s="64" t="s">
        <v>127</v>
      </c>
      <c r="AI50" s="65">
        <v>27496933</v>
      </c>
      <c r="AJ50" s="65">
        <v>0</v>
      </c>
      <c r="AK50" s="66">
        <v>15501761</v>
      </c>
      <c r="AM50" s="45" t="s">
        <v>142</v>
      </c>
      <c r="AN50" s="36" t="s">
        <v>143</v>
      </c>
      <c r="AO50" s="37">
        <v>52783331</v>
      </c>
      <c r="AP50" s="37">
        <v>0</v>
      </c>
      <c r="AQ50" s="46">
        <v>54109660</v>
      </c>
      <c r="AY50" s="67" t="s">
        <v>144</v>
      </c>
      <c r="AZ50" s="68" t="s">
        <v>145</v>
      </c>
      <c r="BA50" s="69">
        <v>24088489</v>
      </c>
      <c r="BB50" s="69">
        <v>0</v>
      </c>
      <c r="BC50" s="70">
        <v>13167286</v>
      </c>
    </row>
    <row r="51" spans="28:43" ht="12">
      <c r="AB51" s="43" t="s">
        <v>207</v>
      </c>
      <c r="AC51" s="34" t="s">
        <v>208</v>
      </c>
      <c r="AD51" s="35">
        <v>40832</v>
      </c>
      <c r="AE51" s="35">
        <v>0</v>
      </c>
      <c r="AF51" s="44">
        <v>408320</v>
      </c>
      <c r="AG51" s="63" t="s">
        <v>128</v>
      </c>
      <c r="AH51" s="64" t="s">
        <v>129</v>
      </c>
      <c r="AI51" s="65">
        <v>11712457</v>
      </c>
      <c r="AJ51" s="65">
        <v>0</v>
      </c>
      <c r="AK51" s="66">
        <v>1554658</v>
      </c>
      <c r="AM51" s="47" t="s">
        <v>144</v>
      </c>
      <c r="AN51" s="48" t="s">
        <v>145</v>
      </c>
      <c r="AO51" s="49">
        <v>208345008</v>
      </c>
      <c r="AP51" s="49">
        <v>0</v>
      </c>
      <c r="AQ51" s="50">
        <v>229902394</v>
      </c>
    </row>
    <row r="52" spans="28:37" ht="12">
      <c r="AB52" s="43" t="s">
        <v>209</v>
      </c>
      <c r="AC52" s="34" t="s">
        <v>210</v>
      </c>
      <c r="AD52" s="35">
        <v>40832</v>
      </c>
      <c r="AE52" s="35">
        <v>0</v>
      </c>
      <c r="AF52" s="44">
        <v>408320</v>
      </c>
      <c r="AG52" s="63" t="s">
        <v>130</v>
      </c>
      <c r="AH52" s="64" t="s">
        <v>131</v>
      </c>
      <c r="AI52" s="65">
        <v>7578301</v>
      </c>
      <c r="AJ52" s="65">
        <v>0</v>
      </c>
      <c r="AK52" s="66">
        <v>255904</v>
      </c>
    </row>
    <row r="53" spans="28:37" ht="12">
      <c r="AB53" s="43" t="s">
        <v>211</v>
      </c>
      <c r="AC53" s="34" t="s">
        <v>212</v>
      </c>
      <c r="AD53" s="35">
        <v>2749330</v>
      </c>
      <c r="AE53" s="35">
        <v>0</v>
      </c>
      <c r="AF53" s="44">
        <v>2609555</v>
      </c>
      <c r="AG53" s="59" t="s">
        <v>132</v>
      </c>
      <c r="AH53" s="60" t="s">
        <v>133</v>
      </c>
      <c r="AI53" s="61">
        <v>46787691</v>
      </c>
      <c r="AJ53" s="61">
        <v>0</v>
      </c>
      <c r="AK53" s="62">
        <v>17312323</v>
      </c>
    </row>
    <row r="54" spans="28:37" ht="12">
      <c r="AB54" s="43" t="s">
        <v>213</v>
      </c>
      <c r="AC54" s="34" t="s">
        <v>214</v>
      </c>
      <c r="AD54" s="35">
        <v>2749330</v>
      </c>
      <c r="AE54" s="35">
        <v>0</v>
      </c>
      <c r="AF54" s="44">
        <v>2609555</v>
      </c>
      <c r="AG54" s="63" t="s">
        <v>134</v>
      </c>
      <c r="AH54" s="64" t="s">
        <v>135</v>
      </c>
      <c r="AI54" s="65">
        <v>0</v>
      </c>
      <c r="AJ54" s="65">
        <v>0</v>
      </c>
      <c r="AK54" s="66">
        <v>327291</v>
      </c>
    </row>
    <row r="55" spans="28:37" ht="12">
      <c r="AB55" s="45" t="s">
        <v>83</v>
      </c>
      <c r="AC55" s="36" t="s">
        <v>84</v>
      </c>
      <c r="AD55" s="37">
        <v>1151432123</v>
      </c>
      <c r="AE55" s="37">
        <v>0</v>
      </c>
      <c r="AF55" s="46">
        <v>1389370959</v>
      </c>
      <c r="AG55" s="59" t="s">
        <v>136</v>
      </c>
      <c r="AH55" s="60" t="s">
        <v>137</v>
      </c>
      <c r="AI55" s="61">
        <v>0</v>
      </c>
      <c r="AJ55" s="61">
        <v>0</v>
      </c>
      <c r="AK55" s="62">
        <v>327291</v>
      </c>
    </row>
    <row r="56" spans="28:37" ht="12">
      <c r="AB56" s="43" t="s">
        <v>215</v>
      </c>
      <c r="AC56" s="34" t="s">
        <v>216</v>
      </c>
      <c r="AD56" s="35">
        <v>5346044</v>
      </c>
      <c r="AE56" s="35">
        <v>0</v>
      </c>
      <c r="AF56" s="44">
        <v>851936521</v>
      </c>
      <c r="AG56" s="59" t="s">
        <v>138</v>
      </c>
      <c r="AH56" s="60" t="s">
        <v>139</v>
      </c>
      <c r="AI56" s="61">
        <v>46787691</v>
      </c>
      <c r="AJ56" s="61">
        <v>0</v>
      </c>
      <c r="AK56" s="62">
        <v>17639614</v>
      </c>
    </row>
    <row r="57" spans="28:37" ht="12">
      <c r="AB57" s="43" t="s">
        <v>217</v>
      </c>
      <c r="AC57" s="34" t="s">
        <v>218</v>
      </c>
      <c r="AD57" s="35">
        <v>4527873</v>
      </c>
      <c r="AE57" s="35">
        <v>0</v>
      </c>
      <c r="AF57" s="44">
        <v>3946195</v>
      </c>
      <c r="AG57" s="63" t="s">
        <v>140</v>
      </c>
      <c r="AH57" s="64" t="s">
        <v>141</v>
      </c>
      <c r="AI57" s="65">
        <v>62601445</v>
      </c>
      <c r="AJ57" s="65">
        <v>0</v>
      </c>
      <c r="AK57" s="66">
        <v>90651864</v>
      </c>
    </row>
    <row r="58" spans="28:37" ht="12">
      <c r="AB58" s="43" t="s">
        <v>219</v>
      </c>
      <c r="AC58" s="34" t="s">
        <v>220</v>
      </c>
      <c r="AD58" s="35">
        <v>410171</v>
      </c>
      <c r="AE58" s="35">
        <v>0</v>
      </c>
      <c r="AF58" s="44">
        <v>847246155</v>
      </c>
      <c r="AG58" s="59" t="s">
        <v>142</v>
      </c>
      <c r="AH58" s="60" t="s">
        <v>143</v>
      </c>
      <c r="AI58" s="61">
        <v>62601445</v>
      </c>
      <c r="AJ58" s="61">
        <v>0</v>
      </c>
      <c r="AK58" s="62">
        <v>90651864</v>
      </c>
    </row>
    <row r="59" spans="28:37" ht="12">
      <c r="AB59" s="43" t="s">
        <v>221</v>
      </c>
      <c r="AC59" s="34" t="s">
        <v>222</v>
      </c>
      <c r="AD59" s="35">
        <v>408000</v>
      </c>
      <c r="AE59" s="35">
        <v>0</v>
      </c>
      <c r="AF59" s="44">
        <v>744171</v>
      </c>
      <c r="AG59" s="67" t="s">
        <v>144</v>
      </c>
      <c r="AH59" s="68" t="s">
        <v>145</v>
      </c>
      <c r="AI59" s="69">
        <v>245261896</v>
      </c>
      <c r="AJ59" s="69">
        <v>0</v>
      </c>
      <c r="AK59" s="70">
        <v>264872267</v>
      </c>
    </row>
    <row r="60" spans="28:32" ht="12">
      <c r="AB60" s="43" t="s">
        <v>223</v>
      </c>
      <c r="AC60" s="34" t="s">
        <v>224</v>
      </c>
      <c r="AD60" s="35">
        <v>284546203</v>
      </c>
      <c r="AE60" s="35">
        <v>0</v>
      </c>
      <c r="AF60" s="44">
        <v>271674024</v>
      </c>
    </row>
    <row r="61" spans="28:32" ht="12">
      <c r="AB61" s="43" t="s">
        <v>225</v>
      </c>
      <c r="AC61" s="34" t="s">
        <v>226</v>
      </c>
      <c r="AD61" s="35">
        <v>0</v>
      </c>
      <c r="AE61" s="35">
        <v>0</v>
      </c>
      <c r="AF61" s="44">
        <v>101188</v>
      </c>
    </row>
    <row r="62" spans="28:32" ht="12">
      <c r="AB62" s="43" t="s">
        <v>227</v>
      </c>
      <c r="AC62" s="34" t="s">
        <v>228</v>
      </c>
      <c r="AD62" s="35">
        <v>284546203</v>
      </c>
      <c r="AE62" s="35">
        <v>0</v>
      </c>
      <c r="AF62" s="44">
        <v>271572836</v>
      </c>
    </row>
    <row r="63" spans="28:32" ht="12">
      <c r="AB63" s="43" t="s">
        <v>229</v>
      </c>
      <c r="AC63" s="34" t="s">
        <v>230</v>
      </c>
      <c r="AD63" s="35">
        <v>2047909616</v>
      </c>
      <c r="AE63" s="35">
        <v>0</v>
      </c>
      <c r="AF63" s="44">
        <v>2106479687</v>
      </c>
    </row>
    <row r="64" spans="28:32" ht="12">
      <c r="AB64" s="43" t="s">
        <v>231</v>
      </c>
      <c r="AC64" s="34" t="s">
        <v>232</v>
      </c>
      <c r="AD64" s="35">
        <v>2047909616</v>
      </c>
      <c r="AE64" s="35">
        <v>0</v>
      </c>
      <c r="AF64" s="44">
        <v>2106479687</v>
      </c>
    </row>
    <row r="65" spans="28:32" ht="12">
      <c r="AB65" s="43" t="s">
        <v>233</v>
      </c>
      <c r="AC65" s="34" t="s">
        <v>234</v>
      </c>
      <c r="AD65" s="35">
        <v>108246533</v>
      </c>
      <c r="AE65" s="35">
        <v>0</v>
      </c>
      <c r="AF65" s="44">
        <v>90177553</v>
      </c>
    </row>
    <row r="66" spans="28:32" ht="12">
      <c r="AB66" s="43" t="s">
        <v>235</v>
      </c>
      <c r="AC66" s="34" t="s">
        <v>236</v>
      </c>
      <c r="AD66" s="35">
        <v>108246533</v>
      </c>
      <c r="AE66" s="35">
        <v>0</v>
      </c>
      <c r="AF66" s="44">
        <v>90177553</v>
      </c>
    </row>
    <row r="67" spans="28:32" ht="12">
      <c r="AB67" s="45" t="s">
        <v>237</v>
      </c>
      <c r="AC67" s="36" t="s">
        <v>238</v>
      </c>
      <c r="AD67" s="37">
        <v>2446048396</v>
      </c>
      <c r="AE67" s="37">
        <v>0</v>
      </c>
      <c r="AF67" s="46">
        <v>3320267785</v>
      </c>
    </row>
    <row r="68" spans="28:32" ht="12">
      <c r="AB68" s="43" t="s">
        <v>85</v>
      </c>
      <c r="AC68" s="34" t="s">
        <v>86</v>
      </c>
      <c r="AD68" s="35">
        <v>28567738</v>
      </c>
      <c r="AE68" s="35">
        <v>0</v>
      </c>
      <c r="AF68" s="44">
        <v>844041528</v>
      </c>
    </row>
    <row r="69" spans="28:32" ht="12">
      <c r="AB69" s="43" t="s">
        <v>239</v>
      </c>
      <c r="AC69" s="34" t="s">
        <v>240</v>
      </c>
      <c r="AD69" s="35">
        <v>18973202</v>
      </c>
      <c r="AE69" s="35">
        <v>0</v>
      </c>
      <c r="AF69" s="44">
        <v>808130709</v>
      </c>
    </row>
    <row r="70" spans="28:32" ht="12">
      <c r="AB70" s="43" t="s">
        <v>160</v>
      </c>
      <c r="AC70" s="34" t="s">
        <v>161</v>
      </c>
      <c r="AD70" s="35">
        <v>5163043</v>
      </c>
      <c r="AE70" s="35">
        <v>0</v>
      </c>
      <c r="AF70" s="44">
        <v>28474937</v>
      </c>
    </row>
    <row r="71" spans="28:32" ht="12">
      <c r="AB71" s="43" t="s">
        <v>87</v>
      </c>
      <c r="AC71" s="34" t="s">
        <v>88</v>
      </c>
      <c r="AD71" s="35">
        <v>4431493</v>
      </c>
      <c r="AE71" s="35">
        <v>0</v>
      </c>
      <c r="AF71" s="44">
        <v>7424071</v>
      </c>
    </row>
    <row r="72" spans="28:32" ht="12">
      <c r="AB72" s="43" t="s">
        <v>241</v>
      </c>
      <c r="AC72" s="34" t="s">
        <v>242</v>
      </c>
      <c r="AD72" s="35">
        <v>0</v>
      </c>
      <c r="AE72" s="35">
        <v>0</v>
      </c>
      <c r="AF72" s="44">
        <v>11811</v>
      </c>
    </row>
    <row r="73" spans="28:32" ht="12">
      <c r="AB73" s="43" t="s">
        <v>89</v>
      </c>
      <c r="AC73" s="34" t="s">
        <v>90</v>
      </c>
      <c r="AD73" s="35">
        <v>1354744</v>
      </c>
      <c r="AE73" s="35">
        <v>0</v>
      </c>
      <c r="AF73" s="44">
        <v>1851000</v>
      </c>
    </row>
    <row r="74" spans="28:32" ht="12">
      <c r="AB74" s="43" t="s">
        <v>243</v>
      </c>
      <c r="AC74" s="34" t="s">
        <v>244</v>
      </c>
      <c r="AD74" s="35">
        <v>3899883315</v>
      </c>
      <c r="AE74" s="35">
        <v>0</v>
      </c>
      <c r="AF74" s="44">
        <v>3899883315</v>
      </c>
    </row>
    <row r="75" spans="28:32" ht="12">
      <c r="AB75" s="43" t="s">
        <v>245</v>
      </c>
      <c r="AC75" s="34" t="s">
        <v>246</v>
      </c>
      <c r="AD75" s="35">
        <v>298000</v>
      </c>
      <c r="AE75" s="35">
        <v>0</v>
      </c>
      <c r="AF75" s="44">
        <v>298000</v>
      </c>
    </row>
    <row r="76" spans="28:32" ht="12">
      <c r="AB76" s="45" t="s">
        <v>91</v>
      </c>
      <c r="AC76" s="36" t="s">
        <v>92</v>
      </c>
      <c r="AD76" s="37">
        <v>3930103797</v>
      </c>
      <c r="AE76" s="37">
        <v>0</v>
      </c>
      <c r="AF76" s="46">
        <v>4746073843</v>
      </c>
    </row>
    <row r="77" spans="28:32" ht="12">
      <c r="AB77" s="45" t="s">
        <v>93</v>
      </c>
      <c r="AC77" s="36" t="s">
        <v>94</v>
      </c>
      <c r="AD77" s="37">
        <v>7527584316</v>
      </c>
      <c r="AE77" s="37">
        <v>0</v>
      </c>
      <c r="AF77" s="46">
        <v>9455712587</v>
      </c>
    </row>
    <row r="78" spans="28:32" ht="12">
      <c r="AB78" s="43" t="s">
        <v>95</v>
      </c>
      <c r="AC78" s="34" t="s">
        <v>96</v>
      </c>
      <c r="AD78" s="35">
        <v>23686151</v>
      </c>
      <c r="AE78" s="35">
        <v>0</v>
      </c>
      <c r="AF78" s="44">
        <v>158723471</v>
      </c>
    </row>
    <row r="79" spans="28:32" ht="12">
      <c r="AB79" s="45" t="s">
        <v>97</v>
      </c>
      <c r="AC79" s="36" t="s">
        <v>98</v>
      </c>
      <c r="AD79" s="37">
        <v>23686151</v>
      </c>
      <c r="AE79" s="37">
        <v>0</v>
      </c>
      <c r="AF79" s="46">
        <v>158723471</v>
      </c>
    </row>
    <row r="80" spans="28:32" ht="12">
      <c r="AB80" s="43" t="s">
        <v>99</v>
      </c>
      <c r="AC80" s="34" t="s">
        <v>100</v>
      </c>
      <c r="AD80" s="35">
        <v>-143916189</v>
      </c>
      <c r="AE80" s="35">
        <v>0</v>
      </c>
      <c r="AF80" s="44">
        <v>-335378596</v>
      </c>
    </row>
    <row r="81" spans="28:32" ht="12">
      <c r="AB81" s="45" t="s">
        <v>101</v>
      </c>
      <c r="AC81" s="36" t="s">
        <v>102</v>
      </c>
      <c r="AD81" s="37">
        <v>-143916189</v>
      </c>
      <c r="AE81" s="37">
        <v>0</v>
      </c>
      <c r="AF81" s="46">
        <v>-335378596</v>
      </c>
    </row>
    <row r="82" spans="28:32" ht="12">
      <c r="AB82" s="43" t="s">
        <v>103</v>
      </c>
      <c r="AC82" s="34" t="s">
        <v>104</v>
      </c>
      <c r="AD82" s="35">
        <v>17942689</v>
      </c>
      <c r="AE82" s="35">
        <v>0</v>
      </c>
      <c r="AF82" s="44">
        <v>10282244</v>
      </c>
    </row>
    <row r="83" spans="28:32" ht="12">
      <c r="AB83" s="45" t="s">
        <v>105</v>
      </c>
      <c r="AC83" s="36" t="s">
        <v>106</v>
      </c>
      <c r="AD83" s="37">
        <v>17942689</v>
      </c>
      <c r="AE83" s="37">
        <v>0</v>
      </c>
      <c r="AF83" s="46">
        <v>10282244</v>
      </c>
    </row>
    <row r="84" spans="28:32" ht="12">
      <c r="AB84" s="45" t="s">
        <v>107</v>
      </c>
      <c r="AC84" s="36" t="s">
        <v>108</v>
      </c>
      <c r="AD84" s="37">
        <v>-102287349</v>
      </c>
      <c r="AE84" s="37">
        <v>0</v>
      </c>
      <c r="AF84" s="46">
        <v>-166372881</v>
      </c>
    </row>
    <row r="85" spans="28:32" ht="12">
      <c r="AB85" s="43" t="s">
        <v>156</v>
      </c>
      <c r="AC85" s="34" t="s">
        <v>157</v>
      </c>
      <c r="AD85" s="35">
        <v>121394443</v>
      </c>
      <c r="AE85" s="35">
        <v>0</v>
      </c>
      <c r="AF85" s="44">
        <v>0</v>
      </c>
    </row>
    <row r="86" spans="28:32" ht="12">
      <c r="AB86" s="43" t="s">
        <v>109</v>
      </c>
      <c r="AC86" s="34" t="s">
        <v>110</v>
      </c>
      <c r="AD86" s="35">
        <v>13442822</v>
      </c>
      <c r="AE86" s="35">
        <v>0</v>
      </c>
      <c r="AF86" s="44">
        <v>5444663</v>
      </c>
    </row>
    <row r="87" spans="28:32" ht="12">
      <c r="AB87" s="45" t="s">
        <v>111</v>
      </c>
      <c r="AC87" s="36" t="s">
        <v>112</v>
      </c>
      <c r="AD87" s="37">
        <v>134837265</v>
      </c>
      <c r="AE87" s="37">
        <v>0</v>
      </c>
      <c r="AF87" s="46">
        <v>5444663</v>
      </c>
    </row>
    <row r="88" spans="28:32" ht="12">
      <c r="AB88" s="45" t="s">
        <v>113</v>
      </c>
      <c r="AC88" s="36" t="s">
        <v>16</v>
      </c>
      <c r="AD88" s="37">
        <v>77100722326</v>
      </c>
      <c r="AE88" s="37">
        <v>0</v>
      </c>
      <c r="AF88" s="46">
        <v>82332373301</v>
      </c>
    </row>
    <row r="89" spans="28:32" ht="12">
      <c r="AB89" s="43" t="s">
        <v>114</v>
      </c>
      <c r="AC89" s="34" t="s">
        <v>115</v>
      </c>
      <c r="AD89" s="35">
        <v>84173534120</v>
      </c>
      <c r="AE89" s="35">
        <v>0</v>
      </c>
      <c r="AF89" s="44">
        <v>84179328762</v>
      </c>
    </row>
    <row r="90" spans="28:32" ht="12">
      <c r="AB90" s="43" t="s">
        <v>116</v>
      </c>
      <c r="AC90" s="34" t="s">
        <v>117</v>
      </c>
      <c r="AD90" s="35">
        <v>-44678521</v>
      </c>
      <c r="AE90" s="35">
        <v>0</v>
      </c>
      <c r="AF90" s="44">
        <v>-26694803</v>
      </c>
    </row>
    <row r="91" spans="28:32" ht="12">
      <c r="AB91" s="43" t="s">
        <v>118</v>
      </c>
      <c r="AC91" s="34" t="s">
        <v>119</v>
      </c>
      <c r="AD91" s="35">
        <v>2551720219</v>
      </c>
      <c r="AE91" s="35">
        <v>0</v>
      </c>
      <c r="AF91" s="44">
        <v>2551407373</v>
      </c>
    </row>
    <row r="92" spans="28:32" ht="12">
      <c r="AB92" s="43" t="s">
        <v>120</v>
      </c>
      <c r="AC92" s="34" t="s">
        <v>121</v>
      </c>
      <c r="AD92" s="35">
        <v>-20719745438</v>
      </c>
      <c r="AE92" s="35">
        <v>0</v>
      </c>
      <c r="AF92" s="44">
        <v>-19690626769</v>
      </c>
    </row>
    <row r="93" spans="28:32" ht="12">
      <c r="AB93" s="43" t="s">
        <v>122</v>
      </c>
      <c r="AC93" s="34" t="s">
        <v>123</v>
      </c>
      <c r="AD93" s="35">
        <v>1029118669</v>
      </c>
      <c r="AE93" s="35">
        <v>0</v>
      </c>
      <c r="AF93" s="44">
        <v>1132872842</v>
      </c>
    </row>
    <row r="94" spans="28:32" ht="12">
      <c r="AB94" s="45" t="s">
        <v>124</v>
      </c>
      <c r="AC94" s="36" t="s">
        <v>125</v>
      </c>
      <c r="AD94" s="37">
        <v>66989949049</v>
      </c>
      <c r="AE94" s="37">
        <v>0</v>
      </c>
      <c r="AF94" s="46">
        <v>68146287405</v>
      </c>
    </row>
    <row r="95" spans="28:32" ht="12">
      <c r="AB95" s="43" t="s">
        <v>247</v>
      </c>
      <c r="AC95" s="34" t="s">
        <v>248</v>
      </c>
      <c r="AD95" s="35">
        <v>58199</v>
      </c>
      <c r="AE95" s="35">
        <v>0</v>
      </c>
      <c r="AF95" s="44">
        <v>7896</v>
      </c>
    </row>
    <row r="96" spans="28:32" ht="12">
      <c r="AB96" s="43" t="s">
        <v>126</v>
      </c>
      <c r="AC96" s="34" t="s">
        <v>127</v>
      </c>
      <c r="AD96" s="35">
        <v>57327933</v>
      </c>
      <c r="AE96" s="35">
        <v>0</v>
      </c>
      <c r="AF96" s="44">
        <v>56452018</v>
      </c>
    </row>
    <row r="97" spans="28:32" ht="12">
      <c r="AB97" s="43" t="s">
        <v>249</v>
      </c>
      <c r="AC97" s="34" t="s">
        <v>250</v>
      </c>
      <c r="AD97" s="35">
        <v>0</v>
      </c>
      <c r="AE97" s="35">
        <v>0</v>
      </c>
      <c r="AF97" s="44">
        <v>332330</v>
      </c>
    </row>
    <row r="98" spans="28:32" ht="12">
      <c r="AB98" s="43" t="s">
        <v>128</v>
      </c>
      <c r="AC98" s="34" t="s">
        <v>129</v>
      </c>
      <c r="AD98" s="35">
        <v>11712457</v>
      </c>
      <c r="AE98" s="35">
        <v>0</v>
      </c>
      <c r="AF98" s="44">
        <v>269878621</v>
      </c>
    </row>
    <row r="99" spans="28:32" ht="12">
      <c r="AB99" s="43" t="s">
        <v>130</v>
      </c>
      <c r="AC99" s="34" t="s">
        <v>131</v>
      </c>
      <c r="AD99" s="35">
        <v>33421995</v>
      </c>
      <c r="AE99" s="35">
        <v>0</v>
      </c>
      <c r="AF99" s="44">
        <v>87694212</v>
      </c>
    </row>
    <row r="100" spans="28:32" ht="12">
      <c r="AB100" s="45" t="s">
        <v>132</v>
      </c>
      <c r="AC100" s="36" t="s">
        <v>133</v>
      </c>
      <c r="AD100" s="37">
        <v>102520584</v>
      </c>
      <c r="AE100" s="37">
        <v>0</v>
      </c>
      <c r="AF100" s="46">
        <v>414365077</v>
      </c>
    </row>
    <row r="101" spans="28:32" ht="12">
      <c r="AB101" s="43" t="s">
        <v>251</v>
      </c>
      <c r="AC101" s="34" t="s">
        <v>252</v>
      </c>
      <c r="AD101" s="35">
        <v>574152</v>
      </c>
      <c r="AE101" s="35">
        <v>0</v>
      </c>
      <c r="AF101" s="44">
        <v>0</v>
      </c>
    </row>
    <row r="102" spans="28:32" ht="12">
      <c r="AB102" s="43" t="s">
        <v>134</v>
      </c>
      <c r="AC102" s="34" t="s">
        <v>135</v>
      </c>
      <c r="AD102" s="35">
        <v>174823006</v>
      </c>
      <c r="AE102" s="35">
        <v>0</v>
      </c>
      <c r="AF102" s="44">
        <v>192499504</v>
      </c>
    </row>
    <row r="103" spans="28:32" ht="12">
      <c r="AB103" s="43" t="s">
        <v>253</v>
      </c>
      <c r="AC103" s="34" t="s">
        <v>254</v>
      </c>
      <c r="AD103" s="35">
        <v>17328560</v>
      </c>
      <c r="AE103" s="35">
        <v>0</v>
      </c>
      <c r="AF103" s="44">
        <v>0</v>
      </c>
    </row>
    <row r="104" spans="28:32" ht="12">
      <c r="AB104" s="43" t="s">
        <v>255</v>
      </c>
      <c r="AC104" s="34" t="s">
        <v>256</v>
      </c>
      <c r="AD104" s="35">
        <v>329957657</v>
      </c>
      <c r="AE104" s="35">
        <v>0</v>
      </c>
      <c r="AF104" s="44">
        <v>0</v>
      </c>
    </row>
    <row r="105" spans="28:32" ht="12">
      <c r="AB105" s="43" t="s">
        <v>257</v>
      </c>
      <c r="AC105" s="34" t="s">
        <v>258</v>
      </c>
      <c r="AD105" s="35">
        <v>82952980</v>
      </c>
      <c r="AE105" s="35">
        <v>0</v>
      </c>
      <c r="AF105" s="44">
        <v>96641990</v>
      </c>
    </row>
    <row r="106" spans="28:32" ht="12">
      <c r="AB106" s="43" t="s">
        <v>259</v>
      </c>
      <c r="AC106" s="34" t="s">
        <v>260</v>
      </c>
      <c r="AD106" s="35">
        <v>82952980</v>
      </c>
      <c r="AE106" s="35">
        <v>0</v>
      </c>
      <c r="AF106" s="44">
        <v>96641990</v>
      </c>
    </row>
    <row r="107" spans="28:32" ht="12">
      <c r="AB107" s="45" t="s">
        <v>136</v>
      </c>
      <c r="AC107" s="36" t="s">
        <v>137</v>
      </c>
      <c r="AD107" s="37">
        <v>605636355</v>
      </c>
      <c r="AE107" s="37">
        <v>0</v>
      </c>
      <c r="AF107" s="46">
        <v>289141494</v>
      </c>
    </row>
    <row r="108" spans="28:32" ht="12">
      <c r="AB108" s="43" t="s">
        <v>163</v>
      </c>
      <c r="AC108" s="34" t="s">
        <v>164</v>
      </c>
      <c r="AD108" s="35">
        <v>544241936</v>
      </c>
      <c r="AE108" s="35">
        <v>0</v>
      </c>
      <c r="AF108" s="44">
        <v>621092347</v>
      </c>
    </row>
    <row r="109" spans="28:32" ht="12">
      <c r="AB109" s="43" t="s">
        <v>261</v>
      </c>
      <c r="AC109" s="34" t="s">
        <v>262</v>
      </c>
      <c r="AD109" s="35">
        <v>8582182</v>
      </c>
      <c r="AE109" s="35">
        <v>0</v>
      </c>
      <c r="AF109" s="44">
        <v>20000</v>
      </c>
    </row>
    <row r="110" spans="28:32" ht="12">
      <c r="AB110" s="43" t="s">
        <v>263</v>
      </c>
      <c r="AC110" s="34" t="s">
        <v>264</v>
      </c>
      <c r="AD110" s="35">
        <v>625744097</v>
      </c>
      <c r="AE110" s="35">
        <v>0</v>
      </c>
      <c r="AF110" s="44">
        <v>610784437</v>
      </c>
    </row>
    <row r="111" spans="28:32" ht="12">
      <c r="AB111" s="45" t="s">
        <v>165</v>
      </c>
      <c r="AC111" s="36" t="s">
        <v>166</v>
      </c>
      <c r="AD111" s="37">
        <v>1178568215</v>
      </c>
      <c r="AE111" s="37">
        <v>0</v>
      </c>
      <c r="AF111" s="46">
        <v>1231896784</v>
      </c>
    </row>
    <row r="112" spans="28:32" ht="12">
      <c r="AB112" s="45" t="s">
        <v>138</v>
      </c>
      <c r="AC112" s="36" t="s">
        <v>139</v>
      </c>
      <c r="AD112" s="37">
        <v>1886725154</v>
      </c>
      <c r="AE112" s="37">
        <v>0</v>
      </c>
      <c r="AF112" s="46">
        <v>1935403355</v>
      </c>
    </row>
    <row r="113" spans="28:32" ht="12">
      <c r="AB113" s="43" t="s">
        <v>265</v>
      </c>
      <c r="AC113" s="34" t="s">
        <v>266</v>
      </c>
      <c r="AD113" s="35">
        <v>150129</v>
      </c>
      <c r="AE113" s="35">
        <v>0</v>
      </c>
      <c r="AF113" s="44">
        <v>791416275</v>
      </c>
    </row>
    <row r="114" spans="28:32" ht="12">
      <c r="AB114" s="43" t="s">
        <v>140</v>
      </c>
      <c r="AC114" s="34" t="s">
        <v>141</v>
      </c>
      <c r="AD114" s="35">
        <v>347503135</v>
      </c>
      <c r="AE114" s="35">
        <v>0</v>
      </c>
      <c r="AF114" s="44">
        <v>383390632</v>
      </c>
    </row>
    <row r="115" spans="28:32" ht="12">
      <c r="AB115" s="43" t="s">
        <v>267</v>
      </c>
      <c r="AC115" s="34" t="s">
        <v>268</v>
      </c>
      <c r="AD115" s="35">
        <v>7876394859</v>
      </c>
      <c r="AE115" s="35">
        <v>0</v>
      </c>
      <c r="AF115" s="44">
        <v>11075875634</v>
      </c>
    </row>
    <row r="116" spans="28:32" ht="12">
      <c r="AB116" s="45" t="s">
        <v>142</v>
      </c>
      <c r="AC116" s="36" t="s">
        <v>143</v>
      </c>
      <c r="AD116" s="37">
        <v>8224048123</v>
      </c>
      <c r="AE116" s="37">
        <v>0</v>
      </c>
      <c r="AF116" s="46">
        <v>12250682541</v>
      </c>
    </row>
    <row r="117" spans="28:32" ht="12">
      <c r="AB117" s="47" t="s">
        <v>144</v>
      </c>
      <c r="AC117" s="48" t="s">
        <v>145</v>
      </c>
      <c r="AD117" s="49">
        <v>77100722326</v>
      </c>
      <c r="AE117" s="49">
        <v>0</v>
      </c>
      <c r="AF117" s="50">
        <v>82332373301</v>
      </c>
    </row>
  </sheetData>
  <sheetProtection/>
  <mergeCells count="12">
    <mergeCell ref="F7:G7"/>
    <mergeCell ref="J7:K7"/>
    <mergeCell ref="L7:M7"/>
    <mergeCell ref="P7:Q7"/>
    <mergeCell ref="A3:W3"/>
    <mergeCell ref="H7:I7"/>
    <mergeCell ref="N7:O7"/>
    <mergeCell ref="R7:S7"/>
    <mergeCell ref="T7:U7"/>
    <mergeCell ref="V7:W7"/>
    <mergeCell ref="B7:C7"/>
    <mergeCell ref="D7:E7"/>
  </mergeCells>
  <printOptions/>
  <pageMargins left="0" right="0" top="0.15748031496062992" bottom="0.15748031496062992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Harkai Gábor</cp:lastModifiedBy>
  <cp:lastPrinted>2020-05-18T09:48:26Z</cp:lastPrinted>
  <dcterms:created xsi:type="dcterms:W3CDTF">2015-04-20T15:16:23Z</dcterms:created>
  <dcterms:modified xsi:type="dcterms:W3CDTF">2020-05-18T09:49:08Z</dcterms:modified>
  <cp:category/>
  <cp:version/>
  <cp:contentType/>
  <cp:contentStatus/>
</cp:coreProperties>
</file>