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7020" windowHeight="7760" activeTab="1"/>
  </bookViews>
  <sheets>
    <sheet name="összevont bevétel" sheetId="1" r:id="rId1"/>
    <sheet name="összevont kiadás" sheetId="2" r:id="rId2"/>
  </sheets>
  <definedNames>
    <definedName name="_xlnm.Print_Titles" localSheetId="0">'összevont bevétel'!$3:$4</definedName>
    <definedName name="_xlnm.Print_Area" localSheetId="0">'összevont bevétel'!$A$1:$J$58</definedName>
    <definedName name="_xlnm.Print_Area" localSheetId="1">'összevont kiadás'!$A$1:$J$27</definedName>
  </definedNames>
  <calcPr calcId="145621"/>
</workbook>
</file>

<file path=xl/calcChain.xml><?xml version="1.0" encoding="utf-8"?>
<calcChain xmlns="http://schemas.openxmlformats.org/spreadsheetml/2006/main">
  <c r="M27" i="2" l="1"/>
  <c r="M22" i="2" l="1"/>
  <c r="H21" i="1" l="1"/>
  <c r="E21" i="1"/>
  <c r="H16" i="1"/>
  <c r="J23" i="2" l="1"/>
  <c r="I23" i="2"/>
  <c r="H23" i="2"/>
  <c r="G23" i="2"/>
  <c r="F23" i="2"/>
  <c r="E23" i="2"/>
  <c r="D23" i="2"/>
  <c r="C23" i="2"/>
  <c r="B23" i="2"/>
  <c r="J19" i="2"/>
  <c r="I19" i="2"/>
  <c r="I16" i="2" s="1"/>
  <c r="H19" i="2"/>
  <c r="G19" i="2"/>
  <c r="F19" i="2"/>
  <c r="E19" i="2"/>
  <c r="E16" i="2" s="1"/>
  <c r="D19" i="2"/>
  <c r="C19" i="2"/>
  <c r="C16" i="2" s="1"/>
  <c r="B19" i="2"/>
  <c r="J16" i="2"/>
  <c r="H16" i="2"/>
  <c r="G16" i="2"/>
  <c r="F16" i="2"/>
  <c r="D16" i="2"/>
  <c r="B16" i="2"/>
  <c r="B14" i="2"/>
  <c r="B10" i="2" s="1"/>
  <c r="B5" i="2" s="1"/>
  <c r="J10" i="2"/>
  <c r="J5" i="2" s="1"/>
  <c r="I10" i="2"/>
  <c r="I5" i="2" s="1"/>
  <c r="H10" i="2"/>
  <c r="H5" i="2" s="1"/>
  <c r="G10" i="2"/>
  <c r="F10" i="2"/>
  <c r="F5" i="2" s="1"/>
  <c r="E10" i="2"/>
  <c r="E5" i="2" s="1"/>
  <c r="D10" i="2"/>
  <c r="D5" i="2" s="1"/>
  <c r="D22" i="2" s="1"/>
  <c r="C10" i="2"/>
  <c r="C5" i="2" s="1"/>
  <c r="G5" i="2"/>
  <c r="H22" i="2" l="1"/>
  <c r="J22" i="2"/>
  <c r="J27" i="2" s="1"/>
  <c r="B22" i="2"/>
  <c r="B27" i="2" s="1"/>
  <c r="E22" i="2"/>
  <c r="E27" i="2" s="1"/>
  <c r="I22" i="2"/>
  <c r="I27" i="2" s="1"/>
  <c r="G22" i="2"/>
  <c r="G27" i="2" s="1"/>
  <c r="C22" i="2"/>
  <c r="C27" i="2" s="1"/>
  <c r="D27" i="2"/>
  <c r="H27" i="2"/>
  <c r="F22" i="2"/>
  <c r="F27" i="2" s="1"/>
  <c r="H54" i="1"/>
  <c r="H50" i="1"/>
  <c r="I50" i="1"/>
  <c r="J50" i="1"/>
  <c r="H46" i="1"/>
  <c r="I46" i="1"/>
  <c r="J46" i="1"/>
  <c r="G42" i="1"/>
  <c r="H42" i="1"/>
  <c r="I42" i="1"/>
  <c r="J42" i="1"/>
  <c r="G36" i="1"/>
  <c r="H36" i="1"/>
  <c r="I36" i="1"/>
  <c r="J36" i="1"/>
  <c r="G38" i="1"/>
  <c r="H38" i="1"/>
  <c r="I38" i="1"/>
  <c r="J38" i="1"/>
  <c r="I13" i="1"/>
  <c r="H6" i="1"/>
  <c r="I6" i="1"/>
  <c r="J6" i="1"/>
  <c r="I54" i="1"/>
  <c r="J54" i="1"/>
  <c r="H34" i="1"/>
  <c r="I34" i="1"/>
  <c r="J34" i="1"/>
  <c r="I16" i="1"/>
  <c r="J16" i="1"/>
  <c r="I21" i="1"/>
  <c r="J21" i="1"/>
  <c r="H26" i="1"/>
  <c r="I26" i="1"/>
  <c r="J26" i="1"/>
  <c r="J13" i="1"/>
  <c r="H13" i="1"/>
  <c r="J15" i="1" l="1"/>
  <c r="H15" i="1"/>
  <c r="H5" i="1" s="1"/>
  <c r="J41" i="1"/>
  <c r="I41" i="1"/>
  <c r="H41" i="1"/>
  <c r="J5" i="1"/>
  <c r="I15" i="1"/>
  <c r="I5" i="1" s="1"/>
  <c r="I53" i="1" l="1"/>
  <c r="I58" i="1" s="1"/>
  <c r="J53" i="1"/>
  <c r="J58" i="1" s="1"/>
  <c r="H53" i="1"/>
  <c r="D54" i="1"/>
  <c r="G54" i="1"/>
  <c r="E54" i="1"/>
  <c r="C21" i="1"/>
  <c r="D21" i="1"/>
  <c r="F21" i="1"/>
  <c r="G21" i="1"/>
  <c r="B21" i="1"/>
  <c r="D26" i="1"/>
  <c r="E26" i="1"/>
  <c r="G26" i="1"/>
  <c r="B26" i="1"/>
  <c r="E34" i="1"/>
  <c r="H58" i="1" l="1"/>
  <c r="F13" i="1"/>
  <c r="G13" i="1"/>
  <c r="E13" i="1"/>
  <c r="C13" i="1"/>
  <c r="D13" i="1"/>
  <c r="B13" i="1"/>
  <c r="F6" i="1" l="1"/>
  <c r="G6" i="1"/>
  <c r="E6" i="1"/>
  <c r="E16" i="1"/>
  <c r="E15" i="1" s="1"/>
  <c r="F16" i="1"/>
  <c r="G16" i="1"/>
  <c r="F28" i="1"/>
  <c r="F34" i="1"/>
  <c r="G34" i="1"/>
  <c r="F36" i="1"/>
  <c r="E38" i="1"/>
  <c r="F38" i="1"/>
  <c r="E42" i="1"/>
  <c r="F42" i="1"/>
  <c r="E46" i="1"/>
  <c r="F46" i="1"/>
  <c r="G46" i="1"/>
  <c r="E50" i="1"/>
  <c r="F50" i="1"/>
  <c r="G50" i="1"/>
  <c r="F54" i="1"/>
  <c r="G41" i="1" l="1"/>
  <c r="G15" i="1"/>
  <c r="G5" i="1" s="1"/>
  <c r="F26" i="1"/>
  <c r="F15" i="1" s="1"/>
  <c r="F5" i="1" s="1"/>
  <c r="F41" i="1"/>
  <c r="E41" i="1"/>
  <c r="E36" i="1"/>
  <c r="G53" i="1" l="1"/>
  <c r="G58" i="1" s="1"/>
  <c r="F53" i="1"/>
  <c r="F58" i="1" s="1"/>
  <c r="E5" i="1"/>
  <c r="E53" i="1" s="1"/>
  <c r="E58" i="1" s="1"/>
  <c r="C34" i="1" l="1"/>
  <c r="D34" i="1"/>
  <c r="B34" i="1"/>
  <c r="B16" i="1"/>
  <c r="C16" i="1"/>
  <c r="D16" i="1"/>
  <c r="D15" i="1" l="1"/>
  <c r="B15" i="1"/>
  <c r="C50" i="1" l="1"/>
  <c r="D50" i="1"/>
  <c r="C46" i="1"/>
  <c r="D46" i="1"/>
  <c r="D36" i="1"/>
  <c r="D6" i="1"/>
  <c r="D5" i="1" l="1"/>
  <c r="D53" i="1" s="1"/>
  <c r="D58" i="1" s="1"/>
  <c r="B54" i="1"/>
  <c r="C54" i="1"/>
  <c r="C42" i="1"/>
  <c r="C38" i="1"/>
  <c r="C36" i="1"/>
  <c r="C28" i="1"/>
  <c r="C26" i="1" s="1"/>
  <c r="C15" i="1" s="1"/>
  <c r="C6" i="1"/>
  <c r="B50" i="1"/>
  <c r="B46" i="1"/>
  <c r="B42" i="1"/>
  <c r="B38" i="1"/>
  <c r="B36" i="1"/>
  <c r="C41" i="1" l="1"/>
  <c r="B41" i="1"/>
  <c r="C5" i="1" l="1"/>
  <c r="C53" i="1" l="1"/>
  <c r="C58" i="1" s="1"/>
  <c r="B6" i="1"/>
  <c r="B5" i="1" l="1"/>
  <c r="B53" i="1" s="1"/>
  <c r="B58" i="1" s="1"/>
</calcChain>
</file>

<file path=xl/sharedStrings.xml><?xml version="1.0" encoding="utf-8"?>
<sst xmlns="http://schemas.openxmlformats.org/spreadsheetml/2006/main" count="107" uniqueCount="87">
  <si>
    <t>Bevételek</t>
  </si>
  <si>
    <t>Kötelező feladat</t>
  </si>
  <si>
    <t>Önként vállalt feladat</t>
  </si>
  <si>
    <t>1. Működési bevételek</t>
  </si>
  <si>
    <t>1.1.4. Kulturális feladatok támogatása</t>
  </si>
  <si>
    <t>1.1.5. Működési célú központosított előirányzatok</t>
  </si>
  <si>
    <t>1.1.6. Helyi önkormányzatok kiegészítő támogatásai</t>
  </si>
  <si>
    <t>1.3. Közhatalmi bevételek</t>
  </si>
  <si>
    <t>1.3.1. Vagyoni tipusú adók</t>
  </si>
  <si>
    <t>1.3.1.1. Építményadó</t>
  </si>
  <si>
    <t>1.3.1.2. Telekadó</t>
  </si>
  <si>
    <t>1.3.1.3. Magánszemélyek kommunális adója</t>
  </si>
  <si>
    <t>1.3.2.1. Állandó jelleggel végzett iparűzési adó</t>
  </si>
  <si>
    <t>1.4.1. Működési bevételek</t>
  </si>
  <si>
    <t>1.5. Működési célra átvett pénzeszközök</t>
  </si>
  <si>
    <t>1.5.1. Működési célú visszatér. támogatások, kölcsönök</t>
  </si>
  <si>
    <t>1.5.2. Egyéb működési célú átvett pénzeszközök</t>
  </si>
  <si>
    <t>2. Felhalmozási bevételek</t>
  </si>
  <si>
    <t xml:space="preserve">2.1.2. Felhalmozási célú visszatér.tám. kölcsönök </t>
  </si>
  <si>
    <t>2.1.3. Egyéb felhalmozási célú támogatások bevételei áh.belül</t>
  </si>
  <si>
    <t>2.2. Felhalmozási bevételek</t>
  </si>
  <si>
    <t>2.2.1. Ingatlanok értékesítése</t>
  </si>
  <si>
    <t>2.2.2. Egyéb tárgyi eszközök értékesítése</t>
  </si>
  <si>
    <t>2.2.3 Részesedések értékesítése</t>
  </si>
  <si>
    <t>2.3. Felhalmozási célú átvett pénzeszközök</t>
  </si>
  <si>
    <t>2.3.1. Felhalmozási célú visszatér. támogatások, kölcsönök</t>
  </si>
  <si>
    <t>2.3.2. Egyéb felhalmozási célú átvett pénzeszközök</t>
  </si>
  <si>
    <t>Költségvetési bevételek összesen (1+2)</t>
  </si>
  <si>
    <t>3. Finanszírozási bevételek</t>
  </si>
  <si>
    <t>BEVÉTELEK ÖSSZESEN</t>
  </si>
  <si>
    <t xml:space="preserve">Kiadások  </t>
  </si>
  <si>
    <t>1. Működési kiadások</t>
  </si>
  <si>
    <t>1.4. Ellátottak pénzbeli juttatásai</t>
  </si>
  <si>
    <t>1.5. Egyéb működési célú kiadások</t>
  </si>
  <si>
    <t>1.5.1. Elvonások és befizetések</t>
  </si>
  <si>
    <t>1.5.2. Működési c.visszatér.támogatások, kölcsönök törlesztése</t>
  </si>
  <si>
    <t>1.5.3. Egyéb működési célú támogatás államháztartáson belülre</t>
  </si>
  <si>
    <t>1.5.4. Egyéb működési célú támogatás államháztartáson kívülre</t>
  </si>
  <si>
    <t>2. Felhalmozási kiadások</t>
  </si>
  <si>
    <t>2.3. Egyéb felhalmozási célú kiadások</t>
  </si>
  <si>
    <t>2.3.2. Felhalm.célú támogatások államháztartáson kívülre</t>
  </si>
  <si>
    <t>Költségvetési kiadások összesen</t>
  </si>
  <si>
    <t>KIADÁSOK ÖSSZESEN</t>
  </si>
  <si>
    <t>2.1. Felhalmozási célú támogatások államháztart. belülről</t>
  </si>
  <si>
    <t>2.1.1. Felhalmozási célú önkormányzati támogatások</t>
  </si>
  <si>
    <t>1.1.1. Helyi önkormányzatok általános működési támogatása</t>
  </si>
  <si>
    <t>1.1.3.Atelepülési önkormányzatok szociális,  gyermekjóléti és gyermekétkeztetési feladatainak támogatása</t>
  </si>
  <si>
    <t>1.3.1.4. Idegenforgalmi adó épület után</t>
  </si>
  <si>
    <t>1.3.2. Termékek és szolgáltatások adói</t>
  </si>
  <si>
    <t>1.3.2.2. Helyi önkormányzatokat megillető belföldi gépjármű adó bevételei</t>
  </si>
  <si>
    <t>1.3.2.3. Idegenforgalmi adó tartózkodás után</t>
  </si>
  <si>
    <t>1.3.3. Egyéb közhatalmi bevételek</t>
  </si>
  <si>
    <t>1.3.4. Jövedelemadók</t>
  </si>
  <si>
    <t>1.3.4.1. Termőföld bérbeadása miatti szja bevétel</t>
  </si>
  <si>
    <t>1.5.5. Tartalékok</t>
  </si>
  <si>
    <t>1.1.Működési célú támogatások államháztartáson belülről -  Normatív állami támogatások</t>
  </si>
  <si>
    <t>1.2. Működési célú támogatások államháztartáson belülről - egyéb nem normatív jellegű támogatások</t>
  </si>
  <si>
    <t>1.1.2. A települési önkormányzatok egyes köznevelési feladatainak támogatása</t>
  </si>
  <si>
    <t>Állam-igazgatási  feladat</t>
  </si>
  <si>
    <t>adatok Ft-ban</t>
  </si>
  <si>
    <t>1.4. Működési bevételek</t>
  </si>
  <si>
    <t>1.2. Munkaadókat terhelő járulékok és szociális hozzájárulási adó</t>
  </si>
  <si>
    <t>1.1. Személyi juttatások</t>
  </si>
  <si>
    <t>1.3. Dologi kiadások</t>
  </si>
  <si>
    <t>2.1. Beruházási kiadások</t>
  </si>
  <si>
    <t>2.2. Felújítási kiadások</t>
  </si>
  <si>
    <t>3. Finanszírozási kiadások</t>
  </si>
  <si>
    <t>3.1. Hosszú lejáratú hitelek, kölcsönök törlesztése</t>
  </si>
  <si>
    <t>2.3.1.Felhalm.célú támogatások államháztartáson belülre</t>
  </si>
  <si>
    <t xml:space="preserve">Egyéb működési célú támogatások bevételei </t>
  </si>
  <si>
    <t>1.3.3.1. Igazgatási, szolgáltatási díj bevételei</t>
  </si>
  <si>
    <t>1.3.3.2. Környezetvédelmi bírság</t>
  </si>
  <si>
    <t>1.3.3.3. Építésügyi bírság</t>
  </si>
  <si>
    <t>1.3.3.4. Önkormányzatokat megillető helyszíni és szabálysértési bírság</t>
  </si>
  <si>
    <t>1.3.3.5. Egyéb bírság bevételei</t>
  </si>
  <si>
    <t>1.3.3.6. Helyi adópótlék, adóbírság</t>
  </si>
  <si>
    <t>1.3.3.7. Egyéb közhatalmi bevétel ("pálinkaadó")</t>
  </si>
  <si>
    <t>3.1. Előző évi maradvány igénybevétele</t>
  </si>
  <si>
    <t xml:space="preserve">3.2. Államháztartáson belüli megelőlegzés </t>
  </si>
  <si>
    <t>3.2. Államháztartáson belüli megelőlegzés visszafizetése</t>
  </si>
  <si>
    <t>3.3. Lekötött bankbetét megszüntetése</t>
  </si>
  <si>
    <t>3.3. Pénzeszközök lekötött bankbetétként elhelyezése</t>
  </si>
  <si>
    <t>Teljesítés</t>
  </si>
  <si>
    <t>Módosított előirányzat</t>
  </si>
  <si>
    <t>Eredeti előirányzat</t>
  </si>
  <si>
    <t>1.3.2.4. Helyi környezetterhelési díj bevétele</t>
  </si>
  <si>
    <t xml:space="preserve">Mezőtúr Város Önkormányzata 
2016. évi összevont bevételeinek és kiadásainak feladatjelleg szerinti részletezése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</si>
</sst>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Ft&quot;_-;\-* #,##0.00\ &quot;Ft&quot;_-;_-* &quot;-&quot;??\ &quot;Ft&quot;_-;_-@_-"/>
    <numFmt numFmtId="164" formatCode="#,###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4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179">
    <xf numFmtId="0" fontId="0" fillId="0" borderId="0" xfId="0"/>
    <xf numFmtId="3" fontId="4" fillId="0" borderId="5" xfId="1" applyNumberFormat="1" applyFont="1" applyFill="1" applyBorder="1" applyAlignment="1">
      <alignment vertical="center"/>
    </xf>
    <xf numFmtId="3" fontId="4" fillId="0" borderId="8" xfId="1" applyNumberFormat="1" applyFont="1" applyFill="1" applyBorder="1" applyAlignment="1">
      <alignment vertical="center"/>
    </xf>
    <xf numFmtId="3" fontId="4" fillId="0" borderId="34" xfId="0" applyNumberFormat="1" applyFont="1" applyFill="1" applyBorder="1" applyAlignment="1">
      <alignment vertical="center"/>
    </xf>
    <xf numFmtId="3" fontId="4" fillId="0" borderId="8" xfId="0" applyNumberFormat="1" applyFont="1" applyFill="1" applyBorder="1" applyAlignment="1">
      <alignment vertical="center"/>
    </xf>
    <xf numFmtId="3" fontId="3" fillId="0" borderId="8" xfId="1" applyNumberFormat="1" applyFont="1" applyFill="1" applyBorder="1" applyAlignment="1">
      <alignment vertical="center"/>
    </xf>
    <xf numFmtId="3" fontId="4" fillId="0" borderId="38" xfId="1" applyNumberFormat="1" applyFont="1" applyFill="1" applyBorder="1" applyAlignment="1">
      <alignment vertical="center"/>
    </xf>
    <xf numFmtId="3" fontId="3" fillId="0" borderId="19" xfId="1" applyNumberFormat="1" applyFont="1" applyFill="1" applyBorder="1" applyAlignment="1">
      <alignment vertical="center"/>
    </xf>
    <xf numFmtId="3" fontId="3" fillId="0" borderId="8" xfId="0" applyNumberFormat="1" applyFont="1" applyFill="1" applyBorder="1" applyAlignment="1">
      <alignment vertical="center"/>
    </xf>
    <xf numFmtId="3" fontId="4" fillId="0" borderId="3" xfId="1" applyNumberFormat="1" applyFont="1" applyFill="1" applyBorder="1" applyAlignment="1">
      <alignment vertical="center"/>
    </xf>
    <xf numFmtId="0" fontId="5" fillId="0" borderId="13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5" xfId="1" applyFont="1" applyFill="1" applyBorder="1" applyAlignment="1">
      <alignment horizontal="center" vertical="center" wrapText="1"/>
    </xf>
    <xf numFmtId="0" fontId="5" fillId="0" borderId="33" xfId="1" applyFont="1" applyFill="1" applyBorder="1" applyAlignment="1">
      <alignment horizontal="center" vertical="center"/>
    </xf>
    <xf numFmtId="3" fontId="5" fillId="0" borderId="34" xfId="1" applyNumberFormat="1" applyFont="1" applyFill="1" applyBorder="1" applyAlignment="1">
      <alignment vertical="center"/>
    </xf>
    <xf numFmtId="3" fontId="5" fillId="0" borderId="35" xfId="1" applyNumberFormat="1" applyFont="1" applyFill="1" applyBorder="1" applyAlignment="1">
      <alignment vertical="center"/>
    </xf>
    <xf numFmtId="3" fontId="5" fillId="0" borderId="36" xfId="1" applyNumberFormat="1" applyFont="1" applyFill="1" applyBorder="1" applyAlignment="1">
      <alignment vertical="center"/>
    </xf>
    <xf numFmtId="3" fontId="3" fillId="0" borderId="10" xfId="1" applyNumberFormat="1" applyFont="1" applyFill="1" applyBorder="1" applyAlignment="1">
      <alignment vertical="center"/>
    </xf>
    <xf numFmtId="0" fontId="4" fillId="0" borderId="26" xfId="1" applyFont="1" applyFill="1" applyBorder="1" applyAlignment="1">
      <alignment vertical="center"/>
    </xf>
    <xf numFmtId="0" fontId="4" fillId="0" borderId="28" xfId="1" applyFont="1" applyFill="1" applyBorder="1" applyAlignment="1">
      <alignment vertical="center" wrapText="1"/>
    </xf>
    <xf numFmtId="0" fontId="4" fillId="0" borderId="28" xfId="1" applyFont="1" applyFill="1" applyBorder="1" applyAlignment="1">
      <alignment vertical="center"/>
    </xf>
    <xf numFmtId="14" fontId="4" fillId="0" borderId="28" xfId="1" applyNumberFormat="1" applyFont="1" applyFill="1" applyBorder="1" applyAlignment="1">
      <alignment vertical="center"/>
    </xf>
    <xf numFmtId="0" fontId="3" fillId="0" borderId="28" xfId="1" applyFont="1" applyFill="1" applyBorder="1" applyAlignment="1">
      <alignment horizontal="left" vertical="center" wrapText="1"/>
    </xf>
    <xf numFmtId="0" fontId="3" fillId="0" borderId="27" xfId="1" applyFont="1" applyFill="1" applyBorder="1" applyAlignment="1">
      <alignment horizontal="left" vertical="center"/>
    </xf>
    <xf numFmtId="3" fontId="4" fillId="0" borderId="41" xfId="1" applyNumberFormat="1" applyFont="1" applyFill="1" applyBorder="1" applyAlignment="1">
      <alignment vertical="center"/>
    </xf>
    <xf numFmtId="0" fontId="5" fillId="0" borderId="1" xfId="1" applyFont="1" applyFill="1" applyBorder="1" applyAlignment="1">
      <alignment horizontal="center" vertical="center"/>
    </xf>
    <xf numFmtId="0" fontId="4" fillId="0" borderId="37" xfId="1" applyFont="1" applyFill="1" applyBorder="1" applyAlignment="1">
      <alignment horizontal="left" vertical="center"/>
    </xf>
    <xf numFmtId="0" fontId="4" fillId="0" borderId="28" xfId="1" applyFont="1" applyFill="1" applyBorder="1" applyAlignment="1">
      <alignment horizontal="left" vertical="center"/>
    </xf>
    <xf numFmtId="0" fontId="3" fillId="0" borderId="29" xfId="1" applyFont="1" applyFill="1" applyBorder="1" applyAlignment="1">
      <alignment horizontal="left" vertical="center"/>
    </xf>
    <xf numFmtId="0" fontId="5" fillId="0" borderId="1" xfId="1" applyFont="1" applyFill="1" applyBorder="1" applyAlignment="1">
      <alignment vertical="center"/>
    </xf>
    <xf numFmtId="3" fontId="5" fillId="0" borderId="16" xfId="1" applyNumberFormat="1" applyFont="1" applyFill="1" applyBorder="1" applyAlignment="1">
      <alignment vertical="center"/>
    </xf>
    <xf numFmtId="3" fontId="3" fillId="0" borderId="38" xfId="1" applyNumberFormat="1" applyFont="1" applyFill="1" applyBorder="1" applyAlignment="1">
      <alignment vertical="center"/>
    </xf>
    <xf numFmtId="0" fontId="3" fillId="0" borderId="38" xfId="0" applyFont="1" applyFill="1" applyBorder="1" applyAlignment="1">
      <alignment vertical="center"/>
    </xf>
    <xf numFmtId="0" fontId="3" fillId="0" borderId="37" xfId="1" applyFont="1" applyFill="1" applyBorder="1" applyAlignment="1">
      <alignment horizontal="left" vertical="center"/>
    </xf>
    <xf numFmtId="0" fontId="3" fillId="0" borderId="28" xfId="1" applyFont="1" applyFill="1" applyBorder="1" applyAlignment="1">
      <alignment horizontal="left" vertical="center"/>
    </xf>
    <xf numFmtId="49" fontId="3" fillId="0" borderId="29" xfId="1" applyNumberFormat="1" applyFont="1" applyFill="1" applyBorder="1" applyAlignment="1">
      <alignment horizontal="left" vertical="center"/>
    </xf>
    <xf numFmtId="3" fontId="3" fillId="0" borderId="9" xfId="1" applyNumberFormat="1" applyFont="1" applyFill="1" applyBorder="1" applyAlignment="1">
      <alignment vertical="center"/>
    </xf>
    <xf numFmtId="3" fontId="4" fillId="0" borderId="6" xfId="1" applyNumberFormat="1" applyFont="1" applyFill="1" applyBorder="1" applyAlignment="1">
      <alignment vertical="center"/>
    </xf>
    <xf numFmtId="3" fontId="4" fillId="0" borderId="6" xfId="0" applyNumberFormat="1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vertical="center"/>
    </xf>
    <xf numFmtId="3" fontId="3" fillId="0" borderId="3" xfId="0" applyNumberFormat="1" applyFont="1" applyFill="1" applyBorder="1" applyAlignment="1">
      <alignment vertical="center"/>
    </xf>
    <xf numFmtId="3" fontId="3" fillId="0" borderId="39" xfId="0" applyNumberFormat="1" applyFont="1" applyFill="1" applyBorder="1" applyAlignment="1">
      <alignment vertical="center"/>
    </xf>
    <xf numFmtId="3" fontId="3" fillId="0" borderId="4" xfId="0" applyNumberFormat="1" applyFont="1" applyFill="1" applyBorder="1" applyAlignment="1">
      <alignment vertical="center"/>
    </xf>
    <xf numFmtId="3" fontId="5" fillId="0" borderId="17" xfId="1" applyNumberFormat="1" applyFont="1" applyFill="1" applyBorder="1" applyAlignment="1">
      <alignment vertical="center"/>
    </xf>
    <xf numFmtId="3" fontId="4" fillId="0" borderId="7" xfId="1" applyNumberFormat="1" applyFont="1" applyFill="1" applyBorder="1" applyAlignment="1">
      <alignment vertical="center"/>
    </xf>
    <xf numFmtId="3" fontId="4" fillId="0" borderId="7" xfId="0" applyNumberFormat="1" applyFont="1" applyFill="1" applyBorder="1" applyAlignment="1">
      <alignment vertical="center"/>
    </xf>
    <xf numFmtId="3" fontId="4" fillId="0" borderId="9" xfId="1" applyNumberFormat="1" applyFont="1" applyFill="1" applyBorder="1" applyAlignment="1">
      <alignment vertical="center"/>
    </xf>
    <xf numFmtId="3" fontId="4" fillId="0" borderId="9" xfId="0" applyNumberFormat="1" applyFont="1" applyFill="1" applyBorder="1" applyAlignment="1">
      <alignment vertical="center"/>
    </xf>
    <xf numFmtId="3" fontId="3" fillId="0" borderId="9" xfId="0" applyNumberFormat="1" applyFont="1" applyFill="1" applyBorder="1" applyAlignment="1">
      <alignment vertical="center"/>
    </xf>
    <xf numFmtId="3" fontId="5" fillId="0" borderId="18" xfId="1" applyNumberFormat="1" applyFont="1" applyFill="1" applyBorder="1" applyAlignment="1">
      <alignment vertical="center"/>
    </xf>
    <xf numFmtId="3" fontId="4" fillId="0" borderId="39" xfId="0" applyNumberFormat="1" applyFont="1" applyFill="1" applyBorder="1" applyAlignment="1">
      <alignment vertical="center"/>
    </xf>
    <xf numFmtId="164" fontId="2" fillId="0" borderId="12" xfId="1" applyNumberFormat="1" applyFont="1" applyFill="1" applyBorder="1" applyAlignment="1">
      <alignment vertical="center"/>
    </xf>
    <xf numFmtId="164" fontId="4" fillId="0" borderId="30" xfId="1" applyNumberFormat="1" applyFont="1" applyFill="1" applyBorder="1" applyAlignment="1">
      <alignment vertical="center"/>
    </xf>
    <xf numFmtId="164" fontId="4" fillId="0" borderId="7" xfId="1" applyNumberFormat="1" applyFont="1" applyFill="1" applyBorder="1" applyAlignment="1">
      <alignment vertical="center"/>
    </xf>
    <xf numFmtId="164" fontId="2" fillId="0" borderId="9" xfId="1" applyNumberFormat="1" applyFont="1" applyFill="1" applyBorder="1" applyAlignment="1">
      <alignment vertical="center"/>
    </xf>
    <xf numFmtId="164" fontId="3" fillId="0" borderId="9" xfId="1" applyNumberFormat="1" applyFont="1" applyFill="1" applyBorder="1" applyAlignment="1">
      <alignment vertical="center"/>
    </xf>
    <xf numFmtId="164" fontId="3" fillId="0" borderId="12" xfId="1" applyNumberFormat="1" applyFont="1" applyFill="1" applyBorder="1" applyAlignment="1">
      <alignment horizontal="right" vertical="center"/>
    </xf>
    <xf numFmtId="164" fontId="3" fillId="0" borderId="9" xfId="1" applyNumberFormat="1" applyFont="1" applyFill="1" applyBorder="1" applyAlignment="1">
      <alignment horizontal="right" vertical="center"/>
    </xf>
    <xf numFmtId="164" fontId="5" fillId="0" borderId="18" xfId="1" applyNumberFormat="1" applyFont="1" applyFill="1" applyBorder="1" applyAlignment="1">
      <alignment horizontal="right" vertical="center"/>
    </xf>
    <xf numFmtId="164" fontId="5" fillId="0" borderId="9" xfId="1" applyNumberFormat="1" applyFont="1" applyFill="1" applyBorder="1" applyAlignment="1">
      <alignment horizontal="right" vertical="center"/>
    </xf>
    <xf numFmtId="164" fontId="2" fillId="0" borderId="12" xfId="1" applyNumberFormat="1" applyFont="1" applyFill="1" applyBorder="1" applyAlignment="1">
      <alignment horizontal="right" vertical="center"/>
    </xf>
    <xf numFmtId="164" fontId="5" fillId="0" borderId="7" xfId="1" applyNumberFormat="1" applyFont="1" applyFill="1" applyBorder="1" applyAlignment="1">
      <alignment horizontal="right" vertical="center"/>
    </xf>
    <xf numFmtId="164" fontId="4" fillId="0" borderId="48" xfId="1" applyNumberFormat="1" applyFont="1" applyFill="1" applyBorder="1" applyAlignment="1">
      <alignment vertical="center"/>
    </xf>
    <xf numFmtId="164" fontId="2" fillId="0" borderId="45" xfId="1" applyNumberFormat="1" applyFont="1" applyFill="1" applyBorder="1" applyAlignment="1">
      <alignment vertical="center"/>
    </xf>
    <xf numFmtId="164" fontId="5" fillId="0" borderId="46" xfId="1" applyNumberFormat="1" applyFont="1" applyFill="1" applyBorder="1" applyAlignment="1">
      <alignment horizontal="right" vertical="center"/>
    </xf>
    <xf numFmtId="164" fontId="5" fillId="0" borderId="18" xfId="1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164" fontId="4" fillId="0" borderId="6" xfId="1" applyNumberFormat="1" applyFont="1" applyFill="1" applyBorder="1" applyAlignment="1">
      <alignment vertical="center"/>
    </xf>
    <xf numFmtId="164" fontId="3" fillId="0" borderId="11" xfId="1" applyNumberFormat="1" applyFont="1" applyFill="1" applyBorder="1" applyAlignment="1">
      <alignment vertical="center"/>
    </xf>
    <xf numFmtId="164" fontId="3" fillId="0" borderId="11" xfId="1" applyNumberFormat="1" applyFont="1" applyFill="1" applyBorder="1" applyAlignment="1">
      <alignment horizontal="right" vertical="center"/>
    </xf>
    <xf numFmtId="164" fontId="5" fillId="0" borderId="17" xfId="1" applyNumberFormat="1" applyFont="1" applyFill="1" applyBorder="1" applyAlignment="1">
      <alignment horizontal="right" vertical="center"/>
    </xf>
    <xf numFmtId="164" fontId="4" fillId="0" borderId="6" xfId="1" applyNumberFormat="1" applyFont="1" applyFill="1" applyBorder="1" applyAlignment="1">
      <alignment horizontal="right" vertical="center"/>
    </xf>
    <xf numFmtId="164" fontId="4" fillId="0" borderId="43" xfId="1" applyNumberFormat="1" applyFont="1" applyFill="1" applyBorder="1" applyAlignment="1">
      <alignment horizontal="right" vertical="center"/>
    </xf>
    <xf numFmtId="164" fontId="3" fillId="0" borderId="3" xfId="1" applyNumberFormat="1" applyFont="1" applyFill="1" applyBorder="1" applyAlignment="1">
      <alignment horizontal="right" vertical="center"/>
    </xf>
    <xf numFmtId="164" fontId="5" fillId="0" borderId="6" xfId="1" applyNumberFormat="1" applyFont="1" applyFill="1" applyBorder="1" applyAlignment="1">
      <alignment horizontal="right" vertical="center"/>
    </xf>
    <xf numFmtId="164" fontId="5" fillId="0" borderId="35" xfId="1" applyNumberFormat="1" applyFont="1" applyFill="1" applyBorder="1" applyAlignment="1">
      <alignment vertical="center"/>
    </xf>
    <xf numFmtId="164" fontId="5" fillId="0" borderId="36" xfId="1" applyNumberFormat="1" applyFont="1" applyFill="1" applyBorder="1" applyAlignment="1">
      <alignment vertical="center"/>
    </xf>
    <xf numFmtId="164" fontId="4" fillId="0" borderId="3" xfId="1" applyNumberFormat="1" applyFont="1" applyFill="1" applyBorder="1" applyAlignment="1">
      <alignment vertical="center"/>
    </xf>
    <xf numFmtId="164" fontId="4" fillId="0" borderId="9" xfId="1" applyNumberFormat="1" applyFont="1" applyFill="1" applyBorder="1" applyAlignment="1">
      <alignment vertical="center"/>
    </xf>
    <xf numFmtId="164" fontId="5" fillId="0" borderId="17" xfId="1" applyNumberFormat="1" applyFont="1" applyFill="1" applyBorder="1" applyAlignment="1">
      <alignment vertical="center"/>
    </xf>
    <xf numFmtId="0" fontId="3" fillId="0" borderId="19" xfId="0" applyFont="1" applyFill="1" applyBorder="1" applyAlignment="1">
      <alignment vertical="center"/>
    </xf>
    <xf numFmtId="0" fontId="3" fillId="0" borderId="0" xfId="0" applyFont="1" applyFill="1"/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 applyBorder="1" applyAlignment="1">
      <alignment horizontal="right" vertical="center" wrapText="1"/>
    </xf>
    <xf numFmtId="0" fontId="5" fillId="0" borderId="47" xfId="1" applyFont="1" applyFill="1" applyBorder="1" applyAlignment="1">
      <alignment horizontal="center" vertical="center" wrapText="1"/>
    </xf>
    <xf numFmtId="0" fontId="5" fillId="0" borderId="23" xfId="1" applyFont="1" applyFill="1" applyBorder="1" applyAlignment="1">
      <alignment horizontal="center" vertical="center"/>
    </xf>
    <xf numFmtId="164" fontId="5" fillId="0" borderId="13" xfId="1" applyNumberFormat="1" applyFont="1" applyFill="1" applyBorder="1" applyAlignment="1">
      <alignment vertical="center"/>
    </xf>
    <xf numFmtId="164" fontId="5" fillId="0" borderId="14" xfId="1" applyNumberFormat="1" applyFont="1" applyFill="1" applyBorder="1" applyAlignment="1">
      <alignment vertical="center"/>
    </xf>
    <xf numFmtId="164" fontId="5" fillId="0" borderId="47" xfId="1" applyNumberFormat="1" applyFont="1" applyFill="1" applyBorder="1" applyAlignment="1">
      <alignment vertical="center"/>
    </xf>
    <xf numFmtId="164" fontId="5" fillId="0" borderId="2" xfId="1" applyNumberFormat="1" applyFont="1" applyFill="1" applyBorder="1" applyAlignment="1">
      <alignment vertical="center"/>
    </xf>
    <xf numFmtId="164" fontId="5" fillId="0" borderId="46" xfId="1" applyNumberFormat="1" applyFont="1" applyFill="1" applyBorder="1" applyAlignment="1">
      <alignment vertical="center"/>
    </xf>
    <xf numFmtId="0" fontId="4" fillId="0" borderId="21" xfId="1" applyFont="1" applyFill="1" applyBorder="1" applyAlignment="1">
      <alignment vertical="center" wrapText="1"/>
    </xf>
    <xf numFmtId="164" fontId="4" fillId="0" borderId="5" xfId="1" applyNumberFormat="1" applyFont="1" applyFill="1" applyBorder="1" applyAlignment="1">
      <alignment vertical="center"/>
    </xf>
    <xf numFmtId="164" fontId="4" fillId="0" borderId="43" xfId="1" applyNumberFormat="1" applyFont="1" applyFill="1" applyBorder="1" applyAlignment="1">
      <alignment vertical="center"/>
    </xf>
    <xf numFmtId="164" fontId="4" fillId="0" borderId="21" xfId="1" applyNumberFormat="1" applyFont="1" applyFill="1" applyBorder="1" applyAlignment="1">
      <alignment vertical="center"/>
    </xf>
    <xf numFmtId="0" fontId="3" fillId="0" borderId="24" xfId="1" applyFont="1" applyFill="1" applyBorder="1" applyAlignment="1">
      <alignment horizontal="left" vertical="center"/>
    </xf>
    <xf numFmtId="164" fontId="3" fillId="0" borderId="8" xfId="1" applyNumberFormat="1" applyFont="1" applyFill="1" applyBorder="1" applyAlignment="1">
      <alignment vertical="center"/>
    </xf>
    <xf numFmtId="164" fontId="3" fillId="0" borderId="3" xfId="1" applyNumberFormat="1" applyFont="1" applyFill="1" applyBorder="1" applyAlignment="1">
      <alignment vertical="center"/>
    </xf>
    <xf numFmtId="164" fontId="3" fillId="0" borderId="44" xfId="1" applyNumberFormat="1" applyFont="1" applyFill="1" applyBorder="1" applyAlignment="1">
      <alignment vertical="center"/>
    </xf>
    <xf numFmtId="0" fontId="3" fillId="0" borderId="24" xfId="1" applyFont="1" applyFill="1" applyBorder="1" applyAlignment="1">
      <alignment horizontal="left" vertical="center" wrapText="1"/>
    </xf>
    <xf numFmtId="14" fontId="3" fillId="0" borderId="24" xfId="1" applyNumberFormat="1" applyFont="1" applyFill="1" applyBorder="1" applyAlignment="1">
      <alignment horizontal="left" vertical="center" wrapText="1"/>
    </xf>
    <xf numFmtId="14" fontId="3" fillId="0" borderId="24" xfId="1" applyNumberFormat="1" applyFont="1" applyFill="1" applyBorder="1" applyAlignment="1">
      <alignment horizontal="left" vertical="center"/>
    </xf>
    <xf numFmtId="0" fontId="3" fillId="0" borderId="22" xfId="1" applyFont="1" applyFill="1" applyBorder="1" applyAlignment="1">
      <alignment horizontal="left" vertical="center"/>
    </xf>
    <xf numFmtId="164" fontId="3" fillId="0" borderId="10" xfId="1" applyNumberFormat="1" applyFont="1" applyFill="1" applyBorder="1" applyAlignment="1">
      <alignment vertical="center"/>
    </xf>
    <xf numFmtId="164" fontId="3" fillId="0" borderId="45" xfId="1" applyNumberFormat="1" applyFont="1" applyFill="1" applyBorder="1" applyAlignment="1">
      <alignment vertical="center"/>
    </xf>
    <xf numFmtId="164" fontId="3" fillId="0" borderId="12" xfId="1" applyNumberFormat="1" applyFont="1" applyFill="1" applyBorder="1" applyAlignment="1">
      <alignment vertical="center"/>
    </xf>
    <xf numFmtId="164" fontId="4" fillId="0" borderId="25" xfId="1" applyNumberFormat="1" applyFont="1" applyFill="1" applyBorder="1" applyAlignment="1">
      <alignment vertical="center"/>
    </xf>
    <xf numFmtId="164" fontId="2" fillId="0" borderId="10" xfId="1" applyNumberFormat="1" applyFont="1" applyFill="1" applyBorder="1" applyAlignment="1">
      <alignment vertical="center"/>
    </xf>
    <xf numFmtId="164" fontId="2" fillId="0" borderId="11" xfId="1" applyNumberFormat="1" applyFont="1" applyFill="1" applyBorder="1" applyAlignment="1">
      <alignment vertical="center"/>
    </xf>
    <xf numFmtId="0" fontId="4" fillId="0" borderId="21" xfId="1" applyFont="1" applyFill="1" applyBorder="1" applyAlignment="1">
      <alignment vertical="center"/>
    </xf>
    <xf numFmtId="0" fontId="2" fillId="0" borderId="24" xfId="1" applyFont="1" applyFill="1" applyBorder="1" applyAlignment="1">
      <alignment vertical="center"/>
    </xf>
    <xf numFmtId="164" fontId="2" fillId="0" borderId="24" xfId="1" applyNumberFormat="1" applyFont="1" applyFill="1" applyBorder="1" applyAlignment="1">
      <alignment vertical="center"/>
    </xf>
    <xf numFmtId="164" fontId="2" fillId="0" borderId="3" xfId="1" applyNumberFormat="1" applyFont="1" applyFill="1" applyBorder="1" applyAlignment="1">
      <alignment vertical="center"/>
    </xf>
    <xf numFmtId="164" fontId="2" fillId="0" borderId="44" xfId="1" applyNumberFormat="1" applyFont="1" applyFill="1" applyBorder="1" applyAlignment="1">
      <alignment vertical="center"/>
    </xf>
    <xf numFmtId="164" fontId="2" fillId="0" borderId="8" xfId="1" applyNumberFormat="1" applyFont="1" applyFill="1" applyBorder="1" applyAlignment="1">
      <alignment vertical="center"/>
    </xf>
    <xf numFmtId="16" fontId="3" fillId="0" borderId="24" xfId="1" applyNumberFormat="1" applyFont="1" applyFill="1" applyBorder="1" applyAlignment="1">
      <alignment horizontal="left" vertical="center"/>
    </xf>
    <xf numFmtId="164" fontId="3" fillId="0" borderId="24" xfId="1" applyNumberFormat="1" applyFont="1" applyFill="1" applyBorder="1" applyAlignment="1">
      <alignment vertical="center"/>
    </xf>
    <xf numFmtId="0" fontId="2" fillId="0" borderId="24" xfId="1" applyFont="1" applyFill="1" applyBorder="1" applyAlignment="1">
      <alignment horizontal="left" vertical="center"/>
    </xf>
    <xf numFmtId="164" fontId="3" fillId="0" borderId="10" xfId="1" applyNumberFormat="1" applyFont="1" applyFill="1" applyBorder="1" applyAlignment="1">
      <alignment horizontal="right" vertical="center"/>
    </xf>
    <xf numFmtId="164" fontId="3" fillId="0" borderId="45" xfId="1" applyNumberFormat="1" applyFont="1" applyFill="1" applyBorder="1" applyAlignment="1">
      <alignment horizontal="right" vertical="center"/>
    </xf>
    <xf numFmtId="164" fontId="4" fillId="0" borderId="5" xfId="1" applyNumberFormat="1" applyFont="1" applyFill="1" applyBorder="1" applyAlignment="1">
      <alignment horizontal="right" vertical="center"/>
    </xf>
    <xf numFmtId="164" fontId="4" fillId="0" borderId="7" xfId="1" applyNumberFormat="1" applyFont="1" applyFill="1" applyBorder="1" applyAlignment="1">
      <alignment horizontal="right" vertical="center"/>
    </xf>
    <xf numFmtId="164" fontId="3" fillId="0" borderId="8" xfId="1" applyNumberFormat="1" applyFont="1" applyFill="1" applyBorder="1" applyAlignment="1">
      <alignment horizontal="right" vertical="center"/>
    </xf>
    <xf numFmtId="164" fontId="3" fillId="0" borderId="44" xfId="1" applyNumberFormat="1" applyFont="1" applyFill="1" applyBorder="1" applyAlignment="1">
      <alignment horizontal="right" vertical="center"/>
    </xf>
    <xf numFmtId="0" fontId="5" fillId="0" borderId="2" xfId="1" applyFont="1" applyFill="1" applyBorder="1" applyAlignment="1">
      <alignment horizontal="center" vertical="center"/>
    </xf>
    <xf numFmtId="164" fontId="5" fillId="0" borderId="16" xfId="1" applyNumberFormat="1" applyFont="1" applyFill="1" applyBorder="1" applyAlignment="1">
      <alignment horizontal="right" vertical="center"/>
    </xf>
    <xf numFmtId="164" fontId="5" fillId="0" borderId="3" xfId="1" applyNumberFormat="1" applyFont="1" applyFill="1" applyBorder="1" applyAlignment="1">
      <alignment horizontal="right" vertical="center"/>
    </xf>
    <xf numFmtId="164" fontId="5" fillId="0" borderId="44" xfId="1" applyNumberFormat="1" applyFont="1" applyFill="1" applyBorder="1" applyAlignment="1">
      <alignment horizontal="right" vertical="center"/>
    </xf>
    <xf numFmtId="164" fontId="4" fillId="0" borderId="21" xfId="1" applyNumberFormat="1" applyFont="1" applyFill="1" applyBorder="1" applyAlignment="1">
      <alignment horizontal="right" vertical="center"/>
    </xf>
    <xf numFmtId="164" fontId="2" fillId="0" borderId="10" xfId="1" applyNumberFormat="1" applyFont="1" applyFill="1" applyBorder="1" applyAlignment="1">
      <alignment horizontal="right" vertical="center"/>
    </xf>
    <xf numFmtId="164" fontId="2" fillId="0" borderId="11" xfId="1" applyNumberFormat="1" applyFont="1" applyFill="1" applyBorder="1" applyAlignment="1">
      <alignment horizontal="right" vertical="center"/>
    </xf>
    <xf numFmtId="164" fontId="2" fillId="0" borderId="45" xfId="1" applyNumberFormat="1" applyFont="1" applyFill="1" applyBorder="1" applyAlignment="1">
      <alignment horizontal="right" vertical="center"/>
    </xf>
    <xf numFmtId="0" fontId="4" fillId="0" borderId="21" xfId="1" applyFont="1" applyFill="1" applyBorder="1" applyAlignment="1">
      <alignment horizontal="left" vertical="center"/>
    </xf>
    <xf numFmtId="0" fontId="5" fillId="0" borderId="2" xfId="1" applyFont="1" applyFill="1" applyBorder="1" applyAlignment="1">
      <alignment vertical="center"/>
    </xf>
    <xf numFmtId="164" fontId="5" fillId="0" borderId="2" xfId="1" applyNumberFormat="1" applyFont="1" applyFill="1" applyBorder="1" applyAlignment="1">
      <alignment horizontal="right" vertical="center"/>
    </xf>
    <xf numFmtId="0" fontId="5" fillId="0" borderId="31" xfId="1" applyFont="1" applyFill="1" applyBorder="1" applyAlignment="1">
      <alignment vertical="center"/>
    </xf>
    <xf numFmtId="164" fontId="5" fillId="0" borderId="43" xfId="1" applyNumberFormat="1" applyFont="1" applyFill="1" applyBorder="1" applyAlignment="1">
      <alignment horizontal="right" vertical="center"/>
    </xf>
    <xf numFmtId="0" fontId="3" fillId="0" borderId="24" xfId="1" applyFont="1" applyFill="1" applyBorder="1" applyAlignment="1">
      <alignment vertical="center"/>
    </xf>
    <xf numFmtId="49" fontId="3" fillId="0" borderId="23" xfId="1" applyNumberFormat="1" applyFont="1" applyFill="1" applyBorder="1" applyAlignment="1">
      <alignment horizontal="left" vertical="center"/>
    </xf>
    <xf numFmtId="3" fontId="2" fillId="0" borderId="8" xfId="1" applyNumberFormat="1" applyFont="1" applyFill="1" applyBorder="1" applyAlignment="1">
      <alignment vertical="center"/>
    </xf>
    <xf numFmtId="3" fontId="2" fillId="0" borderId="3" xfId="1" applyNumberFormat="1" applyFont="1" applyFill="1" applyBorder="1" applyAlignment="1">
      <alignment vertical="center"/>
    </xf>
    <xf numFmtId="3" fontId="2" fillId="0" borderId="9" xfId="1" applyNumberFormat="1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3" fontId="3" fillId="0" borderId="3" xfId="1" applyNumberFormat="1" applyFont="1" applyFill="1" applyBorder="1" applyAlignment="1">
      <alignment vertical="center"/>
    </xf>
    <xf numFmtId="3" fontId="3" fillId="0" borderId="11" xfId="1" applyNumberFormat="1" applyFont="1" applyFill="1" applyBorder="1" applyAlignment="1">
      <alignment vertical="center"/>
    </xf>
    <xf numFmtId="3" fontId="3" fillId="0" borderId="12" xfId="1" applyNumberFormat="1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3" fontId="4" fillId="0" borderId="39" xfId="1" applyNumberFormat="1" applyFont="1" applyFill="1" applyBorder="1" applyAlignment="1">
      <alignment vertical="center"/>
    </xf>
    <xf numFmtId="3" fontId="4" fillId="0" borderId="40" xfId="1" applyNumberFormat="1" applyFont="1" applyFill="1" applyBorder="1" applyAlignment="1">
      <alignment vertical="center"/>
    </xf>
    <xf numFmtId="0" fontId="3" fillId="0" borderId="40" xfId="0" applyFont="1" applyFill="1" applyBorder="1" applyAlignment="1">
      <alignment vertical="center"/>
    </xf>
    <xf numFmtId="3" fontId="3" fillId="0" borderId="4" xfId="1" applyNumberFormat="1" applyFont="1" applyFill="1" applyBorder="1" applyAlignment="1">
      <alignment vertical="center"/>
    </xf>
    <xf numFmtId="3" fontId="3" fillId="0" borderId="20" xfId="1" applyNumberFormat="1" applyFont="1" applyFill="1" applyBorder="1" applyAlignment="1">
      <alignment vertical="center"/>
    </xf>
    <xf numFmtId="0" fontId="3" fillId="0" borderId="20" xfId="0" applyFont="1" applyFill="1" applyBorder="1" applyAlignment="1">
      <alignment vertical="center"/>
    </xf>
    <xf numFmtId="164" fontId="3" fillId="0" borderId="39" xfId="1" applyNumberFormat="1" applyFont="1" applyFill="1" applyBorder="1" applyAlignment="1">
      <alignment vertical="center"/>
    </xf>
    <xf numFmtId="164" fontId="3" fillId="0" borderId="40" xfId="1" applyNumberFormat="1" applyFont="1" applyFill="1" applyBorder="1" applyAlignment="1">
      <alignment vertical="center"/>
    </xf>
    <xf numFmtId="3" fontId="3" fillId="0" borderId="39" xfId="1" applyNumberFormat="1" applyFont="1" applyFill="1" applyBorder="1" applyAlignment="1">
      <alignment vertical="center"/>
    </xf>
    <xf numFmtId="3" fontId="3" fillId="0" borderId="40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164" fontId="3" fillId="0" borderId="20" xfId="1" applyNumberFormat="1" applyFont="1" applyFill="1" applyBorder="1" applyAlignment="1">
      <alignment vertical="center"/>
    </xf>
    <xf numFmtId="3" fontId="3" fillId="0" borderId="0" xfId="0" applyNumberFormat="1" applyFont="1" applyFill="1"/>
    <xf numFmtId="3" fontId="6" fillId="0" borderId="0" xfId="0" applyNumberFormat="1" applyFont="1" applyFill="1"/>
    <xf numFmtId="164" fontId="5" fillId="0" borderId="21" xfId="1" applyNumberFormat="1" applyFont="1" applyFill="1" applyBorder="1" applyAlignment="1">
      <alignment horizontal="right" vertical="center"/>
    </xf>
    <xf numFmtId="164" fontId="5" fillId="0" borderId="5" xfId="1" applyNumberFormat="1" applyFont="1" applyFill="1" applyBorder="1" applyAlignment="1">
      <alignment horizontal="right" vertical="center"/>
    </xf>
    <xf numFmtId="3" fontId="5" fillId="0" borderId="2" xfId="1" applyNumberFormat="1" applyFont="1" applyFill="1" applyBorder="1" applyAlignment="1">
      <alignment vertical="center"/>
    </xf>
    <xf numFmtId="3" fontId="5" fillId="0" borderId="17" xfId="0" applyNumberFormat="1" applyFont="1" applyFill="1" applyBorder="1" applyAlignment="1">
      <alignment vertical="center"/>
    </xf>
    <xf numFmtId="164" fontId="3" fillId="0" borderId="42" xfId="0" applyNumberFormat="1" applyFont="1" applyFill="1" applyBorder="1" applyAlignment="1">
      <alignment vertical="center"/>
    </xf>
    <xf numFmtId="0" fontId="7" fillId="0" borderId="0" xfId="1" applyFont="1" applyFill="1" applyAlignment="1">
      <alignment horizontal="center" vertical="center" wrapText="1"/>
    </xf>
    <xf numFmtId="0" fontId="2" fillId="0" borderId="32" xfId="1" applyFont="1" applyFill="1" applyBorder="1" applyAlignment="1">
      <alignment horizontal="center" vertical="center" wrapText="1"/>
    </xf>
    <xf numFmtId="44" fontId="5" fillId="0" borderId="16" xfId="2" applyFont="1" applyFill="1" applyBorder="1" applyAlignment="1">
      <alignment horizontal="center" vertical="center"/>
    </xf>
    <xf numFmtId="44" fontId="5" fillId="0" borderId="17" xfId="2" applyFont="1" applyFill="1" applyBorder="1" applyAlignment="1">
      <alignment horizontal="center" vertical="center"/>
    </xf>
    <xf numFmtId="44" fontId="5" fillId="0" borderId="18" xfId="2" applyFont="1" applyFill="1" applyBorder="1" applyAlignment="1">
      <alignment horizontal="center" vertical="center"/>
    </xf>
    <xf numFmtId="44" fontId="5" fillId="0" borderId="46" xfId="2" applyFont="1" applyFill="1" applyBorder="1" applyAlignment="1">
      <alignment horizontal="center" vertical="center"/>
    </xf>
    <xf numFmtId="0" fontId="5" fillId="0" borderId="21" xfId="1" applyFont="1" applyFill="1" applyBorder="1" applyAlignment="1">
      <alignment horizontal="center" vertical="center"/>
    </xf>
    <xf numFmtId="0" fontId="5" fillId="0" borderId="22" xfId="1" applyFont="1" applyFill="1" applyBorder="1" applyAlignment="1">
      <alignment horizontal="center" vertical="center"/>
    </xf>
    <xf numFmtId="0" fontId="5" fillId="0" borderId="26" xfId="1" applyFont="1" applyFill="1" applyBorder="1" applyAlignment="1">
      <alignment horizontal="center" vertical="center"/>
    </xf>
    <xf numFmtId="0" fontId="5" fillId="0" borderId="27" xfId="1" applyFont="1" applyFill="1" applyBorder="1" applyAlignment="1">
      <alignment horizontal="center" vertical="center"/>
    </xf>
  </cellXfs>
  <cellStyles count="3">
    <cellStyle name="Normál" xfId="0" builtinId="0"/>
    <cellStyle name="Normál 2" xfId="1"/>
    <cellStyle name="Pénznem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60"/>
  <sheetViews>
    <sheetView zoomScaleNormal="100" workbookViewId="0">
      <selection sqref="A1:J1"/>
    </sheetView>
  </sheetViews>
  <sheetFormatPr defaultColWidth="9.1796875" defaultRowHeight="13" x14ac:dyDescent="0.3"/>
  <cols>
    <col min="1" max="1" width="47.1796875" style="81" customWidth="1"/>
    <col min="2" max="2" width="13.1796875" style="81" customWidth="1"/>
    <col min="3" max="4" width="12.1796875" style="81" customWidth="1"/>
    <col min="5" max="5" width="13.7265625" style="81" customWidth="1"/>
    <col min="6" max="7" width="12.1796875" style="81" customWidth="1"/>
    <col min="8" max="8" width="12.54296875" style="81" customWidth="1"/>
    <col min="9" max="10" width="11.7265625" style="81" customWidth="1"/>
    <col min="11" max="12" width="13.453125" style="81" customWidth="1"/>
    <col min="13" max="13" width="11.26953125" style="81" customWidth="1"/>
    <col min="14" max="16384" width="9.1796875" style="81"/>
  </cols>
  <sheetData>
    <row r="1" spans="1:10" ht="41.25" customHeight="1" x14ac:dyDescent="0.3">
      <c r="A1" s="169" t="s">
        <v>86</v>
      </c>
      <c r="B1" s="169"/>
      <c r="C1" s="169"/>
      <c r="D1" s="169"/>
      <c r="E1" s="169"/>
      <c r="F1" s="169"/>
      <c r="G1" s="169"/>
      <c r="H1" s="169"/>
      <c r="I1" s="169"/>
      <c r="J1" s="169"/>
    </row>
    <row r="2" spans="1:10" ht="12" customHeight="1" x14ac:dyDescent="0.2">
      <c r="A2" s="82"/>
      <c r="B2" s="82"/>
      <c r="C2" s="82"/>
      <c r="G2" s="83"/>
      <c r="H2" s="83"/>
      <c r="I2" s="170" t="s">
        <v>59</v>
      </c>
      <c r="J2" s="170"/>
    </row>
    <row r="3" spans="1:10" ht="18" customHeight="1" x14ac:dyDescent="0.3">
      <c r="A3" s="175" t="s">
        <v>0</v>
      </c>
      <c r="B3" s="171" t="s">
        <v>84</v>
      </c>
      <c r="C3" s="172"/>
      <c r="D3" s="172"/>
      <c r="E3" s="171" t="s">
        <v>83</v>
      </c>
      <c r="F3" s="172"/>
      <c r="G3" s="174"/>
      <c r="H3" s="171" t="s">
        <v>82</v>
      </c>
      <c r="I3" s="172"/>
      <c r="J3" s="173"/>
    </row>
    <row r="4" spans="1:10" ht="39" x14ac:dyDescent="0.3">
      <c r="A4" s="176"/>
      <c r="B4" s="10" t="s">
        <v>1</v>
      </c>
      <c r="C4" s="11" t="s">
        <v>2</v>
      </c>
      <c r="D4" s="11" t="s">
        <v>58</v>
      </c>
      <c r="E4" s="10" t="s">
        <v>1</v>
      </c>
      <c r="F4" s="11" t="s">
        <v>2</v>
      </c>
      <c r="G4" s="84" t="s">
        <v>58</v>
      </c>
      <c r="H4" s="10" t="s">
        <v>1</v>
      </c>
      <c r="I4" s="11" t="s">
        <v>2</v>
      </c>
      <c r="J4" s="12" t="s">
        <v>58</v>
      </c>
    </row>
    <row r="5" spans="1:10" ht="21.75" customHeight="1" x14ac:dyDescent="0.3">
      <c r="A5" s="85" t="s">
        <v>3</v>
      </c>
      <c r="B5" s="86">
        <f t="shared" ref="B5:J5" si="0">B6+B13+B15+B36+B38</f>
        <v>2077068000</v>
      </c>
      <c r="C5" s="87">
        <f t="shared" si="0"/>
        <v>0</v>
      </c>
      <c r="D5" s="87">
        <f t="shared" si="0"/>
        <v>0</v>
      </c>
      <c r="E5" s="86">
        <f t="shared" si="0"/>
        <v>2378223550</v>
      </c>
      <c r="F5" s="87">
        <f t="shared" si="0"/>
        <v>801000</v>
      </c>
      <c r="G5" s="88">
        <f t="shared" si="0"/>
        <v>3768001</v>
      </c>
      <c r="H5" s="89">
        <f t="shared" si="0"/>
        <v>2302725848</v>
      </c>
      <c r="I5" s="90">
        <f t="shared" si="0"/>
        <v>110518821</v>
      </c>
      <c r="J5" s="65">
        <f t="shared" si="0"/>
        <v>4888170</v>
      </c>
    </row>
    <row r="6" spans="1:10" ht="27" x14ac:dyDescent="0.3">
      <c r="A6" s="91" t="s">
        <v>55</v>
      </c>
      <c r="B6" s="92">
        <f t="shared" ref="B6:J6" si="1">B7+B8+B9+B10+B11+B12</f>
        <v>861713000</v>
      </c>
      <c r="C6" s="67">
        <f t="shared" si="1"/>
        <v>0</v>
      </c>
      <c r="D6" s="67">
        <f t="shared" si="1"/>
        <v>0</v>
      </c>
      <c r="E6" s="92">
        <f t="shared" si="1"/>
        <v>893972289</v>
      </c>
      <c r="F6" s="67">
        <f t="shared" si="1"/>
        <v>0</v>
      </c>
      <c r="G6" s="93">
        <f t="shared" si="1"/>
        <v>0</v>
      </c>
      <c r="H6" s="94">
        <f t="shared" si="1"/>
        <v>893972289</v>
      </c>
      <c r="I6" s="93">
        <f t="shared" si="1"/>
        <v>0</v>
      </c>
      <c r="J6" s="53">
        <f t="shared" si="1"/>
        <v>0</v>
      </c>
    </row>
    <row r="7" spans="1:10" ht="22.5" customHeight="1" x14ac:dyDescent="0.3">
      <c r="A7" s="95" t="s">
        <v>45</v>
      </c>
      <c r="B7" s="96">
        <v>268574000</v>
      </c>
      <c r="C7" s="97"/>
      <c r="D7" s="97"/>
      <c r="E7" s="96">
        <v>268573700</v>
      </c>
      <c r="F7" s="97"/>
      <c r="G7" s="98"/>
      <c r="H7" s="96">
        <v>268573700</v>
      </c>
      <c r="I7" s="97"/>
      <c r="J7" s="55"/>
    </row>
    <row r="8" spans="1:10" ht="26" x14ac:dyDescent="0.3">
      <c r="A8" s="99" t="s">
        <v>57</v>
      </c>
      <c r="B8" s="96">
        <v>234733000</v>
      </c>
      <c r="C8" s="97"/>
      <c r="D8" s="97"/>
      <c r="E8" s="96">
        <v>243639933</v>
      </c>
      <c r="F8" s="97"/>
      <c r="G8" s="98"/>
      <c r="H8" s="96">
        <v>243639933</v>
      </c>
      <c r="I8" s="97"/>
      <c r="J8" s="55"/>
    </row>
    <row r="9" spans="1:10" ht="26" x14ac:dyDescent="0.3">
      <c r="A9" s="100" t="s">
        <v>46</v>
      </c>
      <c r="B9" s="96">
        <v>331468000</v>
      </c>
      <c r="C9" s="97"/>
      <c r="D9" s="97"/>
      <c r="E9" s="96">
        <v>340497753</v>
      </c>
      <c r="F9" s="97"/>
      <c r="G9" s="98"/>
      <c r="H9" s="96">
        <v>340497753</v>
      </c>
      <c r="I9" s="97"/>
      <c r="J9" s="55"/>
    </row>
    <row r="10" spans="1:10" ht="21.75" customHeight="1" x14ac:dyDescent="0.3">
      <c r="A10" s="101" t="s">
        <v>4</v>
      </c>
      <c r="B10" s="96">
        <v>26938000</v>
      </c>
      <c r="C10" s="97"/>
      <c r="D10" s="97"/>
      <c r="E10" s="96">
        <v>28289343</v>
      </c>
      <c r="F10" s="97"/>
      <c r="G10" s="98"/>
      <c r="H10" s="96">
        <v>28289343</v>
      </c>
      <c r="I10" s="97"/>
      <c r="J10" s="55"/>
    </row>
    <row r="11" spans="1:10" ht="21.75" customHeight="1" x14ac:dyDescent="0.3">
      <c r="A11" s="95" t="s">
        <v>5</v>
      </c>
      <c r="B11" s="96"/>
      <c r="C11" s="97"/>
      <c r="D11" s="97"/>
      <c r="E11" s="96">
        <v>12369224</v>
      </c>
      <c r="F11" s="97"/>
      <c r="G11" s="98"/>
      <c r="H11" s="96">
        <v>12369224</v>
      </c>
      <c r="I11" s="97"/>
      <c r="J11" s="55"/>
    </row>
    <row r="12" spans="1:10" ht="21.75" customHeight="1" x14ac:dyDescent="0.3">
      <c r="A12" s="102" t="s">
        <v>6</v>
      </c>
      <c r="B12" s="103"/>
      <c r="C12" s="68"/>
      <c r="D12" s="68"/>
      <c r="E12" s="103">
        <v>602336</v>
      </c>
      <c r="F12" s="68"/>
      <c r="G12" s="104"/>
      <c r="H12" s="103">
        <v>602336</v>
      </c>
      <c r="I12" s="68"/>
      <c r="J12" s="105"/>
    </row>
    <row r="13" spans="1:10" ht="27" x14ac:dyDescent="0.3">
      <c r="A13" s="91" t="s">
        <v>56</v>
      </c>
      <c r="B13" s="94">
        <f>+B14</f>
        <v>353725000</v>
      </c>
      <c r="C13" s="67">
        <f t="shared" ref="C13:D13" si="2">+C14</f>
        <v>0</v>
      </c>
      <c r="D13" s="106">
        <f t="shared" si="2"/>
        <v>0</v>
      </c>
      <c r="E13" s="94">
        <f>+E14</f>
        <v>473478435</v>
      </c>
      <c r="F13" s="67">
        <f t="shared" ref="F13:J13" si="3">+F14</f>
        <v>750000</v>
      </c>
      <c r="G13" s="62">
        <f t="shared" si="3"/>
        <v>3768001</v>
      </c>
      <c r="H13" s="94">
        <f t="shared" si="3"/>
        <v>428778904</v>
      </c>
      <c r="I13" s="67">
        <f t="shared" si="3"/>
        <v>44300349</v>
      </c>
      <c r="J13" s="52">
        <f t="shared" si="3"/>
        <v>4588081</v>
      </c>
    </row>
    <row r="14" spans="1:10" ht="21.75" customHeight="1" x14ac:dyDescent="0.3">
      <c r="A14" s="102" t="s">
        <v>69</v>
      </c>
      <c r="B14" s="107">
        <v>353725000</v>
      </c>
      <c r="C14" s="68"/>
      <c r="D14" s="108"/>
      <c r="E14" s="107">
        <v>473478435</v>
      </c>
      <c r="F14" s="68">
        <v>750000</v>
      </c>
      <c r="G14" s="63">
        <v>3768001</v>
      </c>
      <c r="H14" s="107">
        <v>428778904</v>
      </c>
      <c r="I14" s="68">
        <v>44300349</v>
      </c>
      <c r="J14" s="51">
        <v>4588081</v>
      </c>
    </row>
    <row r="15" spans="1:10" ht="21.75" customHeight="1" x14ac:dyDescent="0.3">
      <c r="A15" s="109" t="s">
        <v>7</v>
      </c>
      <c r="B15" s="94">
        <f>B16+B21+B26+B34</f>
        <v>681130000</v>
      </c>
      <c r="C15" s="67">
        <f t="shared" ref="C15:J15" si="4">C16+C21+C26+C34</f>
        <v>0</v>
      </c>
      <c r="D15" s="67">
        <f t="shared" si="4"/>
        <v>0</v>
      </c>
      <c r="E15" s="94">
        <f t="shared" si="4"/>
        <v>790302408</v>
      </c>
      <c r="F15" s="67">
        <f t="shared" si="4"/>
        <v>0</v>
      </c>
      <c r="G15" s="93">
        <f t="shared" si="4"/>
        <v>0</v>
      </c>
      <c r="H15" s="94">
        <f t="shared" si="4"/>
        <v>789064054</v>
      </c>
      <c r="I15" s="67">
        <f t="shared" si="4"/>
        <v>0</v>
      </c>
      <c r="J15" s="53">
        <f t="shared" si="4"/>
        <v>300089</v>
      </c>
    </row>
    <row r="16" spans="1:10" ht="21.75" customHeight="1" x14ac:dyDescent="0.3">
      <c r="A16" s="110" t="s">
        <v>8</v>
      </c>
      <c r="B16" s="111">
        <f>B17+B18+B19+B20</f>
        <v>126230000</v>
      </c>
      <c r="C16" s="112">
        <f t="shared" ref="C16:D16" si="5">C17+C18+C19</f>
        <v>0</v>
      </c>
      <c r="D16" s="112">
        <f t="shared" si="5"/>
        <v>0</v>
      </c>
      <c r="E16" s="111">
        <f>E17+E18+E19+E20</f>
        <v>128039592</v>
      </c>
      <c r="F16" s="112">
        <f t="shared" ref="F16:J16" si="6">F17+F18+F19</f>
        <v>0</v>
      </c>
      <c r="G16" s="113">
        <f t="shared" si="6"/>
        <v>0</v>
      </c>
      <c r="H16" s="114">
        <f>H17+H18+H19+H20</f>
        <v>128007081</v>
      </c>
      <c r="I16" s="112">
        <f t="shared" si="6"/>
        <v>0</v>
      </c>
      <c r="J16" s="54">
        <f t="shared" si="6"/>
        <v>0</v>
      </c>
    </row>
    <row r="17" spans="1:10" ht="21.75" customHeight="1" x14ac:dyDescent="0.3">
      <c r="A17" s="115" t="s">
        <v>9</v>
      </c>
      <c r="B17" s="116">
        <v>74000000</v>
      </c>
      <c r="C17" s="112"/>
      <c r="D17" s="112"/>
      <c r="E17" s="116">
        <v>73238224</v>
      </c>
      <c r="F17" s="112"/>
      <c r="G17" s="113"/>
      <c r="H17" s="116">
        <v>73237347</v>
      </c>
      <c r="I17" s="112"/>
      <c r="J17" s="54"/>
    </row>
    <row r="18" spans="1:10" ht="21.75" customHeight="1" x14ac:dyDescent="0.3">
      <c r="A18" s="95" t="s">
        <v>10</v>
      </c>
      <c r="B18" s="116">
        <v>7200000</v>
      </c>
      <c r="C18" s="112"/>
      <c r="D18" s="112"/>
      <c r="E18" s="116">
        <v>6159000</v>
      </c>
      <c r="F18" s="112"/>
      <c r="G18" s="113"/>
      <c r="H18" s="116">
        <v>6158279</v>
      </c>
      <c r="I18" s="112"/>
      <c r="J18" s="54"/>
    </row>
    <row r="19" spans="1:10" ht="21.75" customHeight="1" x14ac:dyDescent="0.3">
      <c r="A19" s="95" t="s">
        <v>11</v>
      </c>
      <c r="B19" s="116">
        <v>45000000</v>
      </c>
      <c r="C19" s="112"/>
      <c r="D19" s="112"/>
      <c r="E19" s="116">
        <v>48612368</v>
      </c>
      <c r="F19" s="112"/>
      <c r="G19" s="113"/>
      <c r="H19" s="116">
        <v>48611455</v>
      </c>
      <c r="I19" s="112"/>
      <c r="J19" s="54"/>
    </row>
    <row r="20" spans="1:10" ht="21.75" customHeight="1" x14ac:dyDescent="0.3">
      <c r="A20" s="95" t="s">
        <v>47</v>
      </c>
      <c r="B20" s="116">
        <v>30000</v>
      </c>
      <c r="C20" s="112"/>
      <c r="D20" s="112"/>
      <c r="E20" s="116">
        <v>30000</v>
      </c>
      <c r="F20" s="112"/>
      <c r="G20" s="113"/>
      <c r="H20" s="116"/>
      <c r="I20" s="112"/>
      <c r="J20" s="54"/>
    </row>
    <row r="21" spans="1:10" ht="21.75" customHeight="1" x14ac:dyDescent="0.3">
      <c r="A21" s="110" t="s">
        <v>48</v>
      </c>
      <c r="B21" s="111">
        <f>SUM(B22:B24)</f>
        <v>547000000</v>
      </c>
      <c r="C21" s="112">
        <f t="shared" ref="C21:J21" si="7">SUM(C22:C24)</f>
        <v>0</v>
      </c>
      <c r="D21" s="112">
        <f t="shared" si="7"/>
        <v>0</v>
      </c>
      <c r="E21" s="111">
        <f>SUM(E22:E25)</f>
        <v>657125000</v>
      </c>
      <c r="F21" s="112">
        <f t="shared" si="7"/>
        <v>0</v>
      </c>
      <c r="G21" s="113">
        <f t="shared" si="7"/>
        <v>0</v>
      </c>
      <c r="H21" s="114">
        <f>SUM(H22:H25)</f>
        <v>656690270</v>
      </c>
      <c r="I21" s="112">
        <f t="shared" si="7"/>
        <v>0</v>
      </c>
      <c r="J21" s="54">
        <f t="shared" si="7"/>
        <v>0</v>
      </c>
    </row>
    <row r="22" spans="1:10" ht="21.75" customHeight="1" x14ac:dyDescent="0.3">
      <c r="A22" s="95" t="s">
        <v>12</v>
      </c>
      <c r="B22" s="96">
        <v>510000000</v>
      </c>
      <c r="C22" s="97"/>
      <c r="D22" s="97"/>
      <c r="E22" s="96">
        <v>615820000</v>
      </c>
      <c r="F22" s="97"/>
      <c r="G22" s="98"/>
      <c r="H22" s="96">
        <v>615818904</v>
      </c>
      <c r="I22" s="97"/>
      <c r="J22" s="55"/>
    </row>
    <row r="23" spans="1:10" ht="27" customHeight="1" x14ac:dyDescent="0.3">
      <c r="A23" s="99" t="s">
        <v>49</v>
      </c>
      <c r="B23" s="96">
        <v>36000000</v>
      </c>
      <c r="C23" s="97"/>
      <c r="D23" s="97"/>
      <c r="E23" s="96">
        <v>39520000</v>
      </c>
      <c r="F23" s="97"/>
      <c r="G23" s="98"/>
      <c r="H23" s="96">
        <v>39516766</v>
      </c>
      <c r="I23" s="97"/>
      <c r="J23" s="55"/>
    </row>
    <row r="24" spans="1:10" ht="21.75" customHeight="1" x14ac:dyDescent="0.3">
      <c r="A24" s="95" t="s">
        <v>50</v>
      </c>
      <c r="B24" s="96">
        <v>1000000</v>
      </c>
      <c r="C24" s="97"/>
      <c r="D24" s="97"/>
      <c r="E24" s="96">
        <v>1355000</v>
      </c>
      <c r="F24" s="97"/>
      <c r="G24" s="98"/>
      <c r="H24" s="96">
        <v>1354600</v>
      </c>
      <c r="I24" s="97"/>
      <c r="J24" s="55"/>
    </row>
    <row r="25" spans="1:10" ht="21.75" customHeight="1" x14ac:dyDescent="0.3">
      <c r="A25" s="95" t="s">
        <v>85</v>
      </c>
      <c r="B25" s="116"/>
      <c r="C25" s="97"/>
      <c r="D25" s="97"/>
      <c r="E25" s="116">
        <v>430000</v>
      </c>
      <c r="F25" s="97"/>
      <c r="G25" s="98"/>
      <c r="H25" s="96"/>
      <c r="I25" s="97"/>
      <c r="J25" s="55"/>
    </row>
    <row r="26" spans="1:10" ht="21.75" customHeight="1" x14ac:dyDescent="0.3">
      <c r="A26" s="117" t="s">
        <v>51</v>
      </c>
      <c r="B26" s="111">
        <f>SUM(B27:B33)</f>
        <v>7400000</v>
      </c>
      <c r="C26" s="112">
        <f t="shared" ref="C26:J26" si="8">SUM(C27:C33)</f>
        <v>0</v>
      </c>
      <c r="D26" s="112">
        <f t="shared" si="8"/>
        <v>0</v>
      </c>
      <c r="E26" s="111">
        <f t="shared" si="8"/>
        <v>4592658</v>
      </c>
      <c r="F26" s="112">
        <f t="shared" si="8"/>
        <v>0</v>
      </c>
      <c r="G26" s="113">
        <f t="shared" si="8"/>
        <v>0</v>
      </c>
      <c r="H26" s="114">
        <f t="shared" si="8"/>
        <v>4321545</v>
      </c>
      <c r="I26" s="112">
        <f t="shared" si="8"/>
        <v>0</v>
      </c>
      <c r="J26" s="54">
        <f t="shared" si="8"/>
        <v>300089</v>
      </c>
    </row>
    <row r="27" spans="1:10" ht="21.75" customHeight="1" x14ac:dyDescent="0.3">
      <c r="A27" s="95" t="s">
        <v>70</v>
      </c>
      <c r="B27" s="96">
        <v>600000</v>
      </c>
      <c r="C27" s="97"/>
      <c r="D27" s="97"/>
      <c r="E27" s="96">
        <v>600000</v>
      </c>
      <c r="F27" s="97"/>
      <c r="G27" s="98"/>
      <c r="H27" s="96">
        <v>1028365</v>
      </c>
      <c r="I27" s="97"/>
      <c r="J27" s="55"/>
    </row>
    <row r="28" spans="1:10" ht="21.75" customHeight="1" x14ac:dyDescent="0.3">
      <c r="A28" s="95" t="s">
        <v>71</v>
      </c>
      <c r="B28" s="96">
        <v>100000</v>
      </c>
      <c r="C28" s="97">
        <f>C29+C30</f>
        <v>0</v>
      </c>
      <c r="D28" s="97"/>
      <c r="E28" s="96">
        <v>100000</v>
      </c>
      <c r="F28" s="112">
        <f>F29+F30</f>
        <v>0</v>
      </c>
      <c r="G28" s="113"/>
      <c r="H28" s="114"/>
      <c r="I28" s="112"/>
      <c r="J28" s="54"/>
    </row>
    <row r="29" spans="1:10" ht="21.75" customHeight="1" x14ac:dyDescent="0.3">
      <c r="A29" s="95" t="s">
        <v>72</v>
      </c>
      <c r="B29" s="96">
        <v>300000</v>
      </c>
      <c r="C29" s="97"/>
      <c r="D29" s="97"/>
      <c r="E29" s="96">
        <v>300000</v>
      </c>
      <c r="F29" s="97"/>
      <c r="G29" s="98"/>
      <c r="H29" s="96">
        <v>165522</v>
      </c>
      <c r="I29" s="97"/>
      <c r="J29" s="55"/>
    </row>
    <row r="30" spans="1:10" ht="28.5" customHeight="1" x14ac:dyDescent="0.3">
      <c r="A30" s="99" t="s">
        <v>73</v>
      </c>
      <c r="B30" s="96">
        <v>400000</v>
      </c>
      <c r="C30" s="97"/>
      <c r="D30" s="97"/>
      <c r="E30" s="96">
        <v>400000</v>
      </c>
      <c r="F30" s="97"/>
      <c r="G30" s="98"/>
      <c r="H30" s="96"/>
      <c r="I30" s="97"/>
      <c r="J30" s="55">
        <v>300089</v>
      </c>
    </row>
    <row r="31" spans="1:10" ht="24.75" customHeight="1" x14ac:dyDescent="0.3">
      <c r="A31" s="99" t="s">
        <v>74</v>
      </c>
      <c r="B31" s="96"/>
      <c r="C31" s="97"/>
      <c r="D31" s="97"/>
      <c r="E31" s="96">
        <v>130000</v>
      </c>
      <c r="F31" s="97"/>
      <c r="G31" s="98"/>
      <c r="H31" s="96">
        <v>65000</v>
      </c>
      <c r="I31" s="97"/>
      <c r="J31" s="55"/>
    </row>
    <row r="32" spans="1:10" ht="21.75" customHeight="1" x14ac:dyDescent="0.3">
      <c r="A32" s="95" t="s">
        <v>75</v>
      </c>
      <c r="B32" s="96">
        <v>6000000</v>
      </c>
      <c r="C32" s="112"/>
      <c r="D32" s="112"/>
      <c r="E32" s="96">
        <v>3055658</v>
      </c>
      <c r="F32" s="112"/>
      <c r="G32" s="113"/>
      <c r="H32" s="96">
        <v>3055658</v>
      </c>
      <c r="I32" s="112"/>
      <c r="J32" s="54"/>
    </row>
    <row r="33" spans="1:10" ht="21.75" customHeight="1" x14ac:dyDescent="0.3">
      <c r="A33" s="95" t="s">
        <v>76</v>
      </c>
      <c r="B33" s="96"/>
      <c r="C33" s="112"/>
      <c r="D33" s="112"/>
      <c r="E33" s="96">
        <v>7000</v>
      </c>
      <c r="F33" s="112"/>
      <c r="G33" s="113"/>
      <c r="H33" s="96">
        <v>7000</v>
      </c>
      <c r="I33" s="112"/>
      <c r="J33" s="54"/>
    </row>
    <row r="34" spans="1:10" ht="21.75" customHeight="1" x14ac:dyDescent="0.3">
      <c r="A34" s="110" t="s">
        <v>52</v>
      </c>
      <c r="B34" s="96">
        <f>SUM(B35)</f>
        <v>500000</v>
      </c>
      <c r="C34" s="97">
        <f t="shared" ref="C34:J34" si="9">SUM(C35)</f>
        <v>0</v>
      </c>
      <c r="D34" s="97">
        <f t="shared" si="9"/>
        <v>0</v>
      </c>
      <c r="E34" s="96">
        <f>SUM(E35)</f>
        <v>545158</v>
      </c>
      <c r="F34" s="97">
        <f t="shared" si="9"/>
        <v>0</v>
      </c>
      <c r="G34" s="98">
        <f t="shared" si="9"/>
        <v>0</v>
      </c>
      <c r="H34" s="96">
        <f t="shared" si="9"/>
        <v>45158</v>
      </c>
      <c r="I34" s="97">
        <f t="shared" si="9"/>
        <v>0</v>
      </c>
      <c r="J34" s="55">
        <f t="shared" si="9"/>
        <v>0</v>
      </c>
    </row>
    <row r="35" spans="1:10" ht="21.75" customHeight="1" x14ac:dyDescent="0.3">
      <c r="A35" s="102" t="s">
        <v>53</v>
      </c>
      <c r="B35" s="103">
        <v>500000</v>
      </c>
      <c r="C35" s="108"/>
      <c r="D35" s="108"/>
      <c r="E35" s="103">
        <v>545158</v>
      </c>
      <c r="F35" s="108"/>
      <c r="G35" s="63"/>
      <c r="H35" s="103">
        <v>45158</v>
      </c>
      <c r="I35" s="108"/>
      <c r="J35" s="51"/>
    </row>
    <row r="36" spans="1:10" ht="21.75" customHeight="1" x14ac:dyDescent="0.3">
      <c r="A36" s="109" t="s">
        <v>60</v>
      </c>
      <c r="B36" s="92">
        <f t="shared" ref="B36:J36" si="10">B37</f>
        <v>170500000</v>
      </c>
      <c r="C36" s="67">
        <f t="shared" si="10"/>
        <v>0</v>
      </c>
      <c r="D36" s="67">
        <f t="shared" si="10"/>
        <v>0</v>
      </c>
      <c r="E36" s="92">
        <f t="shared" si="10"/>
        <v>190470418</v>
      </c>
      <c r="F36" s="67">
        <f t="shared" si="10"/>
        <v>0</v>
      </c>
      <c r="G36" s="93">
        <f t="shared" si="10"/>
        <v>0</v>
      </c>
      <c r="H36" s="92">
        <f t="shared" si="10"/>
        <v>190910601</v>
      </c>
      <c r="I36" s="67">
        <f t="shared" si="10"/>
        <v>36167472</v>
      </c>
      <c r="J36" s="53">
        <f t="shared" si="10"/>
        <v>0</v>
      </c>
    </row>
    <row r="37" spans="1:10" ht="21.75" customHeight="1" x14ac:dyDescent="0.3">
      <c r="A37" s="102" t="s">
        <v>13</v>
      </c>
      <c r="B37" s="118">
        <v>170500000</v>
      </c>
      <c r="C37" s="69"/>
      <c r="D37" s="69"/>
      <c r="E37" s="118">
        <v>190470418</v>
      </c>
      <c r="F37" s="69"/>
      <c r="G37" s="119"/>
      <c r="H37" s="118">
        <v>190910601</v>
      </c>
      <c r="I37" s="69">
        <v>36167472</v>
      </c>
      <c r="J37" s="56"/>
    </row>
    <row r="38" spans="1:10" ht="21.75" customHeight="1" x14ac:dyDescent="0.3">
      <c r="A38" s="109" t="s">
        <v>14</v>
      </c>
      <c r="B38" s="120">
        <f>B39+B40</f>
        <v>10000000</v>
      </c>
      <c r="C38" s="71">
        <f>C39+C40</f>
        <v>0</v>
      </c>
      <c r="D38" s="71"/>
      <c r="E38" s="120">
        <f>E39+E40</f>
        <v>30000000</v>
      </c>
      <c r="F38" s="71">
        <f>F39+F40</f>
        <v>51000</v>
      </c>
      <c r="G38" s="72">
        <f t="shared" ref="G38:J38" si="11">G39+G40</f>
        <v>0</v>
      </c>
      <c r="H38" s="120">
        <f t="shared" si="11"/>
        <v>0</v>
      </c>
      <c r="I38" s="71">
        <f t="shared" si="11"/>
        <v>30051000</v>
      </c>
      <c r="J38" s="121">
        <f t="shared" si="11"/>
        <v>0</v>
      </c>
    </row>
    <row r="39" spans="1:10" ht="21.75" customHeight="1" x14ac:dyDescent="0.3">
      <c r="A39" s="95" t="s">
        <v>15</v>
      </c>
      <c r="B39" s="122">
        <v>10000000</v>
      </c>
      <c r="C39" s="73"/>
      <c r="D39" s="73"/>
      <c r="E39" s="122">
        <v>30000000</v>
      </c>
      <c r="F39" s="73"/>
      <c r="G39" s="123"/>
      <c r="H39" s="122"/>
      <c r="I39" s="73">
        <v>30000000</v>
      </c>
      <c r="J39" s="57"/>
    </row>
    <row r="40" spans="1:10" ht="21.75" customHeight="1" x14ac:dyDescent="0.3">
      <c r="A40" s="102" t="s">
        <v>16</v>
      </c>
      <c r="B40" s="118"/>
      <c r="C40" s="69"/>
      <c r="D40" s="69"/>
      <c r="E40" s="118"/>
      <c r="F40" s="69">
        <v>51000</v>
      </c>
      <c r="G40" s="119"/>
      <c r="H40" s="118"/>
      <c r="I40" s="69">
        <v>51000</v>
      </c>
      <c r="J40" s="56"/>
    </row>
    <row r="41" spans="1:10" ht="21.75" customHeight="1" x14ac:dyDescent="0.3">
      <c r="A41" s="124" t="s">
        <v>17</v>
      </c>
      <c r="B41" s="125">
        <f>B42+B46+B50</f>
        <v>53663000</v>
      </c>
      <c r="C41" s="70">
        <f>C42+C46+C50</f>
        <v>0</v>
      </c>
      <c r="D41" s="70"/>
      <c r="E41" s="125">
        <f>E42+E46+E50</f>
        <v>107356392</v>
      </c>
      <c r="F41" s="70">
        <f>F42+F46+F50</f>
        <v>0</v>
      </c>
      <c r="G41" s="64">
        <f t="shared" ref="G41:J41" si="12">G42+G46+G50</f>
        <v>0</v>
      </c>
      <c r="H41" s="125">
        <f t="shared" si="12"/>
        <v>71951094</v>
      </c>
      <c r="I41" s="70">
        <f t="shared" si="12"/>
        <v>35137047</v>
      </c>
      <c r="J41" s="58">
        <f t="shared" si="12"/>
        <v>0</v>
      </c>
    </row>
    <row r="42" spans="1:10" ht="21.75" customHeight="1" x14ac:dyDescent="0.3">
      <c r="A42" s="109" t="s">
        <v>43</v>
      </c>
      <c r="B42" s="120">
        <f>B43+B44+B45</f>
        <v>41863000</v>
      </c>
      <c r="C42" s="71">
        <f>C43+C44+C45</f>
        <v>0</v>
      </c>
      <c r="D42" s="71"/>
      <c r="E42" s="120">
        <f>E43+E44+E45</f>
        <v>88331392</v>
      </c>
      <c r="F42" s="71">
        <f>F43+F44+F45</f>
        <v>0</v>
      </c>
      <c r="G42" s="72">
        <f t="shared" ref="G42:J42" si="13">G43+G44+G45</f>
        <v>0</v>
      </c>
      <c r="H42" s="120">
        <f t="shared" si="13"/>
        <v>65346886</v>
      </c>
      <c r="I42" s="71">
        <f t="shared" si="13"/>
        <v>22935750</v>
      </c>
      <c r="J42" s="121">
        <f t="shared" si="13"/>
        <v>0</v>
      </c>
    </row>
    <row r="43" spans="1:10" ht="21.75" customHeight="1" x14ac:dyDescent="0.3">
      <c r="A43" s="99" t="s">
        <v>44</v>
      </c>
      <c r="B43" s="122">
        <v>41863000</v>
      </c>
      <c r="C43" s="73"/>
      <c r="D43" s="126"/>
      <c r="E43" s="122">
        <v>31205029</v>
      </c>
      <c r="F43" s="73"/>
      <c r="G43" s="127"/>
      <c r="H43" s="122">
        <v>31205029</v>
      </c>
      <c r="I43" s="73"/>
      <c r="J43" s="59"/>
    </row>
    <row r="44" spans="1:10" ht="21.75" customHeight="1" x14ac:dyDescent="0.3">
      <c r="A44" s="99" t="s">
        <v>18</v>
      </c>
      <c r="B44" s="122"/>
      <c r="C44" s="73"/>
      <c r="D44" s="73"/>
      <c r="E44" s="122"/>
      <c r="F44" s="73"/>
      <c r="G44" s="123"/>
      <c r="H44" s="122"/>
      <c r="I44" s="73"/>
      <c r="J44" s="57"/>
    </row>
    <row r="45" spans="1:10" ht="21.75" customHeight="1" x14ac:dyDescent="0.3">
      <c r="A45" s="102" t="s">
        <v>19</v>
      </c>
      <c r="B45" s="118"/>
      <c r="C45" s="69"/>
      <c r="D45" s="69"/>
      <c r="E45" s="118">
        <v>57126363</v>
      </c>
      <c r="F45" s="69"/>
      <c r="G45" s="119"/>
      <c r="H45" s="118">
        <v>34141857</v>
      </c>
      <c r="I45" s="69">
        <v>22935750</v>
      </c>
      <c r="J45" s="56"/>
    </row>
    <row r="46" spans="1:10" ht="21.75" customHeight="1" x14ac:dyDescent="0.3">
      <c r="A46" s="109" t="s">
        <v>20</v>
      </c>
      <c r="B46" s="120">
        <f>B47+B48+B49</f>
        <v>10000000</v>
      </c>
      <c r="C46" s="71">
        <f t="shared" ref="C46:D46" si="14">C47+C48+C49</f>
        <v>0</v>
      </c>
      <c r="D46" s="71">
        <f t="shared" si="14"/>
        <v>0</v>
      </c>
      <c r="E46" s="120">
        <f>E47+E48+E49</f>
        <v>11675000</v>
      </c>
      <c r="F46" s="71">
        <f t="shared" ref="F46:J46" si="15">F47+F48+F49</f>
        <v>0</v>
      </c>
      <c r="G46" s="72">
        <f t="shared" si="15"/>
        <v>0</v>
      </c>
      <c r="H46" s="128">
        <f t="shared" si="15"/>
        <v>6180463</v>
      </c>
      <c r="I46" s="72">
        <f t="shared" si="15"/>
        <v>5455400</v>
      </c>
      <c r="J46" s="121">
        <f t="shared" si="15"/>
        <v>0</v>
      </c>
    </row>
    <row r="47" spans="1:10" ht="21.75" customHeight="1" x14ac:dyDescent="0.3">
      <c r="A47" s="95" t="s">
        <v>21</v>
      </c>
      <c r="B47" s="122">
        <v>10000000</v>
      </c>
      <c r="C47" s="73"/>
      <c r="D47" s="73"/>
      <c r="E47" s="122">
        <v>9200000</v>
      </c>
      <c r="F47" s="73"/>
      <c r="G47" s="123"/>
      <c r="H47" s="122">
        <v>3705630</v>
      </c>
      <c r="I47" s="73">
        <v>5455400</v>
      </c>
      <c r="J47" s="57"/>
    </row>
    <row r="48" spans="1:10" ht="21.75" customHeight="1" x14ac:dyDescent="0.3">
      <c r="A48" s="95" t="s">
        <v>22</v>
      </c>
      <c r="B48" s="122"/>
      <c r="C48" s="73"/>
      <c r="D48" s="73"/>
      <c r="E48" s="122">
        <v>2475000</v>
      </c>
      <c r="F48" s="73"/>
      <c r="G48" s="123"/>
      <c r="H48" s="122">
        <v>2474833</v>
      </c>
      <c r="I48" s="73"/>
      <c r="J48" s="57"/>
    </row>
    <row r="49" spans="1:13" ht="21.75" customHeight="1" x14ac:dyDescent="0.3">
      <c r="A49" s="102" t="s">
        <v>23</v>
      </c>
      <c r="B49" s="129"/>
      <c r="C49" s="130"/>
      <c r="D49" s="130"/>
      <c r="E49" s="129"/>
      <c r="F49" s="130"/>
      <c r="G49" s="131"/>
      <c r="H49" s="129"/>
      <c r="I49" s="130"/>
      <c r="J49" s="60"/>
    </row>
    <row r="50" spans="1:13" ht="21.75" customHeight="1" x14ac:dyDescent="0.3">
      <c r="A50" s="132" t="s">
        <v>24</v>
      </c>
      <c r="B50" s="120">
        <f>B51+B52</f>
        <v>1800000</v>
      </c>
      <c r="C50" s="71">
        <f t="shared" ref="C50:D50" si="16">C51+C52</f>
        <v>0</v>
      </c>
      <c r="D50" s="71">
        <f t="shared" si="16"/>
        <v>0</v>
      </c>
      <c r="E50" s="120">
        <f>E51+E52</f>
        <v>7350000</v>
      </c>
      <c r="F50" s="71">
        <f t="shared" ref="F50:J50" si="17">F51+F52</f>
        <v>0</v>
      </c>
      <c r="G50" s="72">
        <f t="shared" si="17"/>
        <v>0</v>
      </c>
      <c r="H50" s="128">
        <f t="shared" si="17"/>
        <v>423745</v>
      </c>
      <c r="I50" s="72">
        <f t="shared" si="17"/>
        <v>6745897</v>
      </c>
      <c r="J50" s="121">
        <f t="shared" si="17"/>
        <v>0</v>
      </c>
    </row>
    <row r="51" spans="1:13" ht="26.25" customHeight="1" x14ac:dyDescent="0.3">
      <c r="A51" s="99" t="s">
        <v>25</v>
      </c>
      <c r="B51" s="122"/>
      <c r="C51" s="73"/>
      <c r="D51" s="73"/>
      <c r="E51" s="122"/>
      <c r="F51" s="73"/>
      <c r="G51" s="123"/>
      <c r="H51" s="122"/>
      <c r="I51" s="73"/>
      <c r="J51" s="57"/>
    </row>
    <row r="52" spans="1:13" ht="21.75" customHeight="1" x14ac:dyDescent="0.3">
      <c r="A52" s="102" t="s">
        <v>26</v>
      </c>
      <c r="B52" s="118">
        <v>1800000</v>
      </c>
      <c r="C52" s="69"/>
      <c r="D52" s="69"/>
      <c r="E52" s="118">
        <v>7350000</v>
      </c>
      <c r="F52" s="69"/>
      <c r="G52" s="119"/>
      <c r="H52" s="118">
        <v>423745</v>
      </c>
      <c r="I52" s="69">
        <v>6745897</v>
      </c>
      <c r="J52" s="56"/>
    </row>
    <row r="53" spans="1:13" ht="21.75" customHeight="1" x14ac:dyDescent="0.3">
      <c r="A53" s="133" t="s">
        <v>27</v>
      </c>
      <c r="B53" s="125">
        <f t="shared" ref="B53:J53" si="18">B41+B5</f>
        <v>2130731000</v>
      </c>
      <c r="C53" s="70">
        <f t="shared" si="18"/>
        <v>0</v>
      </c>
      <c r="D53" s="70">
        <f t="shared" si="18"/>
        <v>0</v>
      </c>
      <c r="E53" s="125">
        <f t="shared" si="18"/>
        <v>2485579942</v>
      </c>
      <c r="F53" s="70">
        <f t="shared" si="18"/>
        <v>801000</v>
      </c>
      <c r="G53" s="64">
        <f t="shared" si="18"/>
        <v>3768001</v>
      </c>
      <c r="H53" s="134">
        <f t="shared" si="18"/>
        <v>2374676942</v>
      </c>
      <c r="I53" s="64">
        <f t="shared" si="18"/>
        <v>145655868</v>
      </c>
      <c r="J53" s="58">
        <f t="shared" si="18"/>
        <v>4888170</v>
      </c>
      <c r="K53" s="162"/>
      <c r="L53" s="162"/>
      <c r="M53" s="162"/>
    </row>
    <row r="54" spans="1:13" ht="21.75" customHeight="1" x14ac:dyDescent="0.3">
      <c r="A54" s="135" t="s">
        <v>28</v>
      </c>
      <c r="B54" s="164">
        <f>SUM(B55+B56+B57)</f>
        <v>444426000</v>
      </c>
      <c r="C54" s="74">
        <f>SUM(C55+C56+C57)</f>
        <v>0</v>
      </c>
      <c r="D54" s="74">
        <f>SUM(D55+D56+D57)</f>
        <v>0</v>
      </c>
      <c r="E54" s="164">
        <f t="shared" ref="E54:J54" si="19">E55+E56+E57</f>
        <v>950963843</v>
      </c>
      <c r="F54" s="74">
        <f t="shared" si="19"/>
        <v>22356000</v>
      </c>
      <c r="G54" s="136">
        <f t="shared" si="19"/>
        <v>0</v>
      </c>
      <c r="H54" s="165">
        <f t="shared" si="19"/>
        <v>450161029</v>
      </c>
      <c r="I54" s="74">
        <f t="shared" si="19"/>
        <v>523158814</v>
      </c>
      <c r="J54" s="61">
        <f t="shared" si="19"/>
        <v>0</v>
      </c>
      <c r="M54" s="162"/>
    </row>
    <row r="55" spans="1:13" ht="21.75" customHeight="1" x14ac:dyDescent="0.3">
      <c r="A55" s="137" t="s">
        <v>77</v>
      </c>
      <c r="B55" s="122">
        <v>444426000</v>
      </c>
      <c r="C55" s="73"/>
      <c r="D55" s="73"/>
      <c r="E55" s="122">
        <v>419796129</v>
      </c>
      <c r="F55" s="73">
        <v>22356000</v>
      </c>
      <c r="G55" s="123"/>
      <c r="H55" s="122">
        <v>419796129</v>
      </c>
      <c r="I55" s="73">
        <v>22356000</v>
      </c>
      <c r="J55" s="57"/>
      <c r="M55" s="162"/>
    </row>
    <row r="56" spans="1:13" ht="21.75" customHeight="1" x14ac:dyDescent="0.3">
      <c r="A56" s="34" t="s">
        <v>78</v>
      </c>
      <c r="B56" s="122"/>
      <c r="C56" s="73"/>
      <c r="D56" s="73"/>
      <c r="E56" s="122">
        <v>30364900</v>
      </c>
      <c r="F56" s="73"/>
      <c r="G56" s="123"/>
      <c r="H56" s="122">
        <v>30364900</v>
      </c>
      <c r="I56" s="73"/>
      <c r="J56" s="57"/>
      <c r="M56" s="162"/>
    </row>
    <row r="57" spans="1:13" ht="21.75" customHeight="1" x14ac:dyDescent="0.3">
      <c r="A57" s="138" t="s">
        <v>80</v>
      </c>
      <c r="B57" s="118"/>
      <c r="C57" s="69"/>
      <c r="D57" s="69"/>
      <c r="E57" s="118">
        <v>500802814</v>
      </c>
      <c r="F57" s="69"/>
      <c r="G57" s="119"/>
      <c r="H57" s="118"/>
      <c r="I57" s="69">
        <v>500802814</v>
      </c>
      <c r="J57" s="56"/>
      <c r="M57" s="162"/>
    </row>
    <row r="58" spans="1:13" ht="21.75" customHeight="1" x14ac:dyDescent="0.3">
      <c r="A58" s="133" t="s">
        <v>29</v>
      </c>
      <c r="B58" s="125">
        <f t="shared" ref="B58:J58" si="20">B54+B53</f>
        <v>2575157000</v>
      </c>
      <c r="C58" s="70">
        <f t="shared" si="20"/>
        <v>0</v>
      </c>
      <c r="D58" s="70">
        <f t="shared" si="20"/>
        <v>0</v>
      </c>
      <c r="E58" s="125">
        <f t="shared" si="20"/>
        <v>3436543785</v>
      </c>
      <c r="F58" s="70">
        <f t="shared" si="20"/>
        <v>23157000</v>
      </c>
      <c r="G58" s="64">
        <f t="shared" si="20"/>
        <v>3768001</v>
      </c>
      <c r="H58" s="125">
        <f t="shared" si="20"/>
        <v>2824837971</v>
      </c>
      <c r="I58" s="70">
        <f t="shared" si="20"/>
        <v>668814682</v>
      </c>
      <c r="J58" s="58">
        <f t="shared" si="20"/>
        <v>4888170</v>
      </c>
      <c r="K58" s="162"/>
      <c r="L58" s="162"/>
      <c r="M58" s="162"/>
    </row>
    <row r="60" spans="1:13" x14ac:dyDescent="0.3">
      <c r="G60" s="162"/>
    </row>
  </sheetData>
  <mergeCells count="6">
    <mergeCell ref="A1:J1"/>
    <mergeCell ref="I2:J2"/>
    <mergeCell ref="H3:J3"/>
    <mergeCell ref="E3:G3"/>
    <mergeCell ref="A3:A4"/>
    <mergeCell ref="B3:D3"/>
  </mergeCells>
  <printOptions horizontalCentered="1"/>
  <pageMargins left="0.31496062992125984" right="0.31496062992125984" top="0.78740157480314965" bottom="0.59055118110236227" header="0.51181102362204722" footer="0.31496062992125984"/>
  <pageSetup paperSize="9" scale="85" orientation="landscape" horizontalDpi="4294967293" verticalDpi="4294967293" r:id="rId1"/>
  <headerFooter scaleWithDoc="0">
    <oddHeader>&amp;R&amp;12 &amp;"Times New Roman,Normál"19. sz. melléklet a __/2017. (_) önkormányzati rendelethez</oddHeader>
  </headerFooter>
  <rowBreaks count="2" manualBreakCount="2">
    <brk id="25" max="9" man="1"/>
    <brk id="49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31"/>
  <sheetViews>
    <sheetView tabSelected="1" view="pageLayout" topLeftCell="B1" zoomScaleNormal="100" workbookViewId="0">
      <selection activeCell="L8" sqref="L8"/>
    </sheetView>
  </sheetViews>
  <sheetFormatPr defaultColWidth="9.1796875" defaultRowHeight="13" x14ac:dyDescent="0.3"/>
  <cols>
    <col min="1" max="1" width="47.1796875" style="81" customWidth="1"/>
    <col min="2" max="2" width="13.1796875" style="81" customWidth="1"/>
    <col min="3" max="4" width="12.1796875" style="81" customWidth="1"/>
    <col min="5" max="5" width="13.7265625" style="81" customWidth="1"/>
    <col min="6" max="7" width="12.1796875" style="81" customWidth="1"/>
    <col min="8" max="8" width="12.54296875" style="81" customWidth="1"/>
    <col min="9" max="10" width="11.7265625" style="81" customWidth="1"/>
    <col min="11" max="11" width="13.54296875" style="81" customWidth="1"/>
    <col min="12" max="12" width="11.81640625" style="81" customWidth="1"/>
    <col min="13" max="16384" width="9.1796875" style="81"/>
  </cols>
  <sheetData>
    <row r="1" spans="1:10" ht="41.25" customHeight="1" x14ac:dyDescent="0.3">
      <c r="A1" s="169" t="s">
        <v>86</v>
      </c>
      <c r="B1" s="169"/>
      <c r="C1" s="169"/>
      <c r="D1" s="169"/>
      <c r="E1" s="169"/>
      <c r="F1" s="169"/>
      <c r="G1" s="169"/>
      <c r="H1" s="169"/>
      <c r="I1" s="169"/>
      <c r="J1" s="169"/>
    </row>
    <row r="2" spans="1:10" ht="12" customHeight="1" x14ac:dyDescent="0.2">
      <c r="A2" s="82"/>
      <c r="B2" s="82"/>
      <c r="C2" s="82"/>
      <c r="G2" s="83"/>
      <c r="H2" s="83"/>
      <c r="I2" s="170" t="s">
        <v>59</v>
      </c>
      <c r="J2" s="170"/>
    </row>
    <row r="3" spans="1:10" ht="20.25" customHeight="1" x14ac:dyDescent="0.3">
      <c r="A3" s="177" t="s">
        <v>30</v>
      </c>
      <c r="B3" s="171" t="s">
        <v>84</v>
      </c>
      <c r="C3" s="172"/>
      <c r="D3" s="173"/>
      <c r="E3" s="171" t="s">
        <v>83</v>
      </c>
      <c r="F3" s="172"/>
      <c r="G3" s="173"/>
      <c r="H3" s="171" t="s">
        <v>82</v>
      </c>
      <c r="I3" s="172"/>
      <c r="J3" s="173"/>
    </row>
    <row r="4" spans="1:10" ht="39" x14ac:dyDescent="0.3">
      <c r="A4" s="178"/>
      <c r="B4" s="10" t="s">
        <v>1</v>
      </c>
      <c r="C4" s="11" t="s">
        <v>2</v>
      </c>
      <c r="D4" s="12" t="s">
        <v>58</v>
      </c>
      <c r="E4" s="10" t="s">
        <v>1</v>
      </c>
      <c r="F4" s="11" t="s">
        <v>2</v>
      </c>
      <c r="G4" s="12" t="s">
        <v>58</v>
      </c>
      <c r="H4" s="10" t="s">
        <v>1</v>
      </c>
      <c r="I4" s="11" t="s">
        <v>2</v>
      </c>
      <c r="J4" s="12" t="s">
        <v>58</v>
      </c>
    </row>
    <row r="5" spans="1:10" ht="21.75" customHeight="1" x14ac:dyDescent="0.3">
      <c r="A5" s="13" t="s">
        <v>31</v>
      </c>
      <c r="B5" s="14">
        <f>B6+B7+B8+B9+B10</f>
        <v>2281581000</v>
      </c>
      <c r="C5" s="75">
        <f t="shared" ref="C5:D5" si="0">C6+C7+C8+C9+C10</f>
        <v>0</v>
      </c>
      <c r="D5" s="76">
        <f t="shared" si="0"/>
        <v>0</v>
      </c>
      <c r="E5" s="14">
        <f>E6+E7+E8+E9+E10</f>
        <v>2680257429</v>
      </c>
      <c r="F5" s="15">
        <f t="shared" ref="F5:J5" si="1">F6+F7+F8+F9+F10</f>
        <v>3893754</v>
      </c>
      <c r="G5" s="16">
        <f t="shared" si="1"/>
        <v>3236272</v>
      </c>
      <c r="H5" s="14">
        <f t="shared" si="1"/>
        <v>2058904380</v>
      </c>
      <c r="I5" s="15">
        <f t="shared" si="1"/>
        <v>249598757</v>
      </c>
      <c r="J5" s="16">
        <f t="shared" si="1"/>
        <v>3996505</v>
      </c>
    </row>
    <row r="6" spans="1:10" ht="21.75" customHeight="1" x14ac:dyDescent="0.3">
      <c r="A6" s="18" t="s">
        <v>62</v>
      </c>
      <c r="B6" s="1">
        <v>473600000</v>
      </c>
      <c r="C6" s="37"/>
      <c r="D6" s="44"/>
      <c r="E6" s="1">
        <v>561360249</v>
      </c>
      <c r="F6" s="37">
        <v>538871</v>
      </c>
      <c r="G6" s="44">
        <v>1960000</v>
      </c>
      <c r="H6" s="3">
        <v>527379099</v>
      </c>
      <c r="I6" s="38">
        <v>23950153</v>
      </c>
      <c r="J6" s="45">
        <v>911729</v>
      </c>
    </row>
    <row r="7" spans="1:10" ht="28.5" customHeight="1" x14ac:dyDescent="0.3">
      <c r="A7" s="19" t="s">
        <v>61</v>
      </c>
      <c r="B7" s="2">
        <v>99500000</v>
      </c>
      <c r="C7" s="9"/>
      <c r="D7" s="46"/>
      <c r="E7" s="2">
        <v>114940422</v>
      </c>
      <c r="F7" s="9"/>
      <c r="G7" s="46">
        <v>879736</v>
      </c>
      <c r="H7" s="4">
        <v>108566586</v>
      </c>
      <c r="I7" s="39">
        <v>929468</v>
      </c>
      <c r="J7" s="47">
        <v>866681</v>
      </c>
    </row>
    <row r="8" spans="1:10" ht="21.75" customHeight="1" x14ac:dyDescent="0.3">
      <c r="A8" s="20" t="s">
        <v>63</v>
      </c>
      <c r="B8" s="2">
        <v>744561000</v>
      </c>
      <c r="C8" s="9"/>
      <c r="D8" s="46"/>
      <c r="E8" s="2">
        <v>591555910</v>
      </c>
      <c r="F8" s="9">
        <v>3354883</v>
      </c>
      <c r="G8" s="46">
        <v>240336</v>
      </c>
      <c r="H8" s="4">
        <v>456168014</v>
      </c>
      <c r="I8" s="39">
        <v>111836906</v>
      </c>
      <c r="J8" s="47">
        <v>1365565</v>
      </c>
    </row>
    <row r="9" spans="1:10" ht="21.75" customHeight="1" x14ac:dyDescent="0.3">
      <c r="A9" s="21" t="s">
        <v>32</v>
      </c>
      <c r="B9" s="2">
        <v>41300000</v>
      </c>
      <c r="C9" s="9"/>
      <c r="D9" s="46"/>
      <c r="E9" s="2">
        <v>75735820</v>
      </c>
      <c r="F9" s="9"/>
      <c r="G9" s="46"/>
      <c r="H9" s="4">
        <v>24878140</v>
      </c>
      <c r="I9" s="39">
        <v>49918230</v>
      </c>
      <c r="J9" s="47">
        <v>696330</v>
      </c>
    </row>
    <row r="10" spans="1:10" ht="21.75" customHeight="1" x14ac:dyDescent="0.3">
      <c r="A10" s="21" t="s">
        <v>33</v>
      </c>
      <c r="B10" s="2">
        <f>B11+B12+B13+B14+B15</f>
        <v>922620000</v>
      </c>
      <c r="C10" s="77">
        <f t="shared" ref="C10:D10" si="2">C11+C12+C13+C14+C15</f>
        <v>0</v>
      </c>
      <c r="D10" s="78">
        <f t="shared" si="2"/>
        <v>0</v>
      </c>
      <c r="E10" s="2">
        <f>E11+E12+E13+E14+E15</f>
        <v>1336665028</v>
      </c>
      <c r="F10" s="77">
        <f t="shared" ref="F10:J10" si="3">F11+F12+F13+F14+F15</f>
        <v>0</v>
      </c>
      <c r="G10" s="46">
        <f t="shared" si="3"/>
        <v>156200</v>
      </c>
      <c r="H10" s="2">
        <f t="shared" si="3"/>
        <v>941912541</v>
      </c>
      <c r="I10" s="9">
        <f t="shared" si="3"/>
        <v>62964000</v>
      </c>
      <c r="J10" s="46">
        <f t="shared" si="3"/>
        <v>156200</v>
      </c>
    </row>
    <row r="11" spans="1:10" ht="21.75" customHeight="1" x14ac:dyDescent="0.3">
      <c r="A11" s="22" t="s">
        <v>34</v>
      </c>
      <c r="B11" s="139"/>
      <c r="C11" s="140"/>
      <c r="D11" s="141"/>
      <c r="E11" s="5">
        <v>895400</v>
      </c>
      <c r="F11" s="140"/>
      <c r="G11" s="141"/>
      <c r="H11" s="142"/>
      <c r="I11" s="66"/>
      <c r="J11" s="143"/>
    </row>
    <row r="12" spans="1:10" ht="25.5" customHeight="1" x14ac:dyDescent="0.3">
      <c r="A12" s="22" t="s">
        <v>35</v>
      </c>
      <c r="B12" s="5"/>
      <c r="C12" s="144"/>
      <c r="D12" s="36"/>
      <c r="E12" s="5">
        <v>50194000</v>
      </c>
      <c r="F12" s="144"/>
      <c r="G12" s="36"/>
      <c r="H12" s="142"/>
      <c r="I12" s="40">
        <v>50194000</v>
      </c>
      <c r="J12" s="143"/>
    </row>
    <row r="13" spans="1:10" ht="25.5" customHeight="1" x14ac:dyDescent="0.3">
      <c r="A13" s="22" t="s">
        <v>36</v>
      </c>
      <c r="B13" s="5">
        <v>388966000</v>
      </c>
      <c r="C13" s="144"/>
      <c r="D13" s="36"/>
      <c r="E13" s="5">
        <v>441926023</v>
      </c>
      <c r="F13" s="144"/>
      <c r="G13" s="36"/>
      <c r="H13" s="8">
        <v>441894122</v>
      </c>
      <c r="I13" s="66"/>
      <c r="J13" s="143"/>
    </row>
    <row r="14" spans="1:10" ht="25.5" customHeight="1" x14ac:dyDescent="0.3">
      <c r="A14" s="22" t="s">
        <v>37</v>
      </c>
      <c r="B14" s="5">
        <f>368000000+8000000+1300000+3000000+14900000</f>
        <v>395200000</v>
      </c>
      <c r="C14" s="144"/>
      <c r="D14" s="36"/>
      <c r="E14" s="5">
        <v>513631769</v>
      </c>
      <c r="F14" s="144"/>
      <c r="G14" s="36">
        <v>156200</v>
      </c>
      <c r="H14" s="8">
        <v>500018419</v>
      </c>
      <c r="I14" s="40">
        <v>12770000</v>
      </c>
      <c r="J14" s="48">
        <v>156200</v>
      </c>
    </row>
    <row r="15" spans="1:10" ht="21.75" customHeight="1" x14ac:dyDescent="0.3">
      <c r="A15" s="23" t="s">
        <v>54</v>
      </c>
      <c r="B15" s="17">
        <v>138454000</v>
      </c>
      <c r="C15" s="145"/>
      <c r="D15" s="146"/>
      <c r="E15" s="17">
        <v>330017836</v>
      </c>
      <c r="F15" s="145"/>
      <c r="G15" s="146"/>
      <c r="H15" s="147"/>
      <c r="I15" s="148"/>
      <c r="J15" s="149"/>
    </row>
    <row r="16" spans="1:10" ht="21.75" customHeight="1" x14ac:dyDescent="0.3">
      <c r="A16" s="25" t="s">
        <v>38</v>
      </c>
      <c r="B16" s="30">
        <f>B17+B18+B19</f>
        <v>236229000</v>
      </c>
      <c r="C16" s="79">
        <f t="shared" ref="C16:D16" si="4">C17+C18+C19</f>
        <v>0</v>
      </c>
      <c r="D16" s="65">
        <f t="shared" si="4"/>
        <v>0</v>
      </c>
      <c r="E16" s="30">
        <f>E17+E18+E19</f>
        <v>214970517</v>
      </c>
      <c r="F16" s="79">
        <f t="shared" ref="F16:J16" si="5">F17+F18+F19</f>
        <v>0</v>
      </c>
      <c r="G16" s="65">
        <f t="shared" si="5"/>
        <v>0</v>
      </c>
      <c r="H16" s="30">
        <f t="shared" si="5"/>
        <v>132264284</v>
      </c>
      <c r="I16" s="43">
        <f t="shared" si="5"/>
        <v>81143114</v>
      </c>
      <c r="J16" s="65">
        <f t="shared" si="5"/>
        <v>0</v>
      </c>
    </row>
    <row r="17" spans="1:15" ht="21.75" customHeight="1" x14ac:dyDescent="0.3">
      <c r="A17" s="26" t="s">
        <v>64</v>
      </c>
      <c r="B17" s="6">
        <v>162229000</v>
      </c>
      <c r="C17" s="150"/>
      <c r="D17" s="151"/>
      <c r="E17" s="6">
        <v>158680797</v>
      </c>
      <c r="F17" s="150"/>
      <c r="G17" s="151"/>
      <c r="H17" s="3">
        <v>101169928</v>
      </c>
      <c r="I17" s="50">
        <v>56368400</v>
      </c>
      <c r="J17" s="152"/>
    </row>
    <row r="18" spans="1:15" ht="21.75" customHeight="1" x14ac:dyDescent="0.3">
      <c r="A18" s="27" t="s">
        <v>65</v>
      </c>
      <c r="B18" s="2">
        <v>69000000</v>
      </c>
      <c r="C18" s="9"/>
      <c r="D18" s="46"/>
      <c r="E18" s="2">
        <v>48689720</v>
      </c>
      <c r="F18" s="9"/>
      <c r="G18" s="46"/>
      <c r="H18" s="4">
        <v>28594356</v>
      </c>
      <c r="I18" s="39">
        <v>19674714</v>
      </c>
      <c r="J18" s="143"/>
    </row>
    <row r="19" spans="1:15" ht="21.75" customHeight="1" x14ac:dyDescent="0.3">
      <c r="A19" s="20" t="s">
        <v>39</v>
      </c>
      <c r="B19" s="2">
        <f>B20+B21</f>
        <v>5000000</v>
      </c>
      <c r="C19" s="77">
        <f t="shared" ref="C19:J19" si="6">C20+C21</f>
        <v>0</v>
      </c>
      <c r="D19" s="78">
        <f t="shared" si="6"/>
        <v>0</v>
      </c>
      <c r="E19" s="2">
        <f t="shared" si="6"/>
        <v>7600000</v>
      </c>
      <c r="F19" s="77">
        <f t="shared" si="6"/>
        <v>0</v>
      </c>
      <c r="G19" s="78">
        <f t="shared" si="6"/>
        <v>0</v>
      </c>
      <c r="H19" s="24">
        <f t="shared" si="6"/>
        <v>2500000</v>
      </c>
      <c r="I19" s="9">
        <f t="shared" si="6"/>
        <v>5100000</v>
      </c>
      <c r="J19" s="78">
        <f t="shared" si="6"/>
        <v>0</v>
      </c>
    </row>
    <row r="20" spans="1:15" ht="21.75" customHeight="1" x14ac:dyDescent="0.3">
      <c r="A20" s="22" t="s">
        <v>68</v>
      </c>
      <c r="B20" s="139"/>
      <c r="C20" s="140"/>
      <c r="D20" s="141"/>
      <c r="E20" s="5">
        <v>2500000</v>
      </c>
      <c r="F20" s="140"/>
      <c r="G20" s="141"/>
      <c r="H20" s="8">
        <v>2500000</v>
      </c>
      <c r="I20" s="40"/>
      <c r="J20" s="143"/>
    </row>
    <row r="21" spans="1:15" ht="21.75" customHeight="1" x14ac:dyDescent="0.3">
      <c r="A21" s="28" t="s">
        <v>40</v>
      </c>
      <c r="B21" s="7">
        <v>5000000</v>
      </c>
      <c r="C21" s="153"/>
      <c r="D21" s="154"/>
      <c r="E21" s="7">
        <v>5100000</v>
      </c>
      <c r="F21" s="153"/>
      <c r="G21" s="154"/>
      <c r="H21" s="80"/>
      <c r="I21" s="42">
        <v>5100000</v>
      </c>
      <c r="J21" s="155"/>
    </row>
    <row r="22" spans="1:15" ht="21.75" customHeight="1" x14ac:dyDescent="0.3">
      <c r="A22" s="29" t="s">
        <v>41</v>
      </c>
      <c r="B22" s="30">
        <f>B16+B5</f>
        <v>2517810000</v>
      </c>
      <c r="C22" s="79">
        <f t="shared" ref="C22:D22" si="7">C16+C5</f>
        <v>0</v>
      </c>
      <c r="D22" s="65">
        <f t="shared" si="7"/>
        <v>0</v>
      </c>
      <c r="E22" s="30">
        <f>E16+E5</f>
        <v>2895227946</v>
      </c>
      <c r="F22" s="43">
        <f t="shared" ref="F22:J22" si="8">F16+F5</f>
        <v>3893754</v>
      </c>
      <c r="G22" s="49">
        <f t="shared" si="8"/>
        <v>3236272</v>
      </c>
      <c r="H22" s="30">
        <f t="shared" si="8"/>
        <v>2191168664</v>
      </c>
      <c r="I22" s="43">
        <f t="shared" si="8"/>
        <v>330741871</v>
      </c>
      <c r="J22" s="49">
        <f t="shared" si="8"/>
        <v>3996505</v>
      </c>
      <c r="K22" s="162"/>
      <c r="L22" s="163"/>
      <c r="M22" s="162">
        <f>K22-L22</f>
        <v>0</v>
      </c>
      <c r="N22" s="81">
        <v>3231424</v>
      </c>
      <c r="O22" s="81">
        <v>15001</v>
      </c>
    </row>
    <row r="23" spans="1:15" ht="21.75" customHeight="1" x14ac:dyDescent="0.3">
      <c r="A23" s="29" t="s">
        <v>66</v>
      </c>
      <c r="B23" s="30">
        <f>SUM(B24:B26)</f>
        <v>57347000</v>
      </c>
      <c r="C23" s="79">
        <f>C24+C26</f>
        <v>0</v>
      </c>
      <c r="D23" s="65">
        <f>D24+D26</f>
        <v>0</v>
      </c>
      <c r="E23" s="30">
        <f>SUM(E24:E26)</f>
        <v>561110814</v>
      </c>
      <c r="F23" s="79">
        <f>SUM(F24:F26)</f>
        <v>0</v>
      </c>
      <c r="G23" s="65">
        <f>SUM(G24:G26)</f>
        <v>0</v>
      </c>
      <c r="H23" s="166">
        <f>SUM(H24:H26)</f>
        <v>30587715</v>
      </c>
      <c r="I23" s="167">
        <f t="shared" ref="I23:J23" si="9">SUM(I24:I26)</f>
        <v>530522146</v>
      </c>
      <c r="J23" s="168">
        <f t="shared" si="9"/>
        <v>0</v>
      </c>
    </row>
    <row r="24" spans="1:15" ht="21.75" customHeight="1" x14ac:dyDescent="0.3">
      <c r="A24" s="33" t="s">
        <v>67</v>
      </c>
      <c r="B24" s="31">
        <v>26759000</v>
      </c>
      <c r="C24" s="156"/>
      <c r="D24" s="157"/>
      <c r="E24" s="31">
        <v>29720000</v>
      </c>
      <c r="F24" s="158"/>
      <c r="G24" s="159"/>
      <c r="H24" s="32"/>
      <c r="I24" s="41">
        <v>29719332</v>
      </c>
      <c r="J24" s="152"/>
    </row>
    <row r="25" spans="1:15" ht="21.75" customHeight="1" x14ac:dyDescent="0.3">
      <c r="A25" s="34" t="s">
        <v>79</v>
      </c>
      <c r="B25" s="5">
        <v>30588000</v>
      </c>
      <c r="C25" s="97"/>
      <c r="D25" s="55"/>
      <c r="E25" s="5">
        <v>30588000</v>
      </c>
      <c r="F25" s="144"/>
      <c r="G25" s="36"/>
      <c r="H25" s="8">
        <v>30587715</v>
      </c>
      <c r="I25" s="40"/>
      <c r="J25" s="143"/>
    </row>
    <row r="26" spans="1:15" ht="21.75" customHeight="1" x14ac:dyDescent="0.3">
      <c r="A26" s="35" t="s">
        <v>81</v>
      </c>
      <c r="B26" s="7"/>
      <c r="C26" s="160"/>
      <c r="D26" s="161"/>
      <c r="E26" s="7">
        <v>500802814</v>
      </c>
      <c r="F26" s="153"/>
      <c r="G26" s="154"/>
      <c r="H26" s="80"/>
      <c r="I26" s="42">
        <v>500802814</v>
      </c>
      <c r="J26" s="155"/>
    </row>
    <row r="27" spans="1:15" ht="21.75" customHeight="1" x14ac:dyDescent="0.3">
      <c r="A27" s="29" t="s">
        <v>42</v>
      </c>
      <c r="B27" s="30">
        <f>B23+B22</f>
        <v>2575157000</v>
      </c>
      <c r="C27" s="79">
        <f t="shared" ref="C27:J27" si="10">C23+C22</f>
        <v>0</v>
      </c>
      <c r="D27" s="65">
        <f t="shared" si="10"/>
        <v>0</v>
      </c>
      <c r="E27" s="30">
        <f t="shared" si="10"/>
        <v>3456338760</v>
      </c>
      <c r="F27" s="43">
        <f t="shared" si="10"/>
        <v>3893754</v>
      </c>
      <c r="G27" s="49">
        <f t="shared" si="10"/>
        <v>3236272</v>
      </c>
      <c r="H27" s="30">
        <f t="shared" si="10"/>
        <v>2221756379</v>
      </c>
      <c r="I27" s="43">
        <f t="shared" si="10"/>
        <v>861264017</v>
      </c>
      <c r="J27" s="49">
        <f t="shared" si="10"/>
        <v>3996505</v>
      </c>
      <c r="K27" s="162"/>
      <c r="L27" s="162"/>
      <c r="M27" s="162">
        <f>K27-L27</f>
        <v>0</v>
      </c>
    </row>
    <row r="29" spans="1:15" x14ac:dyDescent="0.3">
      <c r="G29" s="162"/>
      <c r="I29" s="162"/>
    </row>
    <row r="30" spans="1:15" x14ac:dyDescent="0.3">
      <c r="I30" s="162"/>
    </row>
    <row r="31" spans="1:15" x14ac:dyDescent="0.3">
      <c r="I31" s="162"/>
    </row>
  </sheetData>
  <mergeCells count="6">
    <mergeCell ref="A3:A4"/>
    <mergeCell ref="B3:D3"/>
    <mergeCell ref="E3:G3"/>
    <mergeCell ref="H3:J3"/>
    <mergeCell ref="A1:J1"/>
    <mergeCell ref="I2:J2"/>
  </mergeCells>
  <printOptions horizontalCentered="1"/>
  <pageMargins left="0.31496062992125984" right="0.31496062992125984" top="0.59055118110236227" bottom="0.59055118110236227" header="0.31496062992125984" footer="0.31496062992125984"/>
  <pageSetup paperSize="9" scale="80" orientation="landscape" horizontalDpi="4294967293" verticalDpi="4294967293" r:id="rId1"/>
  <headerFooter scaleWithDoc="0">
    <oddHeader>&amp;R &amp;"Times New Roman,Normál"19. sz. melléklet a 10/2017. (V.29.) 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3</vt:i4>
      </vt:variant>
    </vt:vector>
  </HeadingPairs>
  <TitlesOfParts>
    <vt:vector size="5" baseType="lpstr">
      <vt:lpstr>összevont bevétel</vt:lpstr>
      <vt:lpstr>összevont kiadás</vt:lpstr>
      <vt:lpstr>'összevont bevétel'!Nyomtatási_cím</vt:lpstr>
      <vt:lpstr>'összevont bevétel'!Nyomtatási_terület</vt:lpstr>
      <vt:lpstr>'összevont kiadás'!Nyomtatási_terület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Pabar Beatrix</dc:creator>
  <cp:lastModifiedBy>jdoczine</cp:lastModifiedBy>
  <cp:lastPrinted>2017-05-15T11:33:00Z</cp:lastPrinted>
  <dcterms:created xsi:type="dcterms:W3CDTF">2015-01-28T12:24:29Z</dcterms:created>
  <dcterms:modified xsi:type="dcterms:W3CDTF">2017-05-29T07:17:46Z</dcterms:modified>
</cp:coreProperties>
</file>