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-135" windowWidth="15210" windowHeight="8700" tabRatio="773"/>
  </bookViews>
  <sheets>
    <sheet name="4.1 bevételek" sheetId="33" r:id="rId1"/>
    <sheet name="4.2. fel-ok szerint" sheetId="36" r:id="rId2"/>
    <sheet name="5.1. kiadások" sheetId="5" r:id="rId3"/>
    <sheet name="5.2. fel-ok szerint" sheetId="37" r:id="rId4"/>
    <sheet name="6. Önk. kiadásai" sheetId="20" r:id="rId5"/>
    <sheet name="7. felhalmozási kiadások" sheetId="13" r:id="rId6"/>
    <sheet name="9. fennálló köt." sheetId="30" r:id="rId7"/>
    <sheet name="11. közfogl. létszám-előirányz." sheetId="18" r:id="rId8"/>
    <sheet name="13. céltartalék" sheetId="9" r:id="rId9"/>
    <sheet name="15. előirányz.felhaszn.ütemterv" sheetId="4" r:id="rId10"/>
    <sheet name="17. lakoss.szolg.tám" sheetId="22" r:id="rId11"/>
    <sheet name="18. mérleg" sheetId="25" r:id="rId12"/>
  </sheets>
  <definedNames>
    <definedName name="_xlnm.Print_Area" localSheetId="8">'13. céltartalék'!$A$1:$J$25</definedName>
    <definedName name="_xlnm.Print_Area" localSheetId="9">'15. előirányz.felhaszn.ütemterv'!$A$1:$N$30</definedName>
    <definedName name="_xlnm.Print_Area" localSheetId="3">'5.2. fel-ok szerint'!$A$1:$M$38</definedName>
    <definedName name="_xlnm.Print_Area" localSheetId="4">'6. Önk. kiadásai'!$A$1:$Q$46</definedName>
  </definedNames>
  <calcPr calcId="125725"/>
</workbook>
</file>

<file path=xl/calcChain.xml><?xml version="1.0" encoding="utf-8"?>
<calcChain xmlns="http://schemas.openxmlformats.org/spreadsheetml/2006/main">
  <c r="L53" i="25"/>
  <c r="L54" l="1"/>
  <c r="D24" i="22" l="1"/>
  <c r="F21" i="4"/>
  <c r="G21"/>
  <c r="H21"/>
  <c r="I21"/>
  <c r="J21"/>
  <c r="K21"/>
  <c r="K27" s="1"/>
  <c r="L21"/>
  <c r="M21"/>
  <c r="E21"/>
  <c r="D21"/>
  <c r="D27" s="1"/>
  <c r="C21"/>
  <c r="B27"/>
  <c r="M24"/>
  <c r="L24"/>
  <c r="K24"/>
  <c r="J24"/>
  <c r="I24"/>
  <c r="H24"/>
  <c r="G24"/>
  <c r="F24"/>
  <c r="E24"/>
  <c r="D24"/>
  <c r="C24"/>
  <c r="B24"/>
  <c r="B21"/>
  <c r="F9"/>
  <c r="G9"/>
  <c r="H9"/>
  <c r="H18" s="1"/>
  <c r="I9"/>
  <c r="J9"/>
  <c r="J18" s="1"/>
  <c r="K9"/>
  <c r="L9"/>
  <c r="M9"/>
  <c r="E9"/>
  <c r="E18" s="1"/>
  <c r="D9"/>
  <c r="D18" s="1"/>
  <c r="C9"/>
  <c r="C18" s="1"/>
  <c r="B9"/>
  <c r="N14"/>
  <c r="M13"/>
  <c r="M12"/>
  <c r="M11"/>
  <c r="M10"/>
  <c r="M18"/>
  <c r="L13"/>
  <c r="L12"/>
  <c r="L11"/>
  <c r="L10"/>
  <c r="L18"/>
  <c r="K13"/>
  <c r="K12"/>
  <c r="K11"/>
  <c r="K10"/>
  <c r="K18"/>
  <c r="J13"/>
  <c r="J12"/>
  <c r="J11"/>
  <c r="J10"/>
  <c r="I13"/>
  <c r="I12"/>
  <c r="I11"/>
  <c r="I10"/>
  <c r="I18"/>
  <c r="H13"/>
  <c r="H12"/>
  <c r="H11"/>
  <c r="H10"/>
  <c r="G13"/>
  <c r="G12"/>
  <c r="G11"/>
  <c r="G10"/>
  <c r="G18"/>
  <c r="F13"/>
  <c r="F12"/>
  <c r="F11"/>
  <c r="F10"/>
  <c r="N10" s="1"/>
  <c r="E13"/>
  <c r="E12"/>
  <c r="E11"/>
  <c r="E10"/>
  <c r="D13"/>
  <c r="D12"/>
  <c r="D11"/>
  <c r="D10"/>
  <c r="C13"/>
  <c r="C12"/>
  <c r="C11"/>
  <c r="C10"/>
  <c r="B12"/>
  <c r="B11"/>
  <c r="B13"/>
  <c r="B10"/>
  <c r="N26"/>
  <c r="N25"/>
  <c r="N23"/>
  <c r="N22"/>
  <c r="L27"/>
  <c r="H27"/>
  <c r="F27"/>
  <c r="I13" i="9"/>
  <c r="H13"/>
  <c r="G15" i="18"/>
  <c r="F10" i="30"/>
  <c r="G10"/>
  <c r="H10"/>
  <c r="I10"/>
  <c r="J10"/>
  <c r="E10"/>
  <c r="D10"/>
  <c r="C10"/>
  <c r="C14" i="20"/>
  <c r="J38" i="37"/>
  <c r="M14"/>
  <c r="M27" i="4" l="1"/>
  <c r="N24"/>
  <c r="J27"/>
  <c r="I27"/>
  <c r="G27"/>
  <c r="E27"/>
  <c r="C27"/>
  <c r="F18"/>
  <c r="N12"/>
  <c r="N11"/>
  <c r="N13"/>
  <c r="N9"/>
  <c r="N21"/>
  <c r="B18"/>
  <c r="N27" l="1"/>
  <c r="N18"/>
  <c r="L11" i="37" l="1"/>
  <c r="J11" s="1"/>
  <c r="M23" i="36"/>
  <c r="L23"/>
  <c r="K23"/>
  <c r="J23"/>
  <c r="M15"/>
  <c r="J11" i="33"/>
  <c r="C23" i="25" l="1"/>
  <c r="C22"/>
  <c r="G38" i="5"/>
  <c r="M19" i="36"/>
  <c r="J67" i="33"/>
  <c r="J53" s="1"/>
  <c r="L38" i="25"/>
  <c r="L30"/>
  <c r="L10"/>
  <c r="L22"/>
  <c r="L37" s="1"/>
  <c r="L44" s="1"/>
  <c r="M22"/>
  <c r="C54"/>
  <c r="C46"/>
  <c r="C10"/>
  <c r="C41" s="1"/>
  <c r="C24" i="22"/>
  <c r="E33" i="13"/>
  <c r="D33"/>
  <c r="G31" i="5"/>
  <c r="G30" s="1"/>
  <c r="G17"/>
  <c r="G11"/>
  <c r="M21" i="36"/>
  <c r="J37" i="33"/>
  <c r="J74"/>
  <c r="J48"/>
  <c r="J27"/>
  <c r="J19"/>
  <c r="J10" s="1"/>
  <c r="J9" s="1"/>
  <c r="J72" s="1"/>
  <c r="E45" i="20"/>
  <c r="F45"/>
  <c r="G45"/>
  <c r="H45"/>
  <c r="I45"/>
  <c r="J45"/>
  <c r="K45"/>
  <c r="L45"/>
  <c r="M45"/>
  <c r="N45"/>
  <c r="O45"/>
  <c r="P45"/>
  <c r="Q45"/>
  <c r="D45"/>
  <c r="K10" i="30"/>
  <c r="K12"/>
  <c r="K13"/>
  <c r="C17"/>
  <c r="C18" s="1"/>
  <c r="D17"/>
  <c r="D18" s="1"/>
  <c r="E17"/>
  <c r="F17"/>
  <c r="F18" s="1"/>
  <c r="G17"/>
  <c r="H17"/>
  <c r="H18" s="1"/>
  <c r="I17"/>
  <c r="J17"/>
  <c r="J18" s="1"/>
  <c r="E18"/>
  <c r="G18"/>
  <c r="I18"/>
  <c r="K19"/>
  <c r="K20"/>
  <c r="C27"/>
  <c r="D27"/>
  <c r="E27"/>
  <c r="F27"/>
  <c r="F35" s="1"/>
  <c r="G27"/>
  <c r="H27"/>
  <c r="H35" s="1"/>
  <c r="I27"/>
  <c r="I35" s="1"/>
  <c r="J27"/>
  <c r="J35" s="1"/>
  <c r="C35"/>
  <c r="E35"/>
  <c r="G35"/>
  <c r="F15" i="18"/>
  <c r="B10" i="25"/>
  <c r="K10"/>
  <c r="K22"/>
  <c r="B23"/>
  <c r="B22" s="1"/>
  <c r="B54" s="1"/>
  <c r="K30"/>
  <c r="K33"/>
  <c r="K38"/>
  <c r="B46"/>
  <c r="I11" i="33"/>
  <c r="I19"/>
  <c r="I10" s="1"/>
  <c r="I27"/>
  <c r="I37"/>
  <c r="I48"/>
  <c r="M11" i="36"/>
  <c r="M12"/>
  <c r="M13"/>
  <c r="M14"/>
  <c r="M16"/>
  <c r="M17"/>
  <c r="M18"/>
  <c r="M20"/>
  <c r="F11" i="5"/>
  <c r="F17"/>
  <c r="F31"/>
  <c r="F34"/>
  <c r="M11" i="37"/>
  <c r="M12"/>
  <c r="M13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K38"/>
  <c r="L38"/>
  <c r="C11" i="20"/>
  <c r="C12"/>
  <c r="C13"/>
  <c r="C15"/>
  <c r="C16"/>
  <c r="C17"/>
  <c r="C18"/>
  <c r="C21"/>
  <c r="C22"/>
  <c r="C23"/>
  <c r="C24"/>
  <c r="C25"/>
  <c r="C28"/>
  <c r="C27" s="1"/>
  <c r="C31"/>
  <c r="C32"/>
  <c r="C33"/>
  <c r="C34"/>
  <c r="C35"/>
  <c r="C36"/>
  <c r="C37"/>
  <c r="C38"/>
  <c r="C39"/>
  <c r="C42"/>
  <c r="C43"/>
  <c r="D35" i="30"/>
  <c r="C52" i="25" l="1"/>
  <c r="L29"/>
  <c r="D36" i="30"/>
  <c r="K17"/>
  <c r="K18" s="1"/>
  <c r="K29" i="25"/>
  <c r="L9"/>
  <c r="F30" i="5"/>
  <c r="F37" s="1"/>
  <c r="F42" s="1"/>
  <c r="H36" i="30"/>
  <c r="G37" i="5"/>
  <c r="G42" s="1"/>
  <c r="I9" i="33"/>
  <c r="I72" s="1"/>
  <c r="I94" s="1"/>
  <c r="B9" i="25"/>
  <c r="K35" i="30"/>
  <c r="I36"/>
  <c r="E36"/>
  <c r="J36"/>
  <c r="C9" i="25"/>
  <c r="C53"/>
  <c r="K53"/>
  <c r="G36" i="30"/>
  <c r="C36"/>
  <c r="J94" i="33"/>
  <c r="L36" i="25"/>
  <c r="K9"/>
  <c r="K41" s="1"/>
  <c r="B41"/>
  <c r="B52" s="1"/>
  <c r="K37"/>
  <c r="K44" s="1"/>
  <c r="C30" i="20"/>
  <c r="C20"/>
  <c r="C41"/>
  <c r="C10"/>
  <c r="M38" i="37"/>
  <c r="F36" i="30"/>
  <c r="K36"/>
  <c r="K54" i="25"/>
  <c r="K52" s="1"/>
  <c r="K27" i="30"/>
  <c r="B53" i="25"/>
  <c r="K36"/>
  <c r="L41" l="1"/>
  <c r="L52"/>
  <c r="L35"/>
  <c r="L43"/>
  <c r="L42" s="1"/>
  <c r="C45" i="20"/>
  <c r="K35" i="25"/>
  <c r="K43"/>
  <c r="K42" s="1"/>
</calcChain>
</file>

<file path=xl/sharedStrings.xml><?xml version="1.0" encoding="utf-8"?>
<sst xmlns="http://schemas.openxmlformats.org/spreadsheetml/2006/main" count="615" uniqueCount="383">
  <si>
    <t>Kulturális ágazat</t>
  </si>
  <si>
    <t>Könyvtári szolgáltatás</t>
  </si>
  <si>
    <t>Munkaadót terhelő járulékok és szoc. hozzájár. adó</t>
  </si>
  <si>
    <t>Közhatalmi bevétel</t>
  </si>
  <si>
    <t>Intézményi működési bevétel</t>
  </si>
  <si>
    <t>Működési célú átvett pénzeszköz</t>
  </si>
  <si>
    <t>Felhalmozási bevételek</t>
  </si>
  <si>
    <t>Tárgyi eszközök és immat. javak értékesítése</t>
  </si>
  <si>
    <t>Felhalmozási célú támogatásértékű bevétel</t>
  </si>
  <si>
    <t>Felhalmozási célú átvett pénzeszköz</t>
  </si>
  <si>
    <t>fő</t>
  </si>
  <si>
    <t>Általános tartalék</t>
  </si>
  <si>
    <t>BEVÉTELEK</t>
  </si>
  <si>
    <t>KIADÁSOK</t>
  </si>
  <si>
    <t>Összesen</t>
  </si>
  <si>
    <t>Város-, községgazdálkodási m.n.s. szolgáltatások</t>
  </si>
  <si>
    <t>Kiadások</t>
  </si>
  <si>
    <t xml:space="preserve">Közfoglalkoztatás  </t>
  </si>
  <si>
    <t>-</t>
  </si>
  <si>
    <t>10. számú melléklet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</si>
  <si>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</si>
  <si>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</si>
  <si>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</si>
  <si>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</si>
  <si>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</si>
  <si>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</si>
  <si>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</si>
  <si>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</si>
  <si>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</si>
  <si>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</si>
  <si>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</si>
  <si>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</si>
  <si>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</si>
  <si>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BEVÉTELEK ÖSSZESEN:</t>
  </si>
  <si>
    <t>KIADÁSOK ÖSSZESEN:</t>
  </si>
  <si>
    <t>Támogatásértékű bevételek</t>
  </si>
  <si>
    <t>Támogatási kölcsönök visszatérülése</t>
  </si>
  <si>
    <t>Értékpapírok értékesítésének bevétele</t>
  </si>
  <si>
    <t>Kötvények kibocsátásának bevétele</t>
  </si>
  <si>
    <t>Hitelek</t>
  </si>
  <si>
    <t>Működési kiadások</t>
  </si>
  <si>
    <t>Felhalmozási kiadások</t>
  </si>
  <si>
    <t>Kölcsönök</t>
  </si>
  <si>
    <t>Működési tartalék</t>
  </si>
  <si>
    <t>Felhalmozási tartalék</t>
  </si>
  <si>
    <t>kiadási költségvetése</t>
  </si>
  <si>
    <t>Sajátos felhalmozási és tőkebevételek</t>
  </si>
  <si>
    <t>Munkaadót terhelő járulékok és szoc. hozzájár.-i adó</t>
  </si>
  <si>
    <t>Intézményi beruházások</t>
  </si>
  <si>
    <t>Kölcsön nyújtása</t>
  </si>
  <si>
    <t>Kölcsön törlesztése</t>
  </si>
  <si>
    <t>Működési célú kölcsönök</t>
  </si>
  <si>
    <t>Felhalmozási célú kölcsönök</t>
  </si>
  <si>
    <t>Ellátottak pénzbeli jutt.; társ., szocpol.-i és egyéb jutt.</t>
  </si>
  <si>
    <t>TARTALÉKOK</t>
  </si>
  <si>
    <t>Céltartalék</t>
  </si>
  <si>
    <t>Felhalmozási célú tartalék</t>
  </si>
  <si>
    <t>KÖLTSÉGVETÉSI KIADÁSOK ÖSSZESEN</t>
  </si>
  <si>
    <t>FINANSZÍROZÁSI CÉLÚ PÉNZÜGYI MŰVELETEK KIADÁSAI</t>
  </si>
  <si>
    <t>Működési célú műveletek kiadásai</t>
  </si>
  <si>
    <t>Felhalmozási célú műveletek kiadásai</t>
  </si>
  <si>
    <t>PASSZÍV PÉNZÜGYI MŰVELETEK</t>
  </si>
  <si>
    <t>KIADÁSOK MINDÖSSZESEN:</t>
  </si>
  <si>
    <t>Saját bevétel és adósságot keletkeztető ügyletből eredő fizetési kötelezettség a tárgyévet követő</t>
  </si>
  <si>
    <t>Helyi adók</t>
  </si>
  <si>
    <t>Fizetési kötelezettséggel csökkentett saját bevétel (09-26)</t>
  </si>
  <si>
    <t>Adott váltó</t>
  </si>
  <si>
    <t>Fizetési kötelezettség összesen (10+18)</t>
  </si>
  <si>
    <t>Pénzügyi lízing</t>
  </si>
  <si>
    <t>Halasztott fizetés</t>
  </si>
  <si>
    <t>Kezességvállalással kapcsolatos megtérülés</t>
  </si>
  <si>
    <t>Osztalékok, koncessziós díjak</t>
  </si>
  <si>
    <t>Díjak, pótlékok, bírságok</t>
  </si>
  <si>
    <t>Részvények, részesedések értékesítése</t>
  </si>
  <si>
    <t>Vállalat értékesítéséből, privatizációból származó bevételek</t>
  </si>
  <si>
    <t>Saját bevételek (01+…+07)</t>
  </si>
  <si>
    <t>Saját bevételek (08. sor) 50 %-a</t>
  </si>
  <si>
    <t>Előző év(ek)ben keletkezett tárgyévet terhelő fizetési kötelezettség (11+…+17)</t>
  </si>
  <si>
    <t>Felvett, átvállalt hitel és annak tőketartozása</t>
  </si>
  <si>
    <t>Felvett, átvállalt kölcsön és annak tőketartozása</t>
  </si>
  <si>
    <t>Hitelviszonyt megtestesítő értékpapír</t>
  </si>
  <si>
    <t>Kezességvállalásból eredő fizetési kötelezettség</t>
  </si>
  <si>
    <t>Tárgyévben keletkezett, illetve keletkező, tárgy-évet terhelő fizetési kötelezettség (19+…+25)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</si>
  <si>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</si>
  <si>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</si>
  <si>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</si>
  <si>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</si>
  <si>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</si>
  <si>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</si>
  <si>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</si>
  <si>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</si>
  <si>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</si>
  <si>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</si>
  <si>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</si>
  <si>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</si>
  <si>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</si>
  <si>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</si>
  <si>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</si>
  <si>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</si>
  <si>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</si>
  <si>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</si>
  <si>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</si>
  <si>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</si>
  <si>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</si>
  <si>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</si>
  <si>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</si>
  <si>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</si>
  <si>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</si>
  <si>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</si>
  <si>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</si>
  <si>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Tárgyi eszközök, immateriális javak, vagyoni értékű jog értékesítése, vagyonhasznosításból származó bevétel</t>
  </si>
  <si>
    <t>2015. évben</t>
  </si>
  <si>
    <t>2016. évben</t>
  </si>
  <si>
    <t>2017. évben</t>
  </si>
  <si>
    <t>2018. évben</t>
  </si>
  <si>
    <t>általános tartaléka és céltartalékának felosztása</t>
  </si>
  <si>
    <t>I. Működési bevételek</t>
  </si>
  <si>
    <t xml:space="preserve">          - társadalombiztosítás pénzügyi alapjaiból</t>
  </si>
  <si>
    <t xml:space="preserve">          - helyi önkormányzattól</t>
  </si>
  <si>
    <t>Díjak</t>
  </si>
  <si>
    <t>Általános forgalmi adó bevételek</t>
  </si>
  <si>
    <t>Bérleti díj bevételek</t>
  </si>
  <si>
    <t>Nyújtott szolgáltatások ellenértéke</t>
  </si>
  <si>
    <t>II. Felhalmozási bevételek</t>
  </si>
  <si>
    <t>1. Felhalmozási bevétel</t>
  </si>
  <si>
    <t>Tárgyi eszközök és immateriális javak értékesítése</t>
  </si>
  <si>
    <t>3. Felhalmozási célú átvett pénzeszköz</t>
  </si>
  <si>
    <t xml:space="preserve">          - működési célú igénybevétele</t>
  </si>
  <si>
    <t xml:space="preserve">          - felhalmozási célú igénybevétele</t>
  </si>
  <si>
    <t>Működési célú pénzügyi műveletek bevételei</t>
  </si>
  <si>
    <t>Felhalmozási célú pénzügyi műveletek bevételei</t>
  </si>
  <si>
    <t>Illetékek</t>
  </si>
  <si>
    <t>Pénzügyi befektetések bevételei</t>
  </si>
  <si>
    <t>Működési célú</t>
  </si>
  <si>
    <t>Felhalmozási célú</t>
  </si>
  <si>
    <t>Közutak, hidak, alagutak üzemeltetése, fenntartása</t>
  </si>
  <si>
    <t>Zöldterület-kezelés</t>
  </si>
  <si>
    <t>Köztemető-fenntartás és -működtetés</t>
  </si>
  <si>
    <t>Háziorvosi ügyeleti ellátás</t>
  </si>
  <si>
    <t>Egészségügyi laboratóriumi szolgáltatások</t>
  </si>
  <si>
    <t>Fizikoterápiás szolgáltatás</t>
  </si>
  <si>
    <t>Önkormányzat mindösszesen:</t>
  </si>
  <si>
    <t>Intézmény</t>
  </si>
  <si>
    <t>Felhalmozási célú kamat és árfolyamveszteség</t>
  </si>
  <si>
    <t>Költségvetési hiány belső finanszíro-zására szolgáló pénzforgalom nélküli bevételek</t>
  </si>
  <si>
    <t>MŰKÖDÉSI KIADÁSOK</t>
  </si>
  <si>
    <t>Személyi jellegű kiadások</t>
  </si>
  <si>
    <t>FELHALMOZÁSI KIADÁSOK</t>
  </si>
  <si>
    <t>Felújítás</t>
  </si>
  <si>
    <t>Lakástámogatás</t>
  </si>
  <si>
    <t>Lakásépítés</t>
  </si>
  <si>
    <t>KÖLCSÖNÖK</t>
  </si>
  <si>
    <t>Ellátottak pénzbeli juttatásai</t>
  </si>
  <si>
    <t>Tartalék</t>
  </si>
  <si>
    <t>Kommunális ágazat</t>
  </si>
  <si>
    <t>Közvilágítás</t>
  </si>
  <si>
    <t>Egészségügyi ágazat</t>
  </si>
  <si>
    <t>Fogorvosi alapellátás</t>
  </si>
  <si>
    <t>Szociális ágazat</t>
  </si>
  <si>
    <t>Oktatási ágazat</t>
  </si>
  <si>
    <t>Óvodai nevelés, ellátás</t>
  </si>
  <si>
    <t>Megnevezés</t>
  </si>
  <si>
    <t>KÖLTSÉGVETÉSI BEVÉTELEK</t>
  </si>
  <si>
    <t>Pénzforgalmi bevételek</t>
  </si>
  <si>
    <t>Pénzforgalmi kiadások</t>
  </si>
  <si>
    <t>Kamatkiadások</t>
  </si>
  <si>
    <t>Szociálpolitikai ellátások és egyéb juttatások</t>
  </si>
  <si>
    <t>Előző évi maradvány átadás</t>
  </si>
  <si>
    <t>Támogatásértékű működési kiadás</t>
  </si>
  <si>
    <t>Működési célú pénzeszközátadás</t>
  </si>
  <si>
    <t>Működési célú kölcsön nyújtása, visszafizetése</t>
  </si>
  <si>
    <t>Felhalmozási és tőke jellegű bevételek</t>
  </si>
  <si>
    <t>Támogatásértékű felhalmozási kiadás</t>
  </si>
  <si>
    <t>Felhalmozási célú pénzeszközátadás</t>
  </si>
  <si>
    <t>Felhalmozási célú kölcsön nyújtása, visszafizetése</t>
  </si>
  <si>
    <t>Pénzügyi befektetések kiadásai</t>
  </si>
  <si>
    <t>Pénzforgalmi nélküli kiadások</t>
  </si>
  <si>
    <t>Működési célú tartalékok</t>
  </si>
  <si>
    <t>Felhalmozási célú tartalékok</t>
  </si>
  <si>
    <t>KÖLTSÉGVETÉSI HIÁNY</t>
  </si>
  <si>
    <t xml:space="preserve">Működési hiány </t>
  </si>
  <si>
    <t>Felhalmozási hiány</t>
  </si>
  <si>
    <t>FINANSZÍROZÁSI CÉLÚ KIADÁSOK</t>
  </si>
  <si>
    <t>KIADÁSOK ÖSSZESEN</t>
  </si>
  <si>
    <t xml:space="preserve">A KÖLTSÉGVETÉS ÖSSZESÍTETT HIÁNYA </t>
  </si>
  <si>
    <t>A HIÁNY FINANSZÍROZÁSÁNAK MÓDJA</t>
  </si>
  <si>
    <t>Belső forrásból</t>
  </si>
  <si>
    <t>Működési célú pénzmaradvány igénybevétele</t>
  </si>
  <si>
    <t>Felhalmozási célú pénzmaradvány igénybevétele</t>
  </si>
  <si>
    <t>Külső forrásból</t>
  </si>
  <si>
    <t>Működési célú hitelfelvétel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</si>
  <si>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</si>
  <si>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</si>
  <si>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</si>
  <si>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</si>
  <si>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</si>
  <si>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</si>
  <si>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Felhalmozási célú kiadások összesen</t>
  </si>
  <si>
    <t>Lakossági és közösségi szolgáltatások támogatása</t>
  </si>
  <si>
    <r>
      <t>K</t>
    </r>
    <r>
      <rPr>
        <b/>
        <sz val="12"/>
        <rFont val="Times New Roman"/>
        <family val="1"/>
        <charset val="238"/>
      </rPr>
      <t>ÖLTSÉGVETÉSI KIADÁSOK</t>
    </r>
  </si>
  <si>
    <r>
      <t xml:space="preserve">BEVÉTELEK ÖSSZESEN 
</t>
    </r>
    <r>
      <rPr>
        <b/>
        <sz val="10"/>
        <rFont val="Times New Roman"/>
        <family val="1"/>
        <charset val="238"/>
      </rPr>
      <t>(Pénzforgalom nélküli és finansz. c. bevételek nélkül)</t>
    </r>
  </si>
  <si>
    <t>összevont költségvetési mérlege</t>
  </si>
  <si>
    <t>Céltartalékok  működési</t>
  </si>
  <si>
    <t>Szolgáltatás</t>
  </si>
  <si>
    <t>Beruházási és felújítási kiadások</t>
  </si>
  <si>
    <t>Cél megnevezése</t>
  </si>
  <si>
    <t>Sorszám</t>
  </si>
  <si>
    <t>Sor-szám</t>
  </si>
  <si>
    <t>Teljesítés</t>
  </si>
  <si>
    <t>Eredeti előirányzat</t>
  </si>
  <si>
    <t>Módosított előirányzat</t>
  </si>
  <si>
    <t>%-os teljesülés</t>
  </si>
  <si>
    <t>megnevezés</t>
  </si>
  <si>
    <t>Összesen:</t>
  </si>
  <si>
    <t xml:space="preserve">e Ft-ban </t>
  </si>
  <si>
    <t>e Ft-ban</t>
  </si>
  <si>
    <t>1.</t>
  </si>
  <si>
    <t>2.</t>
  </si>
  <si>
    <t>3.</t>
  </si>
  <si>
    <t>Személyi juttatások</t>
  </si>
  <si>
    <t>Dologi kiadások</t>
  </si>
  <si>
    <t>Egyéb működéi célú kiadások</t>
  </si>
  <si>
    <t>Munkaadót terhelő járulékok és SZHA</t>
  </si>
  <si>
    <t>Intézmé-nyi beruhá-zások</t>
  </si>
  <si>
    <t>Társadalom, szocpol.-i és egyéb juttatások</t>
  </si>
  <si>
    <t>Támoga-tás értékű kiadás</t>
  </si>
  <si>
    <t>Pénz-eszköz átadás</t>
  </si>
  <si>
    <t>Működési célú kölcsön nyújtás</t>
  </si>
  <si>
    <t>Felhalm.-i célú kölcsön nyújtás</t>
  </si>
  <si>
    <t>saját bevételeinek és az adósságot keletkeztető ügyleteiből eredő fizetési kötelezettségének bemutatása</t>
  </si>
  <si>
    <t>Kötcse Község Önkormányzatának</t>
  </si>
  <si>
    <t xml:space="preserve">          - fejezeti kezelésű előirányzattól</t>
  </si>
  <si>
    <t>Család, növédelmi eü.gondozás</t>
  </si>
  <si>
    <t>Kötcse Községi Önkormányzat</t>
  </si>
  <si>
    <t>6. számú melléklet</t>
  </si>
  <si>
    <t>7. számú melléklet</t>
  </si>
  <si>
    <t>2019. évben</t>
  </si>
  <si>
    <t xml:space="preserve">Egyéb felhalmozási kiadás </t>
  </si>
  <si>
    <t>Kötelező feladatok</t>
  </si>
  <si>
    <t>Önként vállalt feladatok</t>
  </si>
  <si>
    <t>1. Működési célú támogatás államháztartáson belülről</t>
  </si>
  <si>
    <t>Visszatérítendő támogatások, kölcsönök megtérülése áh.-on belülről</t>
  </si>
  <si>
    <t>Garancia- és kezességvállalásból származó megtérülés áh.-on belülről</t>
  </si>
  <si>
    <t>Előző évi költségvetési kiegészítések, visszatérülések</t>
  </si>
  <si>
    <t>Önkormányzat működési célú költségvetési támogatása</t>
  </si>
  <si>
    <t>2. Közhatalmi bevétel</t>
  </si>
  <si>
    <t>Hozzájárulások</t>
  </si>
  <si>
    <t>3. Intézményi működési bevétel</t>
  </si>
  <si>
    <t>Áru- és készletértékesítés</t>
  </si>
  <si>
    <t>Intézményi ellátási díjak</t>
  </si>
  <si>
    <t>4. Működési célú átvett pénzeszköz</t>
  </si>
  <si>
    <t>Pénzeszközátvétel államháztartáson kívülről</t>
  </si>
  <si>
    <t>Visszatérítendő támogatások, kölcsönök visszatérülése áh.-on kívülről</t>
  </si>
  <si>
    <t>Garancia- és kezességvállalásból származó megtérülés áh.-on kívülről</t>
  </si>
  <si>
    <t>2. Felhalmozási célú támogatás államháztartáson belülről</t>
  </si>
  <si>
    <t>Önkormányzat felhalmozási célú költségvetési támogatása</t>
  </si>
  <si>
    <t>KÖLTSÉGVETÉSI BEVÉTELEK ÖSSZESEN (I.+II.):</t>
  </si>
  <si>
    <t>III. Előző évi előirányzat-maradvány, pénzmaradvány, valamint a vállalkozási maradvány alaptevékenység ellátására történő</t>
  </si>
  <si>
    <t>IV. Finanszírozási célú pénzügyi műveletek bevételei</t>
  </si>
  <si>
    <t>Hitel-, kölcsönfelvétel államháztartáson kívülről</t>
  </si>
  <si>
    <t>Belföldi értékpapírok bevételei</t>
  </si>
  <si>
    <t>Államháztartáson belüli megelőlegezések beérkezése</t>
  </si>
  <si>
    <t>Irányító szervi támogatás</t>
  </si>
  <si>
    <t>Külföldi finanszírozás bevételei</t>
  </si>
  <si>
    <t>V. Aktív pénzügyi műveletek</t>
  </si>
  <si>
    <t>BEVÉTELEK MINDÖSSZESEN (I.+II.+III.+IV.+V.):</t>
  </si>
  <si>
    <t>kötelező, önként vállalt és államigazgatási fel.-ok szerint</t>
  </si>
  <si>
    <t>Állam-igazgatási feladatok</t>
  </si>
  <si>
    <t>Száma</t>
  </si>
  <si>
    <t>Megnevezése</t>
  </si>
  <si>
    <t>Család- és nővédelmi egészségügyi gondozás</t>
  </si>
  <si>
    <t>MINDÖSSZESEN</t>
  </si>
  <si>
    <t xml:space="preserve">          - központi költségvetési szervtől</t>
  </si>
  <si>
    <t xml:space="preserve">          - kulturális feladatok támogatása</t>
  </si>
  <si>
    <t xml:space="preserve">          - egyes köznevelési feladatainak támogatás</t>
  </si>
  <si>
    <t xml:space="preserve">          - helyi önkormányzatok működésének általános támogatása</t>
  </si>
  <si>
    <t xml:space="preserve">          - szociális gyerekjóléti és gyermekétkezetetési feladatainak támogatása</t>
  </si>
  <si>
    <t xml:space="preserve">          - működési célú központosított előirányzatok</t>
  </si>
  <si>
    <t xml:space="preserve">          - helyi önkormányzatok kiegészítő támogatásai</t>
  </si>
  <si>
    <t>Továbbszámlázott szolgáltatások</t>
  </si>
  <si>
    <t>Egyéb sajátos bevételek</t>
  </si>
  <si>
    <t xml:space="preserve">Alkalmazottak térítése                                                          </t>
  </si>
  <si>
    <t>Kötbér, egyéb kártérítés, visszatérülések</t>
  </si>
  <si>
    <t xml:space="preserve">Működési célú hozam- és kamatbevétel                            </t>
  </si>
  <si>
    <t>Átengedett központi adók</t>
  </si>
  <si>
    <t xml:space="preserve">Bírságok, díjak, pótlékok, </t>
  </si>
  <si>
    <t>Családsegítés</t>
  </si>
  <si>
    <t>Jelzőrendszeres házi segítségnyújtás</t>
  </si>
  <si>
    <t xml:space="preserve">Jelzőrendszeres házi segítségnyújtás                                                              </t>
  </si>
  <si>
    <t xml:space="preserve">Családsegítés                                                                                                        </t>
  </si>
  <si>
    <t>bevételi előirányzatai</t>
  </si>
  <si>
    <t xml:space="preserve"> kiadási előirányzatai</t>
  </si>
  <si>
    <t>2020. évben</t>
  </si>
  <si>
    <t>Jelzőrendszeres házi segítségnyújtás díja TKT-nak</t>
  </si>
  <si>
    <t>Nagycsepely Község Önkormányzatának</t>
  </si>
  <si>
    <t xml:space="preserve">Nagycsepely Község Önkormányzatának </t>
  </si>
  <si>
    <t xml:space="preserve"> bevételi előirányzatai </t>
  </si>
  <si>
    <t>013350</t>
  </si>
  <si>
    <t>011130</t>
  </si>
  <si>
    <t>066020</t>
  </si>
  <si>
    <t>Gyermekvédelmi pénzbeli és természetbeni ellátások</t>
  </si>
  <si>
    <t>Hosszabb időtartamú közfoglalkoztatás</t>
  </si>
  <si>
    <t>041233</t>
  </si>
  <si>
    <t>082092</t>
  </si>
  <si>
    <t>013320</t>
  </si>
  <si>
    <t>Kormányzati funkciók</t>
  </si>
  <si>
    <t xml:space="preserve"> kiadási előirányzatai </t>
  </si>
  <si>
    <t>045160</t>
  </si>
  <si>
    <t>Önkormányzati vagyonnal való gazdálkodással kapcsolatos</t>
  </si>
  <si>
    <t>066010</t>
  </si>
  <si>
    <t>Önkormányzatok és önkormányzati hivatalok jogalkotó és ált. igazgatási tev.</t>
  </si>
  <si>
    <t>064010</t>
  </si>
  <si>
    <t>072112</t>
  </si>
  <si>
    <t>072311</t>
  </si>
  <si>
    <t>072420</t>
  </si>
  <si>
    <t>072450</t>
  </si>
  <si>
    <t>074031</t>
  </si>
  <si>
    <t>Munkanélküli aktív korúak ellátása</t>
  </si>
  <si>
    <t>Lakásfenntartással, lakhatással összefüggő ellátások</t>
  </si>
  <si>
    <t>Egyéb szociális pénzbeli ellátások, támogatások</t>
  </si>
  <si>
    <t>Egyéb szociális pénzbeli ellátások, támogatások (átmeneti segély)</t>
  </si>
  <si>
    <t>Elhunyt személyek hátramaradottainak pénzbeli ellátása (temetési segély)</t>
  </si>
  <si>
    <t>Betegséggel kapcsolatos pénzbeli ellátások, támogatások</t>
  </si>
  <si>
    <t>Közművelődés- hagyományos közösségi kulturális értékek gondozása</t>
  </si>
  <si>
    <t>091140</t>
  </si>
  <si>
    <t>Gyermekvédelmi pénzbeli és természetbeni ellátások (rendkívüli gyermekvéd.tám.)</t>
  </si>
  <si>
    <t>082044</t>
  </si>
  <si>
    <t>082091</t>
  </si>
  <si>
    <t>Közmvelődés - közösségi és társadalmi részvétel fejlesztése</t>
  </si>
  <si>
    <t>018010</t>
  </si>
  <si>
    <t>Önkormányzatok elszámolásai a központi költségvetéssel</t>
  </si>
  <si>
    <t xml:space="preserve">Önkormányzati vagyonnal való gazdálkodással kapcsolatos </t>
  </si>
  <si>
    <t>Önk.és önk-i hivatalok jogalkotó és ált.ig.tev.</t>
  </si>
  <si>
    <t>Önk-i vagyonnal való gazdálkodással kapcsolatos</t>
  </si>
  <si>
    <t>Elhunyt személyek hátramaradottainak pénzbeli ell.</t>
  </si>
  <si>
    <t>Betegséggel kapcs.pénzbeli ell., tám.</t>
  </si>
  <si>
    <t>Gyerekvédelmi pénzbeli és természetbeli ell.</t>
  </si>
  <si>
    <t>Lakásfenntartássa, lakhatással kapcsolatos ell.</t>
  </si>
  <si>
    <t>Közművelődés - közösségi és társadalmi részvétel fejl.</t>
  </si>
  <si>
    <t>Nagycsepely Község Önkormányzata</t>
  </si>
  <si>
    <t>Nagycsepely Községi Önkormányzat</t>
  </si>
  <si>
    <t>2021. évben</t>
  </si>
  <si>
    <t>2022-2031. években</t>
  </si>
  <si>
    <t xml:space="preserve"> 2015. évi közfoglalkoztatotti létszám-előirányzata</t>
  </si>
  <si>
    <t>2015.évi előirányzat-felhasználási ütemterv</t>
  </si>
  <si>
    <t xml:space="preserve">          - Elszámolásból származó bevétel</t>
  </si>
  <si>
    <t xml:space="preserve">          - Elkülönített állami pénzalapoktól</t>
  </si>
  <si>
    <t>Értékesítési és forgalmi adók</t>
  </si>
  <si>
    <t>Termékek és szolgáltatások adói</t>
  </si>
  <si>
    <t>Igazgatási szolgáltatási díj</t>
  </si>
  <si>
    <t>Adó- vám és jövedéki igazgatás</t>
  </si>
  <si>
    <t>felhalmozási kiadása előirányzatai célonként</t>
  </si>
  <si>
    <t>felhalmozási cél megnevezése</t>
  </si>
  <si>
    <t>Vagyoni értékű jog vásárlás</t>
  </si>
  <si>
    <t>Kisértékű tátrgyi eszköz vásárlás</t>
  </si>
  <si>
    <t>Működési célú támogatás áh-n belülről</t>
  </si>
  <si>
    <t>Elhunyt személyek hátramaradottainak pénzbeli ellátása</t>
  </si>
  <si>
    <t>Finanszírozási kiadások</t>
  </si>
  <si>
    <t>900020</t>
  </si>
  <si>
    <t>018030</t>
  </si>
  <si>
    <t>Támogatási célú finanszírozási műveletek</t>
  </si>
  <si>
    <t>Közművelődés - közösségi és társadalmi részvétel fejlesztése</t>
  </si>
  <si>
    <t>Önkormányzatok elszámolásai a központi ktgv-sel</t>
  </si>
  <si>
    <t>Foglalkoztatást elősegítő támogatás</t>
  </si>
  <si>
    <t>Részesedés vásárlás</t>
  </si>
  <si>
    <t xml:space="preserve">   - Működési tartalék</t>
  </si>
  <si>
    <t xml:space="preserve">   - Felhalmozási tartalék</t>
  </si>
  <si>
    <t>Működési   célú támogatás államháztartáson belülről</t>
  </si>
  <si>
    <t>Közhatalmi bevételek</t>
  </si>
  <si>
    <t>Intézmény működési bevételei</t>
  </si>
  <si>
    <t>1.1. számú melléklet</t>
  </si>
  <si>
    <t>1.2. számú melléklet</t>
  </si>
  <si>
    <t>2.1. számú melléklet</t>
  </si>
  <si>
    <t>2.2. számú melléklet</t>
  </si>
  <si>
    <t>3. számú melléklet</t>
  </si>
  <si>
    <t>4. számú melléklet</t>
  </si>
  <si>
    <t>5. számú melléklet</t>
  </si>
  <si>
    <t xml:space="preserve">8. számú melléklet </t>
  </si>
  <si>
    <t xml:space="preserve">9. számú melléklet </t>
  </si>
  <si>
    <t>az 3/2016. (V.30.) számú rendelethez</t>
  </si>
  <si>
    <t>az  3/2016. (V.30.) számú rendelethez</t>
  </si>
  <si>
    <t xml:space="preserve">az  3/2016. (V.30.) számú rendelethez </t>
  </si>
  <si>
    <t xml:space="preserve">     az  3/2016. (V.30.) számú rendelethez           </t>
  </si>
</sst>
</file>

<file path=xl/styles.xml><?xml version="1.0" encoding="utf-8"?>
<styleSheet xmlns="http://schemas.openxmlformats.org/spreadsheetml/2006/main">
  <fonts count="33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4" fillId="0" borderId="0"/>
    <xf numFmtId="0" fontId="6" fillId="0" borderId="0"/>
    <xf numFmtId="0" fontId="4" fillId="0" borderId="0" applyNumberFormat="0" applyFill="0" applyBorder="0" applyAlignment="0" applyProtection="0"/>
  </cellStyleXfs>
  <cellXfs count="38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3" fillId="0" borderId="1" xfId="0" applyFont="1" applyBorder="1"/>
    <xf numFmtId="0" fontId="3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5" xfId="0" applyBorder="1"/>
    <xf numFmtId="0" fontId="3" fillId="0" borderId="6" xfId="0" applyFont="1" applyBorder="1"/>
    <xf numFmtId="0" fontId="4" fillId="0" borderId="0" xfId="0" applyFont="1" applyBorder="1"/>
    <xf numFmtId="0" fontId="0" fillId="0" borderId="8" xfId="0" applyBorder="1"/>
    <xf numFmtId="0" fontId="0" fillId="0" borderId="9" xfId="0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10" xfId="0" applyFont="1" applyBorder="1"/>
    <xf numFmtId="0" fontId="0" fillId="0" borderId="10" xfId="0" applyBorder="1"/>
    <xf numFmtId="0" fontId="3" fillId="0" borderId="10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3" fillId="0" borderId="3" xfId="0" applyFont="1" applyBorder="1"/>
    <xf numFmtId="0" fontId="3" fillId="0" borderId="2" xfId="0" applyFont="1" applyBorder="1"/>
    <xf numFmtId="0" fontId="3" fillId="0" borderId="11" xfId="0" applyFont="1" applyBorder="1"/>
    <xf numFmtId="0" fontId="0" fillId="0" borderId="11" xfId="0" applyBorder="1"/>
    <xf numFmtId="0" fontId="4" fillId="0" borderId="11" xfId="0" applyFont="1" applyBorder="1"/>
    <xf numFmtId="0" fontId="4" fillId="0" borderId="1" xfId="0" applyFont="1" applyBorder="1"/>
    <xf numFmtId="0" fontId="0" fillId="0" borderId="11" xfId="0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0" xfId="0" applyFont="1" applyAlignment="1"/>
    <xf numFmtId="0" fontId="0" fillId="0" borderId="12" xfId="0" applyBorder="1"/>
    <xf numFmtId="0" fontId="0" fillId="0" borderId="13" xfId="0" applyBorder="1"/>
    <xf numFmtId="0" fontId="4" fillId="0" borderId="2" xfId="0" applyFont="1" applyBorder="1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10" xfId="0" applyBorder="1" applyAlignme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0" fillId="0" borderId="10" xfId="0" applyNumberFormat="1" applyBorder="1"/>
    <xf numFmtId="0" fontId="2" fillId="0" borderId="10" xfId="0" applyFont="1" applyFill="1" applyBorder="1" applyAlignment="1">
      <alignment horizontal="left" wrapText="1"/>
    </xf>
    <xf numFmtId="0" fontId="2" fillId="0" borderId="10" xfId="0" applyFont="1" applyBorder="1" applyAlignment="1">
      <alignment horizontal="left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wrapText="1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/>
    <xf numFmtId="0" fontId="0" fillId="0" borderId="11" xfId="0" applyBorder="1" applyAlignment="1">
      <alignment wrapText="1"/>
    </xf>
    <xf numFmtId="0" fontId="3" fillId="0" borderId="0" xfId="3" applyNumberFormat="1" applyFont="1" applyFill="1" applyBorder="1" applyAlignment="1" applyProtection="1">
      <alignment horizontal="left"/>
    </xf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right"/>
    </xf>
    <xf numFmtId="3" fontId="0" fillId="0" borderId="0" xfId="0" applyNumberFormat="1" applyBorder="1"/>
    <xf numFmtId="0" fontId="16" fillId="0" borderId="0" xfId="1" applyFont="1" applyFill="1" applyBorder="1" applyAlignment="1">
      <alignment horizontal="center" vertical="center" wrapText="1"/>
    </xf>
    <xf numFmtId="3" fontId="18" fillId="0" borderId="0" xfId="1" applyNumberFormat="1" applyFont="1" applyFill="1" applyBorder="1"/>
    <xf numFmtId="3" fontId="20" fillId="0" borderId="0" xfId="1" applyNumberFormat="1" applyFont="1" applyFill="1" applyBorder="1"/>
    <xf numFmtId="3" fontId="8" fillId="0" borderId="0" xfId="1" applyNumberFormat="1" applyFont="1" applyFill="1" applyBorder="1"/>
    <xf numFmtId="3" fontId="10" fillId="0" borderId="0" xfId="1" applyNumberFormat="1" applyFont="1" applyFill="1" applyBorder="1"/>
    <xf numFmtId="3" fontId="21" fillId="0" borderId="0" xfId="1" applyNumberFormat="1" applyFont="1" applyBorder="1"/>
    <xf numFmtId="3" fontId="23" fillId="0" borderId="0" xfId="1" applyNumberFormat="1" applyFont="1" applyFill="1" applyBorder="1"/>
    <xf numFmtId="3" fontId="25" fillId="0" borderId="0" xfId="1" applyNumberFormat="1" applyFont="1" applyFill="1" applyBorder="1"/>
    <xf numFmtId="3" fontId="26" fillId="0" borderId="0" xfId="1" applyNumberFormat="1" applyFont="1" applyBorder="1"/>
    <xf numFmtId="3" fontId="24" fillId="0" borderId="0" xfId="1" applyNumberFormat="1" applyFont="1" applyBorder="1"/>
    <xf numFmtId="0" fontId="27" fillId="0" borderId="0" xfId="1" applyFont="1" applyBorder="1"/>
    <xf numFmtId="3" fontId="27" fillId="0" borderId="0" xfId="1" applyNumberFormat="1" applyFont="1" applyBorder="1"/>
    <xf numFmtId="0" fontId="4" fillId="0" borderId="0" xfId="2" applyFont="1" applyFill="1" applyBorder="1" applyAlignment="1"/>
    <xf numFmtId="0" fontId="4" fillId="0" borderId="4" xfId="0" applyFont="1" applyBorder="1"/>
    <xf numFmtId="0" fontId="4" fillId="0" borderId="8" xfId="0" applyFont="1" applyBorder="1"/>
    <xf numFmtId="0" fontId="0" fillId="0" borderId="6" xfId="0" applyBorder="1"/>
    <xf numFmtId="0" fontId="13" fillId="0" borderId="0" xfId="1" applyFont="1" applyBorder="1" applyAlignment="1">
      <alignment wrapText="1"/>
    </xf>
    <xf numFmtId="0" fontId="15" fillId="0" borderId="10" xfId="1" applyFont="1" applyFill="1" applyBorder="1" applyAlignment="1">
      <alignment horizontal="center" vertical="center"/>
    </xf>
    <xf numFmtId="0" fontId="8" fillId="0" borderId="10" xfId="1" applyFont="1" applyFill="1" applyBorder="1"/>
    <xf numFmtId="0" fontId="19" fillId="0" borderId="10" xfId="1" applyFont="1" applyBorder="1"/>
    <xf numFmtId="0" fontId="15" fillId="0" borderId="10" xfId="1" applyFont="1" applyBorder="1"/>
    <xf numFmtId="0" fontId="9" fillId="0" borderId="10" xfId="2" applyFont="1" applyFill="1" applyBorder="1" applyAlignment="1"/>
    <xf numFmtId="0" fontId="9" fillId="0" borderId="10" xfId="2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8" fillId="0" borderId="1" xfId="1" applyFont="1" applyFill="1" applyBorder="1"/>
    <xf numFmtId="3" fontId="18" fillId="0" borderId="2" xfId="1" applyNumberFormat="1" applyFont="1" applyFill="1" applyBorder="1"/>
    <xf numFmtId="0" fontId="19" fillId="0" borderId="1" xfId="1" applyFont="1" applyBorder="1"/>
    <xf numFmtId="3" fontId="19" fillId="0" borderId="2" xfId="1" applyNumberFormat="1" applyFont="1" applyBorder="1"/>
    <xf numFmtId="0" fontId="15" fillId="0" borderId="1" xfId="1" applyFont="1" applyBorder="1"/>
    <xf numFmtId="3" fontId="15" fillId="0" borderId="2" xfId="1" applyNumberFormat="1" applyFont="1" applyBorder="1"/>
    <xf numFmtId="0" fontId="9" fillId="0" borderId="1" xfId="2" applyFont="1" applyFill="1" applyBorder="1" applyAlignment="1"/>
    <xf numFmtId="3" fontId="21" fillId="0" borderId="2" xfId="1" applyNumberFormat="1" applyFont="1" applyBorder="1"/>
    <xf numFmtId="0" fontId="8" fillId="0" borderId="1" xfId="1" applyFont="1" applyFill="1" applyBorder="1"/>
    <xf numFmtId="3" fontId="8" fillId="0" borderId="2" xfId="1" applyNumberFormat="1" applyFont="1" applyFill="1" applyBorder="1"/>
    <xf numFmtId="0" fontId="7" fillId="0" borderId="2" xfId="0" applyFont="1" applyBorder="1"/>
    <xf numFmtId="0" fontId="28" fillId="0" borderId="2" xfId="0" applyFont="1" applyBorder="1"/>
    <xf numFmtId="0" fontId="8" fillId="0" borderId="1" xfId="1" applyFont="1" applyFill="1" applyBorder="1" applyAlignment="1">
      <alignment vertical="top"/>
    </xf>
    <xf numFmtId="0" fontId="8" fillId="0" borderId="10" xfId="1" applyFont="1" applyFill="1" applyBorder="1" applyAlignment="1">
      <alignment wrapText="1"/>
    </xf>
    <xf numFmtId="0" fontId="26" fillId="0" borderId="1" xfId="1" applyFont="1" applyBorder="1"/>
    <xf numFmtId="0" fontId="18" fillId="0" borderId="3" xfId="1" applyFont="1" applyFill="1" applyBorder="1"/>
    <xf numFmtId="3" fontId="18" fillId="0" borderId="4" xfId="1" applyNumberFormat="1" applyFont="1" applyFill="1" applyBorder="1"/>
    <xf numFmtId="0" fontId="26" fillId="0" borderId="6" xfId="1" applyFont="1" applyBorder="1"/>
    <xf numFmtId="0" fontId="10" fillId="0" borderId="6" xfId="2" applyFont="1" applyFill="1" applyBorder="1" applyAlignment="1"/>
    <xf numFmtId="0" fontId="10" fillId="0" borderId="7" xfId="2" applyFont="1" applyFill="1" applyBorder="1" applyAlignment="1"/>
    <xf numFmtId="3" fontId="24" fillId="0" borderId="8" xfId="1" applyNumberFormat="1" applyFont="1" applyBorder="1"/>
    <xf numFmtId="0" fontId="10" fillId="0" borderId="14" xfId="2" applyFont="1" applyFill="1" applyBorder="1" applyAlignment="1"/>
    <xf numFmtId="0" fontId="15" fillId="0" borderId="15" xfId="1" applyFont="1" applyBorder="1"/>
    <xf numFmtId="0" fontId="24" fillId="0" borderId="15" xfId="1" applyFont="1" applyBorder="1"/>
    <xf numFmtId="0" fontId="24" fillId="0" borderId="14" xfId="1" applyFont="1" applyBorder="1"/>
    <xf numFmtId="0" fontId="8" fillId="0" borderId="12" xfId="1" applyFont="1" applyFill="1" applyBorder="1"/>
    <xf numFmtId="0" fontId="9" fillId="0" borderId="1" xfId="2" applyFont="1" applyFill="1" applyBorder="1" applyAlignment="1">
      <alignment horizontal="left"/>
    </xf>
    <xf numFmtId="0" fontId="10" fillId="0" borderId="10" xfId="0" applyFont="1" applyBorder="1"/>
    <xf numFmtId="0" fontId="3" fillId="0" borderId="0" xfId="0" applyFont="1" applyBorder="1" applyAlignment="1">
      <alignment horizontal="center"/>
    </xf>
    <xf numFmtId="3" fontId="3" fillId="0" borderId="10" xfId="0" applyNumberFormat="1" applyFont="1" applyBorder="1"/>
    <xf numFmtId="3" fontId="4" fillId="0" borderId="10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1" fontId="0" fillId="0" borderId="10" xfId="0" applyNumberFormat="1" applyBorder="1"/>
    <xf numFmtId="1" fontId="3" fillId="0" borderId="10" xfId="0" applyNumberFormat="1" applyFont="1" applyBorder="1"/>
    <xf numFmtId="1" fontId="3" fillId="0" borderId="10" xfId="0" applyNumberFormat="1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/>
    <xf numFmtId="3" fontId="3" fillId="0" borderId="10" xfId="0" applyNumberFormat="1" applyFont="1" applyBorder="1" applyAlignment="1">
      <alignment horizontal="right"/>
    </xf>
    <xf numFmtId="0" fontId="0" fillId="0" borderId="11" xfId="0" applyBorder="1" applyAlignment="1">
      <alignment vertical="center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3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vertical="center"/>
    </xf>
    <xf numFmtId="3" fontId="4" fillId="0" borderId="10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3" fontId="0" fillId="0" borderId="0" xfId="0" applyNumberFormat="1"/>
    <xf numFmtId="0" fontId="3" fillId="0" borderId="10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18" fillId="0" borderId="10" xfId="1" applyNumberFormat="1" applyFont="1" applyFill="1" applyBorder="1"/>
    <xf numFmtId="3" fontId="15" fillId="0" borderId="10" xfId="1" applyNumberFormat="1" applyFont="1" applyBorder="1"/>
    <xf numFmtId="3" fontId="9" fillId="0" borderId="10" xfId="2" applyNumberFormat="1" applyFont="1" applyFill="1" applyBorder="1" applyAlignment="1"/>
    <xf numFmtId="3" fontId="9" fillId="0" borderId="10" xfId="2" applyNumberFormat="1" applyFont="1" applyFill="1" applyBorder="1" applyAlignment="1">
      <alignment horizontal="right"/>
    </xf>
    <xf numFmtId="3" fontId="10" fillId="0" borderId="14" xfId="2" applyNumberFormat="1" applyFont="1" applyFill="1" applyBorder="1" applyAlignment="1"/>
    <xf numFmtId="3" fontId="15" fillId="0" borderId="15" xfId="1" applyNumberFormat="1" applyFont="1" applyBorder="1"/>
    <xf numFmtId="3" fontId="24" fillId="0" borderId="15" xfId="1" applyNumberFormat="1" applyFont="1" applyBorder="1"/>
    <xf numFmtId="3" fontId="24" fillId="0" borderId="14" xfId="1" applyNumberFormat="1" applyFont="1" applyBorder="1"/>
    <xf numFmtId="3" fontId="8" fillId="0" borderId="12" xfId="1" applyNumberFormat="1" applyFont="1" applyFill="1" applyBorder="1"/>
    <xf numFmtId="3" fontId="26" fillId="0" borderId="10" xfId="1" applyNumberFormat="1" applyFont="1" applyBorder="1"/>
    <xf numFmtId="3" fontId="8" fillId="0" borderId="10" xfId="1" applyNumberFormat="1" applyFont="1" applyFill="1" applyBorder="1"/>
    <xf numFmtId="3" fontId="8" fillId="0" borderId="10" xfId="0" applyNumberFormat="1" applyFont="1" applyBorder="1"/>
    <xf numFmtId="3" fontId="9" fillId="0" borderId="10" xfId="0" applyNumberFormat="1" applyFont="1" applyBorder="1"/>
    <xf numFmtId="3" fontId="9" fillId="0" borderId="12" xfId="0" applyNumberFormat="1" applyFont="1" applyBorder="1"/>
    <xf numFmtId="3" fontId="9" fillId="0" borderId="15" xfId="0" applyNumberFormat="1" applyFont="1" applyBorder="1"/>
    <xf numFmtId="3" fontId="9" fillId="0" borderId="14" xfId="0" applyNumberFormat="1" applyFont="1" applyBorder="1"/>
    <xf numFmtId="3" fontId="8" fillId="0" borderId="10" xfId="1" applyNumberFormat="1" applyFont="1" applyFill="1" applyBorder="1" applyAlignment="1">
      <alignment vertical="center" wrapText="1"/>
    </xf>
    <xf numFmtId="3" fontId="8" fillId="0" borderId="10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0" fontId="0" fillId="0" borderId="11" xfId="0" applyBorder="1" applyAlignment="1">
      <alignment horizontal="left" wrapText="1"/>
    </xf>
    <xf numFmtId="0" fontId="0" fillId="0" borderId="1" xfId="0" applyFill="1" applyBorder="1" applyAlignment="1"/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/>
    </xf>
    <xf numFmtId="3" fontId="0" fillId="0" borderId="0" xfId="0" applyNumberForma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3" fillId="0" borderId="0" xfId="0" applyNumberFormat="1" applyFont="1" applyBorder="1"/>
    <xf numFmtId="3" fontId="4" fillId="0" borderId="0" xfId="0" applyNumberFormat="1" applyFont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Border="1" applyAlignment="1">
      <alignment horizontal="right" vertical="center"/>
    </xf>
    <xf numFmtId="0" fontId="4" fillId="0" borderId="10" xfId="0" quotePrefix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wrapText="1"/>
    </xf>
    <xf numFmtId="3" fontId="4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/>
    <xf numFmtId="0" fontId="0" fillId="0" borderId="12" xfId="0" applyBorder="1" applyAlignment="1">
      <alignment horizontal="center" vertical="center"/>
    </xf>
    <xf numFmtId="3" fontId="12" fillId="0" borderId="10" xfId="0" applyNumberFormat="1" applyFont="1" applyBorder="1"/>
    <xf numFmtId="0" fontId="3" fillId="0" borderId="12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6" xfId="0" applyFont="1" applyBorder="1"/>
    <xf numFmtId="0" fontId="4" fillId="0" borderId="15" xfId="0" applyFont="1" applyBorder="1"/>
    <xf numFmtId="0" fontId="4" fillId="0" borderId="12" xfId="0" applyFont="1" applyBorder="1"/>
    <xf numFmtId="0" fontId="0" fillId="0" borderId="0" xfId="0" applyBorder="1" applyAlignment="1">
      <alignment horizontal="center" vertical="center"/>
    </xf>
    <xf numFmtId="3" fontId="3" fillId="0" borderId="0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wrapText="1"/>
    </xf>
    <xf numFmtId="0" fontId="22" fillId="0" borderId="10" xfId="2" applyFont="1" applyFill="1" applyBorder="1" applyAlignment="1"/>
    <xf numFmtId="3" fontId="22" fillId="0" borderId="10" xfId="2" applyNumberFormat="1" applyFont="1" applyFill="1" applyBorder="1" applyAlignment="1"/>
    <xf numFmtId="0" fontId="24" fillId="0" borderId="10" xfId="1" applyFont="1" applyBorder="1"/>
    <xf numFmtId="3" fontId="24" fillId="0" borderId="10" xfId="1" applyNumberFormat="1" applyFont="1" applyBorder="1"/>
    <xf numFmtId="0" fontId="18" fillId="0" borderId="10" xfId="1" applyFont="1" applyFill="1" applyBorder="1"/>
    <xf numFmtId="0" fontId="30" fillId="0" borderId="10" xfId="1" applyFont="1" applyBorder="1"/>
    <xf numFmtId="0" fontId="29" fillId="0" borderId="10" xfId="1" applyFont="1" applyFill="1" applyBorder="1"/>
    <xf numFmtId="0" fontId="31" fillId="0" borderId="10" xfId="1" applyFont="1" applyBorder="1"/>
    <xf numFmtId="3" fontId="32" fillId="0" borderId="10" xfId="1" applyNumberFormat="1" applyFont="1" applyBorder="1"/>
    <xf numFmtId="3" fontId="31" fillId="0" borderId="10" xfId="1" applyNumberFormat="1" applyFont="1" applyBorder="1"/>
    <xf numFmtId="3" fontId="29" fillId="0" borderId="10" xfId="1" applyNumberFormat="1" applyFont="1" applyFill="1" applyBorder="1"/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left" vertical="center"/>
    </xf>
    <xf numFmtId="3" fontId="0" fillId="0" borderId="0" xfId="0" applyNumberFormat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0" fillId="0" borderId="5" xfId="0" applyBorder="1" applyAlignment="1">
      <alignment wrapText="1"/>
    </xf>
    <xf numFmtId="3" fontId="0" fillId="0" borderId="12" xfId="0" applyNumberFormat="1" applyBorder="1" applyAlignment="1">
      <alignment vertical="center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0" fontId="0" fillId="0" borderId="9" xfId="0" applyBorder="1" applyAlignment="1"/>
    <xf numFmtId="0" fontId="0" fillId="0" borderId="5" xfId="0" applyBorder="1" applyAlignment="1"/>
    <xf numFmtId="0" fontId="12" fillId="0" borderId="5" xfId="0" applyFont="1" applyBorder="1" applyAlignment="1"/>
    <xf numFmtId="0" fontId="12" fillId="0" borderId="4" xfId="0" applyFont="1" applyBorder="1" applyAlignment="1"/>
    <xf numFmtId="0" fontId="12" fillId="0" borderId="0" xfId="0" applyFont="1" applyBorder="1" applyAlignment="1"/>
    <xf numFmtId="0" fontId="0" fillId="0" borderId="13" xfId="0" applyBorder="1" applyAlignment="1"/>
    <xf numFmtId="0" fontId="0" fillId="0" borderId="5" xfId="0" applyFill="1" applyBorder="1" applyAlignment="1"/>
    <xf numFmtId="0" fontId="0" fillId="0" borderId="13" xfId="0" applyFill="1" applyBorder="1" applyAlignment="1"/>
    <xf numFmtId="0" fontId="4" fillId="0" borderId="1" xfId="0" applyFont="1" applyBorder="1" applyAlignment="1"/>
    <xf numFmtId="0" fontId="0" fillId="0" borderId="4" xfId="0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3" fontId="11" fillId="0" borderId="10" xfId="0" applyNumberFormat="1" applyFont="1" applyBorder="1"/>
    <xf numFmtId="3" fontId="11" fillId="0" borderId="10" xfId="0" applyNumberFormat="1" applyFont="1" applyBorder="1" applyAlignment="1">
      <alignment horizontal="right" vertical="center"/>
    </xf>
    <xf numFmtId="3" fontId="11" fillId="0" borderId="10" xfId="0" applyNumberFormat="1" applyFont="1" applyBorder="1" applyAlignment="1">
      <alignment vertical="center"/>
    </xf>
    <xf numFmtId="3" fontId="12" fillId="0" borderId="10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4" fillId="0" borderId="10" xfId="0" quotePrefix="1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1" xfId="0" quotePrefix="1" applyBorder="1" applyAlignment="1">
      <alignment vertical="center"/>
    </xf>
    <xf numFmtId="0" fontId="0" fillId="0" borderId="3" xfId="0" quotePrefix="1" applyBorder="1" applyAlignment="1">
      <alignment vertical="center"/>
    </xf>
    <xf numFmtId="0" fontId="0" fillId="0" borderId="1" xfId="0" quotePrefix="1" applyBorder="1" applyAlignment="1">
      <alignment horizontal="center"/>
    </xf>
    <xf numFmtId="0" fontId="4" fillId="0" borderId="1" xfId="0" applyFont="1" applyBorder="1" applyAlignment="1"/>
    <xf numFmtId="0" fontId="4" fillId="0" borderId="10" xfId="0" applyFont="1" applyBorder="1" applyAlignment="1">
      <alignment horizontal="center"/>
    </xf>
    <xf numFmtId="3" fontId="0" fillId="0" borderId="0" xfId="0" applyNumberFormat="1" applyFill="1" applyBorder="1"/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horizontal="right" vertical="center"/>
    </xf>
    <xf numFmtId="3" fontId="1" fillId="0" borderId="10" xfId="0" applyNumberFormat="1" applyFont="1" applyBorder="1"/>
    <xf numFmtId="0" fontId="3" fillId="0" borderId="0" xfId="0" applyFont="1" applyAlignment="1">
      <alignment horizontal="center"/>
    </xf>
    <xf numFmtId="0" fontId="0" fillId="0" borderId="0" xfId="0" applyAlignment="1"/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1" fillId="0" borderId="10" xfId="0" quotePrefix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1" fillId="0" borderId="11" xfId="0" applyFont="1" applyBorder="1" applyAlignment="1">
      <alignment horizontal="left" wrapText="1"/>
    </xf>
    <xf numFmtId="0" fontId="1" fillId="0" borderId="11" xfId="0" applyFont="1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/>
    <xf numFmtId="3" fontId="3" fillId="0" borderId="11" xfId="0" applyNumberFormat="1" applyFont="1" applyBorder="1"/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3" fontId="1" fillId="0" borderId="10" xfId="0" applyNumberFormat="1" applyFont="1" applyBorder="1" applyAlignment="1">
      <alignment vertic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0" xfId="0" applyFont="1" applyAlignment="1"/>
    <xf numFmtId="0" fontId="11" fillId="0" borderId="1" xfId="0" applyFont="1" applyBorder="1" applyAlignment="1"/>
    <xf numFmtId="0" fontId="11" fillId="0" borderId="2" xfId="0" applyFont="1" applyBorder="1" applyAlignment="1"/>
    <xf numFmtId="0" fontId="11" fillId="0" borderId="11" xfId="0" applyFont="1" applyBorder="1" applyAlignment="1"/>
    <xf numFmtId="0" fontId="0" fillId="0" borderId="1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11" xfId="0" applyBorder="1" applyAlignment="1"/>
    <xf numFmtId="0" fontId="4" fillId="0" borderId="10" xfId="0" applyFont="1" applyBorder="1" applyAlignment="1"/>
    <xf numFmtId="0" fontId="12" fillId="0" borderId="10" xfId="0" applyFont="1" applyBorder="1" applyAlignment="1"/>
    <xf numFmtId="0" fontId="0" fillId="0" borderId="10" xfId="0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1" xfId="0" applyBorder="1" applyAlignment="1">
      <alignment horizontal="left"/>
    </xf>
    <xf numFmtId="0" fontId="3" fillId="0" borderId="10" xfId="0" applyFont="1" applyBorder="1" applyAlignment="1"/>
    <xf numFmtId="0" fontId="0" fillId="0" borderId="0" xfId="0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11" xfId="0" applyFont="1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0" xfId="0" applyBorder="1" applyAlignment="1">
      <alignment wrapText="1"/>
    </xf>
    <xf numFmtId="0" fontId="11" fillId="0" borderId="10" xfId="0" applyFont="1" applyBorder="1" applyAlignment="1"/>
    <xf numFmtId="0" fontId="4" fillId="0" borderId="1" xfId="0" applyFont="1" applyBorder="1" applyAlignment="1">
      <alignment wrapText="1"/>
    </xf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1" xfId="0" applyFont="1" applyBorder="1" applyAlignment="1"/>
    <xf numFmtId="0" fontId="3" fillId="0" borderId="10" xfId="0" applyFont="1" applyBorder="1" applyAlignment="1">
      <alignment wrapText="1"/>
    </xf>
    <xf numFmtId="0" fontId="0" fillId="0" borderId="14" xfId="0" applyBorder="1" applyAlignment="1"/>
    <xf numFmtId="0" fontId="0" fillId="0" borderId="10" xfId="0" applyFill="1" applyBorder="1" applyAlignment="1"/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0" fillId="0" borderId="2" xfId="0" applyBorder="1" applyAlignment="1">
      <alignment horizontal="center" vertical="center"/>
    </xf>
    <xf numFmtId="0" fontId="1" fillId="0" borderId="10" xfId="0" applyFont="1" applyBorder="1" applyAlignment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4" fillId="0" borderId="0" xfId="0" quotePrefix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horizontal="right"/>
    </xf>
    <xf numFmtId="0" fontId="3" fillId="0" borderId="0" xfId="0" applyFont="1" applyBorder="1" applyAlignment="1"/>
    <xf numFmtId="0" fontId="3" fillId="0" borderId="12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2" applyFont="1" applyFill="1" applyBorder="1" applyAlignment="1">
      <alignment horizontal="left"/>
    </xf>
    <xf numFmtId="0" fontId="9" fillId="0" borderId="2" xfId="2" applyFont="1" applyFill="1" applyBorder="1" applyAlignment="1">
      <alignment horizontal="left"/>
    </xf>
    <xf numFmtId="0" fontId="9" fillId="0" borderId="11" xfId="2" applyFont="1" applyFill="1" applyBorder="1" applyAlignment="1">
      <alignment horizontal="left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1" applyFont="1" applyBorder="1" applyAlignment="1">
      <alignment horizontal="center" wrapText="1"/>
    </xf>
    <xf numFmtId="0" fontId="13" fillId="0" borderId="2" xfId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3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94"/>
  <sheetViews>
    <sheetView tabSelected="1" view="pageBreakPreview" zoomScale="60" zoomScaleNormal="100" workbookViewId="0">
      <selection activeCell="A4" sqref="A4:L4"/>
    </sheetView>
  </sheetViews>
  <sheetFormatPr defaultRowHeight="12.75"/>
  <cols>
    <col min="1" max="1" width="5.140625" customWidth="1"/>
    <col min="2" max="2" width="5.28515625" customWidth="1"/>
    <col min="8" max="8" width="20.42578125" customWidth="1"/>
    <col min="9" max="11" width="10.5703125" customWidth="1"/>
  </cols>
  <sheetData>
    <row r="1" spans="1:12">
      <c r="L1" s="269" t="s">
        <v>370</v>
      </c>
    </row>
    <row r="3" spans="1:12">
      <c r="A3" s="292" t="s">
        <v>379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</row>
    <row r="4" spans="1:12">
      <c r="A4" s="292" t="s">
        <v>295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</row>
    <row r="5" spans="1:12">
      <c r="A5" s="292" t="s">
        <v>290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</row>
    <row r="7" spans="1:12">
      <c r="A7" s="15"/>
      <c r="B7" s="15"/>
      <c r="C7" s="15"/>
      <c r="D7" s="15"/>
      <c r="E7" s="15"/>
      <c r="F7" s="15"/>
      <c r="G7" s="15"/>
      <c r="H7" s="15"/>
      <c r="K7" s="36" t="s">
        <v>215</v>
      </c>
    </row>
    <row r="8" spans="1:12" ht="25.5">
      <c r="A8" s="294" t="s">
        <v>161</v>
      </c>
      <c r="B8" s="295"/>
      <c r="C8" s="295"/>
      <c r="D8" s="295"/>
      <c r="E8" s="295"/>
      <c r="F8" s="295"/>
      <c r="G8" s="295"/>
      <c r="H8" s="296"/>
      <c r="I8" s="110" t="s">
        <v>209</v>
      </c>
      <c r="J8" s="110" t="s">
        <v>210</v>
      </c>
      <c r="K8" s="111" t="s">
        <v>208</v>
      </c>
      <c r="L8" s="110" t="s">
        <v>211</v>
      </c>
    </row>
    <row r="9" spans="1:12">
      <c r="A9" s="284" t="s">
        <v>116</v>
      </c>
      <c r="B9" s="284"/>
      <c r="C9" s="284"/>
      <c r="D9" s="284"/>
      <c r="E9" s="284"/>
      <c r="F9" s="284"/>
      <c r="G9" s="284"/>
      <c r="H9" s="284"/>
      <c r="I9" s="108">
        <f>I10+I27+I37+I48</f>
        <v>36947</v>
      </c>
      <c r="J9" s="108">
        <f>J10+J27+J37+J48</f>
        <v>46797</v>
      </c>
      <c r="K9" s="40"/>
      <c r="L9" s="40"/>
    </row>
    <row r="10" spans="1:12">
      <c r="A10" s="176"/>
      <c r="B10" s="279" t="s">
        <v>240</v>
      </c>
      <c r="C10" s="279"/>
      <c r="D10" s="279"/>
      <c r="E10" s="279"/>
      <c r="F10" s="279"/>
      <c r="G10" s="279"/>
      <c r="H10" s="279"/>
      <c r="I10" s="178">
        <f>I11+I19</f>
        <v>28317</v>
      </c>
      <c r="J10" s="178">
        <f>J11+J19</f>
        <v>38142</v>
      </c>
      <c r="K10" s="40"/>
      <c r="L10" s="40"/>
    </row>
    <row r="11" spans="1:12">
      <c r="A11" s="69"/>
      <c r="B11" s="223"/>
      <c r="C11" s="301" t="s">
        <v>35</v>
      </c>
      <c r="D11" s="301"/>
      <c r="E11" s="301"/>
      <c r="F11" s="301"/>
      <c r="G11" s="301"/>
      <c r="H11" s="301"/>
      <c r="I11" s="233">
        <f>SUM(I12:I15)</f>
        <v>9194</v>
      </c>
      <c r="J11" s="233">
        <f>SUM(J12:J15)</f>
        <v>14668</v>
      </c>
      <c r="K11" s="40"/>
      <c r="L11" s="40"/>
    </row>
    <row r="12" spans="1:12">
      <c r="A12" s="69"/>
      <c r="B12" s="33"/>
      <c r="C12" s="274" t="s">
        <v>346</v>
      </c>
      <c r="D12" s="274"/>
      <c r="E12" s="274"/>
      <c r="F12" s="274"/>
      <c r="G12" s="274"/>
      <c r="H12" s="274"/>
      <c r="I12" s="40">
        <v>8672</v>
      </c>
      <c r="J12" s="40">
        <v>14146</v>
      </c>
      <c r="K12" s="40"/>
      <c r="L12" s="40"/>
    </row>
    <row r="13" spans="1:12">
      <c r="A13" s="69"/>
      <c r="B13" s="33"/>
      <c r="C13" s="300" t="s">
        <v>117</v>
      </c>
      <c r="D13" s="274"/>
      <c r="E13" s="274"/>
      <c r="F13" s="274"/>
      <c r="G13" s="274"/>
      <c r="H13" s="274"/>
      <c r="I13" s="118" t="s">
        <v>18</v>
      </c>
      <c r="J13" s="40"/>
      <c r="K13" s="40"/>
      <c r="L13" s="40"/>
    </row>
    <row r="14" spans="1:12" ht="12.75" customHeight="1">
      <c r="A14" s="69"/>
      <c r="B14" s="33"/>
      <c r="C14" s="274" t="s">
        <v>118</v>
      </c>
      <c r="D14" s="274"/>
      <c r="E14" s="274"/>
      <c r="F14" s="274"/>
      <c r="G14" s="274"/>
      <c r="H14" s="274"/>
      <c r="I14" s="118" t="s">
        <v>18</v>
      </c>
      <c r="J14" s="40"/>
      <c r="K14" s="40"/>
      <c r="L14" s="40"/>
    </row>
    <row r="15" spans="1:12">
      <c r="A15" s="69"/>
      <c r="B15" s="33"/>
      <c r="C15" s="297" t="s">
        <v>231</v>
      </c>
      <c r="D15" s="298"/>
      <c r="E15" s="298"/>
      <c r="F15" s="298"/>
      <c r="G15" s="298"/>
      <c r="H15" s="299"/>
      <c r="I15" s="112">
        <v>522</v>
      </c>
      <c r="J15" s="112">
        <v>522</v>
      </c>
      <c r="K15" s="112"/>
      <c r="L15" s="112"/>
    </row>
    <row r="16" spans="1:12">
      <c r="A16" s="69"/>
      <c r="B16" s="33"/>
      <c r="C16" s="271" t="s">
        <v>241</v>
      </c>
      <c r="D16" s="272"/>
      <c r="E16" s="272"/>
      <c r="F16" s="272"/>
      <c r="G16" s="272"/>
      <c r="H16" s="273"/>
      <c r="I16" s="234" t="s">
        <v>18</v>
      </c>
      <c r="J16" s="112"/>
      <c r="K16" s="112"/>
      <c r="L16" s="112"/>
    </row>
    <row r="17" spans="1:12">
      <c r="A17" s="69"/>
      <c r="B17" s="33"/>
      <c r="C17" s="271" t="s">
        <v>242</v>
      </c>
      <c r="D17" s="272"/>
      <c r="E17" s="272"/>
      <c r="F17" s="272"/>
      <c r="G17" s="272"/>
      <c r="H17" s="273"/>
      <c r="I17" s="234" t="s">
        <v>18</v>
      </c>
      <c r="J17" s="112"/>
      <c r="K17" s="112"/>
      <c r="L17" s="112"/>
    </row>
    <row r="18" spans="1:12">
      <c r="A18" s="69"/>
      <c r="B18" s="33"/>
      <c r="C18" s="271" t="s">
        <v>243</v>
      </c>
      <c r="D18" s="272"/>
      <c r="E18" s="272"/>
      <c r="F18" s="272"/>
      <c r="G18" s="272"/>
      <c r="H18" s="273"/>
      <c r="I18" s="234" t="s">
        <v>18</v>
      </c>
      <c r="J18" s="112"/>
      <c r="K18" s="112"/>
      <c r="L18" s="112"/>
    </row>
    <row r="19" spans="1:12">
      <c r="A19" s="69"/>
      <c r="B19" s="33"/>
      <c r="C19" s="271" t="s">
        <v>244</v>
      </c>
      <c r="D19" s="272"/>
      <c r="E19" s="272"/>
      <c r="F19" s="272"/>
      <c r="G19" s="272"/>
      <c r="H19" s="273"/>
      <c r="I19" s="235">
        <f>SUM(I20:I26)</f>
        <v>19123</v>
      </c>
      <c r="J19" s="235">
        <f>SUM(J20:J26)</f>
        <v>23474</v>
      </c>
      <c r="K19" s="112"/>
      <c r="L19" s="112"/>
    </row>
    <row r="20" spans="1:12">
      <c r="A20" s="69"/>
      <c r="B20" s="6"/>
      <c r="C20" s="229" t="s">
        <v>275</v>
      </c>
      <c r="D20" s="230"/>
      <c r="E20" s="230"/>
      <c r="F20" s="230"/>
      <c r="G20" s="230"/>
      <c r="H20" s="222"/>
      <c r="I20" s="112">
        <v>12668</v>
      </c>
      <c r="J20" s="112">
        <v>12724</v>
      </c>
      <c r="K20" s="112"/>
      <c r="L20" s="112"/>
    </row>
    <row r="21" spans="1:12">
      <c r="A21" s="69"/>
      <c r="B21" s="6"/>
      <c r="C21" s="229" t="s">
        <v>274</v>
      </c>
      <c r="D21" s="230"/>
      <c r="E21" s="230"/>
      <c r="F21" s="230"/>
      <c r="G21" s="230"/>
      <c r="H21" s="222"/>
      <c r="I21" s="135" t="s">
        <v>18</v>
      </c>
      <c r="J21" s="112"/>
      <c r="K21" s="112"/>
      <c r="L21" s="112"/>
    </row>
    <row r="22" spans="1:12">
      <c r="A22" s="69"/>
      <c r="B22" s="6"/>
      <c r="C22" s="229" t="s">
        <v>276</v>
      </c>
      <c r="D22" s="230"/>
      <c r="E22" s="230"/>
      <c r="F22" s="230"/>
      <c r="G22" s="230"/>
      <c r="H22" s="222"/>
      <c r="I22" s="112">
        <v>4108</v>
      </c>
      <c r="J22" s="112">
        <v>6271</v>
      </c>
      <c r="K22" s="112"/>
      <c r="L22" s="112"/>
    </row>
    <row r="23" spans="1:12">
      <c r="A23" s="69"/>
      <c r="B23" s="6"/>
      <c r="C23" s="229" t="s">
        <v>273</v>
      </c>
      <c r="D23" s="230"/>
      <c r="E23" s="230"/>
      <c r="F23" s="230"/>
      <c r="G23" s="230"/>
      <c r="H23" s="222"/>
      <c r="I23" s="112">
        <v>441</v>
      </c>
      <c r="J23" s="112">
        <v>1200</v>
      </c>
      <c r="K23" s="112"/>
      <c r="L23" s="112"/>
    </row>
    <row r="24" spans="1:12">
      <c r="A24" s="69"/>
      <c r="B24" s="6"/>
      <c r="C24" s="229" t="s">
        <v>277</v>
      </c>
      <c r="D24" s="230"/>
      <c r="E24" s="230"/>
      <c r="F24" s="230"/>
      <c r="G24" s="230"/>
      <c r="H24" s="222"/>
      <c r="I24" s="135" t="s">
        <v>18</v>
      </c>
      <c r="J24" s="112"/>
      <c r="K24" s="112"/>
      <c r="L24" s="112"/>
    </row>
    <row r="25" spans="1:12">
      <c r="A25" s="69"/>
      <c r="B25" s="6"/>
      <c r="C25" s="229" t="s">
        <v>278</v>
      </c>
      <c r="D25" s="230"/>
      <c r="E25" s="230"/>
      <c r="F25" s="230"/>
      <c r="G25" s="230"/>
      <c r="H25" s="222"/>
      <c r="I25" s="112">
        <v>56</v>
      </c>
      <c r="J25" s="112">
        <v>3266</v>
      </c>
      <c r="K25" s="112"/>
      <c r="L25" s="112"/>
    </row>
    <row r="26" spans="1:12">
      <c r="A26" s="69"/>
      <c r="B26" s="6"/>
      <c r="C26" s="244" t="s">
        <v>345</v>
      </c>
      <c r="D26" s="230"/>
      <c r="E26" s="230"/>
      <c r="F26" s="230"/>
      <c r="G26" s="230"/>
      <c r="H26" s="222"/>
      <c r="I26" s="112">
        <v>1850</v>
      </c>
      <c r="J26" s="112">
        <v>13</v>
      </c>
      <c r="K26" s="112"/>
      <c r="L26" s="112"/>
    </row>
    <row r="27" spans="1:12">
      <c r="A27" s="176"/>
      <c r="B27" s="279" t="s">
        <v>245</v>
      </c>
      <c r="C27" s="279"/>
      <c r="D27" s="279"/>
      <c r="E27" s="279"/>
      <c r="F27" s="279"/>
      <c r="G27" s="279"/>
      <c r="H27" s="279"/>
      <c r="I27" s="178">
        <f>SUM(I28:I36)</f>
        <v>8150</v>
      </c>
      <c r="J27" s="178">
        <f>SUM(J28:J36)</f>
        <v>8150</v>
      </c>
      <c r="K27" s="40"/>
      <c r="L27" s="40"/>
    </row>
    <row r="28" spans="1:12">
      <c r="A28" s="69"/>
      <c r="B28" s="10"/>
      <c r="C28" s="274" t="s">
        <v>64</v>
      </c>
      <c r="D28" s="274"/>
      <c r="E28" s="274"/>
      <c r="F28" s="274"/>
      <c r="G28" s="274"/>
      <c r="H28" s="274"/>
      <c r="I28" s="40">
        <v>7210</v>
      </c>
      <c r="J28" s="40"/>
      <c r="K28" s="40"/>
      <c r="L28" s="40"/>
    </row>
    <row r="29" spans="1:12">
      <c r="A29" s="69"/>
      <c r="B29" s="33"/>
      <c r="C29" s="281" t="s">
        <v>347</v>
      </c>
      <c r="D29" s="282"/>
      <c r="E29" s="282"/>
      <c r="F29" s="282"/>
      <c r="G29" s="282"/>
      <c r="H29" s="283"/>
      <c r="I29" s="40"/>
      <c r="J29" s="40">
        <v>2700</v>
      </c>
      <c r="K29" s="40"/>
      <c r="L29" s="40"/>
    </row>
    <row r="30" spans="1:12">
      <c r="A30" s="69"/>
      <c r="B30" s="33"/>
      <c r="C30" s="281" t="s">
        <v>348</v>
      </c>
      <c r="D30" s="282"/>
      <c r="E30" s="282"/>
      <c r="F30" s="282"/>
      <c r="G30" s="282"/>
      <c r="H30" s="283"/>
      <c r="I30" s="40"/>
      <c r="J30" s="40">
        <v>5110</v>
      </c>
      <c r="K30" s="40"/>
      <c r="L30" s="40"/>
    </row>
    <row r="31" spans="1:12">
      <c r="A31" s="69"/>
      <c r="B31" s="33"/>
      <c r="C31" s="280" t="s">
        <v>131</v>
      </c>
      <c r="D31" s="280"/>
      <c r="E31" s="280"/>
      <c r="F31" s="280"/>
      <c r="G31" s="280"/>
      <c r="H31" s="280"/>
      <c r="I31" s="118" t="s">
        <v>18</v>
      </c>
      <c r="J31" s="40"/>
      <c r="K31" s="40"/>
      <c r="L31" s="40"/>
    </row>
    <row r="32" spans="1:12">
      <c r="A32" s="69"/>
      <c r="B32" s="33"/>
      <c r="C32" s="274" t="s">
        <v>284</v>
      </c>
      <c r="D32" s="274"/>
      <c r="E32" s="274"/>
      <c r="F32" s="274"/>
      <c r="G32" s="274"/>
      <c r="H32" s="274"/>
      <c r="I32" s="40">
        <v>600</v>
      </c>
      <c r="J32" s="40"/>
      <c r="K32" s="40"/>
      <c r="L32" s="40"/>
    </row>
    <row r="33" spans="1:12">
      <c r="A33" s="69"/>
      <c r="B33" s="33"/>
      <c r="C33" s="278" t="s">
        <v>246</v>
      </c>
      <c r="D33" s="274"/>
      <c r="E33" s="274"/>
      <c r="F33" s="274"/>
      <c r="G33" s="274"/>
      <c r="H33" s="274"/>
      <c r="I33" s="118" t="s">
        <v>18</v>
      </c>
      <c r="J33" s="40"/>
      <c r="K33" s="40"/>
      <c r="L33" s="40"/>
    </row>
    <row r="34" spans="1:12">
      <c r="A34" s="69"/>
      <c r="B34" s="33"/>
      <c r="C34" s="278" t="s">
        <v>285</v>
      </c>
      <c r="D34" s="274"/>
      <c r="E34" s="274"/>
      <c r="F34" s="274"/>
      <c r="G34" s="274"/>
      <c r="H34" s="274"/>
      <c r="I34" s="40">
        <v>290</v>
      </c>
      <c r="J34" s="40">
        <v>290</v>
      </c>
      <c r="K34" s="40"/>
      <c r="L34" s="40"/>
    </row>
    <row r="35" spans="1:12">
      <c r="A35" s="69"/>
      <c r="B35" s="33"/>
      <c r="C35" s="274" t="s">
        <v>119</v>
      </c>
      <c r="D35" s="274"/>
      <c r="E35" s="274"/>
      <c r="F35" s="274"/>
      <c r="G35" s="274"/>
      <c r="H35" s="274"/>
      <c r="I35" s="118" t="s">
        <v>18</v>
      </c>
      <c r="J35" s="40"/>
      <c r="K35" s="40"/>
      <c r="L35" s="40"/>
    </row>
    <row r="36" spans="1:12">
      <c r="A36" s="69"/>
      <c r="B36" s="14"/>
      <c r="C36" s="274" t="s">
        <v>349</v>
      </c>
      <c r="D36" s="274"/>
      <c r="E36" s="274"/>
      <c r="F36" s="274"/>
      <c r="G36" s="274"/>
      <c r="H36" s="274"/>
      <c r="I36" s="40">
        <v>50</v>
      </c>
      <c r="J36" s="40">
        <v>50</v>
      </c>
      <c r="K36" s="40"/>
      <c r="L36" s="40"/>
    </row>
    <row r="37" spans="1:12">
      <c r="A37" s="176"/>
      <c r="B37" s="279" t="s">
        <v>247</v>
      </c>
      <c r="C37" s="279"/>
      <c r="D37" s="279"/>
      <c r="E37" s="279"/>
      <c r="F37" s="279"/>
      <c r="G37" s="279"/>
      <c r="H37" s="279"/>
      <c r="I37" s="178">
        <f>SUM(I38:I47)</f>
        <v>480</v>
      </c>
      <c r="J37" s="178">
        <f>SUM(J38:J47)</f>
        <v>430</v>
      </c>
      <c r="K37" s="178"/>
      <c r="L37" s="178"/>
    </row>
    <row r="38" spans="1:12">
      <c r="A38" s="69"/>
      <c r="B38" s="10"/>
      <c r="C38" s="289" t="s">
        <v>248</v>
      </c>
      <c r="D38" s="290"/>
      <c r="E38" s="290"/>
      <c r="F38" s="290"/>
      <c r="G38" s="290"/>
      <c r="H38" s="291"/>
      <c r="I38" s="118" t="s">
        <v>18</v>
      </c>
      <c r="J38" s="40"/>
      <c r="K38" s="40"/>
      <c r="L38" s="40"/>
    </row>
    <row r="39" spans="1:12">
      <c r="A39" s="69"/>
      <c r="B39" s="33"/>
      <c r="C39" s="289" t="s">
        <v>122</v>
      </c>
      <c r="D39" s="290"/>
      <c r="E39" s="290"/>
      <c r="F39" s="290"/>
      <c r="G39" s="290"/>
      <c r="H39" s="291"/>
      <c r="I39" s="40">
        <v>30</v>
      </c>
      <c r="J39" s="40">
        <v>30</v>
      </c>
      <c r="K39" s="40"/>
      <c r="L39" s="40"/>
    </row>
    <row r="40" spans="1:12">
      <c r="A40" s="69"/>
      <c r="B40" s="33"/>
      <c r="C40" s="289" t="s">
        <v>121</v>
      </c>
      <c r="D40" s="290"/>
      <c r="E40" s="290"/>
      <c r="F40" s="290"/>
      <c r="G40" s="290"/>
      <c r="H40" s="291"/>
      <c r="I40" s="40">
        <v>380</v>
      </c>
      <c r="J40" s="40">
        <v>380</v>
      </c>
      <c r="K40" s="40"/>
      <c r="L40" s="40"/>
    </row>
    <row r="41" spans="1:12">
      <c r="A41" s="69"/>
      <c r="B41" s="33"/>
      <c r="C41" s="156" t="s">
        <v>249</v>
      </c>
      <c r="D41" s="231"/>
      <c r="E41" s="231"/>
      <c r="F41" s="231"/>
      <c r="G41" s="231"/>
      <c r="H41" s="232"/>
      <c r="I41" s="118" t="s">
        <v>18</v>
      </c>
      <c r="J41" s="40"/>
      <c r="K41" s="40"/>
      <c r="L41" s="40"/>
    </row>
    <row r="42" spans="1:12">
      <c r="A42" s="69"/>
      <c r="B42" s="33"/>
      <c r="C42" s="275" t="s">
        <v>279</v>
      </c>
      <c r="D42" s="276"/>
      <c r="E42" s="276"/>
      <c r="F42" s="276"/>
      <c r="G42" s="276"/>
      <c r="H42" s="277"/>
      <c r="I42" s="118" t="s">
        <v>18</v>
      </c>
      <c r="J42" s="40"/>
      <c r="K42" s="40"/>
      <c r="L42" s="40"/>
    </row>
    <row r="43" spans="1:12">
      <c r="A43" s="69"/>
      <c r="B43" s="33"/>
      <c r="C43" s="37" t="s">
        <v>281</v>
      </c>
      <c r="D43" s="37"/>
      <c r="E43" s="37"/>
      <c r="F43" s="37"/>
      <c r="G43" s="37"/>
      <c r="H43" s="37"/>
      <c r="I43" s="118" t="s">
        <v>18</v>
      </c>
      <c r="J43" s="40"/>
      <c r="K43" s="40"/>
      <c r="L43" s="40"/>
    </row>
    <row r="44" spans="1:12">
      <c r="A44" s="69"/>
      <c r="B44" s="33"/>
      <c r="C44" s="275" t="s">
        <v>120</v>
      </c>
      <c r="D44" s="276"/>
      <c r="E44" s="276"/>
      <c r="F44" s="276"/>
      <c r="G44" s="276"/>
      <c r="H44" s="277"/>
      <c r="I44" s="118" t="s">
        <v>18</v>
      </c>
      <c r="J44" s="40"/>
      <c r="K44" s="40"/>
      <c r="L44" s="40"/>
    </row>
    <row r="45" spans="1:12">
      <c r="A45" s="69"/>
      <c r="B45" s="33"/>
      <c r="C45" s="37" t="s">
        <v>283</v>
      </c>
      <c r="D45" s="37"/>
      <c r="E45" s="37"/>
      <c r="F45" s="37"/>
      <c r="G45" s="37"/>
      <c r="H45" s="37"/>
      <c r="I45" s="40">
        <v>20</v>
      </c>
      <c r="J45" s="40">
        <v>20</v>
      </c>
      <c r="K45" s="40"/>
      <c r="L45" s="40"/>
    </row>
    <row r="46" spans="1:12">
      <c r="A46" s="69"/>
      <c r="B46" s="33"/>
      <c r="C46" s="275" t="s">
        <v>282</v>
      </c>
      <c r="D46" s="276"/>
      <c r="E46" s="276"/>
      <c r="F46" s="276"/>
      <c r="G46" s="276"/>
      <c r="H46" s="277"/>
      <c r="I46" s="118" t="s">
        <v>18</v>
      </c>
      <c r="J46" s="40"/>
      <c r="K46" s="40"/>
      <c r="L46" s="40"/>
    </row>
    <row r="47" spans="1:12">
      <c r="A47" s="69"/>
      <c r="B47" s="33"/>
      <c r="C47" s="275" t="s">
        <v>280</v>
      </c>
      <c r="D47" s="276"/>
      <c r="E47" s="276"/>
      <c r="F47" s="276"/>
      <c r="G47" s="276"/>
      <c r="H47" s="277"/>
      <c r="I47" s="40">
        <v>50</v>
      </c>
      <c r="J47" s="40"/>
      <c r="K47" s="40"/>
      <c r="L47" s="40"/>
    </row>
    <row r="48" spans="1:12">
      <c r="A48" s="176"/>
      <c r="B48" s="279" t="s">
        <v>250</v>
      </c>
      <c r="C48" s="279"/>
      <c r="D48" s="279"/>
      <c r="E48" s="279"/>
      <c r="F48" s="279"/>
      <c r="G48" s="279"/>
      <c r="H48" s="279"/>
      <c r="I48" s="178">
        <f>SUM(I49:I51)</f>
        <v>0</v>
      </c>
      <c r="J48" s="178">
        <f>SUM(J49:J51)</f>
        <v>75</v>
      </c>
      <c r="K48" s="40"/>
      <c r="L48" s="40"/>
    </row>
    <row r="49" spans="1:12">
      <c r="A49" s="69"/>
      <c r="B49" s="224"/>
      <c r="C49" s="286" t="s">
        <v>251</v>
      </c>
      <c r="D49" s="287"/>
      <c r="E49" s="287"/>
      <c r="F49" s="287"/>
      <c r="G49" s="287"/>
      <c r="H49" s="288"/>
      <c r="I49" s="126" t="s">
        <v>18</v>
      </c>
      <c r="J49" s="40"/>
      <c r="K49" s="40"/>
      <c r="L49" s="40"/>
    </row>
    <row r="50" spans="1:12">
      <c r="A50" s="69"/>
      <c r="B50" s="225"/>
      <c r="C50" s="286" t="s">
        <v>252</v>
      </c>
      <c r="D50" s="287"/>
      <c r="E50" s="287"/>
      <c r="F50" s="287"/>
      <c r="G50" s="287"/>
      <c r="H50" s="288"/>
      <c r="I50" s="126" t="s">
        <v>18</v>
      </c>
      <c r="J50" s="40">
        <v>75</v>
      </c>
      <c r="K50" s="40"/>
      <c r="L50" s="40"/>
    </row>
    <row r="51" spans="1:12">
      <c r="A51" s="69"/>
      <c r="B51" s="225"/>
      <c r="C51" s="278" t="s">
        <v>253</v>
      </c>
      <c r="D51" s="278"/>
      <c r="E51" s="278"/>
      <c r="F51" s="278"/>
      <c r="G51" s="278"/>
      <c r="H51" s="278"/>
      <c r="I51" s="126" t="s">
        <v>18</v>
      </c>
      <c r="J51" s="40"/>
      <c r="K51" s="40"/>
      <c r="L51" s="40"/>
    </row>
    <row r="52" spans="1:12">
      <c r="A52" s="69"/>
      <c r="B52" s="6"/>
      <c r="C52" s="285"/>
      <c r="D52" s="285"/>
      <c r="E52" s="285"/>
      <c r="F52" s="285"/>
      <c r="G52" s="285"/>
      <c r="H52" s="285"/>
      <c r="I52" s="40"/>
      <c r="J52" s="40"/>
      <c r="K52" s="40"/>
      <c r="L52" s="40"/>
    </row>
    <row r="53" spans="1:12">
      <c r="A53" s="284" t="s">
        <v>123</v>
      </c>
      <c r="B53" s="284"/>
      <c r="C53" s="284"/>
      <c r="D53" s="284"/>
      <c r="E53" s="284"/>
      <c r="F53" s="284"/>
      <c r="G53" s="284"/>
      <c r="H53" s="284"/>
      <c r="I53" s="120" t="s">
        <v>18</v>
      </c>
      <c r="J53" s="40">
        <f>J58+J67+J54</f>
        <v>80</v>
      </c>
      <c r="K53" s="40"/>
      <c r="L53" s="40"/>
    </row>
    <row r="54" spans="1:12">
      <c r="A54" s="32"/>
      <c r="B54" s="279" t="s">
        <v>124</v>
      </c>
      <c r="C54" s="279"/>
      <c r="D54" s="279"/>
      <c r="E54" s="279"/>
      <c r="F54" s="279"/>
      <c r="G54" s="279"/>
      <c r="H54" s="279"/>
      <c r="I54" s="120" t="s">
        <v>18</v>
      </c>
      <c r="J54" s="40"/>
      <c r="K54" s="40"/>
      <c r="L54" s="40"/>
    </row>
    <row r="55" spans="1:12">
      <c r="A55" s="69"/>
      <c r="B55" s="10"/>
      <c r="C55" s="274" t="s">
        <v>125</v>
      </c>
      <c r="D55" s="274"/>
      <c r="E55" s="274"/>
      <c r="F55" s="274"/>
      <c r="G55" s="274"/>
      <c r="H55" s="274"/>
      <c r="I55" s="118" t="s">
        <v>18</v>
      </c>
      <c r="J55" s="40"/>
      <c r="K55" s="40"/>
      <c r="L55" s="40"/>
    </row>
    <row r="56" spans="1:12">
      <c r="A56" s="69"/>
      <c r="B56" s="33"/>
      <c r="C56" s="274" t="s">
        <v>132</v>
      </c>
      <c r="D56" s="274"/>
      <c r="E56" s="274"/>
      <c r="F56" s="274"/>
      <c r="G56" s="274"/>
      <c r="H56" s="274"/>
      <c r="I56" s="118" t="s">
        <v>18</v>
      </c>
      <c r="J56" s="40"/>
      <c r="K56" s="40"/>
      <c r="L56" s="40"/>
    </row>
    <row r="57" spans="1:12">
      <c r="A57" s="69"/>
      <c r="B57" s="14"/>
      <c r="C57" s="275" t="s">
        <v>46</v>
      </c>
      <c r="D57" s="276"/>
      <c r="E57" s="276"/>
      <c r="F57" s="276"/>
      <c r="G57" s="276"/>
      <c r="H57" s="277"/>
      <c r="I57" s="118" t="s">
        <v>18</v>
      </c>
      <c r="J57" s="40"/>
      <c r="K57" s="40"/>
      <c r="L57" s="40"/>
    </row>
    <row r="58" spans="1:12" ht="12.75" customHeight="1">
      <c r="A58" s="176"/>
      <c r="B58" s="279" t="s">
        <v>254</v>
      </c>
      <c r="C58" s="279"/>
      <c r="D58" s="279"/>
      <c r="E58" s="279"/>
      <c r="F58" s="279"/>
      <c r="G58" s="279"/>
      <c r="H58" s="279"/>
      <c r="I58" s="236" t="s">
        <v>18</v>
      </c>
      <c r="J58" s="40"/>
      <c r="K58" s="40"/>
      <c r="L58" s="40"/>
    </row>
    <row r="59" spans="1:12" ht="12.75" customHeight="1">
      <c r="A59" s="69"/>
      <c r="B59" s="223"/>
      <c r="C59" s="286" t="s">
        <v>35</v>
      </c>
      <c r="D59" s="287"/>
      <c r="E59" s="287"/>
      <c r="F59" s="287"/>
      <c r="G59" s="287"/>
      <c r="H59" s="288"/>
      <c r="I59" s="126" t="s">
        <v>18</v>
      </c>
      <c r="J59" s="40"/>
      <c r="K59" s="40"/>
      <c r="L59" s="40"/>
    </row>
    <row r="60" spans="1:12">
      <c r="A60" s="69"/>
      <c r="B60" s="33"/>
      <c r="C60" s="274" t="s">
        <v>272</v>
      </c>
      <c r="D60" s="274"/>
      <c r="E60" s="274"/>
      <c r="F60" s="274"/>
      <c r="G60" s="274"/>
      <c r="H60" s="274"/>
      <c r="I60" s="118" t="s">
        <v>18</v>
      </c>
      <c r="J60" s="40"/>
      <c r="K60" s="40"/>
      <c r="L60" s="40"/>
    </row>
    <row r="61" spans="1:12" ht="12.75" customHeight="1">
      <c r="A61" s="69"/>
      <c r="B61" s="33"/>
      <c r="C61" s="300" t="s">
        <v>117</v>
      </c>
      <c r="D61" s="274"/>
      <c r="E61" s="274"/>
      <c r="F61" s="274"/>
      <c r="G61" s="274"/>
      <c r="H61" s="274"/>
      <c r="I61" s="118" t="s">
        <v>18</v>
      </c>
      <c r="J61" s="40"/>
      <c r="K61" s="40"/>
      <c r="L61" s="40"/>
    </row>
    <row r="62" spans="1:12">
      <c r="A62" s="69"/>
      <c r="B62" s="33"/>
      <c r="C62" s="274" t="s">
        <v>118</v>
      </c>
      <c r="D62" s="274"/>
      <c r="E62" s="274"/>
      <c r="F62" s="274"/>
      <c r="G62" s="274"/>
      <c r="H62" s="274"/>
      <c r="I62" s="118" t="s">
        <v>18</v>
      </c>
      <c r="J62" s="40"/>
      <c r="K62" s="40"/>
      <c r="L62" s="40"/>
    </row>
    <row r="63" spans="1:12">
      <c r="A63" s="69"/>
      <c r="B63" s="33"/>
      <c r="C63" s="297" t="s">
        <v>231</v>
      </c>
      <c r="D63" s="298"/>
      <c r="E63" s="298"/>
      <c r="F63" s="298"/>
      <c r="G63" s="298"/>
      <c r="H63" s="299"/>
      <c r="I63" s="118" t="s">
        <v>18</v>
      </c>
      <c r="J63" s="40"/>
      <c r="K63" s="40"/>
      <c r="L63" s="40"/>
    </row>
    <row r="64" spans="1:12">
      <c r="A64" s="69"/>
      <c r="B64" s="33"/>
      <c r="C64" s="302" t="s">
        <v>241</v>
      </c>
      <c r="D64" s="276"/>
      <c r="E64" s="276"/>
      <c r="F64" s="276"/>
      <c r="G64" s="276"/>
      <c r="H64" s="277"/>
      <c r="I64" s="135" t="s">
        <v>18</v>
      </c>
      <c r="J64" s="112"/>
      <c r="K64" s="112"/>
      <c r="L64" s="112"/>
    </row>
    <row r="65" spans="1:12">
      <c r="A65" s="69"/>
      <c r="B65" s="33"/>
      <c r="C65" s="302" t="s">
        <v>242</v>
      </c>
      <c r="D65" s="276"/>
      <c r="E65" s="276"/>
      <c r="F65" s="276"/>
      <c r="G65" s="276"/>
      <c r="H65" s="277"/>
      <c r="I65" s="135" t="s">
        <v>18</v>
      </c>
      <c r="J65" s="112"/>
      <c r="K65" s="112"/>
      <c r="L65" s="112"/>
    </row>
    <row r="66" spans="1:12">
      <c r="A66" s="69"/>
      <c r="B66" s="14"/>
      <c r="C66" s="302" t="s">
        <v>255</v>
      </c>
      <c r="D66" s="276"/>
      <c r="E66" s="276"/>
      <c r="F66" s="276"/>
      <c r="G66" s="276"/>
      <c r="H66" s="277"/>
      <c r="I66" s="135" t="s">
        <v>18</v>
      </c>
      <c r="J66" s="112"/>
      <c r="K66" s="112"/>
      <c r="L66" s="112"/>
    </row>
    <row r="67" spans="1:12">
      <c r="A67" s="176"/>
      <c r="B67" s="279" t="s">
        <v>126</v>
      </c>
      <c r="C67" s="274"/>
      <c r="D67" s="274"/>
      <c r="E67" s="274"/>
      <c r="F67" s="274"/>
      <c r="G67" s="274"/>
      <c r="H67" s="274"/>
      <c r="I67" s="236" t="s">
        <v>18</v>
      </c>
      <c r="J67" s="236">
        <f>SUM(J68:J70)</f>
        <v>80</v>
      </c>
      <c r="K67" s="40"/>
      <c r="L67" s="40"/>
    </row>
    <row r="68" spans="1:12">
      <c r="A68" s="69"/>
      <c r="B68" s="224"/>
      <c r="C68" s="286" t="s">
        <v>251</v>
      </c>
      <c r="D68" s="287"/>
      <c r="E68" s="287"/>
      <c r="F68" s="287"/>
      <c r="G68" s="287"/>
      <c r="H68" s="288"/>
      <c r="I68" s="118" t="s">
        <v>18</v>
      </c>
      <c r="J68" s="40"/>
      <c r="K68" s="40"/>
      <c r="L68" s="40"/>
    </row>
    <row r="69" spans="1:12">
      <c r="A69" s="69"/>
      <c r="B69" s="225"/>
      <c r="C69" s="286" t="s">
        <v>252</v>
      </c>
      <c r="D69" s="287"/>
      <c r="E69" s="287"/>
      <c r="F69" s="287"/>
      <c r="G69" s="287"/>
      <c r="H69" s="288"/>
      <c r="I69" s="118" t="s">
        <v>18</v>
      </c>
      <c r="J69" s="40">
        <v>80</v>
      </c>
      <c r="K69" s="40"/>
      <c r="L69" s="40"/>
    </row>
    <row r="70" spans="1:12">
      <c r="A70" s="69"/>
      <c r="B70" s="225"/>
      <c r="C70" s="286" t="s">
        <v>253</v>
      </c>
      <c r="D70" s="287"/>
      <c r="E70" s="287"/>
      <c r="F70" s="287"/>
      <c r="G70" s="287"/>
      <c r="H70" s="288"/>
      <c r="I70" s="118" t="s">
        <v>18</v>
      </c>
      <c r="J70" s="40"/>
      <c r="K70" s="40"/>
      <c r="L70" s="40"/>
    </row>
    <row r="71" spans="1:12">
      <c r="A71" s="303"/>
      <c r="B71" s="304"/>
      <c r="C71" s="304"/>
      <c r="D71" s="304"/>
      <c r="E71" s="304"/>
      <c r="F71" s="304"/>
      <c r="G71" s="304"/>
      <c r="H71" s="305"/>
      <c r="I71" s="40"/>
      <c r="J71" s="40"/>
      <c r="K71" s="40"/>
      <c r="L71" s="40"/>
    </row>
    <row r="72" spans="1:12">
      <c r="A72" s="284" t="s">
        <v>256</v>
      </c>
      <c r="B72" s="284"/>
      <c r="C72" s="284"/>
      <c r="D72" s="284"/>
      <c r="E72" s="284"/>
      <c r="F72" s="284"/>
      <c r="G72" s="284"/>
      <c r="H72" s="284"/>
      <c r="I72" s="108">
        <f>SUM(I9)</f>
        <v>36947</v>
      </c>
      <c r="J72" s="108">
        <f>SUM(J9+J53)</f>
        <v>46877</v>
      </c>
      <c r="K72" s="40"/>
      <c r="L72" s="40"/>
    </row>
    <row r="73" spans="1:12">
      <c r="A73" s="306"/>
      <c r="B73" s="307"/>
      <c r="C73" s="307"/>
      <c r="D73" s="307"/>
      <c r="E73" s="307"/>
      <c r="F73" s="307"/>
      <c r="G73" s="307"/>
      <c r="H73" s="308"/>
      <c r="I73" s="108"/>
      <c r="J73" s="40"/>
      <c r="K73" s="40"/>
      <c r="L73" s="40"/>
    </row>
    <row r="74" spans="1:12">
      <c r="A74" s="309" t="s">
        <v>257</v>
      </c>
      <c r="B74" s="274"/>
      <c r="C74" s="274"/>
      <c r="D74" s="274"/>
      <c r="E74" s="274"/>
      <c r="F74" s="274"/>
      <c r="G74" s="274"/>
      <c r="H74" s="274"/>
      <c r="I74" s="113">
        <v>11589</v>
      </c>
      <c r="J74" s="113">
        <f>SUM(J75:J76)</f>
        <v>13146</v>
      </c>
      <c r="K74" s="112"/>
      <c r="L74" s="112"/>
    </row>
    <row r="75" spans="1:12">
      <c r="A75" s="32"/>
      <c r="B75" s="274" t="s">
        <v>127</v>
      </c>
      <c r="C75" s="274"/>
      <c r="D75" s="274"/>
      <c r="E75" s="274"/>
      <c r="F75" s="274"/>
      <c r="G75" s="274"/>
      <c r="H75" s="274"/>
      <c r="I75" s="40">
        <v>3918</v>
      </c>
      <c r="J75" s="40">
        <v>12146</v>
      </c>
      <c r="K75" s="40"/>
      <c r="L75" s="40"/>
    </row>
    <row r="76" spans="1:12">
      <c r="A76" s="176"/>
      <c r="B76" s="274" t="s">
        <v>128</v>
      </c>
      <c r="C76" s="274"/>
      <c r="D76" s="274"/>
      <c r="E76" s="274"/>
      <c r="F76" s="274"/>
      <c r="G76" s="274"/>
      <c r="H76" s="274"/>
      <c r="I76" s="40">
        <v>1000</v>
      </c>
      <c r="J76" s="40">
        <v>1000</v>
      </c>
      <c r="K76" s="40"/>
      <c r="L76" s="40"/>
    </row>
    <row r="77" spans="1:12">
      <c r="A77" s="310"/>
      <c r="B77" s="274"/>
      <c r="C77" s="274"/>
      <c r="D77" s="274"/>
      <c r="E77" s="274"/>
      <c r="F77" s="274"/>
      <c r="G77" s="274"/>
      <c r="H77" s="274"/>
      <c r="I77" s="40"/>
      <c r="J77" s="40"/>
      <c r="K77" s="40"/>
      <c r="L77" s="40"/>
    </row>
    <row r="78" spans="1:12">
      <c r="A78" s="284" t="s">
        <v>258</v>
      </c>
      <c r="B78" s="284"/>
      <c r="C78" s="284"/>
      <c r="D78" s="284"/>
      <c r="E78" s="284"/>
      <c r="F78" s="284"/>
      <c r="G78" s="284"/>
      <c r="H78" s="284"/>
      <c r="I78" s="118" t="s">
        <v>18</v>
      </c>
      <c r="J78" s="40"/>
      <c r="K78" s="40"/>
      <c r="L78" s="40"/>
    </row>
    <row r="79" spans="1:12">
      <c r="A79" s="32"/>
      <c r="B79" s="274" t="s">
        <v>129</v>
      </c>
      <c r="C79" s="274"/>
      <c r="D79" s="274"/>
      <c r="E79" s="274"/>
      <c r="F79" s="274"/>
      <c r="G79" s="274"/>
      <c r="H79" s="274"/>
      <c r="I79" s="118" t="s">
        <v>18</v>
      </c>
      <c r="J79" s="40"/>
      <c r="K79" s="40"/>
      <c r="L79" s="40"/>
    </row>
    <row r="80" spans="1:12">
      <c r="A80" s="69"/>
      <c r="B80" s="222"/>
      <c r="C80" s="286" t="s">
        <v>259</v>
      </c>
      <c r="D80" s="276"/>
      <c r="E80" s="276"/>
      <c r="F80" s="276"/>
      <c r="G80" s="276"/>
      <c r="H80" s="277"/>
      <c r="I80" s="118" t="s">
        <v>18</v>
      </c>
      <c r="J80" s="40"/>
      <c r="K80" s="40"/>
      <c r="L80" s="40"/>
    </row>
    <row r="81" spans="1:12">
      <c r="A81" s="69"/>
      <c r="B81" s="226"/>
      <c r="C81" s="286" t="s">
        <v>260</v>
      </c>
      <c r="D81" s="276"/>
      <c r="E81" s="276"/>
      <c r="F81" s="276"/>
      <c r="G81" s="276"/>
      <c r="H81" s="277"/>
      <c r="I81" s="118" t="s">
        <v>18</v>
      </c>
      <c r="J81" s="40"/>
      <c r="K81" s="40"/>
      <c r="L81" s="40"/>
    </row>
    <row r="82" spans="1:12">
      <c r="A82" s="69"/>
      <c r="B82" s="226"/>
      <c r="C82" s="286" t="s">
        <v>261</v>
      </c>
      <c r="D82" s="276"/>
      <c r="E82" s="276"/>
      <c r="F82" s="276"/>
      <c r="G82" s="276"/>
      <c r="H82" s="277"/>
      <c r="I82" s="118" t="s">
        <v>18</v>
      </c>
      <c r="J82" s="40"/>
      <c r="K82" s="40"/>
      <c r="L82" s="40"/>
    </row>
    <row r="83" spans="1:12">
      <c r="A83" s="69"/>
      <c r="B83" s="226"/>
      <c r="C83" s="286" t="s">
        <v>262</v>
      </c>
      <c r="D83" s="276"/>
      <c r="E83" s="276"/>
      <c r="F83" s="276"/>
      <c r="G83" s="276"/>
      <c r="H83" s="277"/>
      <c r="I83" s="118" t="s">
        <v>18</v>
      </c>
      <c r="J83" s="40"/>
      <c r="K83" s="40"/>
      <c r="L83" s="40"/>
    </row>
    <row r="84" spans="1:12">
      <c r="A84" s="69"/>
      <c r="B84" s="221"/>
      <c r="C84" s="286" t="s">
        <v>263</v>
      </c>
      <c r="D84" s="276"/>
      <c r="E84" s="276"/>
      <c r="F84" s="276"/>
      <c r="G84" s="276"/>
      <c r="H84" s="277"/>
      <c r="I84" s="118" t="s">
        <v>18</v>
      </c>
      <c r="J84" s="40"/>
      <c r="K84" s="40"/>
      <c r="L84" s="40"/>
    </row>
    <row r="85" spans="1:12">
      <c r="A85" s="176"/>
      <c r="B85" s="311" t="s">
        <v>130</v>
      </c>
      <c r="C85" s="311"/>
      <c r="D85" s="311"/>
      <c r="E85" s="311"/>
      <c r="F85" s="311"/>
      <c r="G85" s="311"/>
      <c r="H85" s="311"/>
      <c r="I85" s="118" t="s">
        <v>18</v>
      </c>
      <c r="J85" s="40"/>
      <c r="K85" s="40"/>
      <c r="L85" s="40"/>
    </row>
    <row r="86" spans="1:12">
      <c r="A86" s="69"/>
      <c r="B86" s="227"/>
      <c r="C86" s="286" t="s">
        <v>259</v>
      </c>
      <c r="D86" s="276"/>
      <c r="E86" s="276"/>
      <c r="F86" s="276"/>
      <c r="G86" s="276"/>
      <c r="H86" s="277"/>
      <c r="I86" s="118" t="s">
        <v>18</v>
      </c>
      <c r="J86" s="40"/>
      <c r="K86" s="40"/>
      <c r="L86" s="40"/>
    </row>
    <row r="87" spans="1:12">
      <c r="A87" s="69"/>
      <c r="B87" s="228"/>
      <c r="C87" s="286" t="s">
        <v>260</v>
      </c>
      <c r="D87" s="276"/>
      <c r="E87" s="276"/>
      <c r="F87" s="276"/>
      <c r="G87" s="276"/>
      <c r="H87" s="277"/>
      <c r="I87" s="118" t="s">
        <v>18</v>
      </c>
      <c r="J87" s="40"/>
      <c r="K87" s="40"/>
      <c r="L87" s="40"/>
    </row>
    <row r="88" spans="1:12">
      <c r="A88" s="69"/>
      <c r="B88" s="228"/>
      <c r="C88" s="286" t="s">
        <v>261</v>
      </c>
      <c r="D88" s="276"/>
      <c r="E88" s="276"/>
      <c r="F88" s="276"/>
      <c r="G88" s="276"/>
      <c r="H88" s="277"/>
      <c r="I88" s="118" t="s">
        <v>18</v>
      </c>
      <c r="J88" s="40"/>
      <c r="K88" s="40"/>
      <c r="L88" s="40"/>
    </row>
    <row r="89" spans="1:12">
      <c r="A89" s="69"/>
      <c r="B89" s="228"/>
      <c r="C89" s="286" t="s">
        <v>262</v>
      </c>
      <c r="D89" s="276"/>
      <c r="E89" s="276"/>
      <c r="F89" s="276"/>
      <c r="G89" s="276"/>
      <c r="H89" s="277"/>
      <c r="I89" s="118" t="s">
        <v>18</v>
      </c>
      <c r="J89" s="40"/>
      <c r="K89" s="40"/>
      <c r="L89" s="40"/>
    </row>
    <row r="90" spans="1:12">
      <c r="A90" s="69"/>
      <c r="B90" s="228"/>
      <c r="C90" s="286" t="s">
        <v>263</v>
      </c>
      <c r="D90" s="276"/>
      <c r="E90" s="276"/>
      <c r="F90" s="276"/>
      <c r="G90" s="276"/>
      <c r="H90" s="277"/>
      <c r="I90" s="118" t="s">
        <v>18</v>
      </c>
      <c r="J90" s="40"/>
      <c r="K90" s="40"/>
      <c r="L90" s="40"/>
    </row>
    <row r="91" spans="1:12">
      <c r="A91" s="310"/>
      <c r="B91" s="310"/>
      <c r="C91" s="274"/>
      <c r="D91" s="274"/>
      <c r="E91" s="274"/>
      <c r="F91" s="274"/>
      <c r="G91" s="274"/>
      <c r="H91" s="274"/>
      <c r="I91" s="118"/>
      <c r="J91" s="40"/>
      <c r="K91" s="40"/>
      <c r="L91" s="40"/>
    </row>
    <row r="92" spans="1:12">
      <c r="A92" s="284" t="s">
        <v>264</v>
      </c>
      <c r="B92" s="284"/>
      <c r="C92" s="284"/>
      <c r="D92" s="284"/>
      <c r="E92" s="284"/>
      <c r="F92" s="284"/>
      <c r="G92" s="284"/>
      <c r="H92" s="284"/>
      <c r="I92" s="118" t="s">
        <v>18</v>
      </c>
      <c r="J92" s="40"/>
      <c r="K92" s="40"/>
      <c r="L92" s="40"/>
    </row>
    <row r="93" spans="1:12">
      <c r="A93" s="306"/>
      <c r="B93" s="307"/>
      <c r="C93" s="307"/>
      <c r="D93" s="307"/>
      <c r="E93" s="307"/>
      <c r="F93" s="307"/>
      <c r="G93" s="307"/>
      <c r="H93" s="308"/>
      <c r="I93" s="40"/>
      <c r="J93" s="40"/>
      <c r="K93" s="40"/>
      <c r="L93" s="40"/>
    </row>
    <row r="94" spans="1:12">
      <c r="A94" s="284" t="s">
        <v>265</v>
      </c>
      <c r="B94" s="284"/>
      <c r="C94" s="284"/>
      <c r="D94" s="284"/>
      <c r="E94" s="284"/>
      <c r="F94" s="284"/>
      <c r="G94" s="284"/>
      <c r="H94" s="284"/>
      <c r="I94" s="108">
        <f>SUM(I74+I72)</f>
        <v>48536</v>
      </c>
      <c r="J94" s="108">
        <f>SUM(J74+J72)</f>
        <v>60023</v>
      </c>
      <c r="K94" s="40"/>
      <c r="L94" s="40"/>
    </row>
  </sheetData>
  <mergeCells count="80">
    <mergeCell ref="A94:H94"/>
    <mergeCell ref="C88:H88"/>
    <mergeCell ref="C89:H89"/>
    <mergeCell ref="C90:H90"/>
    <mergeCell ref="A91:H91"/>
    <mergeCell ref="B85:H85"/>
    <mergeCell ref="C86:H86"/>
    <mergeCell ref="C87:H87"/>
    <mergeCell ref="A92:H92"/>
    <mergeCell ref="A93:H93"/>
    <mergeCell ref="C80:H80"/>
    <mergeCell ref="C81:H81"/>
    <mergeCell ref="C82:H82"/>
    <mergeCell ref="C83:H83"/>
    <mergeCell ref="C84:H84"/>
    <mergeCell ref="B75:H75"/>
    <mergeCell ref="B76:H76"/>
    <mergeCell ref="A77:H77"/>
    <mergeCell ref="B79:H79"/>
    <mergeCell ref="A78:H78"/>
    <mergeCell ref="C70:H70"/>
    <mergeCell ref="A71:H71"/>
    <mergeCell ref="A72:H72"/>
    <mergeCell ref="A73:H73"/>
    <mergeCell ref="A74:H74"/>
    <mergeCell ref="C55:H55"/>
    <mergeCell ref="C56:H56"/>
    <mergeCell ref="C57:H57"/>
    <mergeCell ref="C68:H68"/>
    <mergeCell ref="C69:H69"/>
    <mergeCell ref="B58:H58"/>
    <mergeCell ref="C59:H59"/>
    <mergeCell ref="C60:H60"/>
    <mergeCell ref="C61:H61"/>
    <mergeCell ref="B67:H67"/>
    <mergeCell ref="C66:H66"/>
    <mergeCell ref="C64:H64"/>
    <mergeCell ref="C65:H65"/>
    <mergeCell ref="C62:H62"/>
    <mergeCell ref="C63:H63"/>
    <mergeCell ref="C18:H18"/>
    <mergeCell ref="A3:L3"/>
    <mergeCell ref="A4:L4"/>
    <mergeCell ref="A5:L5"/>
    <mergeCell ref="A8:H8"/>
    <mergeCell ref="C17:H17"/>
    <mergeCell ref="C14:H14"/>
    <mergeCell ref="C15:H15"/>
    <mergeCell ref="C16:H16"/>
    <mergeCell ref="C13:H13"/>
    <mergeCell ref="A9:H9"/>
    <mergeCell ref="B10:H10"/>
    <mergeCell ref="C11:H11"/>
    <mergeCell ref="C12:H12"/>
    <mergeCell ref="B48:H48"/>
    <mergeCell ref="C51:H51"/>
    <mergeCell ref="C39:H39"/>
    <mergeCell ref="C40:H40"/>
    <mergeCell ref="C34:H34"/>
    <mergeCell ref="C35:H35"/>
    <mergeCell ref="C36:H36"/>
    <mergeCell ref="C38:H38"/>
    <mergeCell ref="C44:H44"/>
    <mergeCell ref="A53:H53"/>
    <mergeCell ref="B54:H54"/>
    <mergeCell ref="C52:H52"/>
    <mergeCell ref="C49:H49"/>
    <mergeCell ref="C50:H50"/>
    <mergeCell ref="C19:H19"/>
    <mergeCell ref="C32:H32"/>
    <mergeCell ref="C42:H42"/>
    <mergeCell ref="C46:H46"/>
    <mergeCell ref="C47:H47"/>
    <mergeCell ref="C33:H33"/>
    <mergeCell ref="B37:H37"/>
    <mergeCell ref="C31:H31"/>
    <mergeCell ref="B27:H27"/>
    <mergeCell ref="C28:H28"/>
    <mergeCell ref="C29:H29"/>
    <mergeCell ref="C30:H30"/>
  </mergeCells>
  <pageMargins left="0.78740157480314965" right="0.78740157480314965" top="0.39370078740157483" bottom="0.39370078740157483" header="0.51181102362204722" footer="0.51181102362204722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217"/>
  <sheetViews>
    <sheetView view="pageBreakPreview" zoomScale="60" zoomScaleNormal="100" workbookViewId="0">
      <selection activeCell="A4" sqref="A4:N4"/>
    </sheetView>
  </sheetViews>
  <sheetFormatPr defaultRowHeight="12.75"/>
  <cols>
    <col min="1" max="1" width="33.28515625" customWidth="1"/>
    <col min="2" max="2" width="10.5703125" customWidth="1"/>
    <col min="3" max="3" width="10.42578125" customWidth="1"/>
    <col min="4" max="4" width="11.140625" customWidth="1"/>
    <col min="5" max="5" width="10.85546875" customWidth="1"/>
    <col min="6" max="6" width="11.85546875" customWidth="1"/>
    <col min="7" max="7" width="11.140625" customWidth="1"/>
    <col min="8" max="8" width="11.28515625" customWidth="1"/>
    <col min="9" max="9" width="11" customWidth="1"/>
    <col min="10" max="10" width="10.42578125" customWidth="1"/>
    <col min="11" max="11" width="11.140625" customWidth="1"/>
    <col min="12" max="12" width="10.85546875" customWidth="1"/>
    <col min="13" max="13" width="11.5703125" customWidth="1"/>
    <col min="14" max="14" width="10.85546875" customWidth="1"/>
  </cols>
  <sheetData>
    <row r="1" spans="1:17">
      <c r="N1" s="269" t="s">
        <v>377</v>
      </c>
    </row>
    <row r="3" spans="1:17" s="7" customFormat="1">
      <c r="A3" s="292" t="s">
        <v>380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/>
      <c r="P3"/>
      <c r="Q3"/>
    </row>
    <row r="4" spans="1:17">
      <c r="A4" s="292" t="s">
        <v>344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</row>
    <row r="5" spans="1:17" s="8" customFormat="1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</row>
    <row r="6" spans="1:17" s="8" customFormat="1">
      <c r="A6" s="8" t="s">
        <v>233</v>
      </c>
      <c r="O6"/>
      <c r="P6"/>
      <c r="Q6"/>
    </row>
    <row r="7" spans="1:17" s="8" customFormat="1" ht="15.75">
      <c r="A7" s="366" t="s">
        <v>12</v>
      </c>
      <c r="B7" s="366"/>
      <c r="C7" s="366"/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  <c r="O7"/>
      <c r="P7"/>
    </row>
    <row r="8" spans="1:17" s="8" customFormat="1">
      <c r="A8" s="18" t="s">
        <v>212</v>
      </c>
      <c r="B8" s="20" t="s">
        <v>20</v>
      </c>
      <c r="C8" s="20" t="s">
        <v>21</v>
      </c>
      <c r="D8" s="20" t="s">
        <v>22</v>
      </c>
      <c r="E8" s="20" t="s">
        <v>23</v>
      </c>
      <c r="F8" s="20" t="s">
        <v>24</v>
      </c>
      <c r="G8" s="20" t="s">
        <v>25</v>
      </c>
      <c r="H8" s="20" t="s">
        <v>26</v>
      </c>
      <c r="I8" s="20" t="s">
        <v>27</v>
      </c>
      <c r="J8" s="20" t="s">
        <v>28</v>
      </c>
      <c r="K8" s="20" t="s">
        <v>29</v>
      </c>
      <c r="L8" s="20" t="s">
        <v>30</v>
      </c>
      <c r="M8" s="20" t="s">
        <v>31</v>
      </c>
      <c r="N8" s="20" t="s">
        <v>32</v>
      </c>
      <c r="O8"/>
      <c r="P8"/>
    </row>
    <row r="9" spans="1:17" s="250" customFormat="1" ht="25.5">
      <c r="A9" s="264" t="s">
        <v>367</v>
      </c>
      <c r="B9" s="249">
        <f>38142/12</f>
        <v>3178.5</v>
      </c>
      <c r="C9" s="249">
        <f>38142/12</f>
        <v>3178.5</v>
      </c>
      <c r="D9" s="249">
        <f>38142/12</f>
        <v>3178.5</v>
      </c>
      <c r="E9" s="249">
        <f>38142/12</f>
        <v>3178.5</v>
      </c>
      <c r="F9" s="249">
        <f t="shared" ref="F9:M9" si="0">38142/12</f>
        <v>3178.5</v>
      </c>
      <c r="G9" s="249">
        <f t="shared" si="0"/>
        <v>3178.5</v>
      </c>
      <c r="H9" s="249">
        <f t="shared" si="0"/>
        <v>3178.5</v>
      </c>
      <c r="I9" s="249">
        <f t="shared" si="0"/>
        <v>3178.5</v>
      </c>
      <c r="J9" s="249">
        <f t="shared" si="0"/>
        <v>3178.5</v>
      </c>
      <c r="K9" s="249">
        <f t="shared" si="0"/>
        <v>3178.5</v>
      </c>
      <c r="L9" s="249">
        <f t="shared" si="0"/>
        <v>3178.5</v>
      </c>
      <c r="M9" s="249">
        <f t="shared" si="0"/>
        <v>3178.5</v>
      </c>
      <c r="N9" s="249">
        <f t="shared" ref="N9:N13" si="1">SUM(B9:M9)</f>
        <v>38142</v>
      </c>
      <c r="O9"/>
      <c r="P9"/>
    </row>
    <row r="10" spans="1:17">
      <c r="A10" s="265" t="s">
        <v>368</v>
      </c>
      <c r="B10" s="249">
        <f t="shared" ref="B10:M10" si="2">8150/12</f>
        <v>679.16666666666663</v>
      </c>
      <c r="C10" s="249">
        <f t="shared" si="2"/>
        <v>679.16666666666663</v>
      </c>
      <c r="D10" s="249">
        <f t="shared" si="2"/>
        <v>679.16666666666663</v>
      </c>
      <c r="E10" s="249">
        <f t="shared" si="2"/>
        <v>679.16666666666663</v>
      </c>
      <c r="F10" s="249">
        <f t="shared" si="2"/>
        <v>679.16666666666663</v>
      </c>
      <c r="G10" s="249">
        <f t="shared" si="2"/>
        <v>679.16666666666663</v>
      </c>
      <c r="H10" s="249">
        <f t="shared" si="2"/>
        <v>679.16666666666663</v>
      </c>
      <c r="I10" s="249">
        <f t="shared" si="2"/>
        <v>679.16666666666663</v>
      </c>
      <c r="J10" s="249">
        <f t="shared" si="2"/>
        <v>679.16666666666663</v>
      </c>
      <c r="K10" s="249">
        <f t="shared" si="2"/>
        <v>679.16666666666663</v>
      </c>
      <c r="L10" s="249">
        <f t="shared" si="2"/>
        <v>679.16666666666663</v>
      </c>
      <c r="M10" s="249">
        <f t="shared" si="2"/>
        <v>679.16666666666663</v>
      </c>
      <c r="N10" s="249">
        <f t="shared" si="1"/>
        <v>8150.0000000000009</v>
      </c>
    </row>
    <row r="11" spans="1:17" ht="12.75" customHeight="1">
      <c r="A11" s="265" t="s">
        <v>369</v>
      </c>
      <c r="B11" s="249">
        <f t="shared" ref="B11:M11" si="3">430/12</f>
        <v>35.833333333333336</v>
      </c>
      <c r="C11" s="249">
        <f t="shared" si="3"/>
        <v>35.833333333333336</v>
      </c>
      <c r="D11" s="249">
        <f t="shared" si="3"/>
        <v>35.833333333333336</v>
      </c>
      <c r="E11" s="249">
        <f t="shared" si="3"/>
        <v>35.833333333333336</v>
      </c>
      <c r="F11" s="249">
        <f t="shared" si="3"/>
        <v>35.833333333333336</v>
      </c>
      <c r="G11" s="249">
        <f t="shared" si="3"/>
        <v>35.833333333333336</v>
      </c>
      <c r="H11" s="249">
        <f t="shared" si="3"/>
        <v>35.833333333333336</v>
      </c>
      <c r="I11" s="249">
        <f t="shared" si="3"/>
        <v>35.833333333333336</v>
      </c>
      <c r="J11" s="249">
        <f t="shared" si="3"/>
        <v>35.833333333333336</v>
      </c>
      <c r="K11" s="249">
        <f t="shared" si="3"/>
        <v>35.833333333333336</v>
      </c>
      <c r="L11" s="249">
        <f t="shared" si="3"/>
        <v>35.833333333333336</v>
      </c>
      <c r="M11" s="249">
        <f t="shared" si="3"/>
        <v>35.833333333333336</v>
      </c>
      <c r="N11" s="249">
        <f t="shared" si="1"/>
        <v>429.99999999999994</v>
      </c>
    </row>
    <row r="12" spans="1:17" ht="25.5">
      <c r="A12" s="264" t="s">
        <v>171</v>
      </c>
      <c r="B12" s="266">
        <f t="shared" ref="B12:M12" si="4">80/12</f>
        <v>6.666666666666667</v>
      </c>
      <c r="C12" s="266">
        <f t="shared" si="4"/>
        <v>6.666666666666667</v>
      </c>
      <c r="D12" s="266">
        <f t="shared" si="4"/>
        <v>6.666666666666667</v>
      </c>
      <c r="E12" s="266">
        <f t="shared" si="4"/>
        <v>6.666666666666667</v>
      </c>
      <c r="F12" s="266">
        <f t="shared" si="4"/>
        <v>6.666666666666667</v>
      </c>
      <c r="G12" s="266">
        <f t="shared" si="4"/>
        <v>6.666666666666667</v>
      </c>
      <c r="H12" s="266">
        <f t="shared" si="4"/>
        <v>6.666666666666667</v>
      </c>
      <c r="I12" s="266">
        <f t="shared" si="4"/>
        <v>6.666666666666667</v>
      </c>
      <c r="J12" s="266">
        <f t="shared" si="4"/>
        <v>6.666666666666667</v>
      </c>
      <c r="K12" s="266">
        <f t="shared" si="4"/>
        <v>6.666666666666667</v>
      </c>
      <c r="L12" s="266">
        <f t="shared" si="4"/>
        <v>6.666666666666667</v>
      </c>
      <c r="M12" s="266">
        <f t="shared" si="4"/>
        <v>6.666666666666667</v>
      </c>
      <c r="N12" s="266">
        <f t="shared" si="1"/>
        <v>80</v>
      </c>
    </row>
    <row r="13" spans="1:17">
      <c r="A13" s="264" t="s">
        <v>36</v>
      </c>
      <c r="B13" s="249">
        <f t="shared" ref="B13:M13" si="5">75/12</f>
        <v>6.25</v>
      </c>
      <c r="C13" s="249">
        <f t="shared" si="5"/>
        <v>6.25</v>
      </c>
      <c r="D13" s="249">
        <f t="shared" si="5"/>
        <v>6.25</v>
      </c>
      <c r="E13" s="249">
        <f t="shared" si="5"/>
        <v>6.25</v>
      </c>
      <c r="F13" s="249">
        <f t="shared" si="5"/>
        <v>6.25</v>
      </c>
      <c r="G13" s="249">
        <f t="shared" si="5"/>
        <v>6.25</v>
      </c>
      <c r="H13" s="249">
        <f t="shared" si="5"/>
        <v>6.25</v>
      </c>
      <c r="I13" s="249">
        <f t="shared" si="5"/>
        <v>6.25</v>
      </c>
      <c r="J13" s="249">
        <f t="shared" si="5"/>
        <v>6.25</v>
      </c>
      <c r="K13" s="249">
        <f t="shared" si="5"/>
        <v>6.25</v>
      </c>
      <c r="L13" s="249">
        <f t="shared" si="5"/>
        <v>6.25</v>
      </c>
      <c r="M13" s="249">
        <f t="shared" si="5"/>
        <v>6.25</v>
      </c>
      <c r="N13" s="249">
        <f t="shared" si="1"/>
        <v>75</v>
      </c>
    </row>
    <row r="14" spans="1:17" ht="38.25">
      <c r="A14" s="264" t="s">
        <v>144</v>
      </c>
      <c r="B14" s="266"/>
      <c r="C14" s="266"/>
      <c r="D14" s="266"/>
      <c r="E14" s="266"/>
      <c r="F14" s="266">
        <v>6573</v>
      </c>
      <c r="G14" s="266"/>
      <c r="H14" s="266"/>
      <c r="I14" s="266"/>
      <c r="J14" s="266"/>
      <c r="K14" s="266"/>
      <c r="L14" s="266">
        <v>6573</v>
      </c>
      <c r="M14" s="266"/>
      <c r="N14" s="266">
        <f>SUM(B14:M14)</f>
        <v>13146</v>
      </c>
    </row>
    <row r="15" spans="1:17">
      <c r="A15" s="264" t="s">
        <v>37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49"/>
      <c r="L15" s="249"/>
      <c r="M15" s="249"/>
      <c r="N15" s="249"/>
    </row>
    <row r="16" spans="1:17" s="8" customFormat="1">
      <c r="A16" s="264" t="s">
        <v>38</v>
      </c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/>
      <c r="P16"/>
    </row>
    <row r="17" spans="1:16">
      <c r="A17" s="267" t="s">
        <v>39</v>
      </c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</row>
    <row r="18" spans="1:16" ht="15.75">
      <c r="A18" s="42" t="s">
        <v>33</v>
      </c>
      <c r="B18" s="108">
        <f>SUM(B9:B17)</f>
        <v>3906.4166666666665</v>
      </c>
      <c r="C18" s="108">
        <f t="shared" ref="C18:M18" si="6">SUM(C9:C17)</f>
        <v>3906.4166666666665</v>
      </c>
      <c r="D18" s="108">
        <f t="shared" si="6"/>
        <v>3906.4166666666665</v>
      </c>
      <c r="E18" s="108">
        <f t="shared" si="6"/>
        <v>3906.4166666666665</v>
      </c>
      <c r="F18" s="108">
        <f t="shared" si="6"/>
        <v>10479.416666666666</v>
      </c>
      <c r="G18" s="108">
        <f t="shared" si="6"/>
        <v>3906.4166666666665</v>
      </c>
      <c r="H18" s="108">
        <f t="shared" si="6"/>
        <v>3906.4166666666665</v>
      </c>
      <c r="I18" s="108">
        <f t="shared" si="6"/>
        <v>3906.4166666666665</v>
      </c>
      <c r="J18" s="108">
        <f t="shared" si="6"/>
        <v>3906.4166666666665</v>
      </c>
      <c r="K18" s="108">
        <f t="shared" si="6"/>
        <v>3906.4166666666665</v>
      </c>
      <c r="L18" s="108">
        <f>SUM(L9:L17)</f>
        <v>10479.416666666666</v>
      </c>
      <c r="M18" s="108">
        <f t="shared" si="6"/>
        <v>3906.4166666666665</v>
      </c>
      <c r="N18" s="108">
        <f>SUM(B18:M18)</f>
        <v>60022.999999999985</v>
      </c>
    </row>
    <row r="19" spans="1:16" ht="15.75">
      <c r="A19" s="366" t="s">
        <v>13</v>
      </c>
      <c r="B19" s="367"/>
      <c r="C19" s="367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</row>
    <row r="20" spans="1:16">
      <c r="A20" s="18" t="s">
        <v>212</v>
      </c>
      <c r="B20" s="20" t="s">
        <v>20</v>
      </c>
      <c r="C20" s="20" t="s">
        <v>21</v>
      </c>
      <c r="D20" s="20" t="s">
        <v>22</v>
      </c>
      <c r="E20" s="20" t="s">
        <v>23</v>
      </c>
      <c r="F20" s="20" t="s">
        <v>24</v>
      </c>
      <c r="G20" s="20" t="s">
        <v>25</v>
      </c>
      <c r="H20" s="20" t="s">
        <v>26</v>
      </c>
      <c r="I20" s="20" t="s">
        <v>27</v>
      </c>
      <c r="J20" s="20" t="s">
        <v>28</v>
      </c>
      <c r="K20" s="20" t="s">
        <v>29</v>
      </c>
      <c r="L20" s="20" t="s">
        <v>30</v>
      </c>
      <c r="M20" s="20" t="s">
        <v>31</v>
      </c>
      <c r="N20" s="20" t="s">
        <v>32</v>
      </c>
    </row>
    <row r="21" spans="1:16">
      <c r="A21" s="268" t="s">
        <v>40</v>
      </c>
      <c r="B21" s="249">
        <f>54726/12</f>
        <v>4560.5</v>
      </c>
      <c r="C21" s="249">
        <f>54726/12</f>
        <v>4560.5</v>
      </c>
      <c r="D21" s="249">
        <f>54726/12</f>
        <v>4560.5</v>
      </c>
      <c r="E21" s="249">
        <f>54726/12</f>
        <v>4560.5</v>
      </c>
      <c r="F21" s="249">
        <f t="shared" ref="F21:M21" si="7">54726/12</f>
        <v>4560.5</v>
      </c>
      <c r="G21" s="249">
        <f t="shared" si="7"/>
        <v>4560.5</v>
      </c>
      <c r="H21" s="249">
        <f t="shared" si="7"/>
        <v>4560.5</v>
      </c>
      <c r="I21" s="249">
        <f t="shared" si="7"/>
        <v>4560.5</v>
      </c>
      <c r="J21" s="249">
        <f t="shared" si="7"/>
        <v>4560.5</v>
      </c>
      <c r="K21" s="249">
        <f t="shared" si="7"/>
        <v>4560.5</v>
      </c>
      <c r="L21" s="249">
        <f t="shared" si="7"/>
        <v>4560.5</v>
      </c>
      <c r="M21" s="249">
        <f t="shared" si="7"/>
        <v>4560.5</v>
      </c>
      <c r="N21" s="249">
        <f t="shared" ref="N21:N26" si="8">SUM(B21:M21)</f>
        <v>54726</v>
      </c>
    </row>
    <row r="22" spans="1:16">
      <c r="A22" s="268" t="s">
        <v>41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>
        <v>200</v>
      </c>
      <c r="L22" s="249">
        <v>400</v>
      </c>
      <c r="M22" s="249">
        <v>466</v>
      </c>
      <c r="N22" s="249">
        <f t="shared" si="8"/>
        <v>1066</v>
      </c>
    </row>
    <row r="23" spans="1:16">
      <c r="A23" s="268" t="s">
        <v>42</v>
      </c>
      <c r="B23" s="249"/>
      <c r="C23" s="249"/>
      <c r="D23" s="249"/>
      <c r="E23" s="249"/>
      <c r="F23" s="249"/>
      <c r="G23" s="249"/>
      <c r="H23" s="249"/>
      <c r="I23" s="249"/>
      <c r="J23" s="249"/>
      <c r="K23" s="249"/>
      <c r="L23" s="249"/>
      <c r="M23" s="249"/>
      <c r="N23" s="249">
        <f t="shared" si="8"/>
        <v>0</v>
      </c>
    </row>
    <row r="24" spans="1:16" s="8" customFormat="1">
      <c r="A24" s="268" t="s">
        <v>43</v>
      </c>
      <c r="B24" s="249">
        <f t="shared" ref="B24:M24" si="9">3510/12</f>
        <v>292.5</v>
      </c>
      <c r="C24" s="249">
        <f t="shared" si="9"/>
        <v>292.5</v>
      </c>
      <c r="D24" s="249">
        <f t="shared" si="9"/>
        <v>292.5</v>
      </c>
      <c r="E24" s="249">
        <f t="shared" si="9"/>
        <v>292.5</v>
      </c>
      <c r="F24" s="249">
        <f t="shared" si="9"/>
        <v>292.5</v>
      </c>
      <c r="G24" s="249">
        <f t="shared" si="9"/>
        <v>292.5</v>
      </c>
      <c r="H24" s="249">
        <f t="shared" si="9"/>
        <v>292.5</v>
      </c>
      <c r="I24" s="249">
        <f t="shared" si="9"/>
        <v>292.5</v>
      </c>
      <c r="J24" s="249">
        <f t="shared" si="9"/>
        <v>292.5</v>
      </c>
      <c r="K24" s="249">
        <f t="shared" si="9"/>
        <v>292.5</v>
      </c>
      <c r="L24" s="249">
        <f t="shared" si="9"/>
        <v>292.5</v>
      </c>
      <c r="M24" s="249">
        <f t="shared" si="9"/>
        <v>292.5</v>
      </c>
      <c r="N24" s="249">
        <f t="shared" si="8"/>
        <v>3510</v>
      </c>
      <c r="O24"/>
      <c r="P24"/>
    </row>
    <row r="25" spans="1:16">
      <c r="A25" s="268" t="s">
        <v>44</v>
      </c>
      <c r="B25" s="249"/>
      <c r="C25" s="249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49">
        <f t="shared" si="8"/>
        <v>0</v>
      </c>
    </row>
    <row r="26" spans="1:16">
      <c r="A26" s="268" t="s">
        <v>357</v>
      </c>
      <c r="B26" s="249">
        <v>721</v>
      </c>
      <c r="C26" s="249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49">
        <f t="shared" si="8"/>
        <v>721</v>
      </c>
    </row>
    <row r="27" spans="1:16" ht="15.75">
      <c r="A27" s="41" t="s">
        <v>34</v>
      </c>
      <c r="B27" s="108">
        <f>SUM(B21:B26)</f>
        <v>5574</v>
      </c>
      <c r="C27" s="108">
        <f t="shared" ref="C27:M27" si="10">SUM(C21:C26)</f>
        <v>4853</v>
      </c>
      <c r="D27" s="108">
        <f t="shared" si="10"/>
        <v>4853</v>
      </c>
      <c r="E27" s="108">
        <f t="shared" si="10"/>
        <v>4853</v>
      </c>
      <c r="F27" s="108">
        <f t="shared" si="10"/>
        <v>4853</v>
      </c>
      <c r="G27" s="108">
        <f t="shared" si="10"/>
        <v>4853</v>
      </c>
      <c r="H27" s="108">
        <f t="shared" si="10"/>
        <v>4853</v>
      </c>
      <c r="I27" s="108">
        <f t="shared" si="10"/>
        <v>4853</v>
      </c>
      <c r="J27" s="108">
        <f t="shared" si="10"/>
        <v>4853</v>
      </c>
      <c r="K27" s="108">
        <f t="shared" si="10"/>
        <v>5053</v>
      </c>
      <c r="L27" s="108">
        <f t="shared" si="10"/>
        <v>5253</v>
      </c>
      <c r="M27" s="108">
        <f t="shared" si="10"/>
        <v>5319</v>
      </c>
      <c r="N27" s="108">
        <f>SUM(B27:M27)</f>
        <v>60023</v>
      </c>
    </row>
    <row r="28" spans="1:16">
      <c r="G28" s="130"/>
      <c r="M28" s="130"/>
    </row>
    <row r="29" spans="1:16">
      <c r="G29" s="130"/>
      <c r="M29" s="130"/>
    </row>
    <row r="30" spans="1:16">
      <c r="G30" s="130"/>
      <c r="M30" s="130"/>
    </row>
    <row r="55" spans="1:14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</row>
    <row r="56" spans="1:14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212"/>
    </row>
    <row r="57" spans="1:1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211"/>
    </row>
    <row r="58" spans="1:14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211"/>
    </row>
    <row r="59" spans="1:14">
      <c r="A59" s="365"/>
      <c r="B59" s="365"/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</row>
    <row r="60" spans="1:14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ht="15.75">
      <c r="A62" s="364"/>
      <c r="B62" s="364"/>
      <c r="C62" s="364"/>
      <c r="D62" s="364"/>
      <c r="E62" s="364"/>
      <c r="F62" s="364"/>
      <c r="G62" s="364"/>
      <c r="H62" s="364"/>
      <c r="I62" s="364"/>
      <c r="J62" s="364"/>
      <c r="K62" s="364"/>
      <c r="L62" s="364"/>
      <c r="M62" s="364"/>
      <c r="N62" s="364"/>
    </row>
    <row r="63" spans="1:1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>
      <c r="A64" s="214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  <c r="N64" s="162"/>
    </row>
    <row r="65" spans="1:14">
      <c r="A65" s="215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</row>
    <row r="66" spans="1:14" ht="12.75" customHeight="1">
      <c r="A66" s="214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  <c r="N66" s="162"/>
    </row>
    <row r="67" spans="1:14">
      <c r="A67" s="214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</row>
    <row r="68" spans="1:14">
      <c r="A68" s="214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</row>
    <row r="69" spans="1:14">
      <c r="A69" s="214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</row>
    <row r="70" spans="1:14">
      <c r="A70" s="214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</row>
    <row r="71" spans="1:14" s="9" customFormat="1">
      <c r="A71" s="214"/>
      <c r="B71" s="162"/>
      <c r="C71" s="162"/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</row>
    <row r="72" spans="1:14">
      <c r="A72" s="214"/>
      <c r="B72" s="162"/>
      <c r="C72" s="162"/>
      <c r="D72" s="162"/>
      <c r="E72" s="162"/>
      <c r="F72" s="162"/>
      <c r="G72" s="162"/>
      <c r="H72" s="162"/>
      <c r="I72" s="162"/>
      <c r="J72" s="162"/>
      <c r="K72" s="162"/>
      <c r="L72" s="162"/>
      <c r="M72" s="162"/>
      <c r="N72" s="162"/>
    </row>
    <row r="73" spans="1:14" s="8" customFormat="1">
      <c r="A73" s="216"/>
      <c r="B73" s="162"/>
      <c r="C73" s="162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</row>
    <row r="74" spans="1:14" s="8" customFormat="1" ht="15.75">
      <c r="A74" s="217"/>
      <c r="B74" s="161"/>
      <c r="C74" s="161"/>
      <c r="D74" s="161"/>
      <c r="E74" s="161"/>
      <c r="F74" s="161"/>
      <c r="G74" s="161"/>
      <c r="H74" s="161"/>
      <c r="I74" s="161"/>
      <c r="J74" s="161"/>
      <c r="K74" s="161"/>
      <c r="L74" s="161"/>
      <c r="M74" s="161"/>
      <c r="N74" s="161"/>
    </row>
    <row r="75" spans="1:14" ht="15.75">
      <c r="A75" s="213"/>
      <c r="B75" s="218"/>
      <c r="C75" s="218"/>
      <c r="D75" s="218"/>
      <c r="E75" s="218"/>
      <c r="F75" s="218"/>
      <c r="G75" s="218"/>
      <c r="H75" s="218"/>
      <c r="I75" s="218"/>
      <c r="J75" s="218"/>
      <c r="K75" s="218"/>
      <c r="L75" s="218"/>
      <c r="M75" s="218"/>
      <c r="N75" s="218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>
      <c r="A77" s="219"/>
      <c r="B77" s="162"/>
      <c r="C77" s="162"/>
      <c r="D77" s="162"/>
      <c r="E77" s="162"/>
      <c r="F77" s="162"/>
      <c r="G77" s="162"/>
      <c r="H77" s="162"/>
      <c r="I77" s="162"/>
      <c r="J77" s="162"/>
      <c r="K77" s="162"/>
      <c r="L77" s="162"/>
      <c r="M77" s="162"/>
      <c r="N77" s="162"/>
    </row>
    <row r="78" spans="1:14">
      <c r="A78" s="219"/>
      <c r="B78" s="162"/>
      <c r="C78" s="162"/>
      <c r="D78" s="162"/>
      <c r="E78" s="162"/>
      <c r="F78" s="162"/>
      <c r="G78" s="162"/>
      <c r="H78" s="162"/>
      <c r="I78" s="162"/>
      <c r="J78" s="162"/>
      <c r="K78" s="162"/>
      <c r="L78" s="162"/>
      <c r="M78" s="162"/>
      <c r="N78" s="162"/>
    </row>
    <row r="79" spans="1:14">
      <c r="A79" s="219"/>
      <c r="B79" s="162"/>
      <c r="C79" s="162"/>
      <c r="D79" s="162"/>
      <c r="E79" s="162"/>
      <c r="F79" s="162"/>
      <c r="G79" s="162"/>
      <c r="H79" s="162"/>
      <c r="I79" s="162"/>
      <c r="J79" s="162"/>
      <c r="K79" s="162"/>
      <c r="L79" s="162"/>
      <c r="M79" s="162"/>
      <c r="N79" s="162"/>
    </row>
    <row r="80" spans="1:14">
      <c r="A80" s="219"/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</row>
    <row r="81" spans="1:14">
      <c r="A81" s="219"/>
      <c r="B81" s="162"/>
      <c r="C81" s="162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</row>
    <row r="82" spans="1:14">
      <c r="A82" s="219"/>
      <c r="B82" s="162"/>
      <c r="C82" s="162"/>
      <c r="D82" s="162"/>
      <c r="E82" s="162"/>
      <c r="F82" s="162"/>
      <c r="G82" s="162"/>
      <c r="H82" s="162"/>
      <c r="I82" s="162"/>
      <c r="J82" s="162"/>
      <c r="K82" s="162"/>
      <c r="L82" s="162"/>
      <c r="M82" s="162"/>
      <c r="N82" s="162"/>
    </row>
    <row r="83" spans="1:14" ht="15.75">
      <c r="A83" s="220"/>
      <c r="B83" s="161"/>
      <c r="C83" s="161"/>
      <c r="D83" s="161"/>
      <c r="E83" s="161"/>
      <c r="F83" s="161"/>
      <c r="G83" s="161"/>
      <c r="H83" s="161"/>
      <c r="I83" s="161"/>
      <c r="J83" s="161"/>
      <c r="K83" s="161"/>
      <c r="L83" s="161"/>
      <c r="M83" s="161"/>
      <c r="N83" s="161"/>
    </row>
    <row r="84" spans="1:1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s="8" customForma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</row>
    <row r="88" spans="1:1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</row>
    <row r="89" spans="1:1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</row>
    <row r="90" spans="1:1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</row>
    <row r="91" spans="1:1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</row>
    <row r="94" spans="1:1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</row>
    <row r="95" spans="1:14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</row>
    <row r="96" spans="1:14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1:14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</row>
    <row r="98" spans="1:14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</row>
    <row r="99" spans="1:14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</row>
    <row r="100" spans="1:14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1:14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</row>
    <row r="102" spans="1:14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</row>
    <row r="103" spans="1:14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1:1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</row>
    <row r="105" spans="1:14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</row>
    <row r="106" spans="1:14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1:14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</row>
    <row r="109" spans="1:14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</row>
    <row r="110" spans="1:14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</row>
    <row r="111" spans="1:14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212"/>
    </row>
    <row r="112" spans="1:14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211"/>
    </row>
    <row r="113" spans="1:14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211"/>
    </row>
    <row r="114" spans="1:14">
      <c r="A114" s="365"/>
      <c r="B114" s="365"/>
      <c r="C114" s="365"/>
      <c r="D114" s="365"/>
      <c r="E114" s="365"/>
      <c r="F114" s="365"/>
      <c r="G114" s="365"/>
      <c r="H114" s="365"/>
      <c r="I114" s="365"/>
      <c r="J114" s="365"/>
      <c r="K114" s="365"/>
      <c r="L114" s="365"/>
      <c r="M114" s="365"/>
      <c r="N114" s="365"/>
    </row>
    <row r="115" spans="1:14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</row>
    <row r="116" spans="1:1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ht="15.75">
      <c r="A117" s="364"/>
      <c r="B117" s="364"/>
      <c r="C117" s="364"/>
      <c r="D117" s="364"/>
      <c r="E117" s="364"/>
      <c r="F117" s="364"/>
      <c r="G117" s="364"/>
      <c r="H117" s="364"/>
      <c r="I117" s="364"/>
      <c r="J117" s="364"/>
      <c r="K117" s="364"/>
      <c r="L117" s="364"/>
      <c r="M117" s="364"/>
      <c r="N117" s="364"/>
    </row>
    <row r="118" spans="1:1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>
      <c r="A119" s="214"/>
      <c r="B119" s="162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</row>
    <row r="120" spans="1:14">
      <c r="A120" s="215"/>
      <c r="B120" s="162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62"/>
    </row>
    <row r="121" spans="1:14">
      <c r="A121" s="214"/>
      <c r="B121" s="162"/>
      <c r="C121" s="162"/>
      <c r="D121" s="162"/>
      <c r="E121" s="162"/>
      <c r="F121" s="162"/>
      <c r="G121" s="162"/>
      <c r="H121" s="162"/>
      <c r="I121" s="162"/>
      <c r="J121" s="162"/>
      <c r="K121" s="162"/>
      <c r="L121" s="162"/>
      <c r="M121" s="162"/>
      <c r="N121" s="162"/>
    </row>
    <row r="122" spans="1:14">
      <c r="A122" s="214"/>
      <c r="B122" s="162"/>
      <c r="C122" s="162"/>
      <c r="D122" s="162"/>
      <c r="E122" s="162"/>
      <c r="F122" s="162"/>
      <c r="G122" s="162"/>
      <c r="H122" s="162"/>
      <c r="I122" s="162"/>
      <c r="J122" s="162"/>
      <c r="K122" s="162"/>
      <c r="L122" s="162"/>
      <c r="M122" s="162"/>
      <c r="N122" s="162"/>
    </row>
    <row r="123" spans="1:14">
      <c r="A123" s="214"/>
      <c r="B123" s="162"/>
      <c r="C123" s="162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</row>
    <row r="124" spans="1:14">
      <c r="A124" s="214"/>
      <c r="B124" s="162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62"/>
    </row>
    <row r="125" spans="1:14">
      <c r="A125" s="214"/>
      <c r="B125" s="162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62"/>
    </row>
    <row r="126" spans="1:14">
      <c r="A126" s="214"/>
      <c r="B126" s="162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62"/>
    </row>
    <row r="127" spans="1:14">
      <c r="A127" s="214"/>
      <c r="B127" s="162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62"/>
    </row>
    <row r="128" spans="1:14">
      <c r="A128" s="216"/>
      <c r="B128" s="162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62"/>
    </row>
    <row r="129" spans="1:14" ht="15.75">
      <c r="A129" s="217"/>
      <c r="B129" s="161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</row>
    <row r="130" spans="1:14" ht="15.75">
      <c r="A130" s="213"/>
      <c r="B130" s="218"/>
      <c r="C130" s="218"/>
      <c r="D130" s="218"/>
      <c r="E130" s="218"/>
      <c r="F130" s="218"/>
      <c r="G130" s="218"/>
      <c r="H130" s="218"/>
      <c r="I130" s="218"/>
      <c r="J130" s="218"/>
      <c r="K130" s="218"/>
      <c r="L130" s="218"/>
      <c r="M130" s="218"/>
      <c r="N130" s="218"/>
    </row>
    <row r="131" spans="1:1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</row>
    <row r="132" spans="1:14">
      <c r="A132" s="219"/>
      <c r="B132" s="162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</row>
    <row r="133" spans="1:14">
      <c r="A133" s="219"/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</row>
    <row r="134" spans="1:14">
      <c r="A134" s="219"/>
      <c r="B134" s="162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</row>
    <row r="135" spans="1:14">
      <c r="A135" s="219"/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</row>
    <row r="136" spans="1:14">
      <c r="A136" s="219"/>
      <c r="B136" s="162"/>
      <c r="C136" s="162"/>
      <c r="D136" s="162"/>
      <c r="E136" s="162"/>
      <c r="F136" s="162"/>
      <c r="G136" s="162"/>
      <c r="H136" s="162"/>
      <c r="I136" s="162"/>
      <c r="J136" s="162"/>
      <c r="K136" s="162"/>
      <c r="L136" s="162"/>
      <c r="M136" s="162"/>
      <c r="N136" s="162"/>
    </row>
    <row r="137" spans="1:14">
      <c r="A137" s="219"/>
      <c r="B137" s="162"/>
      <c r="C137" s="162"/>
      <c r="D137" s="162"/>
      <c r="E137" s="162"/>
      <c r="F137" s="162"/>
      <c r="G137" s="162"/>
      <c r="H137" s="162"/>
      <c r="I137" s="162"/>
      <c r="J137" s="162"/>
      <c r="K137" s="162"/>
      <c r="L137" s="162"/>
      <c r="M137" s="162"/>
      <c r="N137" s="162"/>
    </row>
    <row r="138" spans="1:14" ht="15.75">
      <c r="A138" s="220"/>
      <c r="B138" s="161"/>
      <c r="C138" s="161"/>
      <c r="D138" s="161"/>
      <c r="E138" s="161"/>
      <c r="F138" s="161"/>
      <c r="G138" s="161"/>
      <c r="H138" s="161"/>
      <c r="I138" s="161"/>
      <c r="J138" s="161"/>
      <c r="K138" s="161"/>
      <c r="L138" s="161"/>
      <c r="M138" s="161"/>
      <c r="N138" s="161"/>
    </row>
    <row r="139" spans="1:14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1:14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1:1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</row>
    <row r="142" spans="1:14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1:14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1:1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1:14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1:14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1:14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1:14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1:14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1:14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1:14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1:14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1:14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1:1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1:14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1:14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1:14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1:14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1:14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1:14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1:14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1:14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1:1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1:14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212"/>
    </row>
    <row r="166" spans="1:14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211"/>
    </row>
    <row r="167" spans="1:14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211"/>
    </row>
    <row r="168" spans="1:14">
      <c r="A168" s="365"/>
      <c r="B168" s="365"/>
      <c r="C168" s="365"/>
      <c r="D168" s="365"/>
      <c r="E168" s="365"/>
      <c r="F168" s="365"/>
      <c r="G168" s="365"/>
      <c r="H168" s="365"/>
      <c r="I168" s="365"/>
      <c r="J168" s="365"/>
      <c r="K168" s="365"/>
      <c r="L168" s="365"/>
      <c r="M168" s="365"/>
      <c r="N168" s="365"/>
    </row>
    <row r="169" spans="1:14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1:1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ht="15.75">
      <c r="A171" s="364"/>
      <c r="B171" s="364"/>
      <c r="C171" s="364"/>
      <c r="D171" s="364"/>
      <c r="E171" s="364"/>
      <c r="F171" s="364"/>
      <c r="G171" s="364"/>
      <c r="H171" s="364"/>
      <c r="I171" s="364"/>
      <c r="J171" s="364"/>
      <c r="K171" s="364"/>
      <c r="L171" s="364"/>
      <c r="M171" s="364"/>
      <c r="N171" s="364"/>
    </row>
    <row r="172" spans="1:1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</row>
    <row r="173" spans="1:14">
      <c r="A173" s="214"/>
      <c r="B173" s="162"/>
      <c r="C173" s="162"/>
      <c r="D173" s="162"/>
      <c r="E173" s="162"/>
      <c r="F173" s="162"/>
      <c r="G173" s="162"/>
      <c r="H173" s="162"/>
      <c r="I173" s="162"/>
      <c r="J173" s="162"/>
      <c r="K173" s="162"/>
      <c r="L173" s="162"/>
      <c r="M173" s="162"/>
      <c r="N173" s="162"/>
    </row>
    <row r="174" spans="1:14">
      <c r="A174" s="215"/>
      <c r="B174" s="162"/>
      <c r="C174" s="162"/>
      <c r="D174" s="162"/>
      <c r="E174" s="162"/>
      <c r="F174" s="162"/>
      <c r="G174" s="162"/>
      <c r="H174" s="162"/>
      <c r="I174" s="162"/>
      <c r="J174" s="162"/>
      <c r="K174" s="162"/>
      <c r="L174" s="162"/>
      <c r="M174" s="162"/>
      <c r="N174" s="162"/>
    </row>
    <row r="175" spans="1:14">
      <c r="A175" s="214"/>
      <c r="B175" s="162"/>
      <c r="C175" s="162"/>
      <c r="D175" s="162"/>
      <c r="E175" s="162"/>
      <c r="F175" s="162"/>
      <c r="G175" s="162"/>
      <c r="H175" s="162"/>
      <c r="I175" s="162"/>
      <c r="J175" s="162"/>
      <c r="K175" s="162"/>
      <c r="L175" s="162"/>
      <c r="M175" s="162"/>
      <c r="N175" s="162"/>
    </row>
    <row r="176" spans="1:14">
      <c r="A176" s="214"/>
      <c r="B176" s="162"/>
      <c r="C176" s="162"/>
      <c r="D176" s="162"/>
      <c r="E176" s="162"/>
      <c r="F176" s="162"/>
      <c r="G176" s="162"/>
      <c r="H176" s="162"/>
      <c r="I176" s="162"/>
      <c r="J176" s="162"/>
      <c r="K176" s="162"/>
      <c r="L176" s="162"/>
      <c r="M176" s="162"/>
      <c r="N176" s="162"/>
    </row>
    <row r="177" spans="1:14">
      <c r="A177" s="214"/>
      <c r="B177" s="162"/>
      <c r="C177" s="162"/>
      <c r="D177" s="162"/>
      <c r="E177" s="162"/>
      <c r="F177" s="162"/>
      <c r="G177" s="162"/>
      <c r="H177" s="162"/>
      <c r="I177" s="162"/>
      <c r="J177" s="162"/>
      <c r="K177" s="162"/>
      <c r="L177" s="162"/>
      <c r="M177" s="162"/>
      <c r="N177" s="162"/>
    </row>
    <row r="178" spans="1:14">
      <c r="A178" s="214"/>
      <c r="B178" s="162"/>
      <c r="C178" s="162"/>
      <c r="D178" s="162"/>
      <c r="E178" s="162"/>
      <c r="F178" s="162"/>
      <c r="G178" s="162"/>
      <c r="H178" s="162"/>
      <c r="I178" s="162"/>
      <c r="J178" s="162"/>
      <c r="K178" s="162"/>
      <c r="L178" s="162"/>
      <c r="M178" s="162"/>
      <c r="N178" s="162"/>
    </row>
    <row r="179" spans="1:14">
      <c r="A179" s="214"/>
      <c r="B179" s="162"/>
      <c r="C179" s="162"/>
      <c r="D179" s="162"/>
      <c r="E179" s="162"/>
      <c r="F179" s="162"/>
      <c r="G179" s="162"/>
      <c r="H179" s="162"/>
      <c r="I179" s="162"/>
      <c r="J179" s="162"/>
      <c r="K179" s="162"/>
      <c r="L179" s="162"/>
      <c r="M179" s="162"/>
      <c r="N179" s="162"/>
    </row>
    <row r="180" spans="1:14">
      <c r="A180" s="214"/>
      <c r="B180" s="162"/>
      <c r="C180" s="162"/>
      <c r="D180" s="162"/>
      <c r="E180" s="162"/>
      <c r="F180" s="162"/>
      <c r="G180" s="162"/>
      <c r="H180" s="162"/>
      <c r="I180" s="162"/>
      <c r="J180" s="162"/>
      <c r="K180" s="162"/>
      <c r="L180" s="162"/>
      <c r="M180" s="162"/>
      <c r="N180" s="162"/>
    </row>
    <row r="181" spans="1:14">
      <c r="A181" s="214"/>
      <c r="B181" s="162"/>
      <c r="C181" s="162"/>
      <c r="D181" s="162"/>
      <c r="E181" s="162"/>
      <c r="F181" s="162"/>
      <c r="G181" s="162"/>
      <c r="H181" s="162"/>
      <c r="I181" s="162"/>
      <c r="J181" s="162"/>
      <c r="K181" s="162"/>
      <c r="L181" s="162"/>
      <c r="M181" s="162"/>
      <c r="N181" s="162"/>
    </row>
    <row r="182" spans="1:14">
      <c r="A182" s="216"/>
      <c r="B182" s="162"/>
      <c r="C182" s="162"/>
      <c r="D182" s="162"/>
      <c r="E182" s="162"/>
      <c r="F182" s="162"/>
      <c r="G182" s="162"/>
      <c r="H182" s="162"/>
      <c r="I182" s="162"/>
      <c r="J182" s="162"/>
      <c r="K182" s="162"/>
      <c r="L182" s="162"/>
      <c r="M182" s="162"/>
      <c r="N182" s="162"/>
    </row>
    <row r="183" spans="1:14" ht="15.75">
      <c r="A183" s="217"/>
      <c r="B183" s="161"/>
      <c r="C183" s="161"/>
      <c r="D183" s="161"/>
      <c r="E183" s="161"/>
      <c r="F183" s="161"/>
      <c r="G183" s="161"/>
      <c r="H183" s="161"/>
      <c r="I183" s="161"/>
      <c r="J183" s="161"/>
      <c r="K183" s="161"/>
      <c r="L183" s="161"/>
      <c r="M183" s="161"/>
      <c r="N183" s="161"/>
    </row>
    <row r="184" spans="1:14" ht="15.75">
      <c r="A184" s="213"/>
      <c r="B184" s="218"/>
      <c r="C184" s="218"/>
      <c r="D184" s="218"/>
      <c r="E184" s="218"/>
      <c r="F184" s="218"/>
      <c r="G184" s="218"/>
      <c r="H184" s="218"/>
      <c r="I184" s="218"/>
      <c r="J184" s="218"/>
      <c r="K184" s="218"/>
      <c r="L184" s="218"/>
      <c r="M184" s="218"/>
      <c r="N184" s="218"/>
    </row>
    <row r="185" spans="1:1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</row>
    <row r="186" spans="1:14">
      <c r="A186" s="219"/>
      <c r="B186" s="162"/>
      <c r="C186" s="162"/>
      <c r="D186" s="162"/>
      <c r="E186" s="162"/>
      <c r="F186" s="162"/>
      <c r="G186" s="162"/>
      <c r="H186" s="162"/>
      <c r="I186" s="162"/>
      <c r="J186" s="162"/>
      <c r="K186" s="162"/>
      <c r="L186" s="162"/>
      <c r="M186" s="162"/>
      <c r="N186" s="162"/>
    </row>
    <row r="187" spans="1:14">
      <c r="A187" s="219"/>
      <c r="B187" s="162"/>
      <c r="C187" s="162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</row>
    <row r="188" spans="1:14">
      <c r="A188" s="219"/>
      <c r="B188" s="162"/>
      <c r="C188" s="162"/>
      <c r="D188" s="162"/>
      <c r="E188" s="162"/>
      <c r="F188" s="162"/>
      <c r="G188" s="162"/>
      <c r="H188" s="162"/>
      <c r="I188" s="162"/>
      <c r="J188" s="162"/>
      <c r="K188" s="162"/>
      <c r="L188" s="162"/>
      <c r="M188" s="162"/>
      <c r="N188" s="162"/>
    </row>
    <row r="189" spans="1:14">
      <c r="A189" s="219"/>
      <c r="B189" s="162"/>
      <c r="C189" s="162"/>
      <c r="D189" s="162"/>
      <c r="E189" s="162"/>
      <c r="F189" s="162"/>
      <c r="G189" s="162"/>
      <c r="H189" s="162"/>
      <c r="I189" s="162"/>
      <c r="J189" s="162"/>
      <c r="K189" s="162"/>
      <c r="L189" s="162"/>
      <c r="M189" s="162"/>
      <c r="N189" s="162"/>
    </row>
    <row r="190" spans="1:14">
      <c r="A190" s="219"/>
      <c r="B190" s="162"/>
      <c r="C190" s="162"/>
      <c r="D190" s="162"/>
      <c r="E190" s="162"/>
      <c r="F190" s="162"/>
      <c r="G190" s="162"/>
      <c r="H190" s="162"/>
      <c r="I190" s="162"/>
      <c r="J190" s="162"/>
      <c r="K190" s="162"/>
      <c r="L190" s="162"/>
      <c r="M190" s="162"/>
      <c r="N190" s="162"/>
    </row>
    <row r="191" spans="1:14">
      <c r="A191" s="219"/>
      <c r="B191" s="162"/>
      <c r="C191" s="162"/>
      <c r="D191" s="162"/>
      <c r="E191" s="162"/>
      <c r="F191" s="162"/>
      <c r="G191" s="162"/>
      <c r="H191" s="162"/>
      <c r="I191" s="162"/>
      <c r="J191" s="162"/>
      <c r="K191" s="162"/>
      <c r="L191" s="162"/>
      <c r="M191" s="162"/>
      <c r="N191" s="162"/>
    </row>
    <row r="192" spans="1:14" ht="15.75">
      <c r="A192" s="220"/>
      <c r="B192" s="161"/>
      <c r="C192" s="161"/>
      <c r="D192" s="161"/>
      <c r="E192" s="161"/>
      <c r="F192" s="161"/>
      <c r="G192" s="161"/>
      <c r="H192" s="161"/>
      <c r="I192" s="161"/>
      <c r="J192" s="161"/>
      <c r="K192" s="161"/>
      <c r="L192" s="161"/>
      <c r="M192" s="161"/>
      <c r="N192" s="161"/>
    </row>
    <row r="193" spans="1:14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1:1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1:1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</row>
    <row r="196" spans="1:14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  <row r="197" spans="1:14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</row>
    <row r="198" spans="1:14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</row>
    <row r="199" spans="1:14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</row>
    <row r="200" spans="1:14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</row>
    <row r="201" spans="1:14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</row>
    <row r="202" spans="1:14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</row>
    <row r="203" spans="1:14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</row>
    <row r="204" spans="1:1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</row>
    <row r="205" spans="1:14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</row>
    <row r="206" spans="1:14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</row>
    <row r="207" spans="1:14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</row>
    <row r="208" spans="1:14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</row>
    <row r="209" spans="1:14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</row>
    <row r="210" spans="1:14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</row>
    <row r="211" spans="1:14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</row>
    <row r="212" spans="1:14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</row>
    <row r="213" spans="1:14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</row>
    <row r="214" spans="1: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</row>
    <row r="215" spans="1:14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</row>
    <row r="216" spans="1:14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</row>
    <row r="217" spans="1:14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</row>
  </sheetData>
  <mergeCells count="10">
    <mergeCell ref="A117:N117"/>
    <mergeCell ref="A168:N168"/>
    <mergeCell ref="A171:N171"/>
    <mergeCell ref="A3:N3"/>
    <mergeCell ref="A62:N62"/>
    <mergeCell ref="A4:N4"/>
    <mergeCell ref="A59:N59"/>
    <mergeCell ref="A7:N7"/>
    <mergeCell ref="A114:N114"/>
    <mergeCell ref="A19:N19"/>
  </mergeCells>
  <pageMargins left="0.78740157480314965" right="0.59055118110236227" top="0.39370078740157483" bottom="0.39370078740157483" header="0.51181102362204722" footer="0.51181102362204722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E24"/>
  <sheetViews>
    <sheetView view="pageBreakPreview" zoomScale="60" zoomScaleNormal="100" workbookViewId="0">
      <selection activeCell="A4" sqref="A4:E4"/>
    </sheetView>
  </sheetViews>
  <sheetFormatPr defaultRowHeight="12.75"/>
  <cols>
    <col min="1" max="1" width="7.7109375" customWidth="1"/>
    <col min="2" max="2" width="56.140625" customWidth="1"/>
    <col min="3" max="5" width="11.7109375" customWidth="1"/>
  </cols>
  <sheetData>
    <row r="1" spans="1:5">
      <c r="C1" s="31"/>
      <c r="D1" s="270" t="s">
        <v>378</v>
      </c>
      <c r="E1" s="31"/>
    </row>
    <row r="3" spans="1:5">
      <c r="A3" s="292" t="s">
        <v>380</v>
      </c>
      <c r="B3" s="292"/>
      <c r="C3" s="292"/>
      <c r="D3" s="292"/>
      <c r="E3" s="292"/>
    </row>
    <row r="4" spans="1:5">
      <c r="A4" s="292" t="s">
        <v>198</v>
      </c>
      <c r="B4" s="292"/>
      <c r="C4" s="292"/>
      <c r="D4" s="293"/>
      <c r="E4" s="293"/>
    </row>
    <row r="6" spans="1:5">
      <c r="C6" s="36"/>
      <c r="E6" s="36" t="s">
        <v>215</v>
      </c>
    </row>
    <row r="7" spans="1:5" ht="25.5" customHeight="1">
      <c r="A7" s="294" t="s">
        <v>203</v>
      </c>
      <c r="B7" s="340"/>
      <c r="C7" s="131" t="s">
        <v>209</v>
      </c>
      <c r="D7" s="131" t="s">
        <v>210</v>
      </c>
      <c r="E7" s="117" t="s">
        <v>208</v>
      </c>
    </row>
    <row r="8" spans="1:5">
      <c r="A8" s="1"/>
      <c r="B8" s="121" t="s">
        <v>293</v>
      </c>
      <c r="C8" s="248">
        <v>97</v>
      </c>
      <c r="D8" s="111">
        <v>11</v>
      </c>
      <c r="E8" s="111"/>
    </row>
    <row r="9" spans="1:5">
      <c r="A9" s="1"/>
      <c r="B9" s="26"/>
      <c r="C9" s="19"/>
      <c r="D9" s="19"/>
      <c r="E9" s="19"/>
    </row>
    <row r="10" spans="1:5">
      <c r="A10" s="1"/>
      <c r="B10" s="26"/>
      <c r="C10" s="19"/>
      <c r="D10" s="19"/>
      <c r="E10" s="19"/>
    </row>
    <row r="11" spans="1:5">
      <c r="A11" s="1"/>
      <c r="B11" s="26"/>
      <c r="C11" s="19"/>
      <c r="D11" s="19"/>
      <c r="E11" s="19"/>
    </row>
    <row r="12" spans="1:5">
      <c r="A12" s="1"/>
      <c r="B12" s="26"/>
      <c r="C12" s="19"/>
      <c r="D12" s="19"/>
      <c r="E12" s="19"/>
    </row>
    <row r="13" spans="1:5">
      <c r="A13" s="1"/>
      <c r="B13" s="26"/>
      <c r="C13" s="19"/>
      <c r="D13" s="19"/>
      <c r="E13" s="19"/>
    </row>
    <row r="14" spans="1:5">
      <c r="A14" s="1"/>
      <c r="B14" s="26"/>
      <c r="C14" s="19"/>
      <c r="D14" s="19"/>
      <c r="E14" s="19"/>
    </row>
    <row r="15" spans="1:5">
      <c r="A15" s="1"/>
      <c r="B15" s="26"/>
      <c r="C15" s="19"/>
      <c r="D15" s="19"/>
      <c r="E15" s="19"/>
    </row>
    <row r="16" spans="1:5">
      <c r="A16" s="1"/>
      <c r="B16" s="26"/>
      <c r="C16" s="19"/>
      <c r="D16" s="19"/>
      <c r="E16" s="19"/>
    </row>
    <row r="17" spans="1:5">
      <c r="A17" s="1"/>
      <c r="B17" s="26"/>
      <c r="C17" s="19"/>
      <c r="D17" s="19"/>
      <c r="E17" s="19"/>
    </row>
    <row r="18" spans="1:5">
      <c r="A18" s="1"/>
      <c r="B18" s="26"/>
      <c r="C18" s="19"/>
      <c r="D18" s="19"/>
      <c r="E18" s="19"/>
    </row>
    <row r="19" spans="1:5">
      <c r="A19" s="1"/>
      <c r="B19" s="26"/>
      <c r="C19" s="19"/>
      <c r="D19" s="19"/>
      <c r="E19" s="19"/>
    </row>
    <row r="20" spans="1:5">
      <c r="A20" s="1"/>
      <c r="B20" s="26"/>
      <c r="C20" s="19"/>
      <c r="D20" s="19"/>
      <c r="E20" s="19"/>
    </row>
    <row r="21" spans="1:5">
      <c r="A21" s="1"/>
      <c r="B21" s="26"/>
      <c r="C21" s="19"/>
      <c r="D21" s="19"/>
      <c r="E21" s="19"/>
    </row>
    <row r="22" spans="1:5">
      <c r="A22" s="1"/>
      <c r="B22" s="26"/>
      <c r="C22" s="19"/>
      <c r="D22" s="19"/>
      <c r="E22" s="19"/>
    </row>
    <row r="23" spans="1:5">
      <c r="A23" s="1"/>
      <c r="B23" s="26"/>
      <c r="C23" s="19"/>
      <c r="D23" s="19"/>
      <c r="E23" s="19"/>
    </row>
    <row r="24" spans="1:5">
      <c r="A24" s="1"/>
      <c r="B24" s="27" t="s">
        <v>14</v>
      </c>
      <c r="C24" s="19">
        <f>SUM(C8:C23)</f>
        <v>97</v>
      </c>
      <c r="D24" s="19">
        <f>SUM(D8:D23)</f>
        <v>11</v>
      </c>
      <c r="E24" s="19"/>
    </row>
  </sheetData>
  <mergeCells count="3">
    <mergeCell ref="A7:B7"/>
    <mergeCell ref="A4:E4"/>
    <mergeCell ref="A3:E3"/>
  </mergeCells>
  <pageMargins left="0.39370078740157483" right="0.39370078740157483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M55"/>
  <sheetViews>
    <sheetView view="pageBreakPreview" zoomScale="60" zoomScaleNormal="100" workbookViewId="0">
      <selection activeCell="A3" sqref="A3:M3"/>
    </sheetView>
  </sheetViews>
  <sheetFormatPr defaultRowHeight="12.75"/>
  <cols>
    <col min="1" max="1" width="44.28515625" customWidth="1"/>
    <col min="2" max="4" width="10.5703125" customWidth="1"/>
    <col min="5" max="5" width="5" customWidth="1"/>
    <col min="10" max="10" width="9.5703125" customWidth="1"/>
    <col min="11" max="13" width="10.5703125" customWidth="1"/>
  </cols>
  <sheetData>
    <row r="1" spans="1:13">
      <c r="M1" s="269" t="s">
        <v>19</v>
      </c>
    </row>
    <row r="2" spans="1:13">
      <c r="A2" s="292" t="s">
        <v>380</v>
      </c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3"/>
      <c r="M2" s="293"/>
    </row>
    <row r="3" spans="1:13">
      <c r="A3" s="292" t="s">
        <v>294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3"/>
      <c r="M3" s="293"/>
    </row>
    <row r="4" spans="1:13">
      <c r="A4" s="292" t="s">
        <v>201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3"/>
      <c r="M4" s="293"/>
    </row>
    <row r="5" spans="1:13" ht="18" customHeight="1">
      <c r="A5" s="374"/>
      <c r="B5" s="374"/>
      <c r="C5" s="374"/>
      <c r="D5" s="374"/>
      <c r="E5" s="374"/>
      <c r="F5" s="374"/>
      <c r="G5" s="374"/>
      <c r="H5" s="374"/>
      <c r="I5" s="374"/>
      <c r="J5" s="374"/>
      <c r="K5" s="374"/>
    </row>
    <row r="6" spans="1:13" ht="18.75">
      <c r="A6" s="375" t="s">
        <v>12</v>
      </c>
      <c r="B6" s="376"/>
      <c r="C6" s="377"/>
      <c r="D6" s="378"/>
      <c r="E6" s="70"/>
      <c r="F6" s="379" t="s">
        <v>13</v>
      </c>
      <c r="G6" s="380"/>
      <c r="H6" s="380"/>
      <c r="I6" s="380"/>
      <c r="J6" s="380"/>
      <c r="K6" s="380"/>
      <c r="L6" s="276"/>
      <c r="M6" s="277"/>
    </row>
    <row r="7" spans="1:13" ht="25.5">
      <c r="A7" s="71" t="s">
        <v>161</v>
      </c>
      <c r="B7" s="110" t="s">
        <v>209</v>
      </c>
      <c r="C7" s="110" t="s">
        <v>210</v>
      </c>
      <c r="D7" s="111" t="s">
        <v>208</v>
      </c>
      <c r="E7" s="54"/>
      <c r="F7" s="371" t="s">
        <v>161</v>
      </c>
      <c r="G7" s="372"/>
      <c r="H7" s="372"/>
      <c r="I7" s="372"/>
      <c r="J7" s="373"/>
      <c r="K7" s="110" t="s">
        <v>209</v>
      </c>
      <c r="L7" s="110" t="s">
        <v>210</v>
      </c>
      <c r="M7" s="111" t="s">
        <v>208</v>
      </c>
    </row>
    <row r="8" spans="1:13" ht="18.75">
      <c r="A8" s="72" t="s">
        <v>162</v>
      </c>
      <c r="B8" s="136"/>
      <c r="C8" s="136"/>
      <c r="D8" s="136"/>
      <c r="E8" s="55"/>
      <c r="F8" s="79" t="s">
        <v>199</v>
      </c>
      <c r="G8" s="80"/>
      <c r="H8" s="34"/>
      <c r="I8" s="2"/>
      <c r="J8" s="26"/>
      <c r="K8" s="106"/>
      <c r="L8" s="19"/>
      <c r="M8" s="19"/>
    </row>
    <row r="9" spans="1:13" ht="16.5">
      <c r="A9" s="73" t="s">
        <v>163</v>
      </c>
      <c r="B9" s="137">
        <f>SUM(B10,B22,B31)</f>
        <v>36947</v>
      </c>
      <c r="C9" s="137">
        <f>SUM(C10,C22,C31)</f>
        <v>46877</v>
      </c>
      <c r="D9" s="137"/>
      <c r="E9" s="56"/>
      <c r="F9" s="81" t="s">
        <v>164</v>
      </c>
      <c r="G9" s="82"/>
      <c r="H9" s="34"/>
      <c r="I9" s="2"/>
      <c r="J9" s="26"/>
      <c r="K9" s="147">
        <f>SUM(K10,K22)</f>
        <v>48036</v>
      </c>
      <c r="L9" s="147">
        <f>SUM(L10,L22)</f>
        <v>55792</v>
      </c>
      <c r="M9" s="147"/>
    </row>
    <row r="10" spans="1:13" ht="15.75">
      <c r="A10" s="74" t="s">
        <v>133</v>
      </c>
      <c r="B10" s="137">
        <f>SUM(B11:B16)</f>
        <v>36947</v>
      </c>
      <c r="C10" s="137">
        <f>SUM(C11:C16)</f>
        <v>46797</v>
      </c>
      <c r="D10" s="137"/>
      <c r="E10" s="57"/>
      <c r="F10" s="83" t="s">
        <v>133</v>
      </c>
      <c r="G10" s="84"/>
      <c r="H10" s="34"/>
      <c r="I10" s="2"/>
      <c r="J10" s="26"/>
      <c r="K10" s="147">
        <f>SUM(K11:K21)</f>
        <v>48036</v>
      </c>
      <c r="L10" s="147">
        <f>SUM(L11:L21)</f>
        <v>54726</v>
      </c>
      <c r="M10" s="147"/>
    </row>
    <row r="11" spans="1:13" ht="15.75">
      <c r="A11" s="75" t="s">
        <v>355</v>
      </c>
      <c r="B11" s="138">
        <v>28317</v>
      </c>
      <c r="C11" s="138">
        <v>38142</v>
      </c>
      <c r="D11" s="138"/>
      <c r="E11" s="58"/>
      <c r="F11" s="85" t="s">
        <v>146</v>
      </c>
      <c r="G11" s="86"/>
      <c r="H11" s="34"/>
      <c r="I11" s="2"/>
      <c r="J11" s="26"/>
      <c r="K11" s="148">
        <v>13878</v>
      </c>
      <c r="L11" s="148">
        <v>20109</v>
      </c>
      <c r="M11" s="148"/>
    </row>
    <row r="12" spans="1:13" ht="15.75">
      <c r="A12" s="76" t="s">
        <v>3</v>
      </c>
      <c r="B12" s="139">
        <v>8150</v>
      </c>
      <c r="C12" s="139">
        <v>8150</v>
      </c>
      <c r="D12" s="139"/>
      <c r="E12" s="60"/>
      <c r="F12" s="85" t="s">
        <v>2</v>
      </c>
      <c r="G12" s="86"/>
      <c r="H12" s="34"/>
      <c r="I12" s="2"/>
      <c r="J12" s="26"/>
      <c r="K12" s="148">
        <v>3780</v>
      </c>
      <c r="L12" s="148">
        <v>4420</v>
      </c>
      <c r="M12" s="148"/>
    </row>
    <row r="13" spans="1:13" ht="15.75">
      <c r="A13" s="76" t="s">
        <v>4</v>
      </c>
      <c r="B13" s="139">
        <v>480</v>
      </c>
      <c r="C13" s="139">
        <v>430</v>
      </c>
      <c r="D13" s="139"/>
      <c r="E13" s="60"/>
      <c r="F13" s="85" t="s">
        <v>220</v>
      </c>
      <c r="G13" s="86"/>
      <c r="H13" s="34"/>
      <c r="I13" s="2"/>
      <c r="J13" s="26"/>
      <c r="K13" s="148">
        <v>14342</v>
      </c>
      <c r="L13" s="148">
        <v>16182</v>
      </c>
      <c r="M13" s="148"/>
    </row>
    <row r="14" spans="1:13" ht="15.75">
      <c r="A14" s="75" t="s">
        <v>5</v>
      </c>
      <c r="B14" s="138">
        <v>0</v>
      </c>
      <c r="C14" s="138">
        <v>75</v>
      </c>
      <c r="D14" s="138"/>
      <c r="E14" s="58"/>
      <c r="F14" s="85" t="s">
        <v>165</v>
      </c>
      <c r="G14" s="86"/>
      <c r="H14" s="34"/>
      <c r="I14" s="2"/>
      <c r="J14" s="26"/>
      <c r="K14" s="148"/>
      <c r="L14" s="148"/>
      <c r="M14" s="148"/>
    </row>
    <row r="15" spans="1:13" ht="15.75">
      <c r="A15" s="75"/>
      <c r="B15" s="138"/>
      <c r="C15" s="138"/>
      <c r="D15" s="138"/>
      <c r="E15" s="58"/>
      <c r="F15" s="85" t="s">
        <v>166</v>
      </c>
      <c r="G15" s="86"/>
      <c r="H15" s="34"/>
      <c r="I15" s="2"/>
      <c r="J15" s="26"/>
      <c r="K15" s="148">
        <v>9720</v>
      </c>
      <c r="L15" s="148">
        <v>7497</v>
      </c>
      <c r="M15" s="148"/>
    </row>
    <row r="16" spans="1:13" ht="15.75">
      <c r="A16" s="76"/>
      <c r="B16" s="139"/>
      <c r="C16" s="139"/>
      <c r="D16" s="139"/>
      <c r="E16" s="60"/>
      <c r="F16" s="85" t="s">
        <v>152</v>
      </c>
      <c r="G16" s="86"/>
      <c r="H16" s="34"/>
      <c r="I16" s="2"/>
      <c r="J16" s="26"/>
      <c r="K16" s="148"/>
      <c r="L16" s="148"/>
      <c r="M16" s="148"/>
    </row>
    <row r="17" spans="1:13" ht="15.75">
      <c r="A17" s="75"/>
      <c r="B17" s="138"/>
      <c r="C17" s="138"/>
      <c r="D17" s="138"/>
      <c r="E17" s="58"/>
      <c r="F17" s="85" t="s">
        <v>167</v>
      </c>
      <c r="G17" s="86"/>
      <c r="H17" s="34"/>
      <c r="I17" s="2"/>
      <c r="J17" s="26"/>
      <c r="K17" s="148"/>
      <c r="L17" s="148"/>
      <c r="M17" s="148"/>
    </row>
    <row r="18" spans="1:13" ht="15.75">
      <c r="A18" s="75"/>
      <c r="B18" s="138"/>
      <c r="C18" s="138"/>
      <c r="D18" s="138"/>
      <c r="E18" s="58"/>
      <c r="F18" s="85" t="s">
        <v>168</v>
      </c>
      <c r="G18" s="86"/>
      <c r="H18" s="34"/>
      <c r="I18" s="2"/>
      <c r="J18" s="26"/>
      <c r="K18" s="148">
        <v>6313</v>
      </c>
      <c r="L18" s="148">
        <v>6518</v>
      </c>
      <c r="M18" s="148"/>
    </row>
    <row r="19" spans="1:13" ht="15.75">
      <c r="A19" s="75"/>
      <c r="B19" s="138"/>
      <c r="C19" s="138"/>
      <c r="D19" s="138"/>
      <c r="E19" s="58"/>
      <c r="F19" s="85" t="s">
        <v>169</v>
      </c>
      <c r="G19" s="86"/>
      <c r="H19" s="34"/>
      <c r="I19" s="2"/>
      <c r="J19" s="26"/>
      <c r="K19" s="148">
        <v>3</v>
      </c>
      <c r="L19" s="148">
        <v>0</v>
      </c>
      <c r="M19" s="148"/>
    </row>
    <row r="20" spans="1:13" ht="15.75">
      <c r="A20" s="75"/>
      <c r="B20" s="138"/>
      <c r="C20" s="138"/>
      <c r="D20" s="138"/>
      <c r="E20" s="58"/>
      <c r="F20" s="85" t="s">
        <v>170</v>
      </c>
      <c r="G20" s="86"/>
      <c r="H20" s="34"/>
      <c r="I20" s="2"/>
      <c r="J20" s="26"/>
      <c r="K20" s="148"/>
      <c r="L20" s="148"/>
      <c r="M20" s="148"/>
    </row>
    <row r="21" spans="1:13" ht="15.75">
      <c r="A21" s="100"/>
      <c r="B21" s="140"/>
      <c r="C21" s="140"/>
      <c r="D21" s="140"/>
      <c r="E21" s="57"/>
      <c r="F21" s="75"/>
      <c r="G21" s="86"/>
      <c r="H21" s="34"/>
      <c r="I21" s="2"/>
      <c r="J21" s="26"/>
      <c r="K21" s="148"/>
      <c r="L21" s="148"/>
      <c r="M21" s="148"/>
    </row>
    <row r="22" spans="1:13" ht="15.75">
      <c r="A22" s="74" t="s">
        <v>134</v>
      </c>
      <c r="B22" s="137">
        <f>SUM(B23,B27:B29)</f>
        <v>0</v>
      </c>
      <c r="C22" s="137">
        <f>SUM(C23,C27:C29)</f>
        <v>80</v>
      </c>
      <c r="D22" s="137"/>
      <c r="E22" s="58"/>
      <c r="F22" s="83" t="s">
        <v>134</v>
      </c>
      <c r="G22" s="84"/>
      <c r="H22" s="34"/>
      <c r="I22" s="2"/>
      <c r="J22" s="26"/>
      <c r="K22" s="147">
        <f>SUM(K23:K28)</f>
        <v>0</v>
      </c>
      <c r="L22" s="147">
        <f t="shared" ref="L22:M22" si="0">SUM(L23:L28)</f>
        <v>1066</v>
      </c>
      <c r="M22" s="147">
        <f t="shared" si="0"/>
        <v>0</v>
      </c>
    </row>
    <row r="23" spans="1:13" ht="15.75">
      <c r="A23" s="75" t="s">
        <v>6</v>
      </c>
      <c r="B23" s="138">
        <f>SUM(B24:B26)</f>
        <v>0</v>
      </c>
      <c r="C23" s="138">
        <f>SUM(C24:C26)</f>
        <v>0</v>
      </c>
      <c r="D23" s="138"/>
      <c r="E23" s="58"/>
      <c r="F23" s="85" t="s">
        <v>204</v>
      </c>
      <c r="G23" s="86"/>
      <c r="H23" s="34"/>
      <c r="I23" s="2"/>
      <c r="J23" s="26"/>
      <c r="K23" s="148"/>
      <c r="L23" s="148">
        <v>1066</v>
      </c>
      <c r="M23" s="148"/>
    </row>
    <row r="24" spans="1:13" ht="15.75">
      <c r="A24" s="188" t="s">
        <v>7</v>
      </c>
      <c r="B24" s="189"/>
      <c r="C24" s="189"/>
      <c r="D24" s="189"/>
      <c r="E24" s="58"/>
      <c r="F24" s="85" t="s">
        <v>143</v>
      </c>
      <c r="G24" s="86"/>
      <c r="H24" s="34"/>
      <c r="I24" s="2"/>
      <c r="J24" s="26"/>
      <c r="K24" s="148"/>
      <c r="L24" s="148"/>
      <c r="M24" s="148"/>
    </row>
    <row r="25" spans="1:13" ht="15.75">
      <c r="A25" s="188" t="s">
        <v>132</v>
      </c>
      <c r="B25" s="189"/>
      <c r="C25" s="189"/>
      <c r="D25" s="189"/>
      <c r="E25" s="58"/>
      <c r="F25" s="85" t="s">
        <v>172</v>
      </c>
      <c r="G25" s="86"/>
      <c r="H25" s="34"/>
      <c r="I25" s="2"/>
      <c r="J25" s="26"/>
      <c r="K25" s="148"/>
      <c r="L25" s="148"/>
      <c r="M25" s="148"/>
    </row>
    <row r="26" spans="1:13" ht="15.75">
      <c r="A26" s="188" t="s">
        <v>46</v>
      </c>
      <c r="B26" s="189"/>
      <c r="C26" s="189"/>
      <c r="D26" s="189"/>
      <c r="E26" s="58"/>
      <c r="F26" s="85" t="s">
        <v>173</v>
      </c>
      <c r="G26" s="86"/>
      <c r="H26" s="34"/>
      <c r="I26" s="2"/>
      <c r="J26" s="26"/>
      <c r="K26" s="148"/>
      <c r="L26" s="148"/>
      <c r="M26" s="148"/>
    </row>
    <row r="27" spans="1:13" ht="15.75">
      <c r="A27" s="75" t="s">
        <v>8</v>
      </c>
      <c r="B27" s="138"/>
      <c r="C27" s="138"/>
      <c r="D27" s="138"/>
      <c r="E27" s="58"/>
      <c r="F27" s="85" t="s">
        <v>174</v>
      </c>
      <c r="G27" s="86"/>
      <c r="H27" s="34"/>
      <c r="I27" s="2"/>
      <c r="J27" s="26"/>
      <c r="K27" s="148"/>
      <c r="L27" s="148"/>
      <c r="M27" s="148"/>
    </row>
    <row r="28" spans="1:13" ht="15.75">
      <c r="A28" s="190" t="s">
        <v>9</v>
      </c>
      <c r="B28" s="191"/>
      <c r="C28" s="191">
        <v>80</v>
      </c>
      <c r="D28" s="191"/>
      <c r="E28" s="58"/>
      <c r="F28" s="85" t="s">
        <v>175</v>
      </c>
      <c r="G28" s="86"/>
      <c r="H28" s="34"/>
      <c r="I28" s="2"/>
      <c r="J28" s="26"/>
      <c r="K28" s="148"/>
      <c r="L28" s="148"/>
      <c r="M28" s="148"/>
    </row>
    <row r="29" spans="1:13" ht="15.75" customHeight="1">
      <c r="A29" s="190"/>
      <c r="B29" s="191"/>
      <c r="C29" s="191"/>
      <c r="D29" s="191"/>
      <c r="E29" s="58"/>
      <c r="F29" s="81" t="s">
        <v>176</v>
      </c>
      <c r="G29" s="82"/>
      <c r="H29" s="34"/>
      <c r="I29" s="2"/>
      <c r="J29" s="26"/>
      <c r="K29" s="147">
        <f>SUM(K30,K33,K38)</f>
        <v>500</v>
      </c>
      <c r="L29" s="147">
        <f>SUM(L30,L33,L38)</f>
        <v>4231</v>
      </c>
      <c r="M29" s="147"/>
    </row>
    <row r="30" spans="1:13" ht="15.75">
      <c r="A30" s="101"/>
      <c r="B30" s="141"/>
      <c r="C30" s="141"/>
      <c r="D30" s="141"/>
      <c r="E30" s="58"/>
      <c r="F30" s="83" t="s">
        <v>177</v>
      </c>
      <c r="G30" s="84"/>
      <c r="H30" s="34"/>
      <c r="I30" s="2"/>
      <c r="J30" s="26"/>
      <c r="K30" s="147">
        <f>SUM(K31:K32)</f>
        <v>500</v>
      </c>
      <c r="L30" s="147">
        <f>SUM(L31:L32)</f>
        <v>3510</v>
      </c>
      <c r="M30" s="147"/>
    </row>
    <row r="31" spans="1:13" ht="15.75">
      <c r="A31" s="193"/>
      <c r="B31" s="137"/>
      <c r="C31" s="191"/>
      <c r="D31" s="191"/>
      <c r="E31" s="58"/>
      <c r="F31" s="85" t="s">
        <v>11</v>
      </c>
      <c r="G31" s="86"/>
      <c r="H31" s="34"/>
      <c r="I31" s="2"/>
      <c r="J31" s="26"/>
      <c r="K31" s="148">
        <v>500</v>
      </c>
      <c r="L31" s="148">
        <v>3510</v>
      </c>
      <c r="M31" s="148"/>
    </row>
    <row r="32" spans="1:13" ht="15.75">
      <c r="A32" s="190"/>
      <c r="B32" s="191"/>
      <c r="C32" s="191"/>
      <c r="D32" s="191"/>
      <c r="E32" s="58"/>
      <c r="F32" s="105" t="s">
        <v>202</v>
      </c>
      <c r="G32" s="86"/>
      <c r="H32" s="34"/>
      <c r="I32" s="2"/>
      <c r="J32" s="26"/>
      <c r="K32" s="148"/>
      <c r="L32" s="148"/>
      <c r="M32" s="148"/>
    </row>
    <row r="33" spans="1:13" ht="15.75">
      <c r="A33" s="195"/>
      <c r="B33" s="196"/>
      <c r="C33" s="196"/>
      <c r="D33" s="196"/>
      <c r="E33" s="58"/>
      <c r="F33" s="83" t="s">
        <v>178</v>
      </c>
      <c r="G33" s="84"/>
      <c r="H33" s="34"/>
      <c r="I33" s="2"/>
      <c r="J33" s="26"/>
      <c r="K33" s="147">
        <f>K34</f>
        <v>0</v>
      </c>
      <c r="L33" s="147"/>
      <c r="M33" s="147"/>
    </row>
    <row r="34" spans="1:13" ht="15.75">
      <c r="A34" s="195"/>
      <c r="B34" s="197"/>
      <c r="C34" s="197"/>
      <c r="D34" s="197"/>
      <c r="E34" s="58"/>
      <c r="F34" s="85" t="s">
        <v>11</v>
      </c>
      <c r="G34" s="86"/>
      <c r="H34" s="34"/>
      <c r="I34" s="2"/>
      <c r="J34" s="26"/>
      <c r="K34" s="148">
        <v>0</v>
      </c>
      <c r="L34" s="148"/>
      <c r="M34" s="148"/>
    </row>
    <row r="35" spans="1:13" ht="15.75">
      <c r="A35" s="194"/>
      <c r="B35" s="198"/>
      <c r="C35" s="198"/>
      <c r="D35" s="198"/>
      <c r="E35" s="58"/>
      <c r="F35" s="87" t="s">
        <v>179</v>
      </c>
      <c r="G35" s="88"/>
      <c r="H35" s="89"/>
      <c r="I35" s="90"/>
      <c r="J35" s="26"/>
      <c r="K35" s="147">
        <f>SUM(K36:K37)</f>
        <v>-11589</v>
      </c>
      <c r="L35" s="147">
        <f>SUM(L36:L37)</f>
        <v>-12425</v>
      </c>
      <c r="M35" s="147"/>
    </row>
    <row r="36" spans="1:13" ht="15.75">
      <c r="A36" s="195"/>
      <c r="B36" s="197"/>
      <c r="C36" s="197"/>
      <c r="D36" s="197"/>
      <c r="E36" s="58"/>
      <c r="F36" s="85" t="s">
        <v>180</v>
      </c>
      <c r="G36" s="86"/>
      <c r="H36" s="34"/>
      <c r="I36" s="2"/>
      <c r="J36" s="26"/>
      <c r="K36" s="148">
        <f>B10+B32-K10-K30</f>
        <v>-11589</v>
      </c>
      <c r="L36" s="148">
        <f>C10+C32-L10-L30</f>
        <v>-11439</v>
      </c>
      <c r="M36" s="148"/>
    </row>
    <row r="37" spans="1:13" ht="15.75">
      <c r="A37" s="195"/>
      <c r="B37" s="197"/>
      <c r="C37" s="197"/>
      <c r="D37" s="197"/>
      <c r="E37" s="58"/>
      <c r="F37" s="85" t="s">
        <v>181</v>
      </c>
      <c r="G37" s="86"/>
      <c r="H37" s="34"/>
      <c r="I37" s="2"/>
      <c r="J37" s="26"/>
      <c r="K37" s="148">
        <f>B22+B35-K22-K33</f>
        <v>0</v>
      </c>
      <c r="L37" s="148">
        <f>C22+C35-L22-L33</f>
        <v>-986</v>
      </c>
      <c r="M37" s="148"/>
    </row>
    <row r="38" spans="1:13" ht="18.75">
      <c r="A38" s="192"/>
      <c r="B38" s="136"/>
      <c r="C38" s="136"/>
      <c r="D38" s="136"/>
      <c r="E38" s="58"/>
      <c r="F38" s="87" t="s">
        <v>182</v>
      </c>
      <c r="G38" s="80"/>
      <c r="H38" s="47"/>
      <c r="I38" s="46"/>
      <c r="J38" s="29"/>
      <c r="K38" s="147">
        <f>SUM(K39:K40)</f>
        <v>0</v>
      </c>
      <c r="L38" s="147">
        <f>SUM(L39:L40)</f>
        <v>721</v>
      </c>
      <c r="M38" s="147"/>
    </row>
    <row r="39" spans="1:13" ht="15.75">
      <c r="A39" s="190"/>
      <c r="B39" s="191"/>
      <c r="C39" s="191"/>
      <c r="D39" s="191"/>
      <c r="E39" s="58"/>
      <c r="F39" s="368" t="s">
        <v>59</v>
      </c>
      <c r="G39" s="369"/>
      <c r="H39" s="369"/>
      <c r="I39" s="369"/>
      <c r="J39" s="370"/>
      <c r="K39" s="148"/>
      <c r="L39" s="148">
        <v>721</v>
      </c>
      <c r="M39" s="148"/>
    </row>
    <row r="40" spans="1:13" ht="18.75">
      <c r="A40" s="103"/>
      <c r="B40" s="143"/>
      <c r="C40" s="143"/>
      <c r="D40" s="143"/>
      <c r="E40" s="55"/>
      <c r="F40" s="368" t="s">
        <v>60</v>
      </c>
      <c r="G40" s="369"/>
      <c r="H40" s="369"/>
      <c r="I40" s="369"/>
      <c r="J40" s="370"/>
      <c r="K40" s="148"/>
      <c r="L40" s="148"/>
      <c r="M40" s="148"/>
    </row>
    <row r="41" spans="1:13" ht="30">
      <c r="A41" s="92" t="s">
        <v>200</v>
      </c>
      <c r="B41" s="152">
        <f>SUM(B10,B22,B31)</f>
        <v>36947</v>
      </c>
      <c r="C41" s="152">
        <f>SUM(C10,C22,C31)</f>
        <v>46877</v>
      </c>
      <c r="D41" s="152"/>
      <c r="E41" s="55"/>
      <c r="F41" s="91" t="s">
        <v>183</v>
      </c>
      <c r="G41" s="80"/>
      <c r="H41" s="34"/>
      <c r="I41" s="2"/>
      <c r="J41" s="26"/>
      <c r="K41" s="153">
        <f>SUM(K9,K29)</f>
        <v>48536</v>
      </c>
      <c r="L41" s="153">
        <f>SUM(L9,L29)</f>
        <v>60023</v>
      </c>
      <c r="M41" s="153"/>
    </row>
    <row r="42" spans="1:13" ht="18.75">
      <c r="A42" s="104"/>
      <c r="B42" s="144"/>
      <c r="C42" s="144"/>
      <c r="D42" s="144"/>
      <c r="E42" s="58"/>
      <c r="F42" s="87" t="s">
        <v>184</v>
      </c>
      <c r="G42" s="80"/>
      <c r="H42" s="34"/>
      <c r="I42" s="2"/>
      <c r="J42" s="26"/>
      <c r="K42" s="147">
        <f>SUM(K43:K44)</f>
        <v>11589</v>
      </c>
      <c r="L42" s="147">
        <f>SUM(L43:L44)</f>
        <v>12425</v>
      </c>
      <c r="M42" s="147"/>
    </row>
    <row r="43" spans="1:13" ht="15.75">
      <c r="A43" s="102"/>
      <c r="B43" s="142"/>
      <c r="C43" s="142"/>
      <c r="D43" s="142"/>
      <c r="E43" s="58"/>
      <c r="F43" s="85" t="s">
        <v>180</v>
      </c>
      <c r="G43" s="86"/>
      <c r="H43" s="34"/>
      <c r="I43" s="2"/>
      <c r="J43" s="26"/>
      <c r="K43" s="148">
        <f>K36*-1</f>
        <v>11589</v>
      </c>
      <c r="L43" s="148">
        <f>L36*-1</f>
        <v>11439</v>
      </c>
      <c r="M43" s="148"/>
    </row>
    <row r="44" spans="1:13" ht="18.75">
      <c r="A44" s="103"/>
      <c r="B44" s="143"/>
      <c r="C44" s="143"/>
      <c r="D44" s="143"/>
      <c r="E44" s="55"/>
      <c r="F44" s="85" t="s">
        <v>181</v>
      </c>
      <c r="G44" s="86"/>
      <c r="H44" s="34"/>
      <c r="I44" s="2"/>
      <c r="J44" s="26"/>
      <c r="K44" s="148">
        <f>(K37-K40)*-1</f>
        <v>0</v>
      </c>
      <c r="L44" s="148">
        <f>(L37-L40)*-1</f>
        <v>986</v>
      </c>
      <c r="M44" s="148"/>
    </row>
    <row r="45" spans="1:13" ht="18.75">
      <c r="A45" s="87" t="s">
        <v>185</v>
      </c>
      <c r="B45" s="136"/>
      <c r="C45" s="136"/>
      <c r="D45" s="136"/>
      <c r="E45" s="55"/>
      <c r="F45" s="94"/>
      <c r="G45" s="95"/>
      <c r="H45" s="67"/>
      <c r="I45" s="3"/>
      <c r="J45" s="3"/>
      <c r="K45" s="149"/>
      <c r="L45" s="149"/>
      <c r="M45" s="149"/>
    </row>
    <row r="46" spans="1:13" ht="16.5">
      <c r="A46" s="83" t="s">
        <v>186</v>
      </c>
      <c r="B46" s="137">
        <f>SUM(B47:B48)</f>
        <v>11589</v>
      </c>
      <c r="C46" s="137">
        <f>SUM(C47:C48)</f>
        <v>13146</v>
      </c>
      <c r="D46" s="137"/>
      <c r="E46" s="61"/>
      <c r="F46" s="96"/>
      <c r="G46" s="62"/>
      <c r="H46" s="12"/>
      <c r="I46" s="6"/>
      <c r="J46" s="6"/>
      <c r="K46" s="150"/>
      <c r="L46" s="150"/>
      <c r="M46" s="150"/>
    </row>
    <row r="47" spans="1:13" ht="15.75">
      <c r="A47" s="93" t="s">
        <v>187</v>
      </c>
      <c r="B47" s="145">
        <v>11589</v>
      </c>
      <c r="C47" s="145">
        <v>12146</v>
      </c>
      <c r="D47" s="145"/>
      <c r="E47" s="58"/>
      <c r="F47" s="97"/>
      <c r="G47" s="63"/>
      <c r="H47" s="12"/>
      <c r="I47" s="6"/>
      <c r="J47" s="6"/>
      <c r="K47" s="150"/>
      <c r="L47" s="150"/>
      <c r="M47" s="150"/>
    </row>
    <row r="48" spans="1:13" ht="15.75">
      <c r="A48" s="93" t="s">
        <v>188</v>
      </c>
      <c r="B48" s="145">
        <v>0</v>
      </c>
      <c r="C48" s="145">
        <v>1000</v>
      </c>
      <c r="D48" s="145"/>
      <c r="E48" s="57"/>
      <c r="F48" s="97"/>
      <c r="G48" s="63"/>
      <c r="H48" s="77"/>
      <c r="I48" s="78"/>
      <c r="J48" s="78"/>
      <c r="K48" s="150"/>
      <c r="L48" s="150"/>
      <c r="M48" s="150"/>
    </row>
    <row r="49" spans="1:13" ht="15.75">
      <c r="A49" s="83" t="s">
        <v>189</v>
      </c>
      <c r="B49" s="137"/>
      <c r="C49" s="137"/>
      <c r="D49" s="137"/>
      <c r="E49" s="58"/>
      <c r="F49" s="96"/>
      <c r="G49" s="62"/>
      <c r="H49" s="12"/>
      <c r="I49" s="6"/>
      <c r="J49" s="6"/>
      <c r="K49" s="150"/>
      <c r="L49" s="150"/>
      <c r="M49" s="150"/>
    </row>
    <row r="50" spans="1:13" ht="15.75">
      <c r="A50" s="93" t="s">
        <v>190</v>
      </c>
      <c r="B50" s="145"/>
      <c r="C50" s="145"/>
      <c r="D50" s="145"/>
      <c r="E50" s="58"/>
      <c r="F50" s="97"/>
      <c r="G50" s="63"/>
      <c r="H50" s="12"/>
      <c r="I50" s="6"/>
      <c r="J50" s="6"/>
      <c r="K50" s="150"/>
      <c r="L50" s="150"/>
      <c r="M50" s="150"/>
    </row>
    <row r="51" spans="1:13" ht="15.75" customHeight="1">
      <c r="A51" s="93" t="s">
        <v>191</v>
      </c>
      <c r="B51" s="145"/>
      <c r="C51" s="145"/>
      <c r="D51" s="145"/>
      <c r="E51" s="55"/>
      <c r="F51" s="98"/>
      <c r="G51" s="99"/>
      <c r="H51" s="68"/>
      <c r="I51" s="13"/>
      <c r="J51" s="13"/>
      <c r="K51" s="151"/>
      <c r="L51" s="151"/>
      <c r="M51" s="151"/>
    </row>
    <row r="52" spans="1:13" ht="18.75">
      <c r="A52" s="79" t="s">
        <v>192</v>
      </c>
      <c r="B52" s="146">
        <f>SUM(B41,B46)</f>
        <v>48536</v>
      </c>
      <c r="C52" s="146">
        <f>SUM(C41,C46)</f>
        <v>60023</v>
      </c>
      <c r="D52" s="146"/>
      <c r="E52" s="55"/>
      <c r="F52" s="79" t="s">
        <v>193</v>
      </c>
      <c r="G52" s="80"/>
      <c r="H52" s="34"/>
      <c r="I52" s="2"/>
      <c r="J52" s="2"/>
      <c r="K52" s="147">
        <f>SUM(K53:K54)</f>
        <v>48536</v>
      </c>
      <c r="L52" s="147">
        <f>SUM(L53:L54)</f>
        <v>60023</v>
      </c>
      <c r="M52" s="147"/>
    </row>
    <row r="53" spans="1:13" ht="15.75">
      <c r="A53" s="93" t="s">
        <v>194</v>
      </c>
      <c r="B53" s="145">
        <f>B10+B47+B32</f>
        <v>48536</v>
      </c>
      <c r="C53" s="145">
        <f>C10+C47+C32</f>
        <v>58943</v>
      </c>
      <c r="D53" s="145"/>
      <c r="E53" s="59"/>
      <c r="F53" s="85" t="s">
        <v>195</v>
      </c>
      <c r="G53" s="86"/>
      <c r="H53" s="34"/>
      <c r="I53" s="2"/>
      <c r="J53" s="2"/>
      <c r="K53" s="148">
        <f>SUM(K10,K30)</f>
        <v>48536</v>
      </c>
      <c r="L53" s="148">
        <f>SUM(L10,L30,L39)</f>
        <v>58957</v>
      </c>
      <c r="M53" s="148"/>
    </row>
    <row r="54" spans="1:13" ht="15.75">
      <c r="A54" s="93" t="s">
        <v>196</v>
      </c>
      <c r="B54" s="145">
        <f>B22+B48+B35</f>
        <v>0</v>
      </c>
      <c r="C54" s="145">
        <f>C22+C48+C35</f>
        <v>1080</v>
      </c>
      <c r="D54" s="145"/>
      <c r="E54" s="59"/>
      <c r="F54" s="85" t="s">
        <v>197</v>
      </c>
      <c r="G54" s="86"/>
      <c r="H54" s="34"/>
      <c r="I54" s="2"/>
      <c r="J54" s="2"/>
      <c r="K54" s="148">
        <f>SUM(K22,K33,K38)</f>
        <v>0</v>
      </c>
      <c r="L54" s="148">
        <f>SUM(L22,L33,L40)</f>
        <v>1066</v>
      </c>
      <c r="M54" s="148"/>
    </row>
    <row r="55" spans="1:13">
      <c r="A55" s="64"/>
      <c r="B55" s="64"/>
      <c r="C55" s="64"/>
      <c r="D55" s="64"/>
      <c r="E55" s="65"/>
      <c r="F55" s="66"/>
      <c r="G55" s="65"/>
      <c r="H55" s="9"/>
    </row>
  </sheetData>
  <mergeCells count="9">
    <mergeCell ref="F39:J39"/>
    <mergeCell ref="F40:J40"/>
    <mergeCell ref="A2:M2"/>
    <mergeCell ref="A3:M3"/>
    <mergeCell ref="A4:M4"/>
    <mergeCell ref="F7:J7"/>
    <mergeCell ref="A5:K5"/>
    <mergeCell ref="A6:D6"/>
    <mergeCell ref="F6:M6"/>
  </mergeCells>
  <pageMargins left="0.39370078740157483" right="0.39370078740157483" top="0.39370078740157483" bottom="0.39370078740157483" header="0" footer="0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M23"/>
  <sheetViews>
    <sheetView view="pageBreakPreview" zoomScale="60" zoomScaleNormal="100" workbookViewId="0">
      <selection activeCell="A4" sqref="A4:M4"/>
    </sheetView>
  </sheetViews>
  <sheetFormatPr defaultRowHeight="12.75"/>
  <cols>
    <col min="9" max="9" width="6.5703125" customWidth="1"/>
    <col min="10" max="10" width="8.42578125" customWidth="1"/>
    <col min="11" max="11" width="8.140625" customWidth="1"/>
    <col min="13" max="13" width="9" customWidth="1"/>
  </cols>
  <sheetData>
    <row r="1" spans="1:13">
      <c r="M1" s="269" t="s">
        <v>371</v>
      </c>
    </row>
    <row r="3" spans="1:13">
      <c r="A3" s="292" t="s">
        <v>379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</row>
    <row r="4" spans="1:13">
      <c r="A4" s="292" t="s">
        <v>295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</row>
    <row r="5" spans="1:13">
      <c r="A5" s="292" t="s">
        <v>296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</row>
    <row r="6" spans="1:13">
      <c r="A6" s="292" t="s">
        <v>266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3"/>
    </row>
    <row r="7" spans="1:13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3">
      <c r="L8" s="38"/>
      <c r="M8" s="38" t="s">
        <v>215</v>
      </c>
    </row>
    <row r="9" spans="1:13">
      <c r="A9" s="317" t="s">
        <v>305</v>
      </c>
      <c r="B9" s="318"/>
      <c r="C9" s="318"/>
      <c r="D9" s="318"/>
      <c r="E9" s="318"/>
      <c r="F9" s="318"/>
      <c r="G9" s="318"/>
      <c r="H9" s="318"/>
      <c r="I9" s="318"/>
      <c r="J9" s="312" t="s">
        <v>238</v>
      </c>
      <c r="K9" s="312" t="s">
        <v>239</v>
      </c>
      <c r="L9" s="312" t="s">
        <v>267</v>
      </c>
      <c r="M9" s="314" t="s">
        <v>14</v>
      </c>
    </row>
    <row r="10" spans="1:13">
      <c r="A10" s="167" t="s">
        <v>268</v>
      </c>
      <c r="B10" s="315" t="s">
        <v>269</v>
      </c>
      <c r="C10" s="316"/>
      <c r="D10" s="316"/>
      <c r="E10" s="316"/>
      <c r="F10" s="316"/>
      <c r="G10" s="316"/>
      <c r="H10" s="316"/>
      <c r="I10" s="316"/>
      <c r="J10" s="313"/>
      <c r="K10" s="313"/>
      <c r="L10" s="313"/>
      <c r="M10" s="314"/>
    </row>
    <row r="11" spans="1:13">
      <c r="A11" s="239" t="s">
        <v>298</v>
      </c>
      <c r="B11" s="278" t="s">
        <v>310</v>
      </c>
      <c r="C11" s="274"/>
      <c r="D11" s="274"/>
      <c r="E11" s="274"/>
      <c r="F11" s="274"/>
      <c r="G11" s="274"/>
      <c r="H11" s="274"/>
      <c r="I11" s="274"/>
      <c r="J11" s="40">
        <v>190</v>
      </c>
      <c r="K11" s="40"/>
      <c r="L11" s="40"/>
      <c r="M11" s="40">
        <f t="shared" ref="M11:M20" si="0">SUM(J11:L11)</f>
        <v>190</v>
      </c>
    </row>
    <row r="12" spans="1:13">
      <c r="A12" s="238" t="s">
        <v>304</v>
      </c>
      <c r="B12" s="274" t="s">
        <v>137</v>
      </c>
      <c r="C12" s="274"/>
      <c r="D12" s="274"/>
      <c r="E12" s="274"/>
      <c r="F12" s="274"/>
      <c r="G12" s="274"/>
      <c r="H12" s="274"/>
      <c r="I12" s="274"/>
      <c r="J12" s="40">
        <v>0</v>
      </c>
      <c r="K12" s="40"/>
      <c r="L12" s="40"/>
      <c r="M12" s="40">
        <f t="shared" si="0"/>
        <v>0</v>
      </c>
    </row>
    <row r="13" spans="1:13">
      <c r="A13" s="238" t="s">
        <v>297</v>
      </c>
      <c r="B13" s="274" t="s">
        <v>331</v>
      </c>
      <c r="C13" s="274"/>
      <c r="D13" s="274"/>
      <c r="E13" s="274"/>
      <c r="F13" s="274"/>
      <c r="G13" s="274"/>
      <c r="H13" s="274"/>
      <c r="I13" s="274"/>
      <c r="J13" s="40"/>
      <c r="K13" s="40">
        <v>120</v>
      </c>
      <c r="L13" s="40"/>
      <c r="M13" s="40">
        <f t="shared" si="0"/>
        <v>120</v>
      </c>
    </row>
    <row r="14" spans="1:13">
      <c r="A14" s="239" t="s">
        <v>329</v>
      </c>
      <c r="B14" s="275" t="s">
        <v>330</v>
      </c>
      <c r="C14" s="276"/>
      <c r="D14" s="276"/>
      <c r="E14" s="276"/>
      <c r="F14" s="276"/>
      <c r="G14" s="276"/>
      <c r="H14" s="276"/>
      <c r="I14" s="277"/>
      <c r="J14" s="40">
        <v>23474</v>
      </c>
      <c r="K14" s="40"/>
      <c r="L14" s="40"/>
      <c r="M14" s="40">
        <f t="shared" si="0"/>
        <v>23474</v>
      </c>
    </row>
    <row r="15" spans="1:13">
      <c r="A15" s="256" t="s">
        <v>359</v>
      </c>
      <c r="B15" s="326" t="s">
        <v>360</v>
      </c>
      <c r="C15" s="276"/>
      <c r="D15" s="276"/>
      <c r="E15" s="276"/>
      <c r="F15" s="276"/>
      <c r="G15" s="276"/>
      <c r="H15" s="276"/>
      <c r="I15" s="277"/>
      <c r="J15" s="40">
        <v>13146</v>
      </c>
      <c r="K15" s="40"/>
      <c r="L15" s="40"/>
      <c r="M15" s="40">
        <f t="shared" ref="M15" si="1">SUM(J15:L15)</f>
        <v>13146</v>
      </c>
    </row>
    <row r="16" spans="1:13">
      <c r="A16" s="238" t="s">
        <v>302</v>
      </c>
      <c r="B16" s="278" t="s">
        <v>301</v>
      </c>
      <c r="C16" s="274"/>
      <c r="D16" s="274"/>
      <c r="E16" s="274"/>
      <c r="F16" s="274"/>
      <c r="G16" s="274"/>
      <c r="H16" s="274"/>
      <c r="I16" s="274"/>
      <c r="J16" s="40">
        <v>14146</v>
      </c>
      <c r="K16" s="40"/>
      <c r="L16" s="40"/>
      <c r="M16" s="40">
        <f t="shared" si="0"/>
        <v>14146</v>
      </c>
    </row>
    <row r="17" spans="1:13">
      <c r="A17" s="238" t="s">
        <v>299</v>
      </c>
      <c r="B17" s="274" t="s">
        <v>15</v>
      </c>
      <c r="C17" s="274"/>
      <c r="D17" s="274"/>
      <c r="E17" s="274"/>
      <c r="F17" s="274"/>
      <c r="G17" s="274"/>
      <c r="H17" s="274"/>
      <c r="I17" s="274"/>
      <c r="J17" s="40">
        <v>200</v>
      </c>
      <c r="K17" s="40">
        <v>30</v>
      </c>
      <c r="L17" s="40"/>
      <c r="M17" s="40">
        <f t="shared" si="0"/>
        <v>230</v>
      </c>
    </row>
    <row r="18" spans="1:13">
      <c r="A18" s="239" t="s">
        <v>327</v>
      </c>
      <c r="B18" s="278" t="s">
        <v>328</v>
      </c>
      <c r="C18" s="274"/>
      <c r="D18" s="274"/>
      <c r="E18" s="274"/>
      <c r="F18" s="274"/>
      <c r="G18" s="274"/>
      <c r="H18" s="274"/>
      <c r="I18" s="274"/>
      <c r="J18" s="40"/>
      <c r="K18" s="40">
        <v>60</v>
      </c>
      <c r="L18" s="40"/>
      <c r="M18" s="40">
        <f t="shared" si="0"/>
        <v>60</v>
      </c>
    </row>
    <row r="19" spans="1:13">
      <c r="A19" s="239">
        <v>103010</v>
      </c>
      <c r="B19" s="325" t="s">
        <v>356</v>
      </c>
      <c r="C19" s="320"/>
      <c r="D19" s="320"/>
      <c r="E19" s="320"/>
      <c r="F19" s="320"/>
      <c r="G19" s="320"/>
      <c r="H19" s="320"/>
      <c r="I19" s="321"/>
      <c r="J19" s="40">
        <v>75</v>
      </c>
      <c r="K19" s="40"/>
      <c r="L19" s="40"/>
      <c r="M19" s="40">
        <f t="shared" si="0"/>
        <v>75</v>
      </c>
    </row>
    <row r="20" spans="1:13">
      <c r="A20" s="22">
        <v>104051</v>
      </c>
      <c r="B20" s="274" t="s">
        <v>300</v>
      </c>
      <c r="C20" s="274"/>
      <c r="D20" s="274"/>
      <c r="E20" s="274"/>
      <c r="F20" s="274"/>
      <c r="G20" s="274"/>
      <c r="H20" s="274"/>
      <c r="I20" s="274"/>
      <c r="J20" s="40">
        <v>522</v>
      </c>
      <c r="K20" s="40"/>
      <c r="L20" s="40"/>
      <c r="M20" s="40">
        <f t="shared" si="0"/>
        <v>522</v>
      </c>
    </row>
    <row r="21" spans="1:13">
      <c r="A21" s="255" t="s">
        <v>358</v>
      </c>
      <c r="B21" s="319" t="s">
        <v>350</v>
      </c>
      <c r="C21" s="320"/>
      <c r="D21" s="320"/>
      <c r="E21" s="320"/>
      <c r="F21" s="320"/>
      <c r="G21" s="320"/>
      <c r="H21" s="320"/>
      <c r="I21" s="321"/>
      <c r="J21" s="40">
        <v>8060</v>
      </c>
      <c r="K21" s="40"/>
      <c r="L21" s="40"/>
      <c r="M21" s="40">
        <f>SUM(J21:L21)</f>
        <v>8060</v>
      </c>
    </row>
    <row r="22" spans="1:13">
      <c r="A22" s="238"/>
      <c r="B22" s="274"/>
      <c r="C22" s="274"/>
      <c r="D22" s="274"/>
      <c r="E22" s="274"/>
      <c r="F22" s="274"/>
      <c r="G22" s="274"/>
      <c r="H22" s="274"/>
      <c r="I22" s="274"/>
      <c r="J22" s="40"/>
      <c r="K22" s="40"/>
      <c r="L22" s="40"/>
      <c r="M22" s="40"/>
    </row>
    <row r="23" spans="1:13">
      <c r="A23" s="322" t="s">
        <v>271</v>
      </c>
      <c r="B23" s="323"/>
      <c r="C23" s="323"/>
      <c r="D23" s="323"/>
      <c r="E23" s="323"/>
      <c r="F23" s="323"/>
      <c r="G23" s="323"/>
      <c r="H23" s="323"/>
      <c r="I23" s="324"/>
      <c r="J23" s="108">
        <f>SUM(J11:J21)</f>
        <v>59813</v>
      </c>
      <c r="K23" s="108">
        <f>SUM(K11:K21)</f>
        <v>210</v>
      </c>
      <c r="L23" s="108">
        <f>SUM(L11:L21)</f>
        <v>0</v>
      </c>
      <c r="M23" s="108">
        <f>SUM(M11:M21)</f>
        <v>60023</v>
      </c>
    </row>
  </sheetData>
  <mergeCells count="23">
    <mergeCell ref="B21:I21"/>
    <mergeCell ref="A23:I23"/>
    <mergeCell ref="B22:I22"/>
    <mergeCell ref="B20:I20"/>
    <mergeCell ref="B14:I14"/>
    <mergeCell ref="B19:I19"/>
    <mergeCell ref="B15:I15"/>
    <mergeCell ref="K9:K10"/>
    <mergeCell ref="B16:I16"/>
    <mergeCell ref="B18:I18"/>
    <mergeCell ref="A3:M3"/>
    <mergeCell ref="A4:M4"/>
    <mergeCell ref="A5:M5"/>
    <mergeCell ref="A6:M6"/>
    <mergeCell ref="M9:M10"/>
    <mergeCell ref="B10:I10"/>
    <mergeCell ref="A9:I9"/>
    <mergeCell ref="J9:J10"/>
    <mergeCell ref="B17:I17"/>
    <mergeCell ref="L9:L10"/>
    <mergeCell ref="B11:I11"/>
    <mergeCell ref="B12:I12"/>
    <mergeCell ref="B13:I13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K78"/>
  <sheetViews>
    <sheetView view="pageBreakPreview" zoomScale="60" zoomScaleNormal="100" workbookViewId="0">
      <selection activeCell="A5" sqref="A5:I5"/>
    </sheetView>
  </sheetViews>
  <sheetFormatPr defaultRowHeight="12.75"/>
  <cols>
    <col min="1" max="1" width="10.140625" customWidth="1"/>
    <col min="2" max="2" width="10.85546875" customWidth="1"/>
    <col min="5" max="5" width="17.5703125" customWidth="1"/>
    <col min="6" max="8" width="10.5703125" customWidth="1"/>
  </cols>
  <sheetData>
    <row r="1" spans="1:11">
      <c r="H1" s="36"/>
      <c r="I1" s="269" t="s">
        <v>372</v>
      </c>
      <c r="J1" s="36"/>
      <c r="K1" s="36"/>
    </row>
    <row r="4" spans="1:11">
      <c r="A4" s="292" t="s">
        <v>380</v>
      </c>
      <c r="B4" s="292"/>
      <c r="C4" s="292"/>
      <c r="D4" s="292"/>
      <c r="E4" s="292"/>
      <c r="F4" s="292"/>
      <c r="G4" s="293"/>
      <c r="H4" s="293"/>
      <c r="I4" s="293"/>
      <c r="J4" s="17"/>
      <c r="K4" s="17"/>
    </row>
    <row r="5" spans="1:11">
      <c r="A5" s="292" t="s">
        <v>294</v>
      </c>
      <c r="B5" s="292"/>
      <c r="C5" s="292"/>
      <c r="D5" s="292"/>
      <c r="E5" s="292"/>
      <c r="F5" s="292"/>
      <c r="G5" s="293"/>
      <c r="H5" s="293"/>
      <c r="I5" s="293"/>
      <c r="J5" s="17"/>
      <c r="K5" s="17"/>
    </row>
    <row r="6" spans="1:11">
      <c r="A6" s="292" t="s">
        <v>291</v>
      </c>
      <c r="B6" s="292"/>
      <c r="C6" s="292"/>
      <c r="D6" s="292"/>
      <c r="E6" s="292"/>
      <c r="F6" s="292"/>
      <c r="G6" s="293"/>
      <c r="H6" s="293"/>
      <c r="I6" s="293"/>
      <c r="J6" s="17"/>
      <c r="K6" s="17"/>
    </row>
    <row r="7" spans="1:1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>
      <c r="A8" s="8"/>
    </row>
    <row r="9" spans="1:11">
      <c r="A9" s="15"/>
      <c r="B9" s="15"/>
      <c r="C9" s="15"/>
      <c r="D9" s="15"/>
      <c r="E9" s="15"/>
      <c r="H9" s="36" t="s">
        <v>215</v>
      </c>
    </row>
    <row r="10" spans="1:11" ht="25.5">
      <c r="A10" s="294" t="s">
        <v>161</v>
      </c>
      <c r="B10" s="327"/>
      <c r="C10" s="327"/>
      <c r="D10" s="327"/>
      <c r="E10" s="327"/>
      <c r="F10" s="110" t="s">
        <v>209</v>
      </c>
      <c r="G10" s="110" t="s">
        <v>210</v>
      </c>
      <c r="H10" s="111" t="s">
        <v>208</v>
      </c>
      <c r="I10" s="110" t="s">
        <v>211</v>
      </c>
    </row>
    <row r="11" spans="1:11">
      <c r="A11" s="51" t="s">
        <v>145</v>
      </c>
      <c r="B11" s="34"/>
      <c r="C11" s="34"/>
      <c r="D11" s="34"/>
      <c r="E11" s="34"/>
      <c r="F11" s="108">
        <f>SUM(F12:F16)</f>
        <v>46530</v>
      </c>
      <c r="G11" s="108">
        <f>SUM(G12:G16)</f>
        <v>54726</v>
      </c>
      <c r="H11" s="108"/>
      <c r="I11" s="115"/>
    </row>
    <row r="12" spans="1:11">
      <c r="A12" s="69"/>
      <c r="B12" s="28" t="s">
        <v>219</v>
      </c>
      <c r="C12" s="2"/>
      <c r="D12" s="34"/>
      <c r="E12" s="34"/>
      <c r="F12" s="40">
        <v>13588</v>
      </c>
      <c r="G12" s="40">
        <v>20109</v>
      </c>
      <c r="H12" s="40"/>
      <c r="I12" s="114"/>
    </row>
    <row r="13" spans="1:11">
      <c r="A13" s="69"/>
      <c r="B13" s="28" t="s">
        <v>47</v>
      </c>
      <c r="C13" s="34"/>
      <c r="D13" s="34"/>
      <c r="E13" s="34"/>
      <c r="F13" s="40">
        <v>3686</v>
      </c>
      <c r="G13" s="40">
        <v>4420</v>
      </c>
      <c r="H13" s="40"/>
      <c r="I13" s="114"/>
    </row>
    <row r="14" spans="1:11">
      <c r="A14" s="69"/>
      <c r="B14" s="28" t="s">
        <v>220</v>
      </c>
      <c r="C14" s="34"/>
      <c r="D14" s="34"/>
      <c r="E14" s="34"/>
      <c r="F14" s="40">
        <v>12176</v>
      </c>
      <c r="G14" s="40">
        <v>16182</v>
      </c>
      <c r="H14" s="40"/>
      <c r="I14" s="114"/>
    </row>
    <row r="15" spans="1:11">
      <c r="A15" s="69"/>
      <c r="B15" s="28" t="s">
        <v>53</v>
      </c>
      <c r="C15" s="34"/>
      <c r="D15" s="34"/>
      <c r="E15" s="34"/>
      <c r="F15" s="40">
        <v>9720</v>
      </c>
      <c r="G15" s="40">
        <v>7497</v>
      </c>
      <c r="H15" s="40"/>
      <c r="I15" s="114"/>
    </row>
    <row r="16" spans="1:11">
      <c r="A16" s="69"/>
      <c r="B16" s="28" t="s">
        <v>221</v>
      </c>
      <c r="C16" s="34"/>
      <c r="D16" s="34"/>
      <c r="E16" s="34"/>
      <c r="F16" s="40">
        <v>7360</v>
      </c>
      <c r="G16" s="40">
        <v>6518</v>
      </c>
      <c r="H16" s="40"/>
      <c r="I16" s="114"/>
    </row>
    <row r="17" spans="1:9">
      <c r="A17" s="4" t="s">
        <v>147</v>
      </c>
      <c r="B17" s="34"/>
      <c r="C17" s="34"/>
      <c r="D17" s="34"/>
      <c r="E17" s="34"/>
      <c r="F17" s="108">
        <f>SUM(F18:F22)</f>
        <v>200</v>
      </c>
      <c r="G17" s="108">
        <f>SUM(G18:G22)</f>
        <v>1066</v>
      </c>
      <c r="H17" s="108"/>
      <c r="I17" s="115"/>
    </row>
    <row r="18" spans="1:9">
      <c r="A18" s="69"/>
      <c r="B18" s="28" t="s">
        <v>48</v>
      </c>
      <c r="C18" s="34"/>
      <c r="D18" s="34"/>
      <c r="E18" s="34"/>
      <c r="F18" s="40">
        <v>200</v>
      </c>
      <c r="G18" s="40">
        <v>1066</v>
      </c>
      <c r="H18" s="40"/>
      <c r="I18" s="114"/>
    </row>
    <row r="19" spans="1:9">
      <c r="A19" s="69"/>
      <c r="B19" s="28" t="s">
        <v>148</v>
      </c>
      <c r="C19" s="34"/>
      <c r="D19" s="34"/>
      <c r="E19" s="34"/>
      <c r="F19" s="118" t="s">
        <v>18</v>
      </c>
      <c r="G19" s="40"/>
      <c r="H19" s="40"/>
      <c r="I19" s="114"/>
    </row>
    <row r="20" spans="1:9">
      <c r="A20" s="69"/>
      <c r="B20" s="28" t="s">
        <v>237</v>
      </c>
      <c r="C20" s="2"/>
      <c r="D20" s="2"/>
      <c r="E20" s="2"/>
      <c r="F20" s="118" t="s">
        <v>18</v>
      </c>
      <c r="G20" s="40"/>
      <c r="H20" s="40"/>
      <c r="I20" s="114"/>
    </row>
    <row r="21" spans="1:9">
      <c r="A21" s="69"/>
      <c r="B21" s="28" t="s">
        <v>149</v>
      </c>
      <c r="C21" s="2"/>
      <c r="D21" s="2"/>
      <c r="E21" s="2"/>
      <c r="F21" s="118" t="s">
        <v>18</v>
      </c>
      <c r="G21" s="40"/>
      <c r="H21" s="40"/>
      <c r="I21" s="114"/>
    </row>
    <row r="22" spans="1:9">
      <c r="A22" s="69"/>
      <c r="B22" s="28" t="s">
        <v>150</v>
      </c>
      <c r="C22" s="2"/>
      <c r="D22" s="2"/>
      <c r="E22" s="2"/>
      <c r="F22" s="118" t="s">
        <v>18</v>
      </c>
      <c r="G22" s="40"/>
      <c r="H22" s="40"/>
      <c r="I22" s="114"/>
    </row>
    <row r="23" spans="1:9">
      <c r="A23" s="4" t="s">
        <v>151</v>
      </c>
      <c r="B23" s="2"/>
      <c r="C23" s="2"/>
      <c r="D23" s="2"/>
      <c r="E23" s="2"/>
      <c r="F23" s="120" t="s">
        <v>18</v>
      </c>
      <c r="G23" s="108"/>
      <c r="H23" s="108"/>
      <c r="I23" s="115"/>
    </row>
    <row r="24" spans="1:9">
      <c r="A24" s="179"/>
      <c r="B24" s="2" t="s">
        <v>51</v>
      </c>
      <c r="C24" s="2"/>
      <c r="D24" s="2"/>
      <c r="E24" s="2"/>
      <c r="F24" s="126" t="s">
        <v>18</v>
      </c>
      <c r="G24" s="108"/>
      <c r="H24" s="108"/>
      <c r="I24" s="115"/>
    </row>
    <row r="25" spans="1:9">
      <c r="A25" s="11"/>
      <c r="B25" s="10"/>
      <c r="C25" s="1" t="s">
        <v>49</v>
      </c>
      <c r="D25" s="2"/>
      <c r="E25" s="2"/>
      <c r="F25" s="126" t="s">
        <v>18</v>
      </c>
      <c r="G25" s="108"/>
      <c r="H25" s="108"/>
      <c r="I25" s="115"/>
    </row>
    <row r="26" spans="1:9">
      <c r="A26" s="11"/>
      <c r="B26" s="14"/>
      <c r="C26" s="1" t="s">
        <v>50</v>
      </c>
      <c r="D26" s="2"/>
      <c r="E26" s="2"/>
      <c r="F26" s="120" t="s">
        <v>18</v>
      </c>
      <c r="G26" s="108"/>
      <c r="H26" s="108"/>
      <c r="I26" s="115"/>
    </row>
    <row r="27" spans="1:9">
      <c r="A27" s="11"/>
      <c r="B27" s="1" t="s">
        <v>52</v>
      </c>
      <c r="C27" s="2"/>
      <c r="D27" s="2"/>
      <c r="E27" s="2"/>
      <c r="F27" s="126" t="s">
        <v>18</v>
      </c>
      <c r="G27" s="108"/>
      <c r="H27" s="108"/>
      <c r="I27" s="115"/>
    </row>
    <row r="28" spans="1:9">
      <c r="A28" s="11"/>
      <c r="B28" s="6"/>
      <c r="C28" s="1" t="s">
        <v>49</v>
      </c>
      <c r="D28" s="2"/>
      <c r="E28" s="2"/>
      <c r="F28" s="126" t="s">
        <v>18</v>
      </c>
      <c r="G28" s="108"/>
      <c r="H28" s="108"/>
      <c r="I28" s="115"/>
    </row>
    <row r="29" spans="1:9">
      <c r="A29" s="48"/>
      <c r="B29" s="13"/>
      <c r="C29" s="1" t="s">
        <v>50</v>
      </c>
      <c r="D29" s="2"/>
      <c r="E29" s="2"/>
      <c r="F29" s="126" t="s">
        <v>18</v>
      </c>
      <c r="G29" s="108"/>
      <c r="H29" s="108"/>
      <c r="I29" s="115"/>
    </row>
    <row r="30" spans="1:9">
      <c r="A30" s="4" t="s">
        <v>54</v>
      </c>
      <c r="B30" s="2"/>
      <c r="C30" s="2"/>
      <c r="D30" s="2"/>
      <c r="E30" s="2"/>
      <c r="F30" s="108">
        <f>F31+F34</f>
        <v>500</v>
      </c>
      <c r="G30" s="108">
        <f>G31+G34</f>
        <v>3510</v>
      </c>
      <c r="H30" s="108"/>
      <c r="I30" s="115"/>
    </row>
    <row r="31" spans="1:9">
      <c r="A31" s="184"/>
      <c r="B31" s="28" t="s">
        <v>177</v>
      </c>
      <c r="C31" s="34"/>
      <c r="D31" s="34"/>
      <c r="E31" s="34"/>
      <c r="F31" s="109">
        <f>SUM(F32:F33)</f>
        <v>500</v>
      </c>
      <c r="G31" s="109">
        <f>SUM(G32:G33)</f>
        <v>3510</v>
      </c>
      <c r="H31" s="108"/>
      <c r="I31" s="115"/>
    </row>
    <row r="32" spans="1:9">
      <c r="A32" s="182"/>
      <c r="B32" s="67"/>
      <c r="C32" s="28" t="s">
        <v>11</v>
      </c>
      <c r="D32" s="34"/>
      <c r="E32" s="34"/>
      <c r="F32" s="109">
        <v>500</v>
      </c>
      <c r="G32" s="249">
        <v>3510</v>
      </c>
      <c r="H32" s="108"/>
      <c r="I32" s="115"/>
    </row>
    <row r="33" spans="1:9">
      <c r="A33" s="182"/>
      <c r="B33" s="181"/>
      <c r="C33" s="28" t="s">
        <v>55</v>
      </c>
      <c r="D33" s="34"/>
      <c r="E33" s="34"/>
      <c r="F33" s="126" t="s">
        <v>18</v>
      </c>
      <c r="G33" s="108"/>
      <c r="H33" s="108"/>
      <c r="I33" s="115"/>
    </row>
    <row r="34" spans="1:9">
      <c r="A34" s="183"/>
      <c r="B34" s="28" t="s">
        <v>56</v>
      </c>
      <c r="C34" s="34"/>
      <c r="D34" s="34"/>
      <c r="E34" s="34"/>
      <c r="F34" s="109">
        <f>SUM(F35:F36)</f>
        <v>0</v>
      </c>
      <c r="G34" s="108"/>
      <c r="H34" s="108"/>
      <c r="I34" s="115"/>
    </row>
    <row r="35" spans="1:9">
      <c r="A35" s="182"/>
      <c r="B35" s="67"/>
      <c r="C35" s="28" t="s">
        <v>11</v>
      </c>
      <c r="D35" s="34"/>
      <c r="E35" s="34"/>
      <c r="F35" s="109"/>
      <c r="G35" s="108"/>
      <c r="H35" s="108"/>
      <c r="I35" s="115"/>
    </row>
    <row r="36" spans="1:9">
      <c r="A36" s="180"/>
      <c r="B36" s="181"/>
      <c r="C36" s="28" t="s">
        <v>55</v>
      </c>
      <c r="D36" s="34"/>
      <c r="E36" s="34"/>
      <c r="F36" s="126" t="s">
        <v>18</v>
      </c>
      <c r="G36" s="108"/>
      <c r="H36" s="108"/>
      <c r="I36" s="115"/>
    </row>
    <row r="37" spans="1:9">
      <c r="A37" s="4" t="s">
        <v>57</v>
      </c>
      <c r="B37" s="2"/>
      <c r="C37" s="2"/>
      <c r="D37" s="2"/>
      <c r="E37" s="2"/>
      <c r="F37" s="108">
        <f>SUM(F11+F17+F30)</f>
        <v>47230</v>
      </c>
      <c r="G37" s="108">
        <f>SUM(G11+G17+G30)</f>
        <v>59302</v>
      </c>
      <c r="H37" s="108"/>
      <c r="I37" s="115"/>
    </row>
    <row r="38" spans="1:9">
      <c r="A38" s="4" t="s">
        <v>58</v>
      </c>
      <c r="B38" s="2"/>
      <c r="C38" s="2"/>
      <c r="D38" s="2"/>
      <c r="E38" s="2"/>
      <c r="F38" s="120" t="s">
        <v>18</v>
      </c>
      <c r="G38" s="108">
        <f>SUM(G39:G40)</f>
        <v>721</v>
      </c>
      <c r="H38" s="108"/>
      <c r="I38" s="115"/>
    </row>
    <row r="39" spans="1:9">
      <c r="A39" s="23"/>
      <c r="B39" s="1" t="s">
        <v>59</v>
      </c>
      <c r="C39" s="2"/>
      <c r="D39" s="2"/>
      <c r="E39" s="2"/>
      <c r="F39" s="120" t="s">
        <v>18</v>
      </c>
      <c r="G39" s="249">
        <v>721</v>
      </c>
      <c r="H39" s="108"/>
      <c r="I39" s="115"/>
    </row>
    <row r="40" spans="1:9">
      <c r="A40" s="48"/>
      <c r="B40" s="1" t="s">
        <v>60</v>
      </c>
      <c r="C40" s="2"/>
      <c r="D40" s="2"/>
      <c r="E40" s="2"/>
      <c r="F40" s="120" t="s">
        <v>18</v>
      </c>
      <c r="G40" s="108"/>
      <c r="H40" s="108"/>
      <c r="I40" s="115"/>
    </row>
    <row r="41" spans="1:9">
      <c r="A41" s="4" t="s">
        <v>61</v>
      </c>
      <c r="B41" s="2"/>
      <c r="C41" s="2"/>
      <c r="D41" s="2"/>
      <c r="E41" s="2"/>
      <c r="F41" s="120" t="s">
        <v>18</v>
      </c>
      <c r="G41" s="108"/>
      <c r="H41" s="108"/>
      <c r="I41" s="116"/>
    </row>
    <row r="42" spans="1:9">
      <c r="A42" s="4" t="s">
        <v>62</v>
      </c>
      <c r="B42" s="2"/>
      <c r="C42" s="2"/>
      <c r="D42" s="2"/>
      <c r="E42" s="2"/>
      <c r="F42" s="108">
        <f>SUM(F37)</f>
        <v>47230</v>
      </c>
      <c r="G42" s="108">
        <f>SUM(G37+G38)</f>
        <v>60023</v>
      </c>
      <c r="H42" s="108"/>
      <c r="I42" s="115"/>
    </row>
    <row r="46" spans="1:9">
      <c r="A46" s="6"/>
      <c r="B46" s="6"/>
      <c r="C46" s="6"/>
      <c r="D46" s="6"/>
      <c r="E46" s="6"/>
      <c r="F46" s="6"/>
    </row>
    <row r="47" spans="1:9">
      <c r="A47" s="6"/>
      <c r="B47" s="6"/>
      <c r="C47" s="6"/>
      <c r="D47" s="6"/>
      <c r="E47" s="6"/>
      <c r="F47" s="6"/>
    </row>
    <row r="48" spans="1:9">
      <c r="A48" s="6"/>
      <c r="B48" s="6"/>
      <c r="C48" s="6"/>
      <c r="D48" s="6"/>
      <c r="E48" s="6"/>
      <c r="F48" s="6"/>
    </row>
    <row r="49" spans="1:8">
      <c r="A49" s="6"/>
      <c r="B49" s="6"/>
      <c r="C49" s="6"/>
      <c r="D49" s="6"/>
      <c r="E49" s="6"/>
      <c r="F49" s="6"/>
    </row>
    <row r="50" spans="1:8">
      <c r="A50" s="8"/>
    </row>
    <row r="52" spans="1:8">
      <c r="A52" s="50"/>
      <c r="B52" s="9"/>
      <c r="C52" s="9"/>
      <c r="D52" s="9"/>
      <c r="E52" s="9"/>
      <c r="H52" s="8"/>
    </row>
    <row r="53" spans="1:8">
      <c r="D53" s="9"/>
      <c r="E53" s="9"/>
    </row>
    <row r="54" spans="1:8">
      <c r="B54" s="9"/>
      <c r="C54" s="9"/>
      <c r="D54" s="9"/>
      <c r="E54" s="9"/>
    </row>
    <row r="55" spans="1:8">
      <c r="B55" s="9"/>
      <c r="C55" s="9"/>
      <c r="D55" s="9"/>
      <c r="E55" s="9"/>
    </row>
    <row r="56" spans="1:8">
      <c r="B56" s="9"/>
      <c r="C56" s="9"/>
      <c r="D56" s="9"/>
      <c r="E56" s="9"/>
    </row>
    <row r="57" spans="1:8">
      <c r="B57" s="9"/>
      <c r="C57" s="9"/>
      <c r="D57" s="9"/>
      <c r="E57" s="9"/>
    </row>
    <row r="58" spans="1:8">
      <c r="B58" s="9"/>
      <c r="C58" s="9"/>
      <c r="D58" s="9"/>
      <c r="E58" s="9"/>
    </row>
    <row r="59" spans="1:8">
      <c r="B59" s="9"/>
      <c r="C59" s="9"/>
      <c r="D59" s="9"/>
      <c r="E59" s="9"/>
    </row>
    <row r="60" spans="1:8">
      <c r="B60" s="9"/>
      <c r="C60" s="9"/>
      <c r="D60" s="9"/>
      <c r="E60" s="9"/>
    </row>
    <row r="61" spans="1:8">
      <c r="B61" s="9"/>
      <c r="C61" s="9"/>
      <c r="D61" s="9"/>
      <c r="E61" s="9"/>
    </row>
    <row r="62" spans="1:8">
      <c r="B62" s="9"/>
      <c r="C62" s="9"/>
      <c r="D62" s="9"/>
      <c r="E62" s="9"/>
    </row>
    <row r="63" spans="1:8">
      <c r="B63" s="9"/>
      <c r="C63" s="9"/>
      <c r="D63" s="9"/>
      <c r="E63" s="9"/>
    </row>
    <row r="64" spans="1:8">
      <c r="A64" s="8"/>
      <c r="B64" s="9"/>
      <c r="C64" s="9"/>
      <c r="D64" s="9"/>
      <c r="E64" s="9"/>
      <c r="H64" s="8"/>
    </row>
    <row r="65" spans="1:8">
      <c r="B65" s="9"/>
      <c r="C65" s="9"/>
      <c r="D65" s="9"/>
      <c r="E65" s="9"/>
    </row>
    <row r="66" spans="1:8">
      <c r="B66" s="9"/>
      <c r="C66" s="9"/>
      <c r="D66" s="9"/>
      <c r="E66" s="9"/>
    </row>
    <row r="67" spans="1:8">
      <c r="B67" s="9"/>
    </row>
    <row r="68" spans="1:8">
      <c r="B68" s="9"/>
    </row>
    <row r="69" spans="1:8">
      <c r="B69" s="9"/>
    </row>
    <row r="70" spans="1:8">
      <c r="B70" s="9"/>
    </row>
    <row r="71" spans="1:8">
      <c r="B71" s="9"/>
    </row>
    <row r="72" spans="1:8">
      <c r="B72" s="9"/>
    </row>
    <row r="73" spans="1:8">
      <c r="B73" s="9"/>
    </row>
    <row r="74" spans="1:8">
      <c r="A74" s="8"/>
      <c r="H74" s="8"/>
    </row>
    <row r="75" spans="1:8">
      <c r="A75" s="8"/>
    </row>
    <row r="76" spans="1:8">
      <c r="H76" s="8"/>
    </row>
    <row r="78" spans="1:8">
      <c r="A78" s="6"/>
      <c r="B78" s="6"/>
      <c r="C78" s="6"/>
      <c r="D78" s="6"/>
      <c r="E78" s="6"/>
      <c r="F78" s="6"/>
    </row>
  </sheetData>
  <mergeCells count="4">
    <mergeCell ref="A10:E10"/>
    <mergeCell ref="A4:I4"/>
    <mergeCell ref="A5:I5"/>
    <mergeCell ref="A6:I6"/>
  </mergeCells>
  <printOptions horizontalCentered="1"/>
  <pageMargins left="0.78740157480314965" right="0.78740157480314965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O38"/>
  <sheetViews>
    <sheetView view="pageBreakPreview" zoomScale="60" zoomScaleNormal="100" workbookViewId="0">
      <selection activeCell="A4" sqref="A4:M4"/>
    </sheetView>
  </sheetViews>
  <sheetFormatPr defaultRowHeight="12.75"/>
  <cols>
    <col min="9" max="9" width="5.85546875" customWidth="1"/>
    <col min="10" max="10" width="8.42578125" customWidth="1"/>
    <col min="11" max="11" width="8.28515625" customWidth="1"/>
  </cols>
  <sheetData>
    <row r="1" spans="1:15">
      <c r="M1" s="269" t="s">
        <v>373</v>
      </c>
    </row>
    <row r="3" spans="1:15">
      <c r="A3" s="292" t="s">
        <v>380</v>
      </c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</row>
    <row r="4" spans="1:15">
      <c r="A4" s="292" t="s">
        <v>295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</row>
    <row r="5" spans="1:15">
      <c r="A5" s="292" t="s">
        <v>306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</row>
    <row r="6" spans="1:15">
      <c r="A6" s="292" t="s">
        <v>266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2"/>
      <c r="M6" s="293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5">
      <c r="L8" s="38"/>
      <c r="M8" s="38" t="s">
        <v>215</v>
      </c>
    </row>
    <row r="9" spans="1:15" ht="16.5" customHeight="1">
      <c r="A9" s="317" t="s">
        <v>305</v>
      </c>
      <c r="B9" s="318"/>
      <c r="C9" s="318"/>
      <c r="D9" s="318"/>
      <c r="E9" s="318"/>
      <c r="F9" s="318"/>
      <c r="G9" s="318"/>
      <c r="H9" s="318"/>
      <c r="I9" s="318"/>
      <c r="J9" s="312" t="s">
        <v>238</v>
      </c>
      <c r="K9" s="312" t="s">
        <v>239</v>
      </c>
      <c r="L9" s="312" t="s">
        <v>267</v>
      </c>
      <c r="M9" s="314" t="s">
        <v>14</v>
      </c>
    </row>
    <row r="10" spans="1:15" ht="27" customHeight="1">
      <c r="A10" s="167" t="s">
        <v>268</v>
      </c>
      <c r="B10" s="315" t="s">
        <v>269</v>
      </c>
      <c r="C10" s="316"/>
      <c r="D10" s="316"/>
      <c r="E10" s="316"/>
      <c r="F10" s="316"/>
      <c r="G10" s="316"/>
      <c r="H10" s="316"/>
      <c r="I10" s="316"/>
      <c r="J10" s="313"/>
      <c r="K10" s="313"/>
      <c r="L10" s="313"/>
      <c r="M10" s="314"/>
    </row>
    <row r="11" spans="1:15" ht="12.75" customHeight="1">
      <c r="A11" s="239" t="s">
        <v>298</v>
      </c>
      <c r="B11" s="278" t="s">
        <v>310</v>
      </c>
      <c r="C11" s="274"/>
      <c r="D11" s="274"/>
      <c r="E11" s="274"/>
      <c r="F11" s="274"/>
      <c r="G11" s="274"/>
      <c r="H11" s="274"/>
      <c r="I11" s="274"/>
      <c r="J11" s="40">
        <f>19879-L11</f>
        <v>13949</v>
      </c>
      <c r="K11" s="40"/>
      <c r="L11" s="40">
        <f>4942+988</f>
        <v>5930</v>
      </c>
      <c r="M11" s="40">
        <f t="shared" ref="M11:M36" si="0">SUM(J11:L11)</f>
        <v>19879</v>
      </c>
      <c r="O11" s="130"/>
    </row>
    <row r="12" spans="1:15" ht="12.75" customHeight="1">
      <c r="A12" s="239" t="s">
        <v>304</v>
      </c>
      <c r="B12" s="274" t="s">
        <v>137</v>
      </c>
      <c r="C12" s="274"/>
      <c r="D12" s="274"/>
      <c r="E12" s="274"/>
      <c r="F12" s="274"/>
      <c r="G12" s="274"/>
      <c r="H12" s="274"/>
      <c r="I12" s="274"/>
      <c r="J12" s="40">
        <v>648</v>
      </c>
      <c r="K12" s="40"/>
      <c r="L12" s="40"/>
      <c r="M12" s="40">
        <f t="shared" si="0"/>
        <v>648</v>
      </c>
      <c r="O12" s="130"/>
    </row>
    <row r="13" spans="1:15" ht="12.75" customHeight="1">
      <c r="A13" s="238" t="s">
        <v>297</v>
      </c>
      <c r="B13" s="274" t="s">
        <v>308</v>
      </c>
      <c r="C13" s="274"/>
      <c r="D13" s="274"/>
      <c r="E13" s="274"/>
      <c r="F13" s="274"/>
      <c r="G13" s="274"/>
      <c r="H13" s="274"/>
      <c r="I13" s="274"/>
      <c r="J13" s="40">
        <v>734</v>
      </c>
      <c r="K13" s="40"/>
      <c r="L13" s="40"/>
      <c r="M13" s="40">
        <f t="shared" si="0"/>
        <v>734</v>
      </c>
      <c r="O13" s="130"/>
    </row>
    <row r="14" spans="1:15">
      <c r="A14" s="238" t="s">
        <v>329</v>
      </c>
      <c r="B14" s="326" t="s">
        <v>330</v>
      </c>
      <c r="C14" s="276"/>
      <c r="D14" s="276"/>
      <c r="E14" s="276"/>
      <c r="F14" s="276"/>
      <c r="G14" s="276"/>
      <c r="H14" s="276"/>
      <c r="I14" s="277"/>
      <c r="J14" s="40">
        <v>721</v>
      </c>
      <c r="K14" s="40"/>
      <c r="L14" s="40"/>
      <c r="M14" s="40">
        <f t="shared" ref="M14" si="1">SUM(J14:L14)</f>
        <v>721</v>
      </c>
    </row>
    <row r="15" spans="1:15" ht="12.75" customHeight="1">
      <c r="A15" s="238" t="s">
        <v>302</v>
      </c>
      <c r="B15" s="278" t="s">
        <v>301</v>
      </c>
      <c r="C15" s="274"/>
      <c r="D15" s="274"/>
      <c r="E15" s="274"/>
      <c r="F15" s="274"/>
      <c r="G15" s="274"/>
      <c r="H15" s="274"/>
      <c r="I15" s="274"/>
      <c r="J15" s="40">
        <v>16378</v>
      </c>
      <c r="K15" s="40"/>
      <c r="L15" s="40"/>
      <c r="M15" s="40">
        <f t="shared" si="0"/>
        <v>16378</v>
      </c>
      <c r="O15" s="130"/>
    </row>
    <row r="16" spans="1:15" ht="12.75" customHeight="1">
      <c r="A16" s="238" t="s">
        <v>307</v>
      </c>
      <c r="B16" s="274" t="s">
        <v>135</v>
      </c>
      <c r="C16" s="274"/>
      <c r="D16" s="274"/>
      <c r="E16" s="274"/>
      <c r="F16" s="274"/>
      <c r="G16" s="274"/>
      <c r="H16" s="274"/>
      <c r="I16" s="274"/>
      <c r="J16" s="40">
        <v>3218</v>
      </c>
      <c r="K16" s="40"/>
      <c r="L16" s="40"/>
      <c r="M16" s="40">
        <f t="shared" si="0"/>
        <v>3218</v>
      </c>
      <c r="O16" s="130"/>
    </row>
    <row r="17" spans="1:15" ht="12.75" customHeight="1">
      <c r="A17" s="238" t="s">
        <v>311</v>
      </c>
      <c r="B17" s="274" t="s">
        <v>155</v>
      </c>
      <c r="C17" s="274"/>
      <c r="D17" s="274"/>
      <c r="E17" s="274"/>
      <c r="F17" s="274"/>
      <c r="G17" s="274"/>
      <c r="H17" s="274"/>
      <c r="I17" s="274"/>
      <c r="J17" s="40">
        <v>2048</v>
      </c>
      <c r="K17" s="40"/>
      <c r="L17" s="40"/>
      <c r="M17" s="40">
        <f t="shared" si="0"/>
        <v>2048</v>
      </c>
      <c r="O17" s="130"/>
    </row>
    <row r="18" spans="1:15" ht="12.75" customHeight="1">
      <c r="A18" s="238" t="s">
        <v>309</v>
      </c>
      <c r="B18" s="274" t="s">
        <v>136</v>
      </c>
      <c r="C18" s="274"/>
      <c r="D18" s="274"/>
      <c r="E18" s="274"/>
      <c r="F18" s="274"/>
      <c r="G18" s="274"/>
      <c r="H18" s="274"/>
      <c r="I18" s="274"/>
      <c r="J18" s="40">
        <v>3086</v>
      </c>
      <c r="K18" s="40"/>
      <c r="L18" s="40"/>
      <c r="M18" s="40">
        <f t="shared" si="0"/>
        <v>3086</v>
      </c>
      <c r="O18" s="130"/>
    </row>
    <row r="19" spans="1:15" ht="12.75" customHeight="1">
      <c r="A19" s="238" t="s">
        <v>299</v>
      </c>
      <c r="B19" s="274" t="s">
        <v>15</v>
      </c>
      <c r="C19" s="274"/>
      <c r="D19" s="274"/>
      <c r="E19" s="274"/>
      <c r="F19" s="274"/>
      <c r="G19" s="274"/>
      <c r="H19" s="274"/>
      <c r="I19" s="274"/>
      <c r="J19" s="40">
        <v>1410</v>
      </c>
      <c r="K19" s="40">
        <v>476</v>
      </c>
      <c r="L19" s="40"/>
      <c r="M19" s="40">
        <f t="shared" si="0"/>
        <v>1886</v>
      </c>
      <c r="O19" s="130"/>
    </row>
    <row r="20" spans="1:15" ht="12.75" customHeight="1">
      <c r="A20" s="238" t="s">
        <v>312</v>
      </c>
      <c r="B20" s="275" t="s">
        <v>138</v>
      </c>
      <c r="C20" s="276"/>
      <c r="D20" s="276"/>
      <c r="E20" s="276"/>
      <c r="F20" s="276"/>
      <c r="G20" s="276"/>
      <c r="H20" s="276"/>
      <c r="I20" s="277"/>
      <c r="J20" s="40">
        <v>300</v>
      </c>
      <c r="K20" s="40"/>
      <c r="L20" s="40"/>
      <c r="M20" s="40">
        <f t="shared" si="0"/>
        <v>300</v>
      </c>
    </row>
    <row r="21" spans="1:15" ht="12.75" customHeight="1">
      <c r="A21" s="238" t="s">
        <v>313</v>
      </c>
      <c r="B21" s="274" t="s">
        <v>157</v>
      </c>
      <c r="C21" s="274"/>
      <c r="D21" s="274"/>
      <c r="E21" s="274"/>
      <c r="F21" s="274"/>
      <c r="G21" s="274"/>
      <c r="H21" s="274"/>
      <c r="I21" s="274"/>
      <c r="J21" s="40">
        <v>97</v>
      </c>
      <c r="K21" s="40"/>
      <c r="L21" s="40"/>
      <c r="M21" s="40">
        <f t="shared" si="0"/>
        <v>97</v>
      </c>
    </row>
    <row r="22" spans="1:15" ht="12.75" customHeight="1">
      <c r="A22" s="238" t="s">
        <v>314</v>
      </c>
      <c r="B22" s="274" t="s">
        <v>139</v>
      </c>
      <c r="C22" s="274"/>
      <c r="D22" s="274"/>
      <c r="E22" s="274"/>
      <c r="F22" s="274"/>
      <c r="G22" s="274"/>
      <c r="H22" s="274"/>
      <c r="I22" s="274"/>
      <c r="J22" s="40">
        <v>447</v>
      </c>
      <c r="K22" s="40"/>
      <c r="L22" s="40"/>
      <c r="M22" s="40">
        <f t="shared" si="0"/>
        <v>447</v>
      </c>
    </row>
    <row r="23" spans="1:15" ht="12.75" customHeight="1">
      <c r="A23" s="238" t="s">
        <v>315</v>
      </c>
      <c r="B23" s="274" t="s">
        <v>140</v>
      </c>
      <c r="C23" s="274"/>
      <c r="D23" s="274"/>
      <c r="E23" s="274"/>
      <c r="F23" s="274"/>
      <c r="G23" s="274"/>
      <c r="H23" s="274"/>
      <c r="I23" s="274"/>
      <c r="J23" s="40"/>
      <c r="K23" s="40">
        <v>22</v>
      </c>
      <c r="L23" s="40"/>
      <c r="M23" s="40">
        <f t="shared" si="0"/>
        <v>22</v>
      </c>
    </row>
    <row r="24" spans="1:15" ht="12.75" customHeight="1">
      <c r="A24" s="238" t="s">
        <v>316</v>
      </c>
      <c r="B24" s="274" t="s">
        <v>270</v>
      </c>
      <c r="C24" s="274"/>
      <c r="D24" s="274"/>
      <c r="E24" s="274"/>
      <c r="F24" s="274"/>
      <c r="G24" s="274"/>
      <c r="H24" s="274"/>
      <c r="I24" s="274"/>
      <c r="J24" s="40">
        <v>308</v>
      </c>
      <c r="K24" s="40"/>
      <c r="L24" s="40"/>
      <c r="M24" s="40">
        <f t="shared" si="0"/>
        <v>308</v>
      </c>
    </row>
    <row r="25" spans="1:15" ht="12.75" customHeight="1">
      <c r="A25" s="239" t="s">
        <v>326</v>
      </c>
      <c r="B25" s="278" t="s">
        <v>1</v>
      </c>
      <c r="C25" s="274"/>
      <c r="D25" s="274"/>
      <c r="E25" s="274"/>
      <c r="F25" s="274"/>
      <c r="G25" s="274"/>
      <c r="H25" s="274"/>
      <c r="I25" s="274"/>
      <c r="J25" s="40">
        <v>1155</v>
      </c>
      <c r="K25" s="40"/>
      <c r="L25" s="40"/>
      <c r="M25" s="40">
        <f t="shared" si="0"/>
        <v>1155</v>
      </c>
    </row>
    <row r="26" spans="1:15" ht="12.75" customHeight="1">
      <c r="A26" s="239" t="s">
        <v>327</v>
      </c>
      <c r="B26" s="328" t="s">
        <v>361</v>
      </c>
      <c r="C26" s="274"/>
      <c r="D26" s="274"/>
      <c r="E26" s="274"/>
      <c r="F26" s="274"/>
      <c r="G26" s="274"/>
      <c r="H26" s="274"/>
      <c r="I26" s="274"/>
      <c r="J26" s="40"/>
      <c r="K26" s="40">
        <v>1291</v>
      </c>
      <c r="L26" s="40"/>
      <c r="M26" s="40">
        <f t="shared" si="0"/>
        <v>1291</v>
      </c>
    </row>
    <row r="27" spans="1:15" ht="12.75" customHeight="1">
      <c r="A27" s="239" t="s">
        <v>303</v>
      </c>
      <c r="B27" s="278" t="s">
        <v>323</v>
      </c>
      <c r="C27" s="274"/>
      <c r="D27" s="274"/>
      <c r="E27" s="274"/>
      <c r="F27" s="274"/>
      <c r="G27" s="274"/>
      <c r="H27" s="274"/>
      <c r="I27" s="274"/>
      <c r="J27" s="40"/>
      <c r="K27" s="40">
        <v>0</v>
      </c>
      <c r="L27" s="40"/>
      <c r="M27" s="40">
        <f t="shared" si="0"/>
        <v>0</v>
      </c>
    </row>
    <row r="28" spans="1:15" ht="12.75" customHeight="1">
      <c r="A28" s="239" t="s">
        <v>324</v>
      </c>
      <c r="B28" s="274" t="s">
        <v>160</v>
      </c>
      <c r="C28" s="274"/>
      <c r="D28" s="274"/>
      <c r="E28" s="274"/>
      <c r="F28" s="274"/>
      <c r="G28" s="274"/>
      <c r="H28" s="274"/>
      <c r="I28" s="274"/>
      <c r="J28" s="40"/>
      <c r="K28" s="40"/>
      <c r="L28" s="40"/>
      <c r="M28" s="40">
        <f t="shared" si="0"/>
        <v>0</v>
      </c>
    </row>
    <row r="29" spans="1:15" ht="12.75" customHeight="1">
      <c r="A29" s="22">
        <v>101150</v>
      </c>
      <c r="B29" s="274" t="s">
        <v>322</v>
      </c>
      <c r="C29" s="274"/>
      <c r="D29" s="274"/>
      <c r="E29" s="274"/>
      <c r="F29" s="274"/>
      <c r="G29" s="274"/>
      <c r="H29" s="274"/>
      <c r="I29" s="274"/>
      <c r="J29" s="40">
        <v>100</v>
      </c>
      <c r="K29" s="40"/>
      <c r="L29" s="40"/>
      <c r="M29" s="40">
        <f t="shared" si="0"/>
        <v>100</v>
      </c>
    </row>
    <row r="30" spans="1:15" ht="12.75" customHeight="1">
      <c r="A30" s="22">
        <v>103010</v>
      </c>
      <c r="B30" s="274" t="s">
        <v>321</v>
      </c>
      <c r="C30" s="274"/>
      <c r="D30" s="274"/>
      <c r="E30" s="274"/>
      <c r="F30" s="274"/>
      <c r="G30" s="274"/>
      <c r="H30" s="274"/>
      <c r="I30" s="274"/>
      <c r="J30" s="40">
        <v>350</v>
      </c>
      <c r="K30" s="40"/>
      <c r="L30" s="40"/>
      <c r="M30" s="40">
        <f t="shared" si="0"/>
        <v>350</v>
      </c>
    </row>
    <row r="31" spans="1:15" ht="12.75" customHeight="1">
      <c r="A31" s="22">
        <v>104051</v>
      </c>
      <c r="B31" s="274" t="s">
        <v>325</v>
      </c>
      <c r="C31" s="274"/>
      <c r="D31" s="274"/>
      <c r="E31" s="274"/>
      <c r="F31" s="274"/>
      <c r="G31" s="274"/>
      <c r="H31" s="274"/>
      <c r="I31" s="274"/>
      <c r="J31" s="40">
        <v>996</v>
      </c>
      <c r="K31" s="40">
        <v>522</v>
      </c>
      <c r="L31" s="40"/>
      <c r="M31" s="40">
        <f t="shared" si="0"/>
        <v>1518</v>
      </c>
      <c r="N31" s="69"/>
      <c r="O31" s="246"/>
    </row>
    <row r="32" spans="1:15" ht="12.75" customHeight="1">
      <c r="A32" s="22">
        <v>105010</v>
      </c>
      <c r="B32" s="274" t="s">
        <v>317</v>
      </c>
      <c r="C32" s="274"/>
      <c r="D32" s="274"/>
      <c r="E32" s="274"/>
      <c r="F32" s="274"/>
      <c r="G32" s="274"/>
      <c r="H32" s="274"/>
      <c r="I32" s="274"/>
      <c r="J32" s="40">
        <v>1979</v>
      </c>
      <c r="K32" s="40"/>
      <c r="L32" s="40"/>
      <c r="M32" s="40">
        <f t="shared" si="0"/>
        <v>1979</v>
      </c>
    </row>
    <row r="33" spans="1:13" ht="12.75" customHeight="1">
      <c r="A33" s="22">
        <v>106020</v>
      </c>
      <c r="B33" s="274" t="s">
        <v>318</v>
      </c>
      <c r="C33" s="274"/>
      <c r="D33" s="274"/>
      <c r="E33" s="274"/>
      <c r="F33" s="274"/>
      <c r="G33" s="274"/>
      <c r="H33" s="274"/>
      <c r="I33" s="274"/>
      <c r="J33" s="40">
        <v>1500</v>
      </c>
      <c r="K33" s="40"/>
      <c r="L33" s="40"/>
      <c r="M33" s="40">
        <f t="shared" si="0"/>
        <v>1500</v>
      </c>
    </row>
    <row r="34" spans="1:13" ht="12.75" customHeight="1">
      <c r="A34" s="22">
        <v>107053</v>
      </c>
      <c r="B34" s="37" t="s">
        <v>288</v>
      </c>
      <c r="C34" s="37"/>
      <c r="D34" s="37"/>
      <c r="E34" s="37"/>
      <c r="F34" s="37"/>
      <c r="G34" s="37"/>
      <c r="H34" s="37"/>
      <c r="I34" s="37"/>
      <c r="J34" s="40">
        <v>11</v>
      </c>
      <c r="K34" s="40"/>
      <c r="L34" s="40"/>
      <c r="M34" s="40">
        <f t="shared" si="0"/>
        <v>11</v>
      </c>
    </row>
    <row r="35" spans="1:13" ht="12.75" customHeight="1">
      <c r="A35" s="22">
        <v>107054</v>
      </c>
      <c r="B35" s="37" t="s">
        <v>289</v>
      </c>
      <c r="C35" s="37"/>
      <c r="D35" s="37"/>
      <c r="E35" s="37"/>
      <c r="F35" s="37"/>
      <c r="G35" s="37"/>
      <c r="H35" s="37"/>
      <c r="I35" s="37"/>
      <c r="J35" s="40">
        <v>97</v>
      </c>
      <c r="K35" s="40"/>
      <c r="L35" s="40"/>
      <c r="M35" s="40">
        <f t="shared" si="0"/>
        <v>97</v>
      </c>
    </row>
    <row r="36" spans="1:13" ht="12.75" customHeight="1">
      <c r="A36" s="22">
        <v>107060</v>
      </c>
      <c r="B36" s="274" t="s">
        <v>320</v>
      </c>
      <c r="C36" s="274"/>
      <c r="D36" s="274"/>
      <c r="E36" s="274"/>
      <c r="F36" s="274"/>
      <c r="G36" s="274"/>
      <c r="H36" s="274"/>
      <c r="I36" s="274"/>
      <c r="J36" s="40">
        <v>2250</v>
      </c>
      <c r="K36" s="40"/>
      <c r="L36" s="40"/>
      <c r="M36" s="40">
        <f t="shared" si="0"/>
        <v>2250</v>
      </c>
    </row>
    <row r="37" spans="1:13">
      <c r="A37" s="239"/>
      <c r="B37" s="274"/>
      <c r="C37" s="274"/>
      <c r="D37" s="274"/>
      <c r="E37" s="274"/>
      <c r="F37" s="274"/>
      <c r="G37" s="274"/>
      <c r="H37" s="274"/>
      <c r="I37" s="274"/>
      <c r="J37" s="40"/>
      <c r="K37" s="40"/>
      <c r="L37" s="40"/>
      <c r="M37" s="40"/>
    </row>
    <row r="38" spans="1:13">
      <c r="A38" s="322" t="s">
        <v>271</v>
      </c>
      <c r="B38" s="323"/>
      <c r="C38" s="323"/>
      <c r="D38" s="323"/>
      <c r="E38" s="323"/>
      <c r="F38" s="323"/>
      <c r="G38" s="323"/>
      <c r="H38" s="323"/>
      <c r="I38" s="324"/>
      <c r="J38" s="108">
        <f>SUM(J11:J36)</f>
        <v>51782</v>
      </c>
      <c r="K38" s="108">
        <f>SUM(K11:K36)</f>
        <v>2311</v>
      </c>
      <c r="L38" s="108">
        <f>SUM(L11:L36)</f>
        <v>5930</v>
      </c>
      <c r="M38" s="108">
        <f>SUM(J38:L38)</f>
        <v>60023</v>
      </c>
    </row>
  </sheetData>
  <mergeCells count="36">
    <mergeCell ref="B29:I29"/>
    <mergeCell ref="A38:I38"/>
    <mergeCell ref="B27:I27"/>
    <mergeCell ref="B26:I26"/>
    <mergeCell ref="B37:I37"/>
    <mergeCell ref="B30:I30"/>
    <mergeCell ref="B31:I31"/>
    <mergeCell ref="B28:I28"/>
    <mergeCell ref="B21:I21"/>
    <mergeCell ref="B22:I22"/>
    <mergeCell ref="B12:I12"/>
    <mergeCell ref="B13:I13"/>
    <mergeCell ref="B25:I25"/>
    <mergeCell ref="B20:I20"/>
    <mergeCell ref="B18:I18"/>
    <mergeCell ref="B15:I15"/>
    <mergeCell ref="B16:I16"/>
    <mergeCell ref="B17:I17"/>
    <mergeCell ref="B19:I19"/>
    <mergeCell ref="B14:I14"/>
    <mergeCell ref="A3:M3"/>
    <mergeCell ref="A4:M4"/>
    <mergeCell ref="A5:M5"/>
    <mergeCell ref="A6:M6"/>
    <mergeCell ref="B36:I36"/>
    <mergeCell ref="B32:I32"/>
    <mergeCell ref="B33:I33"/>
    <mergeCell ref="M9:M10"/>
    <mergeCell ref="B10:I10"/>
    <mergeCell ref="A9:I9"/>
    <mergeCell ref="J9:J10"/>
    <mergeCell ref="K9:K10"/>
    <mergeCell ref="L9:L10"/>
    <mergeCell ref="B11:I11"/>
    <mergeCell ref="B23:I23"/>
    <mergeCell ref="B24:I24"/>
  </mergeCells>
  <pageMargins left="0.39370078740157483" right="0.39370078740157483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X91"/>
  <sheetViews>
    <sheetView view="pageBreakPreview" zoomScale="60" zoomScaleNormal="84" workbookViewId="0">
      <selection activeCell="A4" sqref="A4:Q4"/>
    </sheetView>
  </sheetViews>
  <sheetFormatPr defaultRowHeight="12.75"/>
  <cols>
    <col min="2" max="2" width="47.140625" customWidth="1"/>
    <col min="3" max="3" width="9.85546875" customWidth="1"/>
    <col min="5" max="5" width="11.42578125" customWidth="1"/>
    <col min="7" max="7" width="11" customWidth="1"/>
  </cols>
  <sheetData>
    <row r="1" spans="1:17">
      <c r="Q1" s="269" t="s">
        <v>374</v>
      </c>
    </row>
    <row r="3" spans="1:17">
      <c r="A3" s="292" t="s">
        <v>380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3"/>
      <c r="O3" s="293"/>
      <c r="P3" s="293"/>
      <c r="Q3" s="293"/>
    </row>
    <row r="4" spans="1:17">
      <c r="A4" s="292" t="s">
        <v>294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3"/>
    </row>
    <row r="5" spans="1:17">
      <c r="A5" s="292" t="s">
        <v>45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3"/>
    </row>
    <row r="6" spans="1:17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7">
      <c r="Q7" s="36" t="s">
        <v>215</v>
      </c>
    </row>
    <row r="8" spans="1:17" ht="12.75" customHeight="1">
      <c r="A8" s="341" t="s">
        <v>16</v>
      </c>
      <c r="B8" s="342"/>
      <c r="C8" s="337" t="s">
        <v>14</v>
      </c>
      <c r="D8" s="339" t="s">
        <v>40</v>
      </c>
      <c r="E8" s="327"/>
      <c r="F8" s="327"/>
      <c r="G8" s="327"/>
      <c r="H8" s="327"/>
      <c r="I8" s="340"/>
      <c r="J8" s="339" t="s">
        <v>41</v>
      </c>
      <c r="K8" s="327"/>
      <c r="L8" s="276"/>
      <c r="M8" s="277"/>
      <c r="N8" s="345" t="s">
        <v>42</v>
      </c>
      <c r="O8" s="327"/>
      <c r="P8" s="346" t="s">
        <v>357</v>
      </c>
      <c r="Q8" s="335" t="s">
        <v>153</v>
      </c>
    </row>
    <row r="9" spans="1:17" ht="51">
      <c r="A9" s="343"/>
      <c r="B9" s="344"/>
      <c r="C9" s="338"/>
      <c r="D9" s="157" t="s">
        <v>219</v>
      </c>
      <c r="E9" s="157" t="s">
        <v>222</v>
      </c>
      <c r="F9" s="157" t="s">
        <v>220</v>
      </c>
      <c r="G9" s="157" t="s">
        <v>224</v>
      </c>
      <c r="H9" s="157" t="s">
        <v>225</v>
      </c>
      <c r="I9" s="157" t="s">
        <v>226</v>
      </c>
      <c r="J9" s="157" t="s">
        <v>225</v>
      </c>
      <c r="K9" s="157" t="s">
        <v>226</v>
      </c>
      <c r="L9" s="175" t="s">
        <v>223</v>
      </c>
      <c r="M9" s="177" t="s">
        <v>148</v>
      </c>
      <c r="N9" s="187" t="s">
        <v>227</v>
      </c>
      <c r="O9" s="257" t="s">
        <v>228</v>
      </c>
      <c r="P9" s="346"/>
      <c r="Q9" s="336"/>
    </row>
    <row r="10" spans="1:17" ht="12.75" customHeight="1">
      <c r="A10" s="127" t="s">
        <v>154</v>
      </c>
      <c r="B10" s="121"/>
      <c r="C10" s="108">
        <f>SUM(C11:C18)</f>
        <v>32220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17">
      <c r="A11" s="240" t="s">
        <v>298</v>
      </c>
      <c r="B11" s="26" t="s">
        <v>332</v>
      </c>
      <c r="C11" s="40">
        <f t="shared" ref="C11:C18" si="0">SUM(D11:Q11)</f>
        <v>19879</v>
      </c>
      <c r="D11" s="40">
        <v>4942</v>
      </c>
      <c r="E11" s="40">
        <v>988</v>
      </c>
      <c r="F11" s="40">
        <v>5233</v>
      </c>
      <c r="G11" s="40"/>
      <c r="H11" s="40">
        <v>4450</v>
      </c>
      <c r="I11" s="40"/>
      <c r="J11" s="40"/>
      <c r="K11" s="40"/>
      <c r="L11" s="40">
        <v>756</v>
      </c>
      <c r="M11" s="40"/>
      <c r="N11" s="40"/>
      <c r="O11" s="40"/>
      <c r="P11" s="40"/>
      <c r="Q11" s="40">
        <v>3510</v>
      </c>
    </row>
    <row r="12" spans="1:17">
      <c r="A12" s="240" t="s">
        <v>304</v>
      </c>
      <c r="B12" s="155" t="s">
        <v>137</v>
      </c>
      <c r="C12" s="40">
        <f t="shared" si="0"/>
        <v>648</v>
      </c>
      <c r="D12" s="40"/>
      <c r="E12" s="40"/>
      <c r="F12" s="40">
        <v>648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</row>
    <row r="13" spans="1:17">
      <c r="A13" s="240" t="s">
        <v>297</v>
      </c>
      <c r="B13" s="155" t="s">
        <v>333</v>
      </c>
      <c r="C13" s="40">
        <f t="shared" si="0"/>
        <v>734</v>
      </c>
      <c r="D13" s="40"/>
      <c r="E13" s="40"/>
      <c r="F13" s="40">
        <v>734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</row>
    <row r="14" spans="1:17">
      <c r="A14" s="243" t="s">
        <v>329</v>
      </c>
      <c r="B14" s="258" t="s">
        <v>362</v>
      </c>
      <c r="C14" s="40">
        <f>SUM(D14:Q14)</f>
        <v>721</v>
      </c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>
        <v>721</v>
      </c>
      <c r="Q14" s="40"/>
    </row>
    <row r="15" spans="1:17">
      <c r="A15" s="240" t="s">
        <v>307</v>
      </c>
      <c r="B15" s="155" t="s">
        <v>135</v>
      </c>
      <c r="C15" s="40">
        <f t="shared" si="0"/>
        <v>3218</v>
      </c>
      <c r="D15" s="40"/>
      <c r="E15" s="40"/>
      <c r="F15" s="40">
        <v>3218</v>
      </c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</row>
    <row r="16" spans="1:17">
      <c r="A16" s="240" t="s">
        <v>311</v>
      </c>
      <c r="B16" s="158" t="s">
        <v>155</v>
      </c>
      <c r="C16" s="40">
        <f t="shared" si="0"/>
        <v>2048</v>
      </c>
      <c r="D16" s="40"/>
      <c r="E16" s="40"/>
      <c r="F16" s="40">
        <v>2048</v>
      </c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</row>
    <row r="17" spans="1:17">
      <c r="A17" s="240" t="s">
        <v>309</v>
      </c>
      <c r="B17" s="158" t="s">
        <v>136</v>
      </c>
      <c r="C17" s="40">
        <f t="shared" si="0"/>
        <v>3086</v>
      </c>
      <c r="D17" s="40">
        <v>1468</v>
      </c>
      <c r="E17" s="40">
        <v>395</v>
      </c>
      <c r="F17" s="40">
        <v>1223</v>
      </c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</row>
    <row r="18" spans="1:17">
      <c r="A18" s="240" t="s">
        <v>299</v>
      </c>
      <c r="B18" s="155" t="s">
        <v>15</v>
      </c>
      <c r="C18" s="40">
        <f t="shared" si="0"/>
        <v>1886</v>
      </c>
      <c r="D18" s="109"/>
      <c r="E18" s="109"/>
      <c r="F18" s="109">
        <v>1410</v>
      </c>
      <c r="G18" s="109"/>
      <c r="H18" s="109">
        <v>466</v>
      </c>
      <c r="I18" s="109"/>
      <c r="J18" s="109"/>
      <c r="K18" s="109"/>
      <c r="L18" s="109">
        <v>10</v>
      </c>
      <c r="M18" s="109"/>
      <c r="N18" s="109"/>
      <c r="O18" s="109"/>
      <c r="P18" s="109"/>
      <c r="Q18" s="109"/>
    </row>
    <row r="19" spans="1:17">
      <c r="A19" s="123"/>
      <c r="B19" s="121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</row>
    <row r="20" spans="1:17" ht="13.5" customHeight="1">
      <c r="A20" s="127" t="s">
        <v>156</v>
      </c>
      <c r="B20" s="121"/>
      <c r="C20" s="108">
        <f>SUM(C21:C25)</f>
        <v>1174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</row>
    <row r="21" spans="1:17">
      <c r="A21" s="243" t="s">
        <v>312</v>
      </c>
      <c r="B21" s="26" t="s">
        <v>138</v>
      </c>
      <c r="C21" s="40">
        <f>SUM(D21:Q21)</f>
        <v>300</v>
      </c>
      <c r="D21" s="109"/>
      <c r="E21" s="109"/>
      <c r="F21" s="109"/>
      <c r="G21" s="109"/>
      <c r="H21" s="109">
        <v>300</v>
      </c>
      <c r="I21" s="109"/>
      <c r="J21" s="109"/>
      <c r="K21" s="109"/>
      <c r="L21" s="109"/>
      <c r="M21" s="109"/>
      <c r="N21" s="109"/>
      <c r="O21" s="109"/>
      <c r="P21" s="109"/>
      <c r="Q21" s="109"/>
    </row>
    <row r="22" spans="1:17">
      <c r="A22" s="243" t="s">
        <v>313</v>
      </c>
      <c r="B22" s="26" t="s">
        <v>157</v>
      </c>
      <c r="C22" s="40">
        <f>SUM(D22:Q22)</f>
        <v>97</v>
      </c>
      <c r="D22" s="40"/>
      <c r="E22" s="40"/>
      <c r="F22" s="40"/>
      <c r="G22" s="40"/>
      <c r="H22" s="40">
        <v>97</v>
      </c>
      <c r="I22" s="40"/>
      <c r="J22" s="40"/>
      <c r="K22" s="40"/>
      <c r="L22" s="40"/>
      <c r="M22" s="40"/>
      <c r="N22" s="40"/>
      <c r="O22" s="40"/>
      <c r="P22" s="40"/>
      <c r="Q22" s="40"/>
    </row>
    <row r="23" spans="1:17">
      <c r="A23" s="243" t="s">
        <v>314</v>
      </c>
      <c r="B23" s="26" t="s">
        <v>139</v>
      </c>
      <c r="C23" s="40">
        <f>SUM(D23:Q23)</f>
        <v>447</v>
      </c>
      <c r="D23" s="40"/>
      <c r="E23" s="40"/>
      <c r="F23" s="40"/>
      <c r="G23" s="40"/>
      <c r="H23" s="40">
        <v>447</v>
      </c>
      <c r="I23" s="40"/>
      <c r="J23" s="40"/>
      <c r="K23" s="40"/>
      <c r="L23" s="40"/>
      <c r="M23" s="40"/>
      <c r="N23" s="40"/>
      <c r="O23" s="40"/>
      <c r="P23" s="40"/>
      <c r="Q23" s="40"/>
    </row>
    <row r="24" spans="1:17">
      <c r="A24" s="243" t="s">
        <v>315</v>
      </c>
      <c r="B24" s="26" t="s">
        <v>140</v>
      </c>
      <c r="C24" s="40">
        <f>SUM(D24:Q24)</f>
        <v>22</v>
      </c>
      <c r="D24" s="40"/>
      <c r="E24" s="40"/>
      <c r="F24" s="40"/>
      <c r="G24" s="40"/>
      <c r="H24" s="40">
        <v>22</v>
      </c>
      <c r="I24" s="40"/>
      <c r="J24" s="40"/>
      <c r="K24" s="40"/>
      <c r="L24" s="40"/>
      <c r="M24" s="40"/>
      <c r="N24" s="40"/>
      <c r="O24" s="40"/>
      <c r="P24" s="40"/>
      <c r="Q24" s="40"/>
    </row>
    <row r="25" spans="1:17">
      <c r="A25" s="243" t="s">
        <v>316</v>
      </c>
      <c r="B25" s="26" t="s">
        <v>232</v>
      </c>
      <c r="C25" s="40">
        <f>SUM(D25:Q25)</f>
        <v>308</v>
      </c>
      <c r="D25" s="40"/>
      <c r="E25" s="40"/>
      <c r="F25" s="40"/>
      <c r="G25" s="40"/>
      <c r="H25" s="40">
        <v>308</v>
      </c>
      <c r="I25" s="40"/>
      <c r="J25" s="40"/>
      <c r="K25" s="40"/>
      <c r="L25" s="40"/>
      <c r="M25" s="40"/>
      <c r="N25" s="40"/>
      <c r="O25" s="40"/>
      <c r="P25" s="40"/>
      <c r="Q25" s="40"/>
    </row>
    <row r="26" spans="1:17">
      <c r="A26" s="122"/>
      <c r="B26" s="121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1:17" ht="12.75" customHeight="1">
      <c r="A27" s="128" t="s">
        <v>159</v>
      </c>
      <c r="B27" s="121"/>
      <c r="C27" s="108">
        <f>SUM(C28:C28)</f>
        <v>0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</row>
    <row r="28" spans="1:17">
      <c r="A28" s="243" t="s">
        <v>324</v>
      </c>
      <c r="B28" s="26" t="s">
        <v>160</v>
      </c>
      <c r="C28" s="40">
        <f>SUM(D28:Q28)</f>
        <v>0</v>
      </c>
      <c r="D28" s="40"/>
      <c r="E28" s="40"/>
      <c r="F28" s="40"/>
      <c r="G28" s="40"/>
      <c r="H28" s="40">
        <v>0</v>
      </c>
      <c r="I28" s="40"/>
      <c r="J28" s="40"/>
      <c r="K28" s="40"/>
      <c r="L28" s="40"/>
      <c r="M28" s="40"/>
      <c r="N28" s="40"/>
      <c r="O28" s="40"/>
      <c r="P28" s="40"/>
      <c r="Q28" s="40"/>
    </row>
    <row r="29" spans="1:17">
      <c r="A29" s="122"/>
      <c r="B29" s="121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</row>
    <row r="30" spans="1:17" ht="12.75" customHeight="1">
      <c r="A30" s="127" t="s">
        <v>158</v>
      </c>
      <c r="B30" s="121"/>
      <c r="C30" s="108">
        <f>SUM(C31:C39)</f>
        <v>24183</v>
      </c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</row>
    <row r="31" spans="1:17">
      <c r="A31" s="243" t="s">
        <v>302</v>
      </c>
      <c r="B31" s="49" t="s">
        <v>301</v>
      </c>
      <c r="C31" s="135">
        <f t="shared" ref="C31:C39" si="1">SUM(D31:Q31)</f>
        <v>16378</v>
      </c>
      <c r="D31" s="112">
        <v>13416</v>
      </c>
      <c r="E31" s="112">
        <v>2960</v>
      </c>
      <c r="F31" s="112">
        <v>2</v>
      </c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spans="1:17">
      <c r="A32" s="237">
        <v>101150</v>
      </c>
      <c r="B32" s="26" t="s">
        <v>335</v>
      </c>
      <c r="C32" s="40">
        <f t="shared" si="1"/>
        <v>100</v>
      </c>
      <c r="D32" s="109"/>
      <c r="E32" s="109"/>
      <c r="F32" s="109"/>
      <c r="G32" s="109">
        <v>100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</row>
    <row r="33" spans="1:24">
      <c r="A33" s="237">
        <v>103010</v>
      </c>
      <c r="B33" s="26" t="s">
        <v>334</v>
      </c>
      <c r="C33" s="40">
        <f t="shared" si="1"/>
        <v>350</v>
      </c>
      <c r="D33" s="40"/>
      <c r="E33" s="40"/>
      <c r="F33" s="40"/>
      <c r="G33" s="40">
        <v>150</v>
      </c>
      <c r="H33" s="40">
        <v>200</v>
      </c>
      <c r="I33" s="40"/>
      <c r="J33" s="40"/>
      <c r="K33" s="40"/>
      <c r="L33" s="40"/>
      <c r="M33" s="40"/>
      <c r="N33" s="40"/>
      <c r="O33" s="40"/>
      <c r="P33" s="40"/>
      <c r="Q33" s="40"/>
    </row>
    <row r="34" spans="1:24">
      <c r="A34" s="237">
        <v>104051</v>
      </c>
      <c r="B34" s="26" t="s">
        <v>336</v>
      </c>
      <c r="C34" s="40">
        <f t="shared" si="1"/>
        <v>1518</v>
      </c>
      <c r="D34" s="40"/>
      <c r="E34" s="40"/>
      <c r="F34" s="40"/>
      <c r="G34" s="40">
        <v>1518</v>
      </c>
      <c r="H34" s="40"/>
      <c r="I34" s="40"/>
      <c r="J34" s="40"/>
      <c r="K34" s="40"/>
      <c r="L34" s="40"/>
      <c r="M34" s="40"/>
      <c r="N34" s="40"/>
      <c r="O34" s="40"/>
      <c r="P34" s="40"/>
      <c r="Q34" s="40"/>
    </row>
    <row r="35" spans="1:24">
      <c r="A35" s="237">
        <v>105020</v>
      </c>
      <c r="B35" s="259" t="s">
        <v>363</v>
      </c>
      <c r="C35" s="40">
        <f t="shared" si="1"/>
        <v>1979</v>
      </c>
      <c r="D35" s="40"/>
      <c r="E35" s="40"/>
      <c r="F35" s="40"/>
      <c r="G35" s="40">
        <v>1979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</row>
    <row r="36" spans="1:24">
      <c r="A36" s="237">
        <v>106020</v>
      </c>
      <c r="B36" s="26" t="s">
        <v>337</v>
      </c>
      <c r="C36" s="40">
        <f t="shared" si="1"/>
        <v>1500</v>
      </c>
      <c r="D36" s="40"/>
      <c r="E36" s="40"/>
      <c r="F36" s="40"/>
      <c r="G36" s="40">
        <v>1500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</row>
    <row r="37" spans="1:24">
      <c r="A37" s="237">
        <v>107053</v>
      </c>
      <c r="B37" s="26" t="s">
        <v>287</v>
      </c>
      <c r="C37" s="40">
        <f t="shared" si="1"/>
        <v>11</v>
      </c>
      <c r="D37" s="40"/>
      <c r="E37" s="40"/>
      <c r="F37" s="40"/>
      <c r="G37" s="40"/>
      <c r="H37" s="40">
        <v>11</v>
      </c>
      <c r="I37" s="40"/>
      <c r="J37" s="40"/>
      <c r="K37" s="40"/>
      <c r="L37" s="40"/>
      <c r="M37" s="40"/>
      <c r="N37" s="40"/>
      <c r="O37" s="40"/>
      <c r="P37" s="40"/>
      <c r="Q37" s="40"/>
    </row>
    <row r="38" spans="1:24">
      <c r="A38" s="237">
        <v>107054</v>
      </c>
      <c r="B38" s="26" t="s">
        <v>286</v>
      </c>
      <c r="C38" s="40">
        <f t="shared" si="1"/>
        <v>97</v>
      </c>
      <c r="D38" s="40"/>
      <c r="E38" s="40"/>
      <c r="F38" s="40"/>
      <c r="G38" s="40"/>
      <c r="H38" s="40">
        <v>97</v>
      </c>
      <c r="I38" s="40"/>
      <c r="J38" s="40"/>
      <c r="K38" s="40"/>
      <c r="L38" s="40"/>
      <c r="M38" s="40"/>
      <c r="N38" s="40"/>
      <c r="O38" s="40"/>
      <c r="P38" s="40"/>
      <c r="Q38" s="40"/>
    </row>
    <row r="39" spans="1:24">
      <c r="A39" s="237">
        <v>107060</v>
      </c>
      <c r="B39" s="26" t="s">
        <v>319</v>
      </c>
      <c r="C39" s="40">
        <f t="shared" si="1"/>
        <v>2250</v>
      </c>
      <c r="D39" s="108"/>
      <c r="E39" s="108"/>
      <c r="F39" s="108"/>
      <c r="G39" s="109">
        <v>2250</v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</row>
    <row r="40" spans="1:24">
      <c r="A40" s="1"/>
      <c r="B40" s="2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</row>
    <row r="41" spans="1:24" ht="15">
      <c r="A41" s="127" t="s">
        <v>0</v>
      </c>
      <c r="B41" s="49"/>
      <c r="C41" s="113">
        <f>SUM(C42:C43)</f>
        <v>2446</v>
      </c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</row>
    <row r="42" spans="1:24">
      <c r="A42" s="241" t="s">
        <v>326</v>
      </c>
      <c r="B42" s="49" t="s">
        <v>1</v>
      </c>
      <c r="C42" s="112">
        <f>SUM(D42:Q42)</f>
        <v>1155</v>
      </c>
      <c r="D42" s="112">
        <v>283</v>
      </c>
      <c r="E42" s="112">
        <v>77</v>
      </c>
      <c r="F42" s="112">
        <v>495</v>
      </c>
      <c r="G42" s="112"/>
      <c r="H42" s="112"/>
      <c r="I42" s="112"/>
      <c r="J42" s="112"/>
      <c r="K42" s="112"/>
      <c r="L42" s="112">
        <v>300</v>
      </c>
      <c r="M42" s="112"/>
      <c r="N42" s="112"/>
      <c r="O42" s="112"/>
      <c r="P42" s="112"/>
      <c r="Q42" s="112"/>
    </row>
    <row r="43" spans="1:24" ht="27" customHeight="1">
      <c r="A43" s="241" t="s">
        <v>327</v>
      </c>
      <c r="B43" s="247" t="s">
        <v>338</v>
      </c>
      <c r="C43" s="112">
        <f>SUM(D43:Q43)</f>
        <v>1291</v>
      </c>
      <c r="D43" s="112"/>
      <c r="E43" s="112"/>
      <c r="F43" s="112">
        <v>1171</v>
      </c>
      <c r="G43" s="112"/>
      <c r="H43" s="112">
        <v>120</v>
      </c>
      <c r="I43" s="112"/>
      <c r="J43" s="112"/>
      <c r="K43" s="112"/>
      <c r="L43" s="112"/>
      <c r="M43" s="112"/>
      <c r="N43" s="112"/>
      <c r="O43" s="112"/>
      <c r="P43" s="112"/>
      <c r="Q43" s="112"/>
    </row>
    <row r="44" spans="1:24">
      <c r="A44" s="242"/>
      <c r="B44" s="209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</row>
    <row r="45" spans="1:24" ht="15.75">
      <c r="A45" s="207"/>
      <c r="B45" s="208" t="s">
        <v>141</v>
      </c>
      <c r="C45" s="134">
        <f>SUM(C10+C20+C27+C30+C41)</f>
        <v>60023</v>
      </c>
      <c r="D45" s="134">
        <f t="shared" ref="D45:Q45" si="2">SUM(D10:D44)</f>
        <v>20109</v>
      </c>
      <c r="E45" s="134">
        <f t="shared" si="2"/>
        <v>4420</v>
      </c>
      <c r="F45" s="134">
        <f t="shared" si="2"/>
        <v>16182</v>
      </c>
      <c r="G45" s="134">
        <f t="shared" si="2"/>
        <v>7497</v>
      </c>
      <c r="H45" s="134">
        <f t="shared" si="2"/>
        <v>6518</v>
      </c>
      <c r="I45" s="134">
        <f t="shared" si="2"/>
        <v>0</v>
      </c>
      <c r="J45" s="134">
        <f t="shared" si="2"/>
        <v>0</v>
      </c>
      <c r="K45" s="134">
        <f t="shared" si="2"/>
        <v>0</v>
      </c>
      <c r="L45" s="134">
        <f t="shared" si="2"/>
        <v>1066</v>
      </c>
      <c r="M45" s="134">
        <f t="shared" si="2"/>
        <v>0</v>
      </c>
      <c r="N45" s="134">
        <f t="shared" si="2"/>
        <v>0</v>
      </c>
      <c r="O45" s="134">
        <f t="shared" si="2"/>
        <v>0</v>
      </c>
      <c r="P45" s="134">
        <f t="shared" si="2"/>
        <v>721</v>
      </c>
      <c r="Q45" s="134">
        <f t="shared" si="2"/>
        <v>3510</v>
      </c>
    </row>
    <row r="46" spans="1:24">
      <c r="A46" s="124"/>
      <c r="B46" s="12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38"/>
    </row>
    <row r="47" spans="1:24">
      <c r="A47" s="332"/>
      <c r="B47" s="333"/>
      <c r="C47" s="333"/>
      <c r="D47" s="333"/>
      <c r="E47" s="333"/>
      <c r="F47" s="333"/>
      <c r="G47" s="333"/>
      <c r="H47" s="333"/>
      <c r="I47" s="333"/>
      <c r="J47" s="333"/>
      <c r="K47" s="333"/>
      <c r="L47" s="333"/>
      <c r="M47" s="333"/>
      <c r="N47" s="333"/>
      <c r="O47" s="333"/>
      <c r="P47" s="333"/>
      <c r="Q47" s="333"/>
      <c r="R47" s="6"/>
      <c r="S47" s="6"/>
      <c r="T47" s="6"/>
      <c r="U47" s="6"/>
      <c r="V47" s="6"/>
      <c r="W47" s="6"/>
      <c r="X47" s="6"/>
    </row>
    <row r="48" spans="1:24">
      <c r="A48" s="124"/>
      <c r="B48" s="12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2.75" customHeight="1">
      <c r="A49" s="329"/>
      <c r="B49" s="329"/>
      <c r="C49" s="334"/>
      <c r="D49" s="330"/>
      <c r="E49" s="331"/>
      <c r="F49" s="331"/>
      <c r="G49" s="331"/>
      <c r="H49" s="331"/>
      <c r="I49" s="331"/>
      <c r="J49" s="330"/>
      <c r="K49" s="331"/>
      <c r="L49" s="285"/>
      <c r="M49" s="285"/>
      <c r="N49" s="331"/>
      <c r="O49" s="331"/>
      <c r="P49" s="331"/>
      <c r="Q49" s="331"/>
      <c r="R49" s="6"/>
      <c r="S49" s="6"/>
      <c r="T49" s="6"/>
      <c r="U49" s="6"/>
      <c r="V49" s="6"/>
      <c r="W49" s="6"/>
      <c r="X49" s="6"/>
    </row>
    <row r="50" spans="1:24" ht="51" customHeight="1">
      <c r="A50" s="329"/>
      <c r="B50" s="329"/>
      <c r="C50" s="334"/>
      <c r="D50" s="202"/>
      <c r="E50" s="202"/>
      <c r="F50" s="202"/>
      <c r="G50" s="202"/>
      <c r="H50" s="202"/>
      <c r="I50" s="202"/>
      <c r="J50" s="202"/>
      <c r="K50" s="202"/>
      <c r="L50" s="202"/>
      <c r="M50" s="185"/>
      <c r="N50" s="203"/>
      <c r="O50" s="203"/>
      <c r="P50" s="202"/>
      <c r="Q50" s="331"/>
      <c r="R50" s="6"/>
      <c r="S50" s="6"/>
      <c r="T50" s="6"/>
      <c r="U50" s="6"/>
      <c r="V50" s="6"/>
      <c r="W50" s="6"/>
      <c r="X50" s="6"/>
    </row>
    <row r="51" spans="1:24" ht="12.75" customHeight="1">
      <c r="A51" s="160"/>
      <c r="B51" s="201"/>
      <c r="C51" s="186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6"/>
      <c r="S51" s="6"/>
      <c r="T51" s="6"/>
      <c r="U51" s="6"/>
      <c r="V51" s="6"/>
      <c r="W51" s="6"/>
      <c r="X51" s="6"/>
    </row>
    <row r="52" spans="1:24">
      <c r="A52" s="125"/>
      <c r="B52" s="201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6"/>
      <c r="S52" s="6"/>
      <c r="T52" s="6"/>
      <c r="U52" s="6"/>
      <c r="V52" s="6"/>
      <c r="W52" s="6"/>
      <c r="X52" s="6"/>
    </row>
    <row r="53" spans="1:24">
      <c r="A53" s="125"/>
      <c r="B53" s="201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6"/>
      <c r="S53" s="6"/>
      <c r="T53" s="6"/>
      <c r="U53" s="6"/>
      <c r="V53" s="6"/>
      <c r="W53" s="6"/>
      <c r="X53" s="6"/>
    </row>
    <row r="54" spans="1:24">
      <c r="A54" s="125"/>
      <c r="B54" s="201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6"/>
      <c r="S54" s="6"/>
      <c r="T54" s="6"/>
      <c r="U54" s="6"/>
      <c r="V54" s="6"/>
      <c r="W54" s="6"/>
      <c r="X54" s="6"/>
    </row>
    <row r="55" spans="1:24">
      <c r="A55" s="125"/>
      <c r="B55" s="201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6"/>
      <c r="S55" s="6"/>
      <c r="T55" s="6"/>
      <c r="U55" s="6"/>
      <c r="V55" s="6"/>
      <c r="W55" s="6"/>
      <c r="X55" s="6"/>
    </row>
    <row r="56" spans="1:24">
      <c r="A56" s="125"/>
      <c r="B56" s="201"/>
      <c r="C56" s="159"/>
      <c r="D56" s="159"/>
      <c r="E56" s="159"/>
      <c r="F56" s="159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6"/>
      <c r="S56" s="6"/>
      <c r="T56" s="6"/>
      <c r="U56" s="6"/>
      <c r="V56" s="6"/>
      <c r="W56" s="6"/>
      <c r="X56" s="6"/>
    </row>
    <row r="57" spans="1:24">
      <c r="A57" s="204"/>
      <c r="B57" s="125"/>
      <c r="C57" s="205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6"/>
      <c r="S57" s="6"/>
      <c r="T57" s="6"/>
      <c r="U57" s="6"/>
      <c r="V57" s="6"/>
      <c r="W57" s="6"/>
      <c r="X57" s="6"/>
    </row>
    <row r="58" spans="1:24" ht="15.75">
      <c r="A58" s="124"/>
      <c r="B58" s="164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6"/>
      <c r="S58" s="6"/>
      <c r="T58" s="6"/>
      <c r="U58" s="6"/>
      <c r="V58" s="6"/>
      <c r="W58" s="6"/>
      <c r="X58" s="6"/>
    </row>
    <row r="59" spans="1:24">
      <c r="A59" s="6"/>
      <c r="B59" s="6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6"/>
      <c r="S59" s="6"/>
      <c r="T59" s="6"/>
      <c r="U59" s="6"/>
      <c r="V59" s="6"/>
      <c r="W59" s="6"/>
      <c r="X59" s="6"/>
    </row>
    <row r="60" spans="1:24">
      <c r="A60" s="6"/>
      <c r="B60" s="6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6"/>
      <c r="S60" s="6"/>
      <c r="T60" s="6"/>
      <c r="U60" s="6"/>
      <c r="V60" s="6"/>
      <c r="W60" s="6"/>
      <c r="X60" s="6"/>
    </row>
    <row r="61" spans="1:24">
      <c r="A61" s="6"/>
      <c r="B61" s="6"/>
      <c r="C61" s="53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6"/>
      <c r="S61" s="6"/>
      <c r="T61" s="6"/>
      <c r="U61" s="6"/>
      <c r="V61" s="6"/>
      <c r="W61" s="6"/>
      <c r="X61" s="6"/>
    </row>
    <row r="62" spans="1:24">
      <c r="A62" s="6"/>
      <c r="B62" s="6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6"/>
      <c r="S62" s="6"/>
      <c r="T62" s="6"/>
      <c r="U62" s="6"/>
      <c r="V62" s="6"/>
      <c r="W62" s="6"/>
      <c r="X62" s="6"/>
    </row>
    <row r="63" spans="1:24">
      <c r="A63" s="125"/>
      <c r="B63" s="201"/>
      <c r="C63" s="159"/>
      <c r="D63" s="159"/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6"/>
      <c r="S63" s="6"/>
      <c r="T63" s="6"/>
      <c r="U63" s="6"/>
      <c r="V63" s="6"/>
      <c r="W63" s="6"/>
      <c r="X63" s="6"/>
    </row>
    <row r="64" spans="1:24">
      <c r="A64" s="125"/>
      <c r="B64" s="201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6"/>
      <c r="S64" s="6"/>
      <c r="T64" s="6"/>
      <c r="U64" s="6"/>
      <c r="V64" s="6"/>
      <c r="W64" s="6"/>
      <c r="X64" s="6"/>
    </row>
    <row r="65" spans="1:24" ht="15">
      <c r="A65" s="160"/>
      <c r="B65" s="201"/>
      <c r="C65" s="186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6"/>
      <c r="S65" s="6"/>
      <c r="T65" s="6"/>
      <c r="U65" s="6"/>
      <c r="V65" s="6"/>
      <c r="W65" s="6"/>
      <c r="X65" s="6"/>
    </row>
    <row r="66" spans="1:24">
      <c r="A66" s="125"/>
      <c r="B66" s="201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6"/>
      <c r="S66" s="6"/>
      <c r="T66" s="6"/>
      <c r="U66" s="6"/>
      <c r="V66" s="6"/>
      <c r="W66" s="6"/>
      <c r="X66" s="6"/>
    </row>
    <row r="67" spans="1:24">
      <c r="A67" s="125"/>
      <c r="B67" s="201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6"/>
      <c r="S67" s="6"/>
      <c r="T67" s="6"/>
      <c r="U67" s="6"/>
      <c r="V67" s="6"/>
      <c r="W67" s="6"/>
      <c r="X67" s="6"/>
    </row>
    <row r="68" spans="1:24">
      <c r="A68" s="125"/>
      <c r="B68" s="201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6"/>
      <c r="S68" s="6"/>
      <c r="T68" s="6"/>
      <c r="U68" s="6"/>
      <c r="V68" s="6"/>
      <c r="W68" s="6"/>
      <c r="X68" s="6"/>
    </row>
    <row r="69" spans="1:24">
      <c r="A69" s="125"/>
      <c r="B69" s="201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6"/>
      <c r="S69" s="6"/>
      <c r="T69" s="6"/>
      <c r="U69" s="6"/>
      <c r="V69" s="6"/>
      <c r="W69" s="6"/>
      <c r="X69" s="6"/>
    </row>
    <row r="70" spans="1:24">
      <c r="A70" s="204"/>
      <c r="B70" s="125"/>
      <c r="C70" s="205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6"/>
      <c r="S70" s="6"/>
      <c r="T70" s="6"/>
      <c r="U70" s="6"/>
      <c r="V70" s="6"/>
      <c r="W70" s="6"/>
      <c r="X70" s="6"/>
    </row>
    <row r="71" spans="1:24" ht="15.75">
      <c r="A71" s="124"/>
      <c r="B71" s="164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6"/>
      <c r="S71" s="6"/>
      <c r="T71" s="6"/>
      <c r="U71" s="6"/>
      <c r="V71" s="6"/>
      <c r="W71" s="6"/>
      <c r="X71" s="6"/>
    </row>
    <row r="72" spans="1:24">
      <c r="A72" s="124"/>
      <c r="B72" s="125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6"/>
      <c r="S72" s="6"/>
      <c r="T72" s="6"/>
      <c r="U72" s="6"/>
      <c r="V72" s="6"/>
      <c r="W72" s="6"/>
      <c r="X72" s="6"/>
    </row>
    <row r="73" spans="1:24">
      <c r="A73" s="124"/>
      <c r="B73" s="125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6"/>
      <c r="S73" s="6"/>
      <c r="T73" s="6"/>
      <c r="U73" s="6"/>
      <c r="V73" s="6"/>
      <c r="W73" s="6"/>
      <c r="X73" s="6"/>
    </row>
    <row r="74" spans="1:24">
      <c r="A74" s="159"/>
      <c r="B74" s="125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6"/>
      <c r="S74" s="6"/>
      <c r="T74" s="6"/>
      <c r="U74" s="6"/>
      <c r="V74" s="6"/>
      <c r="W74" s="6"/>
      <c r="X74" s="6"/>
    </row>
    <row r="75" spans="1:24" ht="12.75" customHeight="1">
      <c r="A75" s="160"/>
      <c r="B75" s="125"/>
      <c r="C75" s="161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162"/>
      <c r="R75" s="6"/>
      <c r="S75" s="6"/>
      <c r="T75" s="6"/>
      <c r="U75" s="6"/>
      <c r="V75" s="6"/>
      <c r="W75" s="6"/>
      <c r="X75" s="6"/>
    </row>
    <row r="76" spans="1:24">
      <c r="A76" s="163"/>
      <c r="B76" s="125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6"/>
      <c r="S76" s="6"/>
      <c r="T76" s="6"/>
      <c r="U76" s="6"/>
      <c r="V76" s="6"/>
      <c r="W76" s="6"/>
      <c r="X76" s="6"/>
    </row>
    <row r="77" spans="1:24" ht="15.75">
      <c r="A77" s="164"/>
      <c r="B77" s="164"/>
      <c r="C77" s="161"/>
      <c r="D77" s="161"/>
      <c r="E77" s="161"/>
      <c r="F77" s="161"/>
      <c r="G77" s="161"/>
      <c r="H77" s="161"/>
      <c r="I77" s="165"/>
      <c r="J77" s="161"/>
      <c r="K77" s="165"/>
      <c r="L77" s="161"/>
      <c r="M77" s="165"/>
      <c r="N77" s="161"/>
      <c r="O77" s="161"/>
      <c r="P77" s="161"/>
      <c r="Q77" s="161"/>
      <c r="R77" s="6"/>
      <c r="S77" s="6"/>
      <c r="T77" s="6"/>
      <c r="U77" s="6"/>
      <c r="V77" s="6"/>
      <c r="W77" s="6"/>
      <c r="X77" s="6"/>
    </row>
    <row r="78" spans="1:24">
      <c r="A78" s="125"/>
      <c r="B78" s="125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6"/>
      <c r="S78" s="6"/>
      <c r="T78" s="6"/>
      <c r="U78" s="6"/>
      <c r="V78" s="6"/>
      <c r="W78" s="6"/>
      <c r="X78" s="6"/>
    </row>
    <row r="79" spans="1:24" ht="15.75">
      <c r="A79" s="125"/>
      <c r="B79" s="164"/>
      <c r="C79" s="161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6"/>
      <c r="S79" s="6"/>
      <c r="T79" s="6"/>
      <c r="U79" s="6"/>
      <c r="V79" s="6"/>
      <c r="W79" s="6"/>
      <c r="X79" s="6"/>
    </row>
    <row r="80" spans="1:24">
      <c r="A80" s="125"/>
      <c r="B80" s="125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6"/>
      <c r="S80" s="6"/>
      <c r="T80" s="6"/>
      <c r="U80" s="6"/>
      <c r="V80" s="6"/>
      <c r="W80" s="6"/>
      <c r="X80" s="6"/>
    </row>
    <row r="81" spans="1:24">
      <c r="A81" s="125"/>
      <c r="B81" s="125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6"/>
      <c r="S81" s="6"/>
      <c r="T81" s="6"/>
      <c r="U81" s="6"/>
      <c r="V81" s="6"/>
      <c r="W81" s="6"/>
      <c r="X81" s="6"/>
    </row>
    <row r="82" spans="1:24" ht="15.75">
      <c r="A82" s="125"/>
      <c r="B82" s="164"/>
      <c r="C82" s="161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6"/>
      <c r="S82" s="6"/>
      <c r="T82" s="6"/>
      <c r="U82" s="6"/>
      <c r="V82" s="6"/>
      <c r="W82" s="6"/>
      <c r="X82" s="6"/>
    </row>
    <row r="83" spans="1:24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</sheetData>
  <mergeCells count="17">
    <mergeCell ref="A3:Q3"/>
    <mergeCell ref="A4:Q4"/>
    <mergeCell ref="A5:Q5"/>
    <mergeCell ref="Q8:Q9"/>
    <mergeCell ref="C8:C9"/>
    <mergeCell ref="D8:I8"/>
    <mergeCell ref="J8:M8"/>
    <mergeCell ref="A8:B9"/>
    <mergeCell ref="N8:O8"/>
    <mergeCell ref="P8:P9"/>
    <mergeCell ref="A49:B50"/>
    <mergeCell ref="J49:M49"/>
    <mergeCell ref="N49:P49"/>
    <mergeCell ref="A47:Q47"/>
    <mergeCell ref="Q49:Q50"/>
    <mergeCell ref="C49:C50"/>
    <mergeCell ref="D49:I49"/>
  </mergeCells>
  <pageMargins left="0.39370078740157483" right="0.39370078740157483" top="0.19685039370078741" bottom="0.19685039370078741" header="0.31496062992125984" footer="0.31496062992125984"/>
  <pageSetup paperSize="9" scale="7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G44"/>
  <sheetViews>
    <sheetView view="pageBreakPreview" zoomScale="60" zoomScaleNormal="100" workbookViewId="0">
      <selection activeCell="A5" sqref="A5:G5"/>
    </sheetView>
  </sheetViews>
  <sheetFormatPr defaultRowHeight="12.75"/>
  <cols>
    <col min="2" max="2" width="30.42578125" customWidth="1"/>
    <col min="4" max="7" width="10.5703125" customWidth="1"/>
  </cols>
  <sheetData>
    <row r="1" spans="1:7">
      <c r="G1" s="269" t="s">
        <v>375</v>
      </c>
    </row>
    <row r="3" spans="1:7">
      <c r="E3" s="15"/>
    </row>
    <row r="4" spans="1:7">
      <c r="A4" s="292" t="s">
        <v>381</v>
      </c>
      <c r="B4" s="292"/>
      <c r="C4" s="292"/>
      <c r="D4" s="292"/>
      <c r="E4" s="292"/>
      <c r="F4" s="292"/>
      <c r="G4" s="292"/>
    </row>
    <row r="5" spans="1:7">
      <c r="A5" s="292" t="s">
        <v>295</v>
      </c>
      <c r="B5" s="292"/>
      <c r="C5" s="292"/>
      <c r="D5" s="292"/>
      <c r="E5" s="292"/>
      <c r="F5" s="292"/>
      <c r="G5" s="292"/>
    </row>
    <row r="6" spans="1:7">
      <c r="A6" s="292" t="s">
        <v>351</v>
      </c>
      <c r="B6" s="292"/>
      <c r="C6" s="292"/>
      <c r="D6" s="292"/>
      <c r="E6" s="292"/>
      <c r="F6" s="292"/>
      <c r="G6" s="292"/>
    </row>
    <row r="7" spans="1:7">
      <c r="C7" s="15"/>
      <c r="D7" s="15"/>
      <c r="E7" s="15"/>
    </row>
    <row r="8" spans="1:7">
      <c r="A8" s="6"/>
      <c r="B8" s="6"/>
      <c r="C8" s="6"/>
      <c r="D8" s="6"/>
      <c r="E8" s="6"/>
      <c r="F8" s="6"/>
      <c r="G8" s="38" t="s">
        <v>214</v>
      </c>
    </row>
    <row r="9" spans="1:7" s="8" customFormat="1" ht="25.5">
      <c r="A9" s="129" t="s">
        <v>206</v>
      </c>
      <c r="B9" s="294" t="s">
        <v>352</v>
      </c>
      <c r="C9" s="347"/>
      <c r="D9" s="110" t="s">
        <v>209</v>
      </c>
      <c r="E9" s="110" t="s">
        <v>210</v>
      </c>
      <c r="F9" s="111" t="s">
        <v>208</v>
      </c>
      <c r="G9" s="110" t="s">
        <v>211</v>
      </c>
    </row>
    <row r="10" spans="1:7">
      <c r="A10" s="245" t="s">
        <v>216</v>
      </c>
      <c r="B10" s="34" t="s">
        <v>353</v>
      </c>
      <c r="C10" s="2"/>
      <c r="D10" s="19"/>
      <c r="E10" s="19">
        <v>156</v>
      </c>
      <c r="F10" s="19"/>
      <c r="G10" s="26"/>
    </row>
    <row r="11" spans="1:7">
      <c r="A11" s="245" t="s">
        <v>217</v>
      </c>
      <c r="B11" s="34" t="s">
        <v>354</v>
      </c>
      <c r="C11" s="2"/>
      <c r="D11" s="40"/>
      <c r="E11" s="19">
        <v>900</v>
      </c>
      <c r="F11" s="19"/>
      <c r="G11" s="26"/>
    </row>
    <row r="12" spans="1:7">
      <c r="A12" s="253" t="s">
        <v>218</v>
      </c>
      <c r="B12" s="260" t="s">
        <v>364</v>
      </c>
      <c r="C12" s="2"/>
      <c r="D12" s="40"/>
      <c r="E12" s="19">
        <v>10</v>
      </c>
      <c r="F12" s="19"/>
      <c r="G12" s="26"/>
    </row>
    <row r="13" spans="1:7">
      <c r="A13" s="154"/>
      <c r="B13" s="34"/>
      <c r="C13" s="2"/>
      <c r="D13" s="40"/>
      <c r="E13" s="19"/>
      <c r="F13" s="19"/>
      <c r="G13" s="26"/>
    </row>
    <row r="14" spans="1:7">
      <c r="A14" s="154"/>
      <c r="B14" s="34"/>
      <c r="C14" s="2"/>
      <c r="D14" s="40"/>
      <c r="E14" s="19"/>
      <c r="F14" s="19"/>
      <c r="G14" s="26"/>
    </row>
    <row r="15" spans="1:7">
      <c r="A15" s="19"/>
      <c r="B15" s="24"/>
      <c r="C15" s="2"/>
      <c r="D15" s="108"/>
      <c r="E15" s="19"/>
      <c r="F15" s="19"/>
      <c r="G15" s="26"/>
    </row>
    <row r="16" spans="1:7">
      <c r="A16" s="19"/>
      <c r="B16" s="24"/>
      <c r="C16" s="2"/>
      <c r="D16" s="40"/>
      <c r="E16" s="19"/>
      <c r="F16" s="19"/>
      <c r="G16" s="25"/>
    </row>
    <row r="17" spans="1:7">
      <c r="A17" s="19"/>
      <c r="B17" s="2"/>
      <c r="C17" s="2"/>
      <c r="D17" s="40"/>
      <c r="E17" s="19"/>
      <c r="F17" s="19"/>
      <c r="G17" s="26"/>
    </row>
    <row r="18" spans="1:7">
      <c r="A18" s="19"/>
      <c r="B18" s="2"/>
      <c r="C18" s="2"/>
      <c r="D18" s="19"/>
      <c r="E18" s="19"/>
      <c r="F18" s="19"/>
      <c r="G18" s="26"/>
    </row>
    <row r="19" spans="1:7">
      <c r="A19" s="19"/>
      <c r="B19" s="2"/>
      <c r="C19" s="2"/>
      <c r="D19" s="19"/>
      <c r="E19" s="19"/>
      <c r="F19" s="19"/>
      <c r="G19" s="26"/>
    </row>
    <row r="20" spans="1:7">
      <c r="A20" s="19"/>
      <c r="B20" s="2"/>
      <c r="C20" s="2"/>
      <c r="D20" s="19"/>
      <c r="E20" s="19"/>
      <c r="F20" s="19"/>
      <c r="G20" s="26"/>
    </row>
    <row r="21" spans="1:7">
      <c r="A21" s="19"/>
      <c r="B21" s="2"/>
      <c r="C21" s="2"/>
      <c r="D21" s="19"/>
      <c r="E21" s="19"/>
      <c r="F21" s="19"/>
      <c r="G21" s="26"/>
    </row>
    <row r="22" spans="1:7">
      <c r="A22" s="19"/>
      <c r="B22" s="2"/>
      <c r="C22" s="2"/>
      <c r="D22" s="19"/>
      <c r="E22" s="19"/>
      <c r="F22" s="19"/>
      <c r="G22" s="26"/>
    </row>
    <row r="23" spans="1:7">
      <c r="A23" s="19"/>
      <c r="B23" s="2"/>
      <c r="C23" s="2"/>
      <c r="D23" s="19"/>
      <c r="E23" s="19"/>
      <c r="F23" s="19"/>
      <c r="G23" s="26"/>
    </row>
    <row r="24" spans="1:7">
      <c r="A24" s="19"/>
      <c r="B24" s="2"/>
      <c r="C24" s="2"/>
      <c r="D24" s="19"/>
      <c r="E24" s="19"/>
      <c r="F24" s="19"/>
      <c r="G24" s="26"/>
    </row>
    <row r="25" spans="1:7">
      <c r="A25" s="19"/>
      <c r="B25" s="2"/>
      <c r="C25" s="2"/>
      <c r="D25" s="19"/>
      <c r="E25" s="19"/>
      <c r="F25" s="19"/>
      <c r="G25" s="26"/>
    </row>
    <row r="26" spans="1:7">
      <c r="A26" s="19"/>
      <c r="B26" s="2"/>
      <c r="C26" s="2"/>
      <c r="D26" s="19"/>
      <c r="E26" s="19"/>
      <c r="F26" s="19"/>
      <c r="G26" s="26"/>
    </row>
    <row r="27" spans="1:7">
      <c r="A27" s="19"/>
      <c r="B27" s="2"/>
      <c r="C27" s="2"/>
      <c r="D27" s="19"/>
      <c r="E27" s="19"/>
      <c r="F27" s="19"/>
      <c r="G27" s="26"/>
    </row>
    <row r="28" spans="1:7">
      <c r="A28" s="19"/>
      <c r="B28" s="2"/>
      <c r="C28" s="2"/>
      <c r="D28" s="19"/>
      <c r="E28" s="19"/>
      <c r="F28" s="19"/>
      <c r="G28" s="26"/>
    </row>
    <row r="29" spans="1:7">
      <c r="A29" s="19"/>
      <c r="B29" s="2"/>
      <c r="C29" s="2"/>
      <c r="D29" s="19"/>
      <c r="E29" s="19"/>
      <c r="F29" s="19"/>
      <c r="G29" s="26"/>
    </row>
    <row r="30" spans="1:7">
      <c r="A30" s="19"/>
      <c r="B30" s="2"/>
      <c r="C30" s="2"/>
      <c r="D30" s="19"/>
      <c r="E30" s="19"/>
      <c r="F30" s="19"/>
      <c r="G30" s="26"/>
    </row>
    <row r="31" spans="1:7">
      <c r="A31" s="19"/>
      <c r="B31" s="2"/>
      <c r="C31" s="2"/>
      <c r="D31" s="19"/>
      <c r="E31" s="19"/>
      <c r="F31" s="19"/>
      <c r="G31" s="26"/>
    </row>
    <row r="32" spans="1:7">
      <c r="A32" s="19"/>
      <c r="B32" s="2"/>
      <c r="C32" s="2"/>
      <c r="D32" s="19"/>
      <c r="E32" s="19"/>
      <c r="F32" s="19"/>
      <c r="G32" s="26"/>
    </row>
    <row r="33" spans="1:7" s="8" customFormat="1">
      <c r="A33" s="18"/>
      <c r="B33" s="24" t="s">
        <v>14</v>
      </c>
      <c r="C33" s="24"/>
      <c r="D33" s="18">
        <f>SUM(D10:D32)</f>
        <v>0</v>
      </c>
      <c r="E33" s="108">
        <f>SUM(E10:E32)</f>
        <v>1066</v>
      </c>
      <c r="F33" s="18"/>
      <c r="G33" s="25"/>
    </row>
    <row r="34" spans="1:7">
      <c r="A34" s="3"/>
      <c r="B34" s="3"/>
      <c r="C34" s="3"/>
      <c r="D34" s="3"/>
      <c r="E34" s="3"/>
      <c r="F34" s="3"/>
      <c r="G34" s="3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</sheetData>
  <mergeCells count="4">
    <mergeCell ref="A4:G4"/>
    <mergeCell ref="A5:G5"/>
    <mergeCell ref="A6:G6"/>
    <mergeCell ref="B9:C9"/>
  </mergeCells>
  <pageMargins left="0.78740157480314965" right="0.78740157480314965" top="0.39370078740157483" bottom="0.39370078740157483" header="0.51181102362204722" footer="0.51181102362204722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7"/>
  <sheetViews>
    <sheetView view="pageBreakPreview" zoomScale="60" zoomScaleNormal="100" workbookViewId="0">
      <selection activeCell="A4" sqref="A4:K4"/>
    </sheetView>
  </sheetViews>
  <sheetFormatPr defaultRowHeight="12.75"/>
  <cols>
    <col min="1" max="1" width="41.28515625" customWidth="1"/>
    <col min="2" max="2" width="6.7109375" customWidth="1"/>
    <col min="3" max="9" width="9.7109375" customWidth="1"/>
    <col min="10" max="10" width="10.7109375" bestFit="1" customWidth="1"/>
    <col min="11" max="11" width="9.7109375" customWidth="1"/>
    <col min="12" max="12" width="10.140625" bestFit="1" customWidth="1"/>
  </cols>
  <sheetData>
    <row r="1" spans="1:14">
      <c r="K1" s="269" t="s">
        <v>376</v>
      </c>
    </row>
    <row r="3" spans="1:14">
      <c r="A3" s="292" t="s">
        <v>379</v>
      </c>
      <c r="B3" s="292"/>
      <c r="C3" s="292"/>
      <c r="D3" s="292"/>
      <c r="E3" s="292"/>
      <c r="F3" s="292"/>
      <c r="G3" s="292"/>
      <c r="H3" s="292"/>
      <c r="I3" s="292"/>
      <c r="J3" s="292"/>
      <c r="K3" s="292"/>
      <c r="L3" s="15"/>
      <c r="M3" s="15"/>
      <c r="N3" s="15"/>
    </row>
    <row r="4" spans="1:14">
      <c r="A4" s="292" t="s">
        <v>339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15"/>
      <c r="M4" s="15"/>
      <c r="N4" s="15"/>
    </row>
    <row r="5" spans="1:14">
      <c r="A5" s="292" t="s">
        <v>229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15"/>
      <c r="M5" s="15"/>
      <c r="N5" s="15"/>
    </row>
    <row r="7" spans="1:14">
      <c r="K7" s="38" t="s">
        <v>215</v>
      </c>
    </row>
    <row r="8" spans="1:14" ht="25.5" customHeight="1">
      <c r="A8" s="315" t="s">
        <v>161</v>
      </c>
      <c r="B8" s="312" t="s">
        <v>207</v>
      </c>
      <c r="C8" s="349" t="s">
        <v>111</v>
      </c>
      <c r="D8" s="312" t="s">
        <v>63</v>
      </c>
      <c r="E8" s="348"/>
      <c r="F8" s="348"/>
      <c r="G8" s="348"/>
      <c r="H8" s="348"/>
      <c r="I8" s="348"/>
      <c r="J8" s="348"/>
      <c r="K8" s="315" t="s">
        <v>14</v>
      </c>
      <c r="L8" s="168"/>
      <c r="M8" s="77"/>
    </row>
    <row r="9" spans="1:14" ht="25.5" customHeight="1">
      <c r="A9" s="315"/>
      <c r="B9" s="300"/>
      <c r="C9" s="350"/>
      <c r="D9" s="157" t="s">
        <v>112</v>
      </c>
      <c r="E9" s="157" t="s">
        <v>113</v>
      </c>
      <c r="F9" s="157" t="s">
        <v>114</v>
      </c>
      <c r="G9" s="157" t="s">
        <v>236</v>
      </c>
      <c r="H9" s="157" t="s">
        <v>292</v>
      </c>
      <c r="I9" s="157" t="s">
        <v>341</v>
      </c>
      <c r="J9" s="172" t="s">
        <v>342</v>
      </c>
      <c r="K9" s="314"/>
      <c r="L9" s="169"/>
      <c r="M9" s="170"/>
    </row>
    <row r="10" spans="1:14" ht="12.75" customHeight="1">
      <c r="A10" s="44" t="s">
        <v>64</v>
      </c>
      <c r="B10" s="171" t="s">
        <v>83</v>
      </c>
      <c r="C10" s="135">
        <f>8150-290</f>
        <v>7860</v>
      </c>
      <c r="D10" s="135">
        <f>8150-290</f>
        <v>7860</v>
      </c>
      <c r="E10" s="135">
        <f>8150-290</f>
        <v>7860</v>
      </c>
      <c r="F10" s="135">
        <f t="shared" ref="F10:J10" si="0">8150-290</f>
        <v>7860</v>
      </c>
      <c r="G10" s="135">
        <f t="shared" si="0"/>
        <v>7860</v>
      </c>
      <c r="H10" s="135">
        <f t="shared" si="0"/>
        <v>7860</v>
      </c>
      <c r="I10" s="135">
        <f t="shared" si="0"/>
        <v>7860</v>
      </c>
      <c r="J10" s="135">
        <f t="shared" si="0"/>
        <v>7860</v>
      </c>
      <c r="K10" s="135">
        <f>SUM(C10:J10)</f>
        <v>62880</v>
      </c>
      <c r="L10" s="169"/>
      <c r="M10" s="170"/>
    </row>
    <row r="11" spans="1:14" ht="12.75" customHeight="1">
      <c r="A11" s="44" t="s">
        <v>71</v>
      </c>
      <c r="B11" s="171" t="s">
        <v>84</v>
      </c>
      <c r="C11" s="135"/>
      <c r="D11" s="135"/>
      <c r="E11" s="135"/>
      <c r="F11" s="135"/>
      <c r="G11" s="135"/>
      <c r="H11" s="135"/>
      <c r="I11" s="135"/>
      <c r="J11" s="135"/>
      <c r="K11" s="135"/>
      <c r="L11" s="169"/>
      <c r="M11" s="170"/>
    </row>
    <row r="12" spans="1:14" ht="12.75" customHeight="1">
      <c r="A12" s="44" t="s">
        <v>72</v>
      </c>
      <c r="B12" s="171" t="s">
        <v>85</v>
      </c>
      <c r="C12" s="135">
        <v>290</v>
      </c>
      <c r="D12" s="135">
        <v>290</v>
      </c>
      <c r="E12" s="135">
        <v>290</v>
      </c>
      <c r="F12" s="135">
        <v>290</v>
      </c>
      <c r="G12" s="135">
        <v>290</v>
      </c>
      <c r="H12" s="135">
        <v>290</v>
      </c>
      <c r="I12" s="135">
        <v>290</v>
      </c>
      <c r="J12" s="135">
        <v>2900</v>
      </c>
      <c r="K12" s="135">
        <f>SUM(C12:J12)</f>
        <v>4930</v>
      </c>
      <c r="L12" s="169"/>
      <c r="M12" s="170"/>
    </row>
    <row r="13" spans="1:14" ht="38.25" customHeight="1">
      <c r="A13" s="43" t="s">
        <v>110</v>
      </c>
      <c r="B13" s="171" t="s">
        <v>86</v>
      </c>
      <c r="C13" s="135"/>
      <c r="D13" s="135"/>
      <c r="E13" s="135"/>
      <c r="F13" s="135"/>
      <c r="G13" s="135"/>
      <c r="H13" s="135"/>
      <c r="I13" s="135"/>
      <c r="J13" s="135"/>
      <c r="K13" s="135">
        <f>SUM(C13:J13)</f>
        <v>0</v>
      </c>
      <c r="L13" s="169"/>
      <c r="M13" s="170"/>
    </row>
    <row r="14" spans="1:14" ht="12.75" customHeight="1">
      <c r="A14" s="44" t="s">
        <v>73</v>
      </c>
      <c r="B14" s="171" t="s">
        <v>87</v>
      </c>
      <c r="C14" s="135"/>
      <c r="D14" s="135"/>
      <c r="E14" s="135"/>
      <c r="F14" s="135"/>
      <c r="G14" s="135"/>
      <c r="H14" s="135"/>
      <c r="I14" s="135"/>
      <c r="J14" s="135"/>
      <c r="K14" s="135"/>
      <c r="L14" s="169"/>
      <c r="M14" s="170"/>
    </row>
    <row r="15" spans="1:14" ht="25.5" customHeight="1">
      <c r="A15" s="43" t="s">
        <v>74</v>
      </c>
      <c r="B15" s="171" t="s">
        <v>88</v>
      </c>
      <c r="C15" s="135"/>
      <c r="D15" s="135"/>
      <c r="E15" s="135"/>
      <c r="F15" s="135"/>
      <c r="G15" s="135"/>
      <c r="H15" s="135"/>
      <c r="I15" s="135"/>
      <c r="J15" s="135"/>
      <c r="K15" s="135"/>
      <c r="L15" s="169"/>
      <c r="M15" s="170"/>
    </row>
    <row r="16" spans="1:14">
      <c r="A16" s="30" t="s">
        <v>70</v>
      </c>
      <c r="B16" s="171" t="s">
        <v>89</v>
      </c>
      <c r="C16" s="135"/>
      <c r="D16" s="135"/>
      <c r="E16" s="135"/>
      <c r="F16" s="173"/>
      <c r="G16" s="134"/>
      <c r="H16" s="134"/>
      <c r="I16" s="134"/>
      <c r="J16" s="134"/>
      <c r="K16" s="135"/>
      <c r="L16" s="166"/>
      <c r="M16" s="166"/>
    </row>
    <row r="17" spans="1:13">
      <c r="A17" s="30" t="s">
        <v>75</v>
      </c>
      <c r="B17" s="171" t="s">
        <v>90</v>
      </c>
      <c r="C17" s="135">
        <f>SUM(C10:C16)</f>
        <v>8150</v>
      </c>
      <c r="D17" s="135">
        <f t="shared" ref="D17:K17" si="1">SUM(D10:D16)</f>
        <v>8150</v>
      </c>
      <c r="E17" s="135">
        <f t="shared" si="1"/>
        <v>8150</v>
      </c>
      <c r="F17" s="135">
        <f t="shared" si="1"/>
        <v>8150</v>
      </c>
      <c r="G17" s="135">
        <f t="shared" si="1"/>
        <v>8150</v>
      </c>
      <c r="H17" s="135">
        <f t="shared" si="1"/>
        <v>8150</v>
      </c>
      <c r="I17" s="135">
        <f t="shared" si="1"/>
        <v>8150</v>
      </c>
      <c r="J17" s="135">
        <f t="shared" si="1"/>
        <v>10760</v>
      </c>
      <c r="K17" s="135">
        <f t="shared" si="1"/>
        <v>67810</v>
      </c>
      <c r="L17" s="6"/>
      <c r="M17" s="6"/>
    </row>
    <row r="18" spans="1:13">
      <c r="A18" s="174" t="s">
        <v>76</v>
      </c>
      <c r="B18" s="171" t="s">
        <v>91</v>
      </c>
      <c r="C18" s="134">
        <f>C17*0.5</f>
        <v>4075</v>
      </c>
      <c r="D18" s="134">
        <f t="shared" ref="D18:K18" si="2">D17*0.5</f>
        <v>4075</v>
      </c>
      <c r="E18" s="134">
        <f t="shared" si="2"/>
        <v>4075</v>
      </c>
      <c r="F18" s="134">
        <f t="shared" si="2"/>
        <v>4075</v>
      </c>
      <c r="G18" s="134">
        <f t="shared" si="2"/>
        <v>4075</v>
      </c>
      <c r="H18" s="134">
        <f t="shared" si="2"/>
        <v>4075</v>
      </c>
      <c r="I18" s="134">
        <f t="shared" si="2"/>
        <v>4075</v>
      </c>
      <c r="J18" s="134">
        <f t="shared" si="2"/>
        <v>5380</v>
      </c>
      <c r="K18" s="134">
        <f t="shared" si="2"/>
        <v>33905</v>
      </c>
    </row>
    <row r="19" spans="1:13" ht="25.5" customHeight="1">
      <c r="A19" s="45" t="s">
        <v>77</v>
      </c>
      <c r="B19" s="171" t="s">
        <v>92</v>
      </c>
      <c r="C19" s="135"/>
      <c r="D19" s="135"/>
      <c r="E19" s="135"/>
      <c r="F19" s="135"/>
      <c r="G19" s="135"/>
      <c r="H19" s="135"/>
      <c r="I19" s="135"/>
      <c r="J19" s="135"/>
      <c r="K19" s="135">
        <f>SUM(C19:J19)</f>
        <v>0</v>
      </c>
    </row>
    <row r="20" spans="1:13">
      <c r="A20" s="30" t="s">
        <v>78</v>
      </c>
      <c r="B20" s="171" t="s">
        <v>93</v>
      </c>
      <c r="C20" s="135"/>
      <c r="D20" s="135"/>
      <c r="E20" s="135"/>
      <c r="F20" s="135"/>
      <c r="G20" s="135"/>
      <c r="H20" s="135"/>
      <c r="I20" s="135"/>
      <c r="J20" s="135"/>
      <c r="K20" s="135">
        <f>SUM(C20:J20)</f>
        <v>0</v>
      </c>
    </row>
    <row r="21" spans="1:13">
      <c r="A21" s="30" t="s">
        <v>79</v>
      </c>
      <c r="B21" s="171" t="s">
        <v>94</v>
      </c>
      <c r="C21" s="135"/>
      <c r="D21" s="135"/>
      <c r="E21" s="135"/>
      <c r="F21" s="135"/>
      <c r="G21" s="135"/>
      <c r="H21" s="135"/>
      <c r="I21" s="135"/>
      <c r="J21" s="135"/>
      <c r="K21" s="135"/>
    </row>
    <row r="22" spans="1:13">
      <c r="A22" s="30" t="s">
        <v>80</v>
      </c>
      <c r="B22" s="171" t="s">
        <v>95</v>
      </c>
      <c r="C22" s="135"/>
      <c r="D22" s="135"/>
      <c r="E22" s="135"/>
      <c r="F22" s="135"/>
      <c r="G22" s="135"/>
      <c r="H22" s="135"/>
      <c r="I22" s="135"/>
      <c r="J22" s="135"/>
      <c r="K22" s="135"/>
    </row>
    <row r="23" spans="1:13">
      <c r="A23" s="30" t="s">
        <v>66</v>
      </c>
      <c r="B23" s="171" t="s">
        <v>96</v>
      </c>
      <c r="C23" s="135"/>
      <c r="D23" s="135"/>
      <c r="E23" s="135"/>
      <c r="F23" s="135"/>
      <c r="G23" s="135"/>
      <c r="H23" s="135"/>
      <c r="I23" s="135"/>
      <c r="J23" s="135"/>
      <c r="K23" s="135"/>
    </row>
    <row r="24" spans="1:13">
      <c r="A24" s="30" t="s">
        <v>68</v>
      </c>
      <c r="B24" s="171" t="s">
        <v>97</v>
      </c>
      <c r="C24" s="135"/>
      <c r="D24" s="135"/>
      <c r="E24" s="135"/>
      <c r="F24" s="135"/>
      <c r="G24" s="135"/>
      <c r="H24" s="135"/>
      <c r="I24" s="135"/>
      <c r="J24" s="135"/>
      <c r="K24" s="135"/>
    </row>
    <row r="25" spans="1:13">
      <c r="A25" s="30" t="s">
        <v>69</v>
      </c>
      <c r="B25" s="171" t="s">
        <v>98</v>
      </c>
      <c r="C25" s="135"/>
      <c r="D25" s="135"/>
      <c r="E25" s="135"/>
      <c r="F25" s="135"/>
      <c r="G25" s="135"/>
      <c r="H25" s="135"/>
      <c r="I25" s="135"/>
      <c r="J25" s="135"/>
      <c r="K25" s="135"/>
    </row>
    <row r="26" spans="1:13">
      <c r="A26" s="30" t="s">
        <v>81</v>
      </c>
      <c r="B26" s="171" t="s">
        <v>99</v>
      </c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3" ht="25.5" customHeight="1">
      <c r="A27" s="45" t="s">
        <v>82</v>
      </c>
      <c r="B27" s="171" t="s">
        <v>100</v>
      </c>
      <c r="C27" s="135">
        <f>SUM(C28:C34)</f>
        <v>0</v>
      </c>
      <c r="D27" s="135">
        <f t="shared" ref="D27:J27" si="3">SUM(D28:D34)</f>
        <v>0</v>
      </c>
      <c r="E27" s="135">
        <f t="shared" si="3"/>
        <v>0</v>
      </c>
      <c r="F27" s="135">
        <f t="shared" si="3"/>
        <v>0</v>
      </c>
      <c r="G27" s="135">
        <f t="shared" si="3"/>
        <v>0</v>
      </c>
      <c r="H27" s="135">
        <f t="shared" si="3"/>
        <v>0</v>
      </c>
      <c r="I27" s="135">
        <f t="shared" si="3"/>
        <v>0</v>
      </c>
      <c r="J27" s="135">
        <f t="shared" si="3"/>
        <v>0</v>
      </c>
      <c r="K27" s="135">
        <f>SUM(C27:J27)</f>
        <v>0</v>
      </c>
    </row>
    <row r="28" spans="1:13">
      <c r="A28" s="30" t="s">
        <v>78</v>
      </c>
      <c r="B28" s="171" t="s">
        <v>101</v>
      </c>
      <c r="C28" s="135"/>
      <c r="D28" s="135"/>
      <c r="E28" s="135"/>
      <c r="F28" s="135"/>
      <c r="G28" s="135"/>
      <c r="H28" s="135"/>
      <c r="I28" s="135"/>
      <c r="J28" s="135"/>
      <c r="K28" s="135"/>
    </row>
    <row r="29" spans="1:13">
      <c r="A29" s="30" t="s">
        <v>79</v>
      </c>
      <c r="B29" s="171" t="s">
        <v>102</v>
      </c>
      <c r="C29" s="135"/>
      <c r="D29" s="135"/>
      <c r="E29" s="135"/>
      <c r="F29" s="135"/>
      <c r="G29" s="135"/>
      <c r="H29" s="135"/>
      <c r="I29" s="135"/>
      <c r="J29" s="135"/>
      <c r="K29" s="135"/>
    </row>
    <row r="30" spans="1:13">
      <c r="A30" s="30" t="s">
        <v>80</v>
      </c>
      <c r="B30" s="171" t="s">
        <v>103</v>
      </c>
      <c r="C30" s="135"/>
      <c r="D30" s="135"/>
      <c r="E30" s="135"/>
      <c r="F30" s="135"/>
      <c r="G30" s="135"/>
      <c r="H30" s="135"/>
      <c r="I30" s="135"/>
      <c r="J30" s="135"/>
      <c r="K30" s="135"/>
    </row>
    <row r="31" spans="1:13">
      <c r="A31" s="30" t="s">
        <v>66</v>
      </c>
      <c r="B31" s="171" t="s">
        <v>104</v>
      </c>
      <c r="C31" s="135"/>
      <c r="D31" s="135"/>
      <c r="E31" s="135"/>
      <c r="F31" s="135"/>
      <c r="G31" s="135"/>
      <c r="H31" s="135"/>
      <c r="I31" s="135"/>
      <c r="J31" s="135"/>
      <c r="K31" s="135"/>
    </row>
    <row r="32" spans="1:13">
      <c r="A32" s="30" t="s">
        <v>68</v>
      </c>
      <c r="B32" s="171" t="s">
        <v>105</v>
      </c>
      <c r="C32" s="135"/>
      <c r="D32" s="135"/>
      <c r="E32" s="135"/>
      <c r="F32" s="135"/>
      <c r="G32" s="135"/>
      <c r="H32" s="135"/>
      <c r="I32" s="135"/>
      <c r="J32" s="135"/>
      <c r="K32" s="135"/>
    </row>
    <row r="33" spans="1:11">
      <c r="A33" s="30" t="s">
        <v>69</v>
      </c>
      <c r="B33" s="171" t="s">
        <v>106</v>
      </c>
      <c r="C33" s="135"/>
      <c r="D33" s="135"/>
      <c r="E33" s="135"/>
      <c r="F33" s="135"/>
      <c r="G33" s="135"/>
      <c r="H33" s="135"/>
      <c r="I33" s="135"/>
      <c r="J33" s="135"/>
      <c r="K33" s="135"/>
    </row>
    <row r="34" spans="1:11">
      <c r="A34" s="30" t="s">
        <v>81</v>
      </c>
      <c r="B34" s="171" t="s">
        <v>107</v>
      </c>
      <c r="C34" s="135"/>
      <c r="D34" s="135"/>
      <c r="E34" s="135"/>
      <c r="F34" s="135"/>
      <c r="G34" s="135"/>
      <c r="H34" s="135"/>
      <c r="I34" s="135"/>
      <c r="J34" s="135"/>
      <c r="K34" s="135"/>
    </row>
    <row r="35" spans="1:11">
      <c r="A35" s="174" t="s">
        <v>67</v>
      </c>
      <c r="B35" s="171" t="s">
        <v>108</v>
      </c>
      <c r="C35" s="134">
        <f>C19+C27</f>
        <v>0</v>
      </c>
      <c r="D35" s="134">
        <f t="shared" ref="D35:J35" si="4">D19+D27</f>
        <v>0</v>
      </c>
      <c r="E35" s="134">
        <f t="shared" si="4"/>
        <v>0</v>
      </c>
      <c r="F35" s="134">
        <f t="shared" si="4"/>
        <v>0</v>
      </c>
      <c r="G35" s="134">
        <f t="shared" si="4"/>
        <v>0</v>
      </c>
      <c r="H35" s="134">
        <f t="shared" si="4"/>
        <v>0</v>
      </c>
      <c r="I35" s="134">
        <f t="shared" si="4"/>
        <v>0</v>
      </c>
      <c r="J35" s="134">
        <f t="shared" si="4"/>
        <v>0</v>
      </c>
      <c r="K35" s="134">
        <f>SUM(C35:J35)</f>
        <v>0</v>
      </c>
    </row>
    <row r="36" spans="1:11" ht="25.5" customHeight="1">
      <c r="A36" s="45" t="s">
        <v>65</v>
      </c>
      <c r="B36" s="171" t="s">
        <v>109</v>
      </c>
      <c r="C36" s="135">
        <f>C18-C35</f>
        <v>4075</v>
      </c>
      <c r="D36" s="135">
        <f t="shared" ref="D36:K36" si="5">D18-D35</f>
        <v>4075</v>
      </c>
      <c r="E36" s="135">
        <f t="shared" si="5"/>
        <v>4075</v>
      </c>
      <c r="F36" s="135">
        <f t="shared" si="5"/>
        <v>4075</v>
      </c>
      <c r="G36" s="135">
        <f t="shared" si="5"/>
        <v>4075</v>
      </c>
      <c r="H36" s="135">
        <f t="shared" si="5"/>
        <v>4075</v>
      </c>
      <c r="I36" s="135">
        <f t="shared" si="5"/>
        <v>4075</v>
      </c>
      <c r="J36" s="135">
        <f t="shared" si="5"/>
        <v>5380</v>
      </c>
      <c r="K36" s="135">
        <f t="shared" si="5"/>
        <v>33905</v>
      </c>
    </row>
    <row r="37" spans="1:11">
      <c r="A37" s="21"/>
    </row>
  </sheetData>
  <mergeCells count="8">
    <mergeCell ref="A3:K3"/>
    <mergeCell ref="A4:K4"/>
    <mergeCell ref="A5:K5"/>
    <mergeCell ref="K8:K9"/>
    <mergeCell ref="D8:J8"/>
    <mergeCell ref="A8:A9"/>
    <mergeCell ref="B8:B9"/>
    <mergeCell ref="C8:C9"/>
  </mergeCells>
  <pageMargins left="0.39370078740157483" right="0.39370078740157483" top="0.39370078740157483" bottom="0.39370078740157483" header="0.31496062992125984" footer="0.31496062992125984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0"/>
  <sheetViews>
    <sheetView view="pageBreakPreview" zoomScale="60" zoomScaleNormal="100" workbookViewId="0">
      <selection activeCell="A6" sqref="A6:H6"/>
    </sheetView>
  </sheetViews>
  <sheetFormatPr defaultRowHeight="12.75"/>
  <cols>
    <col min="2" max="2" width="11.5703125" customWidth="1"/>
    <col min="3" max="4" width="13" customWidth="1"/>
    <col min="5" max="5" width="13.140625" customWidth="1"/>
    <col min="6" max="7" width="10.5703125" customWidth="1"/>
    <col min="9" max="9" width="9.85546875" customWidth="1"/>
  </cols>
  <sheetData>
    <row r="1" spans="1:9">
      <c r="H1" s="269" t="s">
        <v>234</v>
      </c>
    </row>
    <row r="5" spans="1:9">
      <c r="A5" s="292" t="s">
        <v>382</v>
      </c>
      <c r="B5" s="292"/>
      <c r="C5" s="292"/>
      <c r="D5" s="292"/>
      <c r="E5" s="292"/>
      <c r="F5" s="292"/>
      <c r="G5" s="292"/>
      <c r="H5" s="292"/>
      <c r="I5" s="15"/>
    </row>
    <row r="6" spans="1:9">
      <c r="A6" s="292" t="s">
        <v>230</v>
      </c>
      <c r="B6" s="292"/>
      <c r="C6" s="292"/>
      <c r="D6" s="292"/>
      <c r="E6" s="292"/>
      <c r="F6" s="292"/>
      <c r="G6" s="292"/>
      <c r="H6" s="292"/>
      <c r="I6" s="15"/>
    </row>
    <row r="8" spans="1:9">
      <c r="A8" s="292" t="s">
        <v>343</v>
      </c>
      <c r="B8" s="292"/>
      <c r="C8" s="292"/>
      <c r="D8" s="292"/>
      <c r="E8" s="292"/>
      <c r="F8" s="292"/>
      <c r="G8" s="292"/>
      <c r="H8" s="292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H11" s="8"/>
    </row>
    <row r="12" spans="1:9">
      <c r="B12" s="8"/>
      <c r="C12" s="8"/>
      <c r="G12" s="36" t="s">
        <v>10</v>
      </c>
      <c r="H12" s="15"/>
      <c r="I12" s="39"/>
    </row>
    <row r="13" spans="1:9" ht="25.5">
      <c r="A13" s="294" t="s">
        <v>17</v>
      </c>
      <c r="B13" s="296"/>
      <c r="C13" s="339" t="s">
        <v>142</v>
      </c>
      <c r="D13" s="327"/>
      <c r="E13" s="340"/>
      <c r="F13" s="110" t="s">
        <v>209</v>
      </c>
      <c r="G13" s="110" t="s">
        <v>210</v>
      </c>
      <c r="H13" s="133"/>
      <c r="I13" s="52"/>
    </row>
    <row r="14" spans="1:9" ht="25.5" customHeight="1">
      <c r="A14" s="199"/>
      <c r="B14" s="200"/>
      <c r="C14" s="351" t="s">
        <v>339</v>
      </c>
      <c r="D14" s="352"/>
      <c r="E14" s="353"/>
      <c r="F14" s="111">
        <v>9</v>
      </c>
      <c r="G14" s="252">
        <v>10</v>
      </c>
      <c r="H14" s="132"/>
      <c r="I14" s="107"/>
    </row>
    <row r="15" spans="1:9">
      <c r="A15" s="306" t="s">
        <v>213</v>
      </c>
      <c r="B15" s="307"/>
      <c r="C15" s="307"/>
      <c r="D15" s="307"/>
      <c r="E15" s="308"/>
      <c r="F15" s="20">
        <f>SUM(F14:F14)</f>
        <v>9</v>
      </c>
      <c r="G15" s="20">
        <f>SUM(G14:G14)</f>
        <v>10</v>
      </c>
      <c r="H15" s="107"/>
      <c r="I15" s="52"/>
    </row>
    <row r="16" spans="1:9">
      <c r="A16" s="6"/>
      <c r="B16" s="5"/>
      <c r="C16" s="12"/>
      <c r="D16" s="6"/>
      <c r="E16" s="6"/>
      <c r="F16" s="6"/>
      <c r="G16" s="77"/>
      <c r="H16" s="107"/>
      <c r="I16" s="52"/>
    </row>
    <row r="17" spans="1:9">
      <c r="A17" s="6"/>
      <c r="B17" s="6"/>
      <c r="C17" s="6"/>
      <c r="D17" s="6"/>
      <c r="E17" s="12"/>
      <c r="F17" s="6"/>
      <c r="G17" s="6"/>
      <c r="H17" s="6"/>
      <c r="I17" s="6"/>
    </row>
    <row r="18" spans="1:9">
      <c r="A18" s="5"/>
      <c r="B18" s="6"/>
      <c r="C18" s="6"/>
      <c r="D18" s="6"/>
      <c r="E18" s="6"/>
      <c r="F18" s="6"/>
      <c r="G18" s="6"/>
      <c r="H18" s="6"/>
      <c r="I18" s="6"/>
    </row>
    <row r="19" spans="1:9">
      <c r="A19" s="6"/>
      <c r="B19" s="6"/>
      <c r="C19" s="6"/>
      <c r="D19" s="6"/>
      <c r="E19" s="6"/>
      <c r="F19" s="6"/>
      <c r="G19" s="6"/>
      <c r="H19" s="6"/>
      <c r="I19" s="6"/>
    </row>
    <row r="20" spans="1:9">
      <c r="A20" s="6"/>
      <c r="B20" s="6"/>
      <c r="C20" s="6"/>
      <c r="D20" s="6"/>
      <c r="E20" s="6"/>
      <c r="F20" s="6"/>
      <c r="G20" s="6"/>
      <c r="H20" s="6"/>
      <c r="I20" s="6"/>
    </row>
    <row r="21" spans="1:9">
      <c r="A21" s="6"/>
      <c r="B21" s="6"/>
      <c r="C21" s="6"/>
      <c r="D21" s="6"/>
      <c r="E21" s="6"/>
      <c r="F21" s="6"/>
      <c r="G21" s="6"/>
      <c r="H21" s="6"/>
      <c r="I21" s="6"/>
    </row>
    <row r="22" spans="1:9">
      <c r="A22" s="6"/>
      <c r="B22" s="6"/>
      <c r="C22" s="6"/>
      <c r="D22" s="6"/>
      <c r="E22" s="6"/>
      <c r="F22" s="6"/>
      <c r="G22" s="6"/>
      <c r="H22" s="6"/>
      <c r="I22" s="6"/>
    </row>
    <row r="23" spans="1:9">
      <c r="A23" s="6"/>
      <c r="B23" s="6"/>
      <c r="C23" s="6"/>
      <c r="D23" s="6"/>
      <c r="E23" s="6"/>
      <c r="F23" s="6"/>
      <c r="G23" s="6"/>
      <c r="H23" s="6"/>
      <c r="I23" s="6"/>
    </row>
    <row r="24" spans="1:9">
      <c r="A24" s="6"/>
      <c r="B24" s="6"/>
      <c r="C24" s="6"/>
      <c r="D24" s="6"/>
      <c r="E24" s="6"/>
      <c r="F24" s="6"/>
      <c r="G24" s="6"/>
      <c r="H24" s="6"/>
      <c r="I24" s="6"/>
    </row>
    <row r="25" spans="1:9">
      <c r="A25" s="6"/>
      <c r="B25" s="6"/>
      <c r="C25" s="6"/>
      <c r="D25" s="6"/>
      <c r="E25" s="6"/>
      <c r="F25" s="6"/>
      <c r="G25" s="6"/>
      <c r="H25" s="6"/>
      <c r="I25" s="6"/>
    </row>
    <row r="26" spans="1:9">
      <c r="A26" s="6"/>
      <c r="B26" s="6"/>
      <c r="C26" s="6"/>
      <c r="D26" s="6"/>
      <c r="E26" s="6"/>
      <c r="F26" s="6"/>
      <c r="G26" s="6"/>
      <c r="H26" s="6"/>
      <c r="I26" s="6"/>
    </row>
    <row r="27" spans="1:9">
      <c r="A27" s="6"/>
      <c r="B27" s="6"/>
      <c r="C27" s="6"/>
      <c r="D27" s="6"/>
      <c r="E27" s="6"/>
      <c r="F27" s="6"/>
      <c r="G27" s="6"/>
      <c r="H27" s="6"/>
      <c r="I27" s="6"/>
    </row>
    <row r="28" spans="1:9">
      <c r="A28" s="6"/>
      <c r="B28" s="6"/>
      <c r="C28" s="6"/>
      <c r="D28" s="6"/>
      <c r="E28" s="6"/>
      <c r="F28" s="6"/>
      <c r="G28" s="6"/>
      <c r="H28" s="6"/>
      <c r="I28" s="6"/>
    </row>
    <row r="29" spans="1:9">
      <c r="A29" s="6"/>
      <c r="B29" s="6"/>
      <c r="C29" s="6"/>
      <c r="D29" s="6"/>
      <c r="E29" s="6"/>
      <c r="F29" s="6"/>
      <c r="G29" s="6"/>
      <c r="H29" s="6"/>
      <c r="I29" s="6"/>
    </row>
    <row r="30" spans="1:9">
      <c r="A30" s="6"/>
      <c r="B30" s="6"/>
      <c r="C30" s="6"/>
      <c r="D30" s="6"/>
      <c r="E30" s="6"/>
      <c r="F30" s="6"/>
      <c r="G30" s="6"/>
      <c r="H30" s="6"/>
      <c r="I30" s="6"/>
    </row>
    <row r="31" spans="1:9">
      <c r="A31" s="5"/>
      <c r="B31" s="5"/>
      <c r="C31" s="6"/>
      <c r="D31" s="6"/>
      <c r="E31" s="6"/>
      <c r="F31" s="6"/>
      <c r="G31" s="5"/>
      <c r="H31" s="6"/>
      <c r="I31" s="5"/>
    </row>
    <row r="32" spans="1:9">
      <c r="A32" s="6"/>
      <c r="B32" s="6"/>
      <c r="C32" s="6"/>
      <c r="D32" s="6"/>
      <c r="E32" s="6"/>
      <c r="F32" s="6"/>
      <c r="G32" s="6"/>
      <c r="H32" s="6"/>
      <c r="I32" s="6"/>
    </row>
    <row r="33" spans="1:9">
      <c r="A33" s="6"/>
      <c r="B33" s="6"/>
      <c r="C33" s="6"/>
      <c r="D33" s="6"/>
      <c r="E33" s="6"/>
      <c r="F33" s="6"/>
      <c r="G33" s="6"/>
      <c r="H33" s="6"/>
      <c r="I33" s="6"/>
    </row>
    <row r="34" spans="1:9">
      <c r="A34" s="5"/>
      <c r="B34" s="6"/>
      <c r="C34" s="6"/>
      <c r="D34" s="6"/>
      <c r="E34" s="6"/>
      <c r="F34" s="6"/>
      <c r="G34" s="6"/>
      <c r="H34" s="6"/>
      <c r="I34" s="6"/>
    </row>
    <row r="35" spans="1:9">
      <c r="A35" s="6"/>
      <c r="B35" s="6"/>
      <c r="C35" s="6"/>
      <c r="D35" s="6"/>
      <c r="E35" s="6"/>
      <c r="F35" s="6"/>
      <c r="G35" s="6"/>
      <c r="H35" s="6"/>
      <c r="I35" s="6"/>
    </row>
    <row r="36" spans="1:9">
      <c r="A36" s="6"/>
      <c r="B36" s="6"/>
      <c r="C36" s="6"/>
      <c r="D36" s="6"/>
      <c r="E36" s="6"/>
      <c r="F36" s="6"/>
      <c r="G36" s="6"/>
      <c r="H36" s="6"/>
      <c r="I36" s="6"/>
    </row>
    <row r="37" spans="1:9">
      <c r="A37" s="6"/>
      <c r="B37" s="6"/>
      <c r="C37" s="6"/>
      <c r="D37" s="6"/>
      <c r="E37" s="6"/>
      <c r="F37" s="6"/>
      <c r="G37" s="6"/>
      <c r="H37" s="6"/>
      <c r="I37" s="6"/>
    </row>
    <row r="38" spans="1:9">
      <c r="A38" s="6"/>
      <c r="B38" s="6"/>
      <c r="C38" s="6"/>
      <c r="D38" s="6"/>
      <c r="E38" s="6"/>
      <c r="F38" s="6"/>
      <c r="G38" s="6"/>
      <c r="H38" s="6"/>
      <c r="I38" s="6"/>
    </row>
    <row r="39" spans="1:9">
      <c r="A39" s="6"/>
      <c r="B39" s="6"/>
      <c r="C39" s="6"/>
      <c r="D39" s="6"/>
      <c r="E39" s="6"/>
      <c r="F39" s="6"/>
      <c r="G39" s="6"/>
      <c r="H39" s="6"/>
      <c r="I39" s="6"/>
    </row>
    <row r="40" spans="1:9">
      <c r="A40" s="6"/>
      <c r="B40" s="6"/>
      <c r="C40" s="6"/>
      <c r="D40" s="6"/>
      <c r="E40" s="6"/>
      <c r="F40" s="6"/>
      <c r="G40" s="6"/>
      <c r="H40" s="6"/>
      <c r="I40" s="6"/>
    </row>
    <row r="41" spans="1:9">
      <c r="A41" s="6"/>
      <c r="B41" s="6"/>
      <c r="C41" s="6"/>
      <c r="D41" s="6"/>
      <c r="E41" s="6"/>
      <c r="F41" s="6"/>
      <c r="G41" s="6"/>
      <c r="H41" s="6"/>
      <c r="I41" s="6"/>
    </row>
    <row r="42" spans="1:9">
      <c r="A42" s="6"/>
      <c r="B42" s="6"/>
      <c r="C42" s="6"/>
      <c r="D42" s="6"/>
      <c r="E42" s="6"/>
      <c r="F42" s="6"/>
      <c r="G42" s="6"/>
      <c r="H42" s="6"/>
      <c r="I42" s="6"/>
    </row>
    <row r="43" spans="1:9">
      <c r="A43" s="6"/>
      <c r="B43" s="6"/>
      <c r="C43" s="6"/>
      <c r="D43" s="6"/>
      <c r="E43" s="6"/>
      <c r="F43" s="6"/>
      <c r="G43" s="6"/>
      <c r="H43" s="6"/>
      <c r="I43" s="6"/>
    </row>
    <row r="44" spans="1:9">
      <c r="A44" s="5"/>
      <c r="B44" s="6"/>
      <c r="C44" s="6"/>
      <c r="D44" s="6"/>
      <c r="E44" s="5"/>
      <c r="F44" s="6"/>
      <c r="G44" s="5"/>
      <c r="H44" s="6"/>
      <c r="I44" s="5"/>
    </row>
    <row r="45" spans="1:9">
      <c r="A45" s="6"/>
      <c r="B45" s="6"/>
      <c r="C45" s="6"/>
      <c r="D45" s="6"/>
      <c r="E45" s="6"/>
      <c r="F45" s="6"/>
      <c r="G45" s="6"/>
      <c r="H45" s="6"/>
      <c r="I45" s="6"/>
    </row>
    <row r="46" spans="1:9">
      <c r="A46" s="6"/>
      <c r="B46" s="6"/>
      <c r="C46" s="6"/>
      <c r="D46" s="6"/>
      <c r="E46" s="6"/>
      <c r="F46" s="6"/>
      <c r="G46" s="6"/>
      <c r="H46" s="6"/>
      <c r="I46" s="6"/>
    </row>
    <row r="47" spans="1:9">
      <c r="A47" s="5"/>
      <c r="B47" s="6"/>
      <c r="C47" s="6"/>
      <c r="D47" s="6"/>
      <c r="E47" s="5"/>
      <c r="F47" s="6"/>
      <c r="G47" s="5"/>
      <c r="H47" s="6"/>
      <c r="I47" s="5"/>
    </row>
    <row r="48" spans="1:9">
      <c r="A48" s="6"/>
      <c r="B48" s="6"/>
      <c r="C48" s="6"/>
      <c r="D48" s="6"/>
      <c r="E48" s="6"/>
      <c r="F48" s="6"/>
      <c r="G48" s="6"/>
      <c r="H48" s="6"/>
      <c r="I48" s="6"/>
    </row>
    <row r="49" spans="1:9">
      <c r="A49" s="6"/>
      <c r="B49" s="6"/>
      <c r="C49" s="6"/>
      <c r="D49" s="5"/>
      <c r="E49" s="6"/>
      <c r="F49" s="6"/>
      <c r="G49" s="5"/>
      <c r="H49" s="5"/>
      <c r="I49" s="6"/>
    </row>
    <row r="50" spans="1:9">
      <c r="A50" s="6"/>
      <c r="B50" s="6"/>
      <c r="C50" s="6"/>
      <c r="D50" s="6"/>
      <c r="E50" s="6"/>
      <c r="F50" s="6"/>
      <c r="G50" s="6"/>
      <c r="H50" s="6"/>
      <c r="I50" s="6"/>
    </row>
  </sheetData>
  <mergeCells count="7">
    <mergeCell ref="A15:E15"/>
    <mergeCell ref="C14:E14"/>
    <mergeCell ref="A5:H5"/>
    <mergeCell ref="A6:H6"/>
    <mergeCell ref="A8:H8"/>
    <mergeCell ref="C13:E13"/>
    <mergeCell ref="A13:B13"/>
  </mergeCells>
  <pageMargins left="0.78740157480314965" right="0.78740157480314965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K65"/>
  <sheetViews>
    <sheetView view="pageBreakPreview" zoomScale="60" zoomScaleNormal="100" workbookViewId="0">
      <selection activeCell="A4" sqref="A4:J4"/>
    </sheetView>
  </sheetViews>
  <sheetFormatPr defaultRowHeight="12.75"/>
  <cols>
    <col min="1" max="1" width="16.5703125" customWidth="1"/>
    <col min="7" max="7" width="11" customWidth="1"/>
    <col min="8" max="10" width="13.85546875" customWidth="1"/>
  </cols>
  <sheetData>
    <row r="1" spans="1:11">
      <c r="J1" s="269" t="s">
        <v>235</v>
      </c>
    </row>
    <row r="3" spans="1:11">
      <c r="A3" s="292" t="s">
        <v>379</v>
      </c>
      <c r="B3" s="292"/>
      <c r="C3" s="292"/>
      <c r="D3" s="292"/>
      <c r="E3" s="292"/>
      <c r="F3" s="292"/>
      <c r="G3" s="292"/>
      <c r="H3" s="292"/>
      <c r="I3" s="292"/>
      <c r="J3" s="292"/>
    </row>
    <row r="4" spans="1:11">
      <c r="A4" s="292" t="s">
        <v>340</v>
      </c>
      <c r="B4" s="292"/>
      <c r="C4" s="292"/>
      <c r="D4" s="292"/>
      <c r="E4" s="292"/>
      <c r="F4" s="292"/>
      <c r="G4" s="292"/>
      <c r="H4" s="292"/>
      <c r="I4" s="292"/>
      <c r="J4" s="292"/>
    </row>
    <row r="5" spans="1:11">
      <c r="A5" s="292" t="s">
        <v>115</v>
      </c>
      <c r="B5" s="292"/>
      <c r="C5" s="292"/>
      <c r="D5" s="292"/>
      <c r="E5" s="292"/>
      <c r="F5" s="292"/>
      <c r="G5" s="292"/>
      <c r="H5" s="292"/>
      <c r="I5" s="292"/>
      <c r="J5" s="292"/>
    </row>
    <row r="6" spans="1:11">
      <c r="B6" s="16"/>
      <c r="C6" s="17"/>
      <c r="D6" s="17"/>
      <c r="E6" s="16"/>
      <c r="H6" s="9"/>
    </row>
    <row r="7" spans="1:11">
      <c r="B7" s="16"/>
      <c r="C7" s="17"/>
      <c r="D7" s="17"/>
      <c r="E7" s="16"/>
      <c r="H7" s="9"/>
    </row>
    <row r="8" spans="1:11">
      <c r="B8" s="16"/>
      <c r="C8" s="17"/>
      <c r="D8" s="17"/>
      <c r="E8" s="16"/>
      <c r="H8" s="9"/>
    </row>
    <row r="9" spans="1:11">
      <c r="B9" s="251"/>
      <c r="C9" s="17"/>
      <c r="D9" s="17"/>
      <c r="E9" s="251"/>
      <c r="H9" s="261"/>
      <c r="I9" s="36" t="s">
        <v>215</v>
      </c>
      <c r="J9" s="254"/>
      <c r="K9" s="6"/>
    </row>
    <row r="10" spans="1:11" ht="12.75" customHeight="1">
      <c r="A10" s="358" t="s">
        <v>205</v>
      </c>
      <c r="B10" s="359"/>
      <c r="C10" s="359"/>
      <c r="D10" s="359"/>
      <c r="E10" s="359"/>
      <c r="F10" s="359"/>
      <c r="G10" s="360"/>
      <c r="H10" s="356" t="s">
        <v>209</v>
      </c>
      <c r="I10" s="356" t="s">
        <v>210</v>
      </c>
      <c r="J10" s="6"/>
      <c r="K10" s="6"/>
    </row>
    <row r="11" spans="1:11">
      <c r="A11" s="361"/>
      <c r="B11" s="362"/>
      <c r="C11" s="362"/>
      <c r="D11" s="362"/>
      <c r="E11" s="362"/>
      <c r="F11" s="362"/>
      <c r="G11" s="363"/>
      <c r="H11" s="357"/>
      <c r="I11" s="357"/>
      <c r="J11" s="53"/>
      <c r="K11" s="6"/>
    </row>
    <row r="12" spans="1:11">
      <c r="A12" s="1"/>
      <c r="B12" s="2"/>
      <c r="C12" s="2"/>
      <c r="D12" s="2"/>
      <c r="E12" s="2"/>
      <c r="F12" s="2"/>
      <c r="G12" s="26"/>
      <c r="H12" s="19"/>
      <c r="I12" s="19"/>
      <c r="J12" s="53"/>
      <c r="K12" s="6"/>
    </row>
    <row r="13" spans="1:11">
      <c r="A13" s="4" t="s">
        <v>11</v>
      </c>
      <c r="B13" s="2"/>
      <c r="C13" s="2"/>
      <c r="D13" s="2"/>
      <c r="E13" s="2"/>
      <c r="F13" s="2"/>
      <c r="G13" s="26"/>
      <c r="H13" s="108">
        <f>SUM(H14:H15)</f>
        <v>500</v>
      </c>
      <c r="I13" s="108">
        <f>SUM(I14:I15)</f>
        <v>3510</v>
      </c>
      <c r="J13" s="53"/>
      <c r="K13" s="6"/>
    </row>
    <row r="14" spans="1:11">
      <c r="A14" s="262" t="s">
        <v>365</v>
      </c>
      <c r="B14" s="2"/>
      <c r="C14" s="2"/>
      <c r="D14" s="2"/>
      <c r="E14" s="2"/>
      <c r="F14" s="2"/>
      <c r="G14" s="26"/>
      <c r="H14" s="40">
        <v>500</v>
      </c>
      <c r="I14" s="40">
        <v>3510</v>
      </c>
      <c r="J14" s="53"/>
      <c r="K14" s="6"/>
    </row>
    <row r="15" spans="1:11">
      <c r="A15" s="262" t="s">
        <v>366</v>
      </c>
      <c r="B15" s="2"/>
      <c r="C15" s="2"/>
      <c r="D15" s="2"/>
      <c r="E15" s="2"/>
      <c r="F15" s="2"/>
      <c r="G15" s="119"/>
      <c r="H15" s="26">
        <v>0</v>
      </c>
      <c r="I15" s="26">
        <v>0</v>
      </c>
      <c r="J15" s="53"/>
      <c r="K15" s="6"/>
    </row>
    <row r="16" spans="1:11">
      <c r="A16" s="1"/>
      <c r="B16" s="2"/>
      <c r="C16" s="2"/>
      <c r="D16" s="2"/>
      <c r="E16" s="2"/>
      <c r="F16" s="2"/>
      <c r="G16" s="119"/>
      <c r="H16" s="26"/>
      <c r="I16" s="26"/>
      <c r="J16" s="53"/>
      <c r="K16" s="6"/>
    </row>
    <row r="17" spans="1:11">
      <c r="A17" s="322" t="s">
        <v>55</v>
      </c>
      <c r="B17" s="323"/>
      <c r="C17" s="323"/>
      <c r="D17" s="323"/>
      <c r="E17" s="323"/>
      <c r="F17" s="323"/>
      <c r="G17" s="324"/>
      <c r="H17" s="263">
        <v>0</v>
      </c>
      <c r="I17" s="263">
        <v>0</v>
      </c>
      <c r="J17" s="53"/>
      <c r="K17" s="6"/>
    </row>
    <row r="18" spans="1:11">
      <c r="A18" s="1"/>
      <c r="B18" s="2"/>
      <c r="C18" s="2"/>
      <c r="D18" s="2"/>
      <c r="E18" s="2"/>
      <c r="F18" s="2"/>
      <c r="G18" s="26"/>
      <c r="H18" s="40"/>
      <c r="I18" s="40"/>
      <c r="J18" s="53"/>
      <c r="K18" s="6"/>
    </row>
    <row r="19" spans="1:1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>
      <c r="A20" s="6"/>
      <c r="B20" s="6"/>
      <c r="C20" s="6"/>
      <c r="D20" s="6"/>
      <c r="E20" s="6"/>
      <c r="F20" s="6"/>
      <c r="G20" s="6"/>
      <c r="H20" s="53"/>
      <c r="I20" s="53"/>
      <c r="J20" s="53"/>
      <c r="K20" s="6"/>
    </row>
    <row r="21" spans="1:11">
      <c r="A21" s="6"/>
      <c r="B21" s="6"/>
      <c r="C21" s="6"/>
      <c r="D21" s="6"/>
      <c r="E21" s="6"/>
      <c r="F21" s="6"/>
      <c r="G21" s="6"/>
      <c r="H21" s="53"/>
      <c r="I21" s="53"/>
      <c r="J21" s="53"/>
      <c r="K21" s="6"/>
    </row>
    <row r="22" spans="1:11">
      <c r="A22" s="6"/>
      <c r="B22" s="6"/>
      <c r="C22" s="6"/>
      <c r="D22" s="6"/>
      <c r="E22" s="6"/>
      <c r="F22" s="6"/>
      <c r="G22" s="6"/>
      <c r="H22" s="53"/>
      <c r="I22" s="53"/>
      <c r="J22" s="53"/>
      <c r="K22" s="6"/>
    </row>
    <row r="23" spans="1:11">
      <c r="A23" s="6"/>
      <c r="B23" s="35"/>
      <c r="C23" s="6"/>
      <c r="D23" s="6"/>
      <c r="E23" s="6"/>
      <c r="F23" s="6"/>
      <c r="G23" s="6"/>
      <c r="H23" s="53"/>
      <c r="I23" s="53"/>
      <c r="J23" s="53"/>
      <c r="K23" s="6"/>
    </row>
    <row r="24" spans="1:11">
      <c r="A24" s="6"/>
      <c r="B24" s="6"/>
      <c r="C24" s="6"/>
      <c r="D24" s="6"/>
      <c r="E24" s="6"/>
      <c r="F24" s="6"/>
      <c r="G24" s="6"/>
      <c r="H24" s="53"/>
      <c r="I24" s="53"/>
      <c r="J24" s="53"/>
      <c r="K24" s="6"/>
    </row>
    <row r="25" spans="1:11">
      <c r="A25" s="6"/>
      <c r="B25" s="35"/>
      <c r="C25" s="6"/>
      <c r="D25" s="6"/>
      <c r="E25" s="6"/>
      <c r="F25" s="6"/>
      <c r="G25" s="6"/>
      <c r="H25" s="53"/>
      <c r="I25" s="53"/>
      <c r="J25" s="53"/>
      <c r="K25" s="6"/>
    </row>
    <row r="26" spans="1:11">
      <c r="A26" s="6"/>
      <c r="B26" s="35"/>
      <c r="C26" s="6"/>
      <c r="D26" s="6"/>
      <c r="E26" s="6"/>
      <c r="F26" s="6"/>
      <c r="G26" s="6"/>
      <c r="H26" s="53"/>
      <c r="I26" s="53"/>
      <c r="J26" s="53"/>
      <c r="K26" s="6"/>
    </row>
    <row r="27" spans="1:11">
      <c r="A27" s="6"/>
      <c r="B27" s="35"/>
      <c r="C27" s="6"/>
      <c r="D27" s="6"/>
      <c r="E27" s="6"/>
      <c r="F27" s="6"/>
      <c r="G27" s="6"/>
      <c r="H27" s="53"/>
      <c r="I27" s="53"/>
      <c r="J27" s="53"/>
      <c r="K27" s="6"/>
    </row>
    <row r="28" spans="1:11">
      <c r="A28" s="6"/>
      <c r="B28" s="35"/>
      <c r="C28" s="6"/>
      <c r="D28" s="6"/>
      <c r="E28" s="6"/>
      <c r="F28" s="6"/>
      <c r="G28" s="6"/>
      <c r="H28" s="53"/>
      <c r="I28" s="53"/>
      <c r="J28" s="53"/>
      <c r="K28" s="6"/>
    </row>
    <row r="29" spans="1:11">
      <c r="A29" s="6"/>
      <c r="B29" s="35"/>
      <c r="C29" s="6"/>
      <c r="D29" s="6"/>
      <c r="E29" s="6"/>
      <c r="F29" s="6"/>
      <c r="G29" s="6"/>
      <c r="H29" s="53"/>
      <c r="I29" s="53"/>
      <c r="J29" s="53"/>
      <c r="K29" s="6"/>
    </row>
    <row r="30" spans="1:11">
      <c r="A30" s="6"/>
      <c r="B30" s="35"/>
      <c r="C30" s="6"/>
      <c r="D30" s="6"/>
      <c r="E30" s="6"/>
      <c r="F30" s="6"/>
      <c r="G30" s="6"/>
      <c r="H30" s="53"/>
      <c r="I30" s="53"/>
      <c r="J30" s="53"/>
      <c r="K30" s="6"/>
    </row>
    <row r="31" spans="1:11">
      <c r="A31" s="6"/>
      <c r="B31" s="35"/>
      <c r="C31" s="6"/>
      <c r="D31" s="6"/>
      <c r="E31" s="6"/>
      <c r="F31" s="6"/>
      <c r="G31" s="6"/>
      <c r="H31" s="53"/>
      <c r="I31" s="53"/>
      <c r="J31" s="53"/>
      <c r="K31" s="6"/>
    </row>
    <row r="32" spans="1:11">
      <c r="A32" s="6"/>
      <c r="B32" s="35"/>
      <c r="C32" s="6"/>
      <c r="D32" s="6"/>
      <c r="E32" s="6"/>
      <c r="F32" s="6"/>
      <c r="G32" s="6"/>
      <c r="H32" s="53"/>
      <c r="I32" s="53"/>
      <c r="J32" s="53"/>
      <c r="K32" s="6"/>
    </row>
    <row r="33" spans="1:11">
      <c r="A33" s="6"/>
      <c r="B33" s="35"/>
      <c r="C33" s="6"/>
      <c r="D33" s="6"/>
      <c r="E33" s="6"/>
      <c r="F33" s="6"/>
      <c r="G33" s="6"/>
      <c r="H33" s="53"/>
      <c r="I33" s="53"/>
      <c r="J33" s="53"/>
      <c r="K33" s="6"/>
    </row>
    <row r="34" spans="1:11">
      <c r="A34" s="6"/>
      <c r="B34" s="35"/>
      <c r="C34" s="6"/>
      <c r="D34" s="6"/>
      <c r="E34" s="6"/>
      <c r="F34" s="6"/>
      <c r="G34" s="6"/>
      <c r="H34" s="53"/>
      <c r="I34" s="53"/>
      <c r="J34" s="53"/>
      <c r="K34" s="6"/>
    </row>
    <row r="35" spans="1:11">
      <c r="A35" s="6"/>
      <c r="B35" s="6"/>
      <c r="C35" s="6"/>
      <c r="D35" s="6"/>
      <c r="E35" s="6"/>
      <c r="F35" s="6"/>
      <c r="G35" s="6"/>
      <c r="H35" s="53"/>
      <c r="I35" s="53"/>
      <c r="J35" s="53"/>
      <c r="K35" s="6"/>
    </row>
    <row r="36" spans="1:11">
      <c r="A36" s="6"/>
      <c r="B36" s="6"/>
      <c r="C36" s="6"/>
      <c r="D36" s="6"/>
      <c r="E36" s="6"/>
      <c r="F36" s="6"/>
      <c r="G36" s="6"/>
      <c r="H36" s="53"/>
      <c r="I36" s="53"/>
      <c r="J36" s="53"/>
      <c r="K36" s="6"/>
    </row>
    <row r="37" spans="1:11">
      <c r="A37" s="6"/>
      <c r="B37" s="35"/>
      <c r="C37" s="6"/>
      <c r="D37" s="6"/>
      <c r="E37" s="6"/>
      <c r="F37" s="6"/>
      <c r="G37" s="6"/>
      <c r="H37" s="53"/>
      <c r="I37" s="53"/>
      <c r="J37" s="53"/>
      <c r="K37" s="6"/>
    </row>
    <row r="38" spans="1:11">
      <c r="A38" s="6"/>
      <c r="B38" s="35"/>
      <c r="C38" s="6"/>
      <c r="D38" s="6"/>
      <c r="E38" s="6"/>
      <c r="F38" s="6"/>
      <c r="G38" s="6"/>
      <c r="H38" s="53"/>
      <c r="I38" s="53"/>
      <c r="J38" s="53"/>
      <c r="K38" s="6"/>
    </row>
    <row r="39" spans="1:11">
      <c r="A39" s="6"/>
      <c r="B39" s="35"/>
      <c r="C39" s="6"/>
      <c r="D39" s="6"/>
      <c r="E39" s="6"/>
      <c r="F39" s="6"/>
      <c r="G39" s="6"/>
      <c r="H39" s="53"/>
      <c r="I39" s="53"/>
      <c r="J39" s="53"/>
      <c r="K39" s="6"/>
    </row>
    <row r="40" spans="1:11">
      <c r="A40" s="6"/>
      <c r="B40" s="35"/>
      <c r="C40" s="6"/>
      <c r="D40" s="6"/>
      <c r="E40" s="6"/>
      <c r="F40" s="6"/>
      <c r="G40" s="6"/>
      <c r="H40" s="53"/>
      <c r="I40" s="53"/>
      <c r="J40" s="53"/>
      <c r="K40" s="6"/>
    </row>
    <row r="41" spans="1:11">
      <c r="A41" s="6"/>
      <c r="B41" s="35"/>
      <c r="C41" s="6"/>
      <c r="D41" s="6"/>
      <c r="E41" s="6"/>
      <c r="F41" s="6"/>
      <c r="G41" s="6"/>
      <c r="H41" s="53"/>
      <c r="I41" s="53"/>
      <c r="J41" s="53"/>
      <c r="K41" s="6"/>
    </row>
    <row r="42" spans="1:11">
      <c r="A42" s="6"/>
      <c r="B42" s="35"/>
      <c r="C42" s="6"/>
      <c r="D42" s="6"/>
      <c r="E42" s="6"/>
      <c r="F42" s="6"/>
      <c r="G42" s="6"/>
      <c r="H42" s="53"/>
      <c r="I42" s="53"/>
      <c r="J42" s="53"/>
      <c r="K42" s="6"/>
    </row>
    <row r="43" spans="1:11">
      <c r="A43" s="6"/>
      <c r="B43" s="6"/>
      <c r="C43" s="6"/>
      <c r="D43" s="6"/>
      <c r="E43" s="6"/>
      <c r="F43" s="6"/>
      <c r="G43" s="6"/>
      <c r="H43" s="53"/>
      <c r="I43" s="53"/>
      <c r="J43" s="53"/>
      <c r="K43" s="6"/>
    </row>
    <row r="44" spans="1:11">
      <c r="A44" s="354"/>
      <c r="B44" s="354"/>
      <c r="C44" s="354"/>
      <c r="D44" s="354"/>
      <c r="E44" s="354"/>
      <c r="F44" s="354"/>
      <c r="G44" s="354"/>
      <c r="H44" s="53"/>
      <c r="I44" s="53"/>
      <c r="J44" s="53"/>
      <c r="K44" s="6"/>
    </row>
    <row r="45" spans="1:11">
      <c r="A45" s="6"/>
      <c r="B45" s="6"/>
      <c r="C45" s="6"/>
      <c r="D45" s="6"/>
      <c r="E45" s="6"/>
      <c r="F45" s="6"/>
      <c r="G45" s="6"/>
      <c r="H45" s="53"/>
      <c r="I45" s="53"/>
      <c r="J45" s="53"/>
      <c r="K45" s="6"/>
    </row>
    <row r="46" spans="1:11">
      <c r="A46" s="355"/>
      <c r="B46" s="355"/>
      <c r="C46" s="355"/>
      <c r="D46" s="355"/>
      <c r="E46" s="355"/>
      <c r="F46" s="355"/>
      <c r="G46" s="355"/>
      <c r="H46" s="161"/>
      <c r="I46" s="161"/>
      <c r="J46" s="161"/>
      <c r="K46" s="6"/>
    </row>
    <row r="47" spans="1:11">
      <c r="A47" s="6"/>
      <c r="B47" s="6"/>
      <c r="C47" s="6"/>
      <c r="D47" s="6"/>
      <c r="E47" s="6"/>
      <c r="F47" s="6"/>
      <c r="G47" s="6"/>
      <c r="H47" s="53"/>
      <c r="I47" s="53"/>
      <c r="J47" s="53"/>
      <c r="K47" s="6"/>
    </row>
    <row r="48" spans="1:11">
      <c r="A48" s="6"/>
      <c r="B48" s="6"/>
      <c r="C48" s="6"/>
      <c r="D48" s="6"/>
      <c r="E48" s="6"/>
      <c r="F48" s="6"/>
      <c r="G48" s="6"/>
      <c r="H48" s="53"/>
      <c r="I48" s="53"/>
      <c r="J48" s="53"/>
      <c r="K48" s="6"/>
    </row>
    <row r="49" spans="1:10">
      <c r="A49" s="6"/>
      <c r="B49" s="6"/>
      <c r="C49" s="6"/>
      <c r="D49" s="6"/>
      <c r="E49" s="6"/>
      <c r="F49" s="6"/>
      <c r="G49" s="6"/>
      <c r="H49" s="53"/>
      <c r="I49" s="130"/>
      <c r="J49" s="130"/>
    </row>
    <row r="50" spans="1:10">
      <c r="A50" s="6"/>
      <c r="B50" s="6"/>
      <c r="C50" s="6"/>
      <c r="D50" s="6"/>
      <c r="E50" s="6"/>
      <c r="F50" s="6"/>
      <c r="G50" s="6"/>
      <c r="H50" s="53"/>
      <c r="I50" s="130"/>
      <c r="J50" s="130"/>
    </row>
    <row r="51" spans="1:10">
      <c r="A51" s="6"/>
      <c r="B51" s="6"/>
      <c r="C51" s="6"/>
      <c r="D51" s="6"/>
      <c r="E51" s="6"/>
      <c r="F51" s="6"/>
      <c r="G51" s="6"/>
      <c r="H51" s="53"/>
      <c r="I51" s="130"/>
      <c r="J51" s="130"/>
    </row>
    <row r="52" spans="1:10">
      <c r="A52" s="6"/>
      <c r="B52" s="6"/>
      <c r="C52" s="6"/>
      <c r="D52" s="6"/>
      <c r="E52" s="6"/>
      <c r="F52" s="6"/>
      <c r="G52" s="6"/>
      <c r="H52" s="53"/>
      <c r="I52" s="130"/>
      <c r="J52" s="130"/>
    </row>
    <row r="53" spans="1:10">
      <c r="A53" s="6"/>
      <c r="B53" s="6"/>
      <c r="C53" s="6"/>
      <c r="D53" s="6"/>
      <c r="E53" s="6"/>
      <c r="F53" s="6"/>
      <c r="G53" s="6"/>
      <c r="H53" s="53"/>
      <c r="I53" s="130"/>
      <c r="J53" s="130"/>
    </row>
    <row r="54" spans="1:10">
      <c r="A54" s="6"/>
      <c r="B54" s="6"/>
      <c r="C54" s="6"/>
      <c r="D54" s="6"/>
      <c r="E54" s="6"/>
      <c r="F54" s="6"/>
      <c r="G54" s="6"/>
      <c r="H54" s="6"/>
    </row>
    <row r="55" spans="1:10">
      <c r="A55" s="6"/>
      <c r="B55" s="6"/>
      <c r="C55" s="6"/>
      <c r="D55" s="6"/>
      <c r="E55" s="6"/>
      <c r="F55" s="6"/>
      <c r="G55" s="6"/>
      <c r="H55" s="6"/>
    </row>
    <row r="56" spans="1:10">
      <c r="A56" s="6"/>
      <c r="B56" s="6"/>
      <c r="C56" s="6"/>
      <c r="D56" s="6"/>
      <c r="E56" s="6"/>
      <c r="F56" s="6"/>
      <c r="G56" s="6"/>
      <c r="H56" s="6"/>
    </row>
    <row r="57" spans="1:10">
      <c r="A57" s="6"/>
      <c r="B57" s="6"/>
      <c r="C57" s="6"/>
      <c r="D57" s="6"/>
      <c r="E57" s="6"/>
      <c r="F57" s="6"/>
      <c r="G57" s="6"/>
      <c r="H57" s="6"/>
    </row>
    <row r="58" spans="1:10">
      <c r="A58" s="6"/>
      <c r="B58" s="6"/>
      <c r="C58" s="6"/>
      <c r="D58" s="6"/>
      <c r="E58" s="6"/>
      <c r="F58" s="6"/>
      <c r="G58" s="6"/>
      <c r="H58" s="6"/>
    </row>
    <row r="59" spans="1:10">
      <c r="A59" s="6"/>
      <c r="B59" s="6"/>
      <c r="C59" s="6"/>
      <c r="D59" s="6"/>
      <c r="E59" s="6"/>
      <c r="F59" s="6"/>
      <c r="G59" s="6"/>
      <c r="H59" s="6"/>
    </row>
    <row r="60" spans="1:10">
      <c r="A60" s="6"/>
      <c r="B60" s="6"/>
      <c r="C60" s="6"/>
      <c r="D60" s="6"/>
      <c r="E60" s="6"/>
      <c r="F60" s="6"/>
      <c r="G60" s="6"/>
      <c r="H60" s="6"/>
    </row>
    <row r="61" spans="1:10">
      <c r="A61" s="6"/>
      <c r="B61" s="6"/>
      <c r="C61" s="6"/>
      <c r="D61" s="6"/>
      <c r="E61" s="6"/>
      <c r="F61" s="6"/>
      <c r="G61" s="6"/>
      <c r="H61" s="6"/>
    </row>
    <row r="62" spans="1:10">
      <c r="A62" s="6"/>
      <c r="B62" s="6"/>
      <c r="C62" s="6"/>
      <c r="D62" s="6"/>
      <c r="E62" s="6"/>
      <c r="F62" s="6"/>
      <c r="G62" s="6"/>
      <c r="H62" s="6"/>
    </row>
    <row r="63" spans="1:10">
      <c r="A63" s="6"/>
      <c r="B63" s="6"/>
      <c r="C63" s="6"/>
      <c r="D63" s="6"/>
      <c r="E63" s="6"/>
      <c r="F63" s="6"/>
      <c r="G63" s="6"/>
      <c r="H63" s="6"/>
    </row>
    <row r="64" spans="1:10">
      <c r="A64" s="6"/>
      <c r="B64" s="6"/>
      <c r="C64" s="6"/>
      <c r="D64" s="6"/>
      <c r="E64" s="6"/>
      <c r="F64" s="6"/>
      <c r="G64" s="6"/>
      <c r="H64" s="6"/>
    </row>
    <row r="65" spans="1:8">
      <c r="A65" s="6"/>
      <c r="B65" s="6"/>
      <c r="C65" s="6"/>
      <c r="D65" s="6"/>
      <c r="E65" s="6"/>
      <c r="F65" s="6"/>
      <c r="G65" s="6"/>
      <c r="H65" s="6"/>
    </row>
  </sheetData>
  <mergeCells count="9">
    <mergeCell ref="A44:G44"/>
    <mergeCell ref="A46:G46"/>
    <mergeCell ref="A3:J3"/>
    <mergeCell ref="A4:J4"/>
    <mergeCell ref="A5:J5"/>
    <mergeCell ref="H10:H11"/>
    <mergeCell ref="A10:G11"/>
    <mergeCell ref="I10:I11"/>
    <mergeCell ref="A17:G17"/>
  </mergeCells>
  <pageMargins left="0.78740157480314965" right="0.78740157480314965" top="0.39370078740157483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4</vt:i4>
      </vt:variant>
    </vt:vector>
  </HeadingPairs>
  <TitlesOfParts>
    <vt:vector size="16" baseType="lpstr">
      <vt:lpstr>4.1 bevételek</vt:lpstr>
      <vt:lpstr>4.2. fel-ok szerint</vt:lpstr>
      <vt:lpstr>5.1. kiadások</vt:lpstr>
      <vt:lpstr>5.2. fel-ok szerint</vt:lpstr>
      <vt:lpstr>6. Önk. kiadásai</vt:lpstr>
      <vt:lpstr>7. felhalmozási kiadások</vt:lpstr>
      <vt:lpstr>9. fennálló köt.</vt:lpstr>
      <vt:lpstr>11. közfogl. létszám-előirányz.</vt:lpstr>
      <vt:lpstr>13. céltartalék</vt:lpstr>
      <vt:lpstr>15. előirányz.felhaszn.ütemterv</vt:lpstr>
      <vt:lpstr>17. lakoss.szolg.tám</vt:lpstr>
      <vt:lpstr>18. mérleg</vt:lpstr>
      <vt:lpstr>'13. céltartalék'!Nyomtatási_terület</vt:lpstr>
      <vt:lpstr>'15. előirányz.felhaszn.ütemterv'!Nyomtatási_terület</vt:lpstr>
      <vt:lpstr>'5.2. fel-ok szerint'!Nyomtatási_terület</vt:lpstr>
      <vt:lpstr>'6. Önk. kiadásai'!Nyomtatási_terület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PENZUGY_4</cp:lastModifiedBy>
  <cp:lastPrinted>2016-05-23T06:39:31Z</cp:lastPrinted>
  <dcterms:created xsi:type="dcterms:W3CDTF">2006-01-17T11:47:21Z</dcterms:created>
  <dcterms:modified xsi:type="dcterms:W3CDTF">2016-05-30T11:20:52Z</dcterms:modified>
</cp:coreProperties>
</file>