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00" firstSheet="6" activeTab="9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2.'!$A$1:$AH$74</definedName>
    <definedName name="_xlnm.Print_Area" localSheetId="8">'Előiárányzat-felh.ütemterv. 9.'!$A$1:$AD$28</definedName>
    <definedName name="_xlnm.Print_Area" localSheetId="7">'Felúj-Felhalm.kiad. 8.'!$A$1:$J$19</definedName>
    <definedName name="_xlnm.Print_Area" localSheetId="3">'Finanszírozási bevételek 4.'!$A$1:$AH$39</definedName>
    <definedName name="_xlnm.Print_Area" localSheetId="2">'Finanszírozási kiadások 3.'!$A$1:$AH$36</definedName>
    <definedName name="_xlnm.Print_Area" localSheetId="0">'Kiadások költségvetési 1.'!$A$1:$AH$102</definedName>
    <definedName name="_xlnm.Print_Area" localSheetId="5">'Kiad-Bev.mérlegszerűen 6.'!$A$1:$Q$27</definedName>
    <definedName name="_xlnm.Print_Area" localSheetId="4">'Létszám előirányzat 5.'!$A$1:$BR$38</definedName>
  </definedNames>
  <calcPr calcId="125725"/>
</workbook>
</file>

<file path=xl/calcChain.xml><?xml version="1.0" encoding="utf-8"?>
<calcChain xmlns="http://schemas.openxmlformats.org/spreadsheetml/2006/main">
  <c r="BU33" i="7"/>
  <c r="BK33"/>
  <c r="X15" i="13" l="1"/>
  <c r="T15"/>
  <c r="Y15"/>
  <c r="U15"/>
  <c r="Q22" i="14"/>
  <c r="Z15" i="13"/>
  <c r="V15"/>
  <c r="R15"/>
  <c r="J19" i="12"/>
  <c r="J14"/>
  <c r="Q27" i="10"/>
  <c r="Q23"/>
  <c r="Q15"/>
  <c r="AH30" i="6"/>
  <c r="AH39" s="1"/>
  <c r="AH21"/>
  <c r="AH27" i="5"/>
  <c r="AH36" s="1"/>
  <c r="AH73" i="4"/>
  <c r="AH49"/>
  <c r="AH55" s="1"/>
  <c r="AH39"/>
  <c r="AH37"/>
  <c r="AH25"/>
  <c r="AH13"/>
  <c r="AH19" s="1"/>
  <c r="AH91" i="3"/>
  <c r="AH86"/>
  <c r="AH66"/>
  <c r="AH78" s="1"/>
  <c r="AH61"/>
  <c r="AH51"/>
  <c r="AH45"/>
  <c r="AH42"/>
  <c r="AH34"/>
  <c r="AH31"/>
  <c r="AH25"/>
  <c r="AH21"/>
  <c r="AB25" i="13"/>
  <c r="AB27" s="1"/>
  <c r="Q23"/>
  <c r="R23"/>
  <c r="S23"/>
  <c r="T23"/>
  <c r="U23"/>
  <c r="V23"/>
  <c r="W23"/>
  <c r="X23"/>
  <c r="Y23"/>
  <c r="Z23"/>
  <c r="AA23"/>
  <c r="Q14"/>
  <c r="Q15" s="1"/>
  <c r="S15"/>
  <c r="W15"/>
  <c r="AA15"/>
  <c r="Q27"/>
  <c r="R27"/>
  <c r="S27"/>
  <c r="T27"/>
  <c r="U27"/>
  <c r="V27"/>
  <c r="W27"/>
  <c r="X27"/>
  <c r="Y27"/>
  <c r="Z27"/>
  <c r="AA27"/>
  <c r="AI28" i="7"/>
  <c r="AM28"/>
  <c r="AQ28"/>
  <c r="AU28"/>
  <c r="AY28"/>
  <c r="BC28"/>
  <c r="BG28"/>
  <c r="BK28"/>
  <c r="BO28"/>
  <c r="AH74" i="4" l="1"/>
  <c r="AH52" i="3"/>
  <c r="AH26"/>
  <c r="R22" i="14"/>
  <c r="S22" s="1"/>
  <c r="BK32" i="7"/>
  <c r="AH102" i="3" l="1"/>
  <c r="Q8" i="14"/>
  <c r="R8" s="1"/>
  <c r="S8" s="1"/>
  <c r="P25"/>
  <c r="Q25" s="1"/>
  <c r="R25" s="1"/>
  <c r="S25" s="1"/>
  <c r="P25" i="13"/>
  <c r="P27" s="1"/>
  <c r="P8"/>
  <c r="I18" i="12"/>
  <c r="I17"/>
  <c r="I16"/>
  <c r="I15"/>
  <c r="I13"/>
  <c r="I12"/>
  <c r="I11"/>
  <c r="I10"/>
  <c r="I9"/>
  <c r="I8"/>
  <c r="I7"/>
  <c r="P25" i="10"/>
  <c r="AG36" i="6"/>
  <c r="P8" i="10"/>
  <c r="AI32" i="7"/>
  <c r="AM32"/>
  <c r="AQ32"/>
  <c r="AU32"/>
  <c r="AU33" s="1"/>
  <c r="AY32"/>
  <c r="AY33" s="1"/>
  <c r="BC32"/>
  <c r="BG32"/>
  <c r="BO32"/>
  <c r="BO33" s="1"/>
  <c r="AE32"/>
  <c r="AE28"/>
  <c r="AI20"/>
  <c r="AM20"/>
  <c r="AQ20"/>
  <c r="BK20" s="1"/>
  <c r="AU20"/>
  <c r="AY20"/>
  <c r="BC20"/>
  <c r="BG20"/>
  <c r="BO20"/>
  <c r="AE20"/>
  <c r="AG29" i="6"/>
  <c r="AG21"/>
  <c r="AG18"/>
  <c r="AG13"/>
  <c r="AG33" i="5"/>
  <c r="AG26"/>
  <c r="AG17"/>
  <c r="AG10"/>
  <c r="AG73" i="4"/>
  <c r="AG21" i="3"/>
  <c r="AG67" i="4"/>
  <c r="AG61"/>
  <c r="AG52"/>
  <c r="AG49"/>
  <c r="AG55" s="1"/>
  <c r="Q19" i="14" s="1"/>
  <c r="R19" s="1"/>
  <c r="S19" s="1"/>
  <c r="AG37" i="4"/>
  <c r="AG28"/>
  <c r="AG25"/>
  <c r="Q17" i="14" s="1"/>
  <c r="R17" s="1"/>
  <c r="S17" s="1"/>
  <c r="AG13" i="4"/>
  <c r="AG19" s="1"/>
  <c r="AG101" i="3"/>
  <c r="AG91"/>
  <c r="Q13" i="14" s="1"/>
  <c r="R13" s="1"/>
  <c r="S13" s="1"/>
  <c r="AG86" i="3"/>
  <c r="P12" i="10" s="1"/>
  <c r="AG78" i="3"/>
  <c r="P11" i="10" s="1"/>
  <c r="AG66" i="3"/>
  <c r="AG61"/>
  <c r="P10" i="10" s="1"/>
  <c r="AG51" i="3"/>
  <c r="AG45"/>
  <c r="AG42"/>
  <c r="AG34"/>
  <c r="AG31"/>
  <c r="AG25"/>
  <c r="AG26" s="1"/>
  <c r="AG27" i="5" l="1"/>
  <c r="AB20" i="13"/>
  <c r="P20" s="1"/>
  <c r="BG33" i="7"/>
  <c r="P14" i="10"/>
  <c r="AB14" i="13"/>
  <c r="AB15" s="1"/>
  <c r="P21" i="14"/>
  <c r="Q21" s="1"/>
  <c r="R21" s="1"/>
  <c r="S21" s="1"/>
  <c r="AB21" i="13"/>
  <c r="BC33" i="7"/>
  <c r="AM33"/>
  <c r="AI33"/>
  <c r="AG30" i="6"/>
  <c r="AG39" s="1"/>
  <c r="I14" i="12"/>
  <c r="I19"/>
  <c r="AG39" i="4"/>
  <c r="AG52" i="3"/>
  <c r="P9" i="10" s="1"/>
  <c r="AG36" i="5"/>
  <c r="P22" i="10"/>
  <c r="P21"/>
  <c r="P21" i="13"/>
  <c r="P20" i="14"/>
  <c r="Q20" s="1"/>
  <c r="R20" s="1"/>
  <c r="S20" s="1"/>
  <c r="P20" i="10"/>
  <c r="P19"/>
  <c r="P19" i="13"/>
  <c r="P17" i="10"/>
  <c r="P17" i="13"/>
  <c r="Q16" i="14"/>
  <c r="P16" i="10"/>
  <c r="P14" i="13"/>
  <c r="P14" i="14"/>
  <c r="Q14" s="1"/>
  <c r="R14" s="1"/>
  <c r="S14" s="1"/>
  <c r="P13" i="10"/>
  <c r="P13" i="13"/>
  <c r="P12"/>
  <c r="Q12" i="14"/>
  <c r="R12" s="1"/>
  <c r="S12" s="1"/>
  <c r="Q11"/>
  <c r="R11" s="1"/>
  <c r="S11" s="1"/>
  <c r="P10" i="13"/>
  <c r="Q10" i="14"/>
  <c r="R10" s="1"/>
  <c r="S10" s="1"/>
  <c r="Q7"/>
  <c r="R7" s="1"/>
  <c r="S7" s="1"/>
  <c r="P7" i="10"/>
  <c r="P7" i="13"/>
  <c r="AQ33" i="7"/>
  <c r="AE33"/>
  <c r="AB23" i="13" l="1"/>
  <c r="P15" i="10"/>
  <c r="R16" i="14"/>
  <c r="AG102" i="3"/>
  <c r="P24" i="14"/>
  <c r="Q24" s="1"/>
  <c r="R24" s="1"/>
  <c r="S24" s="1"/>
  <c r="AB28" i="13"/>
  <c r="P16"/>
  <c r="P11"/>
  <c r="P18"/>
  <c r="P26" i="10"/>
  <c r="Q26" i="14"/>
  <c r="R26" s="1"/>
  <c r="S26" s="1"/>
  <c r="P27"/>
  <c r="Q27" s="1"/>
  <c r="R27" s="1"/>
  <c r="S27" s="1"/>
  <c r="P24" i="10"/>
  <c r="P9" i="13"/>
  <c r="Q18" i="14"/>
  <c r="R18" s="1"/>
  <c r="S18" s="1"/>
  <c r="AG74" i="4"/>
  <c r="P23" i="14"/>
  <c r="P18" i="10"/>
  <c r="P23" s="1"/>
  <c r="Q23" i="14" l="1"/>
  <c r="S16"/>
  <c r="S23" s="1"/>
  <c r="R23"/>
  <c r="P15" i="13"/>
  <c r="P23"/>
  <c r="Q9" i="14"/>
  <c r="R9" s="1"/>
  <c r="S9" s="1"/>
  <c r="P15"/>
  <c r="Q15" s="1"/>
  <c r="R15" s="1"/>
  <c r="S15" s="1"/>
</calcChain>
</file>

<file path=xl/comments1.xml><?xml version="1.0" encoding="utf-8"?>
<comments xmlns="http://schemas.openxmlformats.org/spreadsheetml/2006/main">
  <authors>
    <author>Hivatal2</author>
    <author>Dina</author>
  </authors>
  <commentList>
    <comment ref="AG8" authorId="0">
      <text>
        <r>
          <rPr>
            <b/>
            <sz val="9"/>
            <color indexed="81"/>
            <rFont val="Tahoma"/>
            <family val="2"/>
            <charset val="238"/>
          </rPr>
          <t>Közfoglalkoztatottak munkabére</t>
        </r>
        <r>
          <rPr>
            <sz val="9"/>
            <color indexed="81"/>
            <rFont val="Tahoma"/>
            <family val="2"/>
            <charset val="238"/>
          </rPr>
          <t xml:space="preserve">: jelenleg is folyamatban lévő programok
- 4 fő*79.155*3hónap=949.860.-
- 1 fő*39.578*3hónap= 118.734.-
- 1 fő*79.155*7hó=316.620.-
- 2015. évi start mezőgazdasági program:
15 fő*79.155*3hó=3.691.975.-
- 2016-os Belterületi közutak karbantartása:
5 fő*79.155*9 hó=3.561.975.-
-2016-os Start ráépülő megzőgazdasági program:
14fő*79.155*9hó=9.973.530.-
1fő*101.480*9hó=913.320.-
</t>
        </r>
        <r>
          <rPr>
            <b/>
            <sz val="9"/>
            <color indexed="81"/>
            <rFont val="Tahoma"/>
            <family val="2"/>
            <charset val="238"/>
          </rPr>
          <t xml:space="preserve">Összesen: 19.526.014.- 19.526.000.-
</t>
        </r>
        <r>
          <rPr>
            <sz val="9"/>
            <color indexed="81"/>
            <rFont val="Tahoma"/>
            <family val="2"/>
            <charset val="238"/>
          </rPr>
          <t xml:space="preserve">Szennyvíztechnikus bére: 1 fő*118.400*12hó=1.420.800.-
Temetőgondnok bére: 1 fő*29.600*12hó=355.200.-
</t>
        </r>
        <r>
          <rPr>
            <b/>
            <sz val="10"/>
            <color indexed="81"/>
            <rFont val="Tahoma"/>
            <family val="2"/>
            <charset val="238"/>
          </rPr>
          <t>Összesen: 1.776.000.-</t>
        </r>
      </text>
    </comment>
    <comment ref="AG13" authorId="1">
      <text>
        <r>
          <rPr>
            <sz val="9"/>
            <color indexed="81"/>
            <rFont val="Tahoma"/>
            <charset val="1"/>
          </rPr>
          <t xml:space="preserve">Polgármester 2015. évi jutalma: 79.500.-
</t>
        </r>
      </text>
    </comment>
    <comment ref="AG1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Erzsébet utalvány:
</t>
        </r>
        <r>
          <rPr>
            <sz val="9"/>
            <color indexed="81"/>
            <rFont val="Tahoma"/>
            <family val="2"/>
            <charset val="238"/>
          </rPr>
          <t xml:space="preserve">-2015. évi 24.000.-
-2016. évi 96.000.-
Összesen: 120.000.-
</t>
        </r>
      </text>
    </comment>
    <comment ref="AG20" authorId="0">
      <text>
        <r>
          <rPr>
            <sz val="9"/>
            <color indexed="81"/>
            <rFont val="Tahoma"/>
            <family val="2"/>
            <charset val="238"/>
          </rPr>
          <t xml:space="preserve">Betegszabadság, szabadság megváltás: 200.000.-
</t>
        </r>
      </text>
    </comment>
    <comment ref="AG22" authorId="0">
      <text>
        <r>
          <rPr>
            <sz val="9"/>
            <color indexed="81"/>
            <rFont val="Tahoma"/>
            <family val="2"/>
            <charset val="238"/>
          </rPr>
          <t xml:space="preserve">Polgármester tiszteletdíja: 1 fő*74.800*12hó=897.600.-
Alpolgármester tiszteletdíja:1 fő*52.400*12hó=628.800.-
Képviselők tiszteletdíja:3 fő*34.000*12hó=1.224.000.-
Polgármester költségtérítése: 1 fő*22.400*12hó=268.800.-
Alpolgármester költségtérítése: 1fő*15.800Ft*12hó=189.600.-
Kiegészítő tiszteletdíj bizottsági vezetőnek: kb. 6 alkalom*10.000 Ft= 60.000.-
Összesen:3.268.800.-~ 
</t>
        </r>
      </text>
    </comment>
    <comment ref="AG23" authorId="0">
      <text>
        <r>
          <rPr>
            <sz val="9"/>
            <color indexed="81"/>
            <rFont val="Tahoma"/>
            <family val="2"/>
            <charset val="238"/>
          </rPr>
          <t xml:space="preserve">Megbízási díjak:
- könyváros megbízási díja:
1fő*22.000Ft*12hó=264.000.-
</t>
        </r>
      </text>
    </comment>
    <comment ref="AG27" authorId="0">
      <text>
        <r>
          <rPr>
            <sz val="9"/>
            <color indexed="81"/>
            <rFont val="Tahoma"/>
            <family val="2"/>
            <charset val="238"/>
          </rPr>
          <t>Szociális hozzájárulási adó:
- közfoglalkoztatottak (13,5%): 2.636.012.-~2.636.000.-
- tiszteletdíjak, költségtérítések (27%): 882.576.- ~ 882.600.-
- megbízási díj: 71.280.- ~71.200.-
- szennyvíztechnikus: 383.616.- ~383.600.-
- temetőgondnok: 95.904.- ~ 95.900.-
Összesen: 4.069.300.-
Munkáltatói szja Erzsébet utalvány után: 120.000*16%=19.200 ~19.200.-
Jutalom szociális hozzájárulási adója: 21.465.-</t>
        </r>
      </text>
    </comment>
    <comment ref="AG29" authorId="0">
      <text>
        <r>
          <rPr>
            <sz val="9"/>
            <color indexed="81"/>
            <rFont val="Tahoma"/>
            <family val="2"/>
            <charset val="238"/>
          </rPr>
          <t xml:space="preserve">Üzemeltetési anyagok:
- védőital (közfoglalkoztatottak): 60.000.-
- irodaszerek (önkormányzat) (papír, nyomtatvány, csekk): 100.000.-
- festékpatron: 60.000.-  (önkormányzat)
- hajtó-kenőanyag:
       - temető: 200.000.-
       - város-és községgazdálkodás: 500.000.-
       - Start programok: (földút: 40.000 zsírok-olajok, üzemanyag:                142.000.-, mezőgazdasági: hajtó-kenőanyag 161.000.-) 
Start programok egyéb költségei:
- munkaruha: földút program: 73.000.-
- munkaruha: mezőgazdasági program: 98.000.-
- növény kötöző anyag: 80.000.-
- fóliasátor alkatrész: 400.000.-
- vetőmag: 500.000.-
- vegyszer: 270.000.-
- műtrágya: 220.000.-
- termőtőzeg: 342.940.-
- növénytartó háló: 22.400.-
- mindazon anyagok, melyek nem számolhatók el szakmai anyagnak: 300.000.-
- lakott külterülettel kapcsolatos feladatok: 22.950.-
Összesen: 3.592.290.-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Informatikai szolgáltatások igénybevétele: internetdíj, internet szerelési költség: 70.000-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Egyéb kommunikációs szolgáltatások: telefon, mobiltelefon, műsorközlési jogdíjak: 
200.000.-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 xml:space="preserve">Közüzemi díjak: 
- villamosenergia: 
       - közvilágítás: 1.200.000.-
       - egyéb villamosenergia: 500.000.-
- gázszolgáltatás: 500.000.-
- víz-és csatornadíjak: 210.000.-
Összesen: 2.410.000.-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>Karbantartás, kisjavítás: tárgyi eszközök (kivéve informatikai eszközök) idegen kivitelezővel végeztetett karbantartási és kisjavítási vételára: 
- közutak karbantartása (állami támogatás terhére): 861.000.-
- zöldterület-gazdálkodási feladatok: 904.000.- 
- egyéb önkormányzati karbantartási feladatok: 200.000.- 
Összesen: 1.965.000.-</t>
        </r>
      </text>
    </comment>
    <comment ref="AG39" authorId="0">
      <text>
        <r>
          <rPr>
            <sz val="9"/>
            <color indexed="81"/>
            <rFont val="Tahoma"/>
            <family val="2"/>
            <charset val="238"/>
          </rPr>
          <t>Közvetített szolgáltatások: 
nem lakóingatlanok bérbeadásához kapcsolódó közüzemi díjak: kb. 596.000.-</t>
        </r>
      </text>
    </comment>
    <comment ref="AG40" authorId="0">
      <text>
        <r>
          <rPr>
            <sz val="9"/>
            <color indexed="81"/>
            <rFont val="Tahoma"/>
            <family val="2"/>
            <charset val="238"/>
          </rPr>
          <t>Szakmai tevékenységet segítő szolgáltatások: tervezői, ügyvédi, közjegyzői, közbeszerzési díjak:
Belső ellenőrzés: 2015. évi díj (2016-ban kifizetve): 200.000.-
2016. évi belső ellenőrzés: 195.000.-
DDRFÜ: pályázatfigyelés 250.000.-
Egyéb szakértői díjak: 300.000.-
Összesen: 945.000.-</t>
        </r>
      </text>
    </comment>
    <comment ref="AG41" authorId="0">
      <text>
        <r>
          <rPr>
            <sz val="9"/>
            <color indexed="81"/>
            <rFont val="Tahoma"/>
            <family val="2"/>
            <charset val="238"/>
          </rPr>
          <t xml:space="preserve">Egyéb szolgáltatások:
postai levél, csomag feladás, kéményseprés, hulladékdíj: 150.000.-
</t>
        </r>
      </text>
    </comment>
    <comment ref="AG44" authorId="0">
      <text>
        <r>
          <rPr>
            <sz val="9"/>
            <color indexed="81"/>
            <rFont val="Tahoma"/>
            <family val="2"/>
            <charset val="238"/>
          </rPr>
          <t xml:space="preserve">Hírdetési díjak (telefonkönyv, egyéb hirdetések): 30.000.-
</t>
        </r>
      </text>
    </comment>
    <comment ref="AG46" authorId="0">
      <text>
        <r>
          <rPr>
            <sz val="9"/>
            <color indexed="81"/>
            <rFont val="Tahoma"/>
            <family val="2"/>
            <charset val="238"/>
          </rPr>
          <t>Működési célú ÁFA: dologi kiadások 27 %-os ÁFÁ-ja: 
-start programokhoz kapcsolódó ÁFA: 634.460.-
-egyéb ÁFA-kiadás: 2.054.300.-
Összes ÁFA: 2.688.760.-.-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Kamatkiadások: bankszámlák költségei (kamatok, számlavezetési díjak stb.): 400.000.-
</t>
        </r>
      </text>
    </comment>
    <comment ref="AG50" authorId="0">
      <text>
        <r>
          <rPr>
            <sz val="9"/>
            <color indexed="81"/>
            <rFont val="Tahoma"/>
            <family val="2"/>
            <charset val="238"/>
          </rPr>
          <t>Egyéb dologi kiadás:
- kerekítési különbözetek 
- késdelmi kamat (számlák késése miatt)
- bírság, szankció stb
Összesen: 30 e Ft
-tisztítószer 60e, 
-tagdíjak 50 e
- egyéb üzemeltetési kiadások: 50 e Ft
- lakcímnyilvántartás 100 e
- karácsonyi csomag: 150 e
- farsang, egyéb rendezvények: 150 e
Összesen: 560.000.-</t>
        </r>
      </text>
    </comment>
    <comment ref="AG58" authorId="1">
      <text>
        <r>
          <rPr>
            <sz val="9"/>
            <color indexed="81"/>
            <rFont val="Tahoma"/>
            <charset val="1"/>
          </rPr>
          <t>Lakásfenntartási támogatás 2016-ban kifzetett összege.
5.000.-</t>
        </r>
      </text>
    </comment>
    <comment ref="AG60" authorId="1">
      <text>
        <r>
          <rPr>
            <sz val="9"/>
            <color indexed="81"/>
            <rFont val="Tahoma"/>
            <charset val="1"/>
          </rPr>
          <t>Önkormányzati segélyek:
- krízis támogatás, temetési segély, önkormányzati segélyek, beiskolázási segély:2.827.000.-</t>
        </r>
      </text>
    </comment>
    <comment ref="AG63" authorId="0">
      <text>
        <r>
          <rPr>
            <sz val="9"/>
            <color indexed="81"/>
            <rFont val="Tahoma"/>
            <family val="2"/>
            <charset val="238"/>
          </rPr>
          <t xml:space="preserve">Fejezeti tartalék kamata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0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belülre:
- Közös Hivatal: 1.994.000.-
- Óvoda: 2.111.797.-
- Társulás: 783.645.-
- Biztosítási társulás: 105.000.-
- Orvosi ügyelet: 210.000.-</t>
        </r>
        <r>
          <rPr>
            <sz val="9"/>
            <color indexed="81"/>
            <rFont val="Tahoma"/>
            <charset val="1"/>
          </rPr>
          <t xml:space="preserve">
Összesen: 5.204.442.- ~ 5.204.500.-</t>
        </r>
      </text>
    </comment>
    <comment ref="AG76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kívülre:
Civil szervezetek:
Civil szervezetek támogatása: 40 e Ft/ civil szervezet (Nyimi Faluszépítő Egyesület, Nyimi Lovas és Kutyás Egyesület, Polgárőrség, Hagyományőrző Egyesület
Összesen: 160.000.-</t>
        </r>
      </text>
    </comment>
    <comment ref="AG82" authorId="1">
      <text>
        <r>
          <rPr>
            <sz val="9"/>
            <color indexed="81"/>
            <rFont val="Tahoma"/>
            <family val="2"/>
            <charset val="238"/>
          </rPr>
          <t xml:space="preserve">Egyéb tárgyi eszköz beszerzése:
Start programok:
Földút program:
- beton öntőforma: 40.080.-
- fúró, véső, kalapács: 165.000.-
- szegélyvágó, betonkeverő, vibroasztal: 915.000.-
Mezőgazdasági:
- öntözőrendszer: 370.000.-
- víztartály: 90.000.-
- párásító rendszer: 131.000.-
- tápoldatozó berendezés: 1.350.000.-
Összesen: 3.061.080.-
Könyvtári gép beszerzés: 535.000.-
</t>
        </r>
      </text>
    </comment>
    <comment ref="AG85" authorId="1">
      <text>
        <r>
          <rPr>
            <sz val="9"/>
            <color indexed="81"/>
            <rFont val="Tahoma"/>
            <family val="2"/>
            <charset val="238"/>
          </rPr>
          <t>Egyéb tárgyi eszköz beszerzés ÁFÁ-ja: 
Start programok tárgyi eszköz beszerzéseinek ÁFÁ-ja: 826.497.-~826.500
Könyvári gépbeszerzés ÁFÁ-ja: 144.000.-</t>
        </r>
      </text>
    </comment>
    <comment ref="AG87" authorId="0">
      <text>
        <r>
          <rPr>
            <sz val="9"/>
            <color indexed="81"/>
            <rFont val="Tahoma"/>
            <family val="2"/>
            <charset val="238"/>
          </rPr>
          <t xml:space="preserve">Könyvtár felújítás:
pályázat
662 992.- 663.000.-
</t>
        </r>
      </text>
    </comment>
    <comment ref="AG90" authorId="0">
      <text>
        <r>
          <rPr>
            <sz val="9"/>
            <color indexed="81"/>
            <rFont val="Tahoma"/>
            <family val="2"/>
            <charset val="238"/>
          </rPr>
          <t xml:space="preserve">Könyvtár felújítás ÁFÁ-ja:
179.008.- ~179.000.-
</t>
        </r>
      </text>
    </comment>
  </commentList>
</comments>
</file>

<file path=xl/comments2.xml><?xml version="1.0" encoding="utf-8"?>
<comments xmlns="http://schemas.openxmlformats.org/spreadsheetml/2006/main">
  <authors>
    <author>Hivatal2</author>
  </authors>
  <commentList>
    <comment ref="AG7" authorId="0">
      <text>
        <r>
          <rPr>
            <sz val="9"/>
            <color indexed="81"/>
            <rFont val="Tahoma"/>
            <charset val="1"/>
          </rPr>
          <t xml:space="preserve">Településüzemeltetéshez kapcsolódó támogatások: 
- zöldterület gazdálkodással kapcsolatos támogatás: 1.647.970.-
- közvilágítási feladatok támogatása: 1.664.000.-
- köztemető fenntartással kapcsolatos feladatok támogatása: 395.784.-
- közutak fenntartásának támogatása: 1.094.140.-
Összesen: 4.801.894.-
Egyéb önkormányzati feladatok támogatása:
- egyéb önkormányzati feladatok támogatása:5.000.000.-
- lakott külterülettel kapcsolatos feladatok támogatása: 22.950.-
Összesen: ~ 5.000.000.-
Beszámítás: 2.456.211.-
Támogatás mindösszesen: 12.281.055.- </t>
        </r>
      </text>
    </comment>
    <comment ref="AG9" authorId="0">
      <text>
        <r>
          <rPr>
            <sz val="9"/>
            <color indexed="81"/>
            <rFont val="Tahoma"/>
            <family val="2"/>
            <charset val="238"/>
          </rPr>
          <t xml:space="preserve">Szociális feladatok támogatása
</t>
        </r>
      </text>
    </comment>
    <comment ref="AG10" authorId="0">
      <text>
        <r>
          <rPr>
            <sz val="9"/>
            <color indexed="81"/>
            <rFont val="Tahoma"/>
            <family val="2"/>
            <charset val="238"/>
          </rPr>
          <t xml:space="preserve">Könyvtári, közművelődési és múzeumi feladatok támogatása
</t>
        </r>
      </text>
    </comment>
    <comment ref="AG18" authorId="0">
      <text>
        <r>
          <rPr>
            <sz val="9"/>
            <color indexed="81"/>
            <rFont val="Tahoma"/>
            <family val="2"/>
            <charset val="238"/>
          </rPr>
          <t>Jelenleg futó közfoglalkoztatási programok támogatása:
- 4 fő*79.155*3hónap*113,5%=1.078.091.-
- 1 fő*39.578*3hónap*113,5%= 134.763.-
- 1 fő*79.155*7hó*113,5%=359.364.-
- 2015. évi start mezőgazdasági program:
15 fő*79.155*3hó*113,5%=4.190.392.-
- 2016-os Belterületi közutak karbantartása:
5 fő*79.155*9 hó*113,5%=4.042.842.-
-2016-os Start ráépülő megzőgazdasági program:
14fő*79.155*9hó*113,5%=11.319.956.-
1fő*101.480*9hó*113,5%=1.036.618.-
Összesen: 22.162.026.- 22.162.000.-</t>
        </r>
      </text>
    </comment>
    <comment ref="AG24" authorId="0">
      <text>
        <r>
          <rPr>
            <sz val="9"/>
            <color indexed="81"/>
            <rFont val="Tahoma"/>
            <charset val="1"/>
          </rPr>
          <t>Start programok felhalmozási célú támogatása:
- belterületi közutak: 1.802.522.-
- Start mezőgazdasági ráépülő program:
5.124.552.-
Összesen: 6.927.074.-</t>
        </r>
      </text>
    </comment>
    <comment ref="AG31" authorId="0">
      <text>
        <r>
          <rPr>
            <sz val="9"/>
            <color indexed="81"/>
            <rFont val="Tahoma"/>
            <family val="2"/>
            <charset val="238"/>
          </rPr>
          <t xml:space="preserve">Építményadó:1.000.000.-
Magánszemélyek kommunális adója: 1.500.000.-
Telekadó: 300.000.-
Összesen: 2.800.000.-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Állandó jelleggel végzett iparűzési adó: 2.200.000.-
Ideiglenes jelleggel végzett tev.után iparűzési adó: 0.-
Összesen:2.200.000.-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Jövedéki adó (pálinkafőzés): 1.000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>Gépjárműadó (saját bevétel 100 %) 1.000.000.-
40 %:400.000.-
60 %: 600.000.-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 xml:space="preserve">Egyéb közhatalmi bevételek (szabálysértési bírság, közigazgatási bírság önkormányzatot megillető része, késedelmi pótlék, pénzbüntetés, önellenőrzési pótlék): 50.000.-
</t>
        </r>
      </text>
    </comment>
    <comment ref="AG42" authorId="0">
      <text>
        <r>
          <rPr>
            <sz val="9"/>
            <color indexed="81"/>
            <rFont val="Tahoma"/>
            <family val="2"/>
            <charset val="238"/>
          </rPr>
          <t>Bérbeadott nem lakóingatlanok továbbszámlázott rezsiköltségei:
- 2015. évi hátralék: 396.000.-
- 2016. évi terv: 200.000.-
Összesen: 596.000.-</t>
        </r>
      </text>
    </comment>
    <comment ref="AG43" authorId="0">
      <text>
        <r>
          <rPr>
            <sz val="9"/>
            <color indexed="81"/>
            <rFont val="Tahoma"/>
            <family val="2"/>
            <charset val="238"/>
          </rPr>
          <t>Bérleti díjak:
- Élelmiszerbolt+italbolt: 60.000Ft*12hó= 720.000.-
- 2015. évi hátralék: 195.000.-
- Békevár Egyesület: 500Ft/hét. 500*52hét= 26.000.-
Összesen: 941.000.-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Önkormányzati bankszámlák után kapott kamatok: kb. 50.000.-
</t>
        </r>
      </text>
    </comment>
    <comment ref="AG54" authorId="0">
      <text>
        <r>
          <rPr>
            <sz val="9"/>
            <color indexed="81"/>
            <rFont val="Tahoma"/>
            <charset val="1"/>
          </rPr>
          <t>Szennyvíz-berendezések üzemeltetési díja:
-2015. évi hátralék: 195.00.-
-2016. évi előírás: 75fő*2500Ft*12hó=2.250.000.-
Összesen: 2.445.000.-</t>
        </r>
      </text>
    </comment>
  </commentList>
</comments>
</file>

<file path=xl/comments3.xml><?xml version="1.0" encoding="utf-8"?>
<comments xmlns="http://schemas.openxmlformats.org/spreadsheetml/2006/main">
  <authors>
    <author>Dina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 xml:space="preserve">2015. decemberében folyósított állami támogatás visszafizetése
</t>
        </r>
      </text>
    </comment>
  </commentList>
</comments>
</file>

<file path=xl/comments4.xml><?xml version="1.0" encoding="utf-8"?>
<comments xmlns="http://schemas.openxmlformats.org/spreadsheetml/2006/main">
  <authors>
    <author>Hivatal2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>2015. december 31-én fennálló bankszámlaegyenlegek:
-forintpénztár: 30.000.-
-bankszámlák: 7.947.283.-  
Összesen: 7.977.283.-</t>
        </r>
      </text>
    </comment>
  </commentList>
</comments>
</file>

<file path=xl/sharedStrings.xml><?xml version="1.0" encoding="utf-8"?>
<sst xmlns="http://schemas.openxmlformats.org/spreadsheetml/2006/main" count="1061" uniqueCount="682">
  <si>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</si>
  <si>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</si>
  <si>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</si>
  <si>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</si>
  <si>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</si>
  <si>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</si>
  <si>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</si>
  <si>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</si>
  <si>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</si>
  <si>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</si>
  <si>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</si>
  <si>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</si>
  <si>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</si>
  <si>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</si>
  <si>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</si>
  <si>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</si>
  <si>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</si>
  <si>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</si>
  <si>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</si>
  <si>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</si>
  <si>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</si>
  <si>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</si>
  <si>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</si>
  <si>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</si>
  <si>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</si>
  <si>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</si>
  <si>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</si>
  <si>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</si>
  <si>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</si>
  <si>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</si>
  <si>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</si>
  <si>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</si>
  <si>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</si>
  <si>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</si>
  <si>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</si>
  <si>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</si>
  <si>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</si>
  <si>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</si>
  <si>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</si>
  <si>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</si>
  <si>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</si>
  <si>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</si>
  <si>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</si>
  <si>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</si>
  <si>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</si>
  <si>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</si>
  <si>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</si>
  <si>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</si>
  <si>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</si>
  <si>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</si>
  <si>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</si>
  <si>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</si>
  <si>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</si>
  <si>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</si>
  <si>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</si>
  <si>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</si>
  <si>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</si>
  <si>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</si>
  <si>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</si>
  <si>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</si>
  <si>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</si>
  <si>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</si>
  <si>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</si>
  <si>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</si>
  <si>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</si>
  <si>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</si>
  <si>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</si>
  <si>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</si>
  <si>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</si>
  <si>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</si>
  <si>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</si>
  <si>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</si>
  <si>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</si>
  <si>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</si>
  <si>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</si>
  <si>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</si>
  <si>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</si>
  <si>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</si>
  <si>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</si>
  <si>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</si>
  <si>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</si>
  <si>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</si>
  <si>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</si>
  <si>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</si>
  <si>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</si>
  <si>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</si>
  <si>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</si>
  <si>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</si>
  <si>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</si>
  <si>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</si>
  <si>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</si>
  <si>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</si>
  <si>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</si>
  <si>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</si>
  <si>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</si>
  <si>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</si>
  <si>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</si>
  <si>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</si>
  <si>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</si>
  <si>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</si>
  <si>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</si>
  <si>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</si>
  <si>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</si>
  <si>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</si>
  <si>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</si>
  <si>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</si>
  <si>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</si>
  <si>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</si>
  <si>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</si>
  <si>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</si>
  <si>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</si>
  <si>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</si>
  <si>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</si>
  <si>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</si>
  <si>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</si>
  <si>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</si>
  <si>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</si>
  <si>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</si>
  <si>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</si>
  <si>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</si>
  <si>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</si>
  <si>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</si>
  <si>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</si>
  <si>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</si>
  <si>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</si>
  <si>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</si>
  <si>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</si>
  <si>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</si>
  <si>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</si>
  <si>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</si>
  <si>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</si>
  <si>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</si>
  <si>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</si>
  <si>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</si>
  <si>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</si>
  <si>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</si>
  <si>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</si>
  <si>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</si>
  <si>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</si>
  <si>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</si>
  <si>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</si>
  <si>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</si>
  <si>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</si>
  <si>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</si>
  <si>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</si>
  <si>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</si>
  <si>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</si>
  <si>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</si>
  <si>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</si>
  <si>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</si>
  <si>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</si>
  <si>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</si>
  <si>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</si>
  <si>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</si>
  <si>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</si>
  <si>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</si>
  <si>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</si>
  <si>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</si>
  <si>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</si>
  <si>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</si>
  <si>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</si>
  <si>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</si>
  <si>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</si>
  <si>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</si>
  <si>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</si>
  <si>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</si>
  <si>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</si>
  <si>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</si>
  <si>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</si>
  <si>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</si>
  <si>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</si>
  <si>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</si>
  <si>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</si>
  <si>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</si>
  <si>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</si>
  <si>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</si>
  <si>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</si>
  <si>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</si>
  <si>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</si>
  <si>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</si>
  <si>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</si>
  <si>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</si>
  <si>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</si>
  <si>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</si>
  <si>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</si>
  <si>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</si>
  <si>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</si>
  <si>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</si>
  <si>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</si>
  <si>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</si>
  <si>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</si>
  <si>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</si>
  <si>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</si>
  <si>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</si>
  <si>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</si>
  <si>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</si>
  <si>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</si>
  <si>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</si>
  <si>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</si>
  <si>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</si>
  <si>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</si>
  <si>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</si>
  <si>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</si>
  <si>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</si>
  <si>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</si>
  <si>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</si>
  <si>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</si>
  <si>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</si>
  <si>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</si>
  <si>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</si>
  <si>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</si>
  <si>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</si>
  <si>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</si>
  <si>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</si>
  <si>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</si>
  <si>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</si>
  <si>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</si>
  <si>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</si>
  <si>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</si>
  <si>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</si>
  <si>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</si>
  <si>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</si>
  <si>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</si>
  <si>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</si>
  <si>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</si>
  <si>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</si>
  <si>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</si>
  <si>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</si>
  <si>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</si>
  <si>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</si>
  <si>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</si>
  <si>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</si>
  <si>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</si>
  <si>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</si>
  <si>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</si>
  <si>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</si>
  <si>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</si>
  <si>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</si>
  <si>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</si>
  <si>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</si>
  <si>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</si>
  <si>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</si>
  <si>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</si>
  <si>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</si>
  <si>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</si>
  <si>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</si>
  <si>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</si>
  <si>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</si>
  <si>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</si>
  <si>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</si>
  <si>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</si>
  <si>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</si>
  <si>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</si>
  <si>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</si>
  <si>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</si>
  <si>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</si>
  <si>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</si>
  <si>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</si>
  <si>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</si>
  <si>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</si>
  <si>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</si>
  <si>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</si>
  <si>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</si>
  <si>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</si>
  <si>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</si>
  <si>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</si>
  <si>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</si>
  <si>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</si>
  <si>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</si>
  <si>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</si>
  <si>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</si>
  <si>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</si>
  <si>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</si>
  <si>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</si>
  <si>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</si>
  <si>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</si>
  <si>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</si>
  <si>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</si>
  <si>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</si>
  <si>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</si>
  <si>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</si>
  <si>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</si>
  <si>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</si>
  <si>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</si>
  <si>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</si>
  <si>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</si>
  <si>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</si>
  <si>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</si>
  <si>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</si>
  <si>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</si>
  <si>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</si>
  <si>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</si>
  <si>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</si>
  <si>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</si>
  <si>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</si>
  <si>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</si>
  <si>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</si>
  <si>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</si>
  <si>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</si>
  <si>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</si>
  <si>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</si>
  <si>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</si>
  <si>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</si>
  <si>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</si>
  <si>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</si>
  <si>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</si>
  <si>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</si>
  <si>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</si>
  <si>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</si>
  <si>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</si>
  <si>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</si>
  <si>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</si>
  <si>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</si>
  <si>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</si>
  <si>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</si>
  <si>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</si>
  <si>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</si>
  <si>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</si>
  <si>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</si>
  <si>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</si>
  <si>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</si>
  <si>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</si>
  <si>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</si>
  <si>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</si>
  <si>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</si>
  <si>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</si>
  <si>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</si>
  <si>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</si>
  <si>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</si>
  <si>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</si>
  <si>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</si>
  <si>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</si>
  <si>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</si>
  <si>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</si>
  <si>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</si>
  <si>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</si>
  <si>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</si>
  <si>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</si>
  <si>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</si>
  <si>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</si>
  <si>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</si>
  <si>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</si>
  <si>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</si>
  <si>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</si>
  <si>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</si>
  <si>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</si>
  <si>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</si>
  <si>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</si>
  <si>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</si>
  <si>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</si>
  <si>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</si>
  <si>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</si>
  <si>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</si>
  <si>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</si>
  <si>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</si>
  <si>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</si>
  <si>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</si>
  <si>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</si>
  <si>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</si>
  <si>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</si>
  <si>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</si>
  <si>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</si>
  <si>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</si>
  <si>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</si>
  <si>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</si>
  <si>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</si>
  <si>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</si>
  <si>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</si>
  <si>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</si>
  <si>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</si>
  <si>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</si>
  <si>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</si>
  <si>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</si>
  <si>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</si>
  <si>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</si>
  <si>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</si>
  <si>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</si>
  <si>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</si>
  <si>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</si>
  <si>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</si>
  <si>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</si>
  <si>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</si>
  <si>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</si>
  <si>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</si>
  <si>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</si>
  <si>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</si>
  <si>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</si>
  <si>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</si>
  <si>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</si>
  <si>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</si>
  <si>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</si>
  <si>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</si>
  <si>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</si>
  <si>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</si>
  <si>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</si>
  <si>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</si>
  <si>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</si>
  <si>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</si>
  <si>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</si>
  <si>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</si>
  <si>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</si>
  <si>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</si>
  <si>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</si>
  <si>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</si>
  <si>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</si>
  <si>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</si>
  <si>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</si>
  <si>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</si>
  <si>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</si>
  <si>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</si>
  <si>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</si>
  <si>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</si>
  <si>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</si>
  <si>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</si>
  <si>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</si>
  <si>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</si>
  <si>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</si>
  <si>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</si>
  <si>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</si>
  <si>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</si>
  <si>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</si>
  <si>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</si>
  <si>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</si>
  <si>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</si>
  <si>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</si>
  <si>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</si>
  <si>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</si>
  <si>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</si>
  <si>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</si>
  <si>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</si>
  <si>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</si>
  <si>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</si>
  <si>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</si>
  <si>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</si>
  <si>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</si>
  <si>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</si>
  <si>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</si>
  <si>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</si>
  <si>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</si>
  <si>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</si>
  <si>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</si>
  <si>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</si>
  <si>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</si>
  <si>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</si>
  <si>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</si>
  <si>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</si>
  <si>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</si>
  <si>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</si>
  <si>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</si>
  <si>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</si>
  <si>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</si>
  <si>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</si>
  <si>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</si>
  <si>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</si>
  <si>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</si>
  <si>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</si>
  <si>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</si>
  <si>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</si>
  <si>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</si>
  <si>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</si>
  <si>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</si>
  <si>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</si>
  <si>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</si>
  <si>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</si>
  <si>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</si>
  <si>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</si>
  <si>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</si>
  <si>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</si>
  <si>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</si>
  <si>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</si>
  <si>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</si>
  <si>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</si>
  <si>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</si>
  <si>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</si>
  <si>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</si>
  <si>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</si>
  <si>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</si>
  <si>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</si>
  <si>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</si>
  <si>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</si>
  <si>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</si>
  <si>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</si>
  <si>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</si>
  <si>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</si>
  <si>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</si>
  <si>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</si>
  <si>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</si>
  <si>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</si>
  <si>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</si>
  <si>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</si>
  <si>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</si>
  <si>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</si>
  <si>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</si>
  <si>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</si>
  <si>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</si>
  <si>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</si>
  <si>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</si>
  <si>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</si>
  <si>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</si>
  <si>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</si>
  <si>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</si>
  <si>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</si>
  <si>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</si>
  <si>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</si>
  <si>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</si>
  <si>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</si>
  <si>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</si>
  <si>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</si>
  <si>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</si>
  <si>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</si>
  <si>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</si>
  <si>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</si>
  <si>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</si>
  <si>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</si>
  <si>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</si>
  <si>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</si>
  <si>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</si>
  <si>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</si>
  <si>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</si>
  <si>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</si>
  <si>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</si>
  <si>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</si>
  <si>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</si>
  <si>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</si>
  <si>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</si>
  <si>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</si>
  <si>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</si>
  <si>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</si>
  <si>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</si>
  <si>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</si>
  <si>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</si>
  <si>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</si>
  <si>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</si>
  <si>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</si>
  <si>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</si>
  <si>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</si>
  <si>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</si>
  <si>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</si>
  <si>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</si>
  <si>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</si>
  <si>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</si>
  <si>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</si>
  <si>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</si>
  <si>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</si>
  <si>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</si>
  <si>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</si>
  <si>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</si>
  <si>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</si>
  <si>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</si>
  <si>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</si>
  <si>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</si>
  <si>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</si>
  <si>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</si>
  <si>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</si>
  <si>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</si>
  <si>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</si>
  <si>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</si>
  <si>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</si>
  <si>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</si>
  <si>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</si>
  <si>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</si>
  <si>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</si>
  <si>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</si>
  <si>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</si>
  <si>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</si>
  <si>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</si>
  <si>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</si>
  <si>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</si>
  <si>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</si>
  <si>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</si>
  <si>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</si>
  <si>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</si>
  <si>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</si>
  <si>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</si>
  <si>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</si>
  <si>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</si>
  <si>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</si>
  <si>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</si>
  <si>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</si>
  <si>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</si>
  <si>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</si>
  <si>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</si>
  <si>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</si>
  <si>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</si>
  <si>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</si>
  <si>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</si>
  <si>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</si>
  <si>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</si>
  <si>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</si>
  <si>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</si>
  <si>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</si>
  <si>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</si>
  <si>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</si>
  <si>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</si>
  <si>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</si>
  <si>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</si>
  <si>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</si>
  <si>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</si>
  <si>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</si>
  <si>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</si>
  <si>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</si>
  <si>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</si>
  <si>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</si>
  <si>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</si>
  <si>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</si>
  <si>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</si>
  <si>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</si>
  <si>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</si>
  <si>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</si>
  <si>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</si>
  <si>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</si>
  <si>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</si>
  <si>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</si>
  <si>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</si>
  <si>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</si>
  <si>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</si>
  <si>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</si>
  <si>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</si>
  <si>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</si>
  <si>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</si>
  <si>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</si>
  <si>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</si>
  <si>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</si>
  <si>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</si>
  <si>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</si>
  <si>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</si>
  <si>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</si>
  <si>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</si>
  <si>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</si>
  <si>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</si>
  <si>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</si>
  <si>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</si>
  <si>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</si>
  <si>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</si>
  <si>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</si>
  <si>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</si>
  <si>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</si>
  <si>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</si>
  <si>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</si>
  <si>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</si>
  <si>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</si>
  <si>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</si>
  <si>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</si>
  <si>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</si>
  <si>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</si>
  <si>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</si>
  <si>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</si>
  <si>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</si>
  <si>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</si>
  <si>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</si>
  <si>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</si>
  <si>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</si>
  <si>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</si>
  <si>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</si>
  <si>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</si>
  <si>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</si>
  <si>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</si>
  <si>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</si>
  <si>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</si>
  <si>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>FINANSZÍROZÁSI KIADÁSOK (K9)</t>
  </si>
  <si>
    <t>Nyim Község Önkormányzatának 2016. évi kiadási előirányzatai</t>
  </si>
  <si>
    <t>Nyim Község Önkormányzatának 2016. évi bevételi előirányzatai</t>
  </si>
  <si>
    <t>Nyim Község Önkormányzatának 2016. évi finanszírozási kiadásai</t>
  </si>
  <si>
    <t>Nyim Község Önkormányzatának 2016. évi finanszírozási bevételei</t>
  </si>
  <si>
    <t>Nyim Község Önkormányzatának 2016. évi létszám előirányzata</t>
  </si>
  <si>
    <t>Nyim Község Önkormányzatának 2016. évi bevételei és kiadásai mérlegszerűen</t>
  </si>
  <si>
    <t>Nyim Község Önkormányzatának 2016. évi stabilitási melléklete 2016-2019</t>
  </si>
  <si>
    <t>Nyim Község Önkormányzatának 2016. évi felújítási és felhalmozási kiadásai</t>
  </si>
  <si>
    <t>Nyim Község Önkormányzatának 2016. évi előirányzat-felhasználási ütemterve</t>
  </si>
  <si>
    <t>Nyim Község Önkormányzatának 2016. évi gördülő költségvetése (2016-2017-2018-2019)</t>
  </si>
  <si>
    <t>FINANSZÍROZÁSI KIADÁSOK=K9</t>
  </si>
  <si>
    <t>Módosított előirányzat</t>
  </si>
  <si>
    <t>1. melléklet az 5/2017. (V. 26.) önkormányzati rendelethez</t>
  </si>
  <si>
    <t>2. melléklet az 5/2017. (V. 26.) önkormányzati rendelethez</t>
  </si>
  <si>
    <t>3. melléklet az 5/2017. (V. 26.) önkormányzati rendelethez</t>
  </si>
  <si>
    <t>4. melléklet az 5/2017. (V. 26.) önkormányzati rendelethez</t>
  </si>
  <si>
    <t>5. melléklet az 5/2017. (V. 26.) önkormányzati rendelethez</t>
  </si>
  <si>
    <t>6. melléklet az 5/2017. (V. 26.) önkormányzati rendelethez</t>
  </si>
  <si>
    <t>7. melléklet az 5/2017. (V. 26.)  önkormányzati rendelethez</t>
  </si>
  <si>
    <t>8. melléklet az 5/2017. (V. 26.)  önkormányzati rendelethez</t>
  </si>
  <si>
    <t>9. melléklet az 5/2017. (V. 26.) önkormányzati rendelethez</t>
  </si>
  <si>
    <t>10. melléklet az 5/2017. (V. 26.) 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</si>
</sst>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3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56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20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8" xfId="0" applyFont="1" applyBorder="1" applyAlignment="1">
      <alignment horizontal="center"/>
    </xf>
    <xf numFmtId="1" fontId="14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15" fillId="0" borderId="2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4" fillId="0" borderId="8" xfId="0" applyFont="1" applyBorder="1"/>
    <xf numFmtId="3" fontId="14" fillId="0" borderId="9" xfId="0" applyNumberFormat="1" applyFont="1" applyBorder="1"/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Border="1" applyAlignment="1">
      <alignment vertical="center"/>
    </xf>
    <xf numFmtId="3" fontId="15" fillId="0" borderId="9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3" fontId="14" fillId="0" borderId="22" xfId="0" applyNumberFormat="1" applyFont="1" applyFill="1" applyBorder="1" applyAlignment="1">
      <alignment horizontal="right" vertical="center" wrapText="1"/>
    </xf>
    <xf numFmtId="3" fontId="15" fillId="0" borderId="25" xfId="0" applyNumberFormat="1" applyFont="1" applyBorder="1" applyAlignment="1">
      <alignment horizontal="right"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3" fontId="14" fillId="0" borderId="8" xfId="0" applyNumberFormat="1" applyFont="1" applyBorder="1"/>
    <xf numFmtId="0" fontId="0" fillId="0" borderId="6" xfId="0" applyBorder="1"/>
    <xf numFmtId="0" fontId="0" fillId="0" borderId="0" xfId="0" applyBorder="1"/>
    <xf numFmtId="0" fontId="14" fillId="0" borderId="6" xfId="0" applyFont="1" applyBorder="1"/>
    <xf numFmtId="0" fontId="14" fillId="0" borderId="0" xfId="0" applyFont="1" applyBorder="1"/>
    <xf numFmtId="3" fontId="14" fillId="0" borderId="0" xfId="0" applyNumberFormat="1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3" fontId="15" fillId="0" borderId="19" xfId="0" applyNumberFormat="1" applyFont="1" applyFill="1" applyBorder="1" applyAlignment="1">
      <alignment vertical="center"/>
    </xf>
    <xf numFmtId="3" fontId="15" fillId="0" borderId="19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20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14" fillId="0" borderId="13" xfId="0" applyNumberFormat="1" applyFont="1" applyBorder="1"/>
    <xf numFmtId="3" fontId="4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20" xfId="0" applyNumberFormat="1" applyFont="1" applyBorder="1" applyAlignment="1">
      <alignment horizontal="right" vertical="center"/>
    </xf>
    <xf numFmtId="3" fontId="14" fillId="0" borderId="20" xfId="0" applyNumberFormat="1" applyFont="1" applyFill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2" fillId="0" borderId="1" xfId="1" applyFont="1" applyFill="1" applyBorder="1"/>
    <xf numFmtId="0" fontId="4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2" fillId="0" borderId="1" xfId="1" applyNumberFormat="1" applyFont="1" applyFill="1" applyBorder="1"/>
    <xf numFmtId="3" fontId="4" fillId="0" borderId="1" xfId="1" applyNumberFormat="1" applyFont="1" applyFill="1" applyBorder="1"/>
    <xf numFmtId="3" fontId="7" fillId="0" borderId="1" xfId="4" applyNumberFormat="1" applyFont="1" applyFill="1" applyBorder="1" applyAlignment="1">
      <alignment horizontal="right" vertical="center" wrapText="1"/>
    </xf>
    <xf numFmtId="3" fontId="2" fillId="0" borderId="1" xfId="1" quotePrefix="1" applyNumberFormat="1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3" fontId="15" fillId="0" borderId="7" xfId="0" applyNumberFormat="1" applyFont="1" applyFill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/>
    <xf numFmtId="3" fontId="14" fillId="0" borderId="1" xfId="0" applyNumberFormat="1" applyFont="1" applyBorder="1" applyAlignment="1">
      <alignment horizontal="right" vertical="center" wrapText="1"/>
    </xf>
    <xf numFmtId="3" fontId="3" fillId="0" borderId="0" xfId="1" applyNumberFormat="1" applyFont="1" applyFill="1" applyAlignment="1">
      <alignment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8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8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8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8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8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wrapText="1"/>
    </xf>
    <xf numFmtId="0" fontId="7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9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20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49" fontId="15" fillId="0" borderId="2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66" fontId="2" fillId="0" borderId="18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5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right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49" fontId="15" fillId="0" borderId="24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0" fontId="14" fillId="0" borderId="20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20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8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1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3" customWidth="1"/>
    <col min="3" max="32" width="2.7109375" style="2" customWidth="1"/>
    <col min="33" max="33" width="12.7109375" style="2" customWidth="1"/>
    <col min="34" max="34" width="13" style="2" customWidth="1"/>
    <col min="35" max="16384" width="9.140625" style="2"/>
  </cols>
  <sheetData>
    <row r="1" spans="1:34" ht="39" customHeight="1">
      <c r="A1" s="145" t="s">
        <v>672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</row>
    <row r="2" spans="1:34" ht="25.5" customHeight="1">
      <c r="A2" s="151" t="s">
        <v>254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1:34" ht="19.5" customHeight="1">
      <c r="A3" s="151" t="s">
        <v>660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1:34" ht="19.5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</row>
    <row r="5" spans="1:34" ht="15.95" customHeight="1">
      <c r="A5" s="146" t="s">
        <v>252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</row>
    <row r="6" spans="1:34" ht="35.1" customHeight="1">
      <c r="A6" s="154" t="s">
        <v>251</v>
      </c>
      <c r="B6" s="155"/>
      <c r="C6" s="156" t="s">
        <v>250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8" t="s">
        <v>249</v>
      </c>
      <c r="AD6" s="157"/>
      <c r="AE6" s="157"/>
      <c r="AF6" s="157"/>
      <c r="AG6" s="66" t="s">
        <v>657</v>
      </c>
      <c r="AH6" s="64" t="s">
        <v>671</v>
      </c>
    </row>
    <row r="7" spans="1:34">
      <c r="A7" s="148" t="s">
        <v>248</v>
      </c>
      <c r="B7" s="148"/>
      <c r="C7" s="149" t="s">
        <v>247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 t="s">
        <v>246</v>
      </c>
      <c r="AD7" s="149"/>
      <c r="AE7" s="149"/>
      <c r="AF7" s="149"/>
      <c r="AG7" s="65" t="s">
        <v>245</v>
      </c>
      <c r="AH7" s="107" t="s">
        <v>557</v>
      </c>
    </row>
    <row r="8" spans="1:34" ht="12.95" customHeight="1">
      <c r="A8" s="128" t="s">
        <v>244</v>
      </c>
      <c r="B8" s="128"/>
      <c r="C8" s="147" t="s">
        <v>243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50" t="s">
        <v>242</v>
      </c>
      <c r="AD8" s="150"/>
      <c r="AE8" s="150"/>
      <c r="AF8" s="150"/>
      <c r="AG8" s="47">
        <v>21302000</v>
      </c>
      <c r="AH8" s="47">
        <v>20156327</v>
      </c>
    </row>
    <row r="9" spans="1:34" ht="12.95" customHeight="1">
      <c r="A9" s="128" t="s">
        <v>241</v>
      </c>
      <c r="B9" s="128"/>
      <c r="C9" s="147" t="s">
        <v>240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30" t="s">
        <v>239</v>
      </c>
      <c r="AD9" s="130"/>
      <c r="AE9" s="130"/>
      <c r="AF9" s="130"/>
      <c r="AG9" s="47">
        <v>0</v>
      </c>
      <c r="AH9" s="47">
        <v>79500</v>
      </c>
    </row>
    <row r="10" spans="1:34" ht="12.95" customHeight="1">
      <c r="A10" s="128" t="s">
        <v>238</v>
      </c>
      <c r="B10" s="128"/>
      <c r="C10" s="147" t="s">
        <v>237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30" t="s">
        <v>236</v>
      </c>
      <c r="AD10" s="130"/>
      <c r="AE10" s="130"/>
      <c r="AF10" s="130"/>
      <c r="AG10" s="47">
        <v>0</v>
      </c>
      <c r="AH10" s="47">
        <v>0</v>
      </c>
    </row>
    <row r="11" spans="1:34" ht="12.95" customHeight="1">
      <c r="A11" s="128" t="s">
        <v>235</v>
      </c>
      <c r="B11" s="128"/>
      <c r="C11" s="144" t="s">
        <v>234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30" t="s">
        <v>233</v>
      </c>
      <c r="AD11" s="130"/>
      <c r="AE11" s="130"/>
      <c r="AF11" s="130"/>
      <c r="AG11" s="47">
        <v>0</v>
      </c>
      <c r="AH11" s="47">
        <v>0</v>
      </c>
    </row>
    <row r="12" spans="1:34" ht="12.95" customHeight="1">
      <c r="A12" s="128" t="s">
        <v>232</v>
      </c>
      <c r="B12" s="128"/>
      <c r="C12" s="144" t="s">
        <v>231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30" t="s">
        <v>230</v>
      </c>
      <c r="AD12" s="130"/>
      <c r="AE12" s="130"/>
      <c r="AF12" s="130"/>
      <c r="AG12" s="47">
        <v>0</v>
      </c>
      <c r="AH12" s="47">
        <v>0</v>
      </c>
    </row>
    <row r="13" spans="1:34" ht="12.95" customHeight="1">
      <c r="A13" s="128" t="s">
        <v>229</v>
      </c>
      <c r="B13" s="128"/>
      <c r="C13" s="144" t="s">
        <v>228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30" t="s">
        <v>227</v>
      </c>
      <c r="AD13" s="130"/>
      <c r="AE13" s="130"/>
      <c r="AF13" s="130"/>
      <c r="AG13" s="47">
        <v>79500</v>
      </c>
      <c r="AH13" s="47">
        <v>0</v>
      </c>
    </row>
    <row r="14" spans="1:34" ht="12.95" customHeight="1">
      <c r="A14" s="128" t="s">
        <v>226</v>
      </c>
      <c r="B14" s="128"/>
      <c r="C14" s="144" t="s">
        <v>225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30" t="s">
        <v>224</v>
      </c>
      <c r="AD14" s="130"/>
      <c r="AE14" s="130"/>
      <c r="AF14" s="130"/>
      <c r="AG14" s="47">
        <v>120000</v>
      </c>
      <c r="AH14" s="47">
        <v>136000</v>
      </c>
    </row>
    <row r="15" spans="1:34" ht="12.95" customHeight="1">
      <c r="A15" s="128" t="s">
        <v>223</v>
      </c>
      <c r="B15" s="128"/>
      <c r="C15" s="144" t="s">
        <v>222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30" t="s">
        <v>221</v>
      </c>
      <c r="AD15" s="130"/>
      <c r="AE15" s="130"/>
      <c r="AF15" s="130"/>
      <c r="AG15" s="47">
        <v>0</v>
      </c>
      <c r="AH15" s="47">
        <v>0</v>
      </c>
    </row>
    <row r="16" spans="1:34" ht="12.95" customHeight="1">
      <c r="A16" s="128" t="s">
        <v>220</v>
      </c>
      <c r="B16" s="128"/>
      <c r="C16" s="140" t="s">
        <v>219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30" t="s">
        <v>218</v>
      </c>
      <c r="AD16" s="130"/>
      <c r="AE16" s="130"/>
      <c r="AF16" s="130"/>
      <c r="AG16" s="47">
        <v>0</v>
      </c>
      <c r="AH16" s="47">
        <v>0</v>
      </c>
    </row>
    <row r="17" spans="1:34" ht="12.95" customHeight="1">
      <c r="A17" s="128" t="s">
        <v>217</v>
      </c>
      <c r="B17" s="128"/>
      <c r="C17" s="140" t="s">
        <v>216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30" t="s">
        <v>215</v>
      </c>
      <c r="AD17" s="130"/>
      <c r="AE17" s="130"/>
      <c r="AF17" s="130"/>
      <c r="AG17" s="47">
        <v>0</v>
      </c>
      <c r="AH17" s="47">
        <v>0</v>
      </c>
    </row>
    <row r="18" spans="1:34" ht="12.95" customHeight="1">
      <c r="A18" s="128" t="s">
        <v>214</v>
      </c>
      <c r="B18" s="128"/>
      <c r="C18" s="140" t="s">
        <v>213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30" t="s">
        <v>212</v>
      </c>
      <c r="AD18" s="130"/>
      <c r="AE18" s="130"/>
      <c r="AF18" s="130"/>
      <c r="AG18" s="47">
        <v>0</v>
      </c>
      <c r="AH18" s="47">
        <v>0</v>
      </c>
    </row>
    <row r="19" spans="1:34" s="6" customFormat="1" ht="12.95" customHeight="1">
      <c r="A19" s="128" t="s">
        <v>211</v>
      </c>
      <c r="B19" s="128"/>
      <c r="C19" s="140" t="s">
        <v>210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30" t="s">
        <v>209</v>
      </c>
      <c r="AD19" s="130"/>
      <c r="AE19" s="130"/>
      <c r="AF19" s="130"/>
      <c r="AG19" s="47">
        <v>0</v>
      </c>
      <c r="AH19" s="47">
        <v>0</v>
      </c>
    </row>
    <row r="20" spans="1:34" s="6" customFormat="1" ht="12.95" customHeight="1">
      <c r="A20" s="128" t="s">
        <v>208</v>
      </c>
      <c r="B20" s="128"/>
      <c r="C20" s="140" t="s">
        <v>207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30" t="s">
        <v>206</v>
      </c>
      <c r="AD20" s="130"/>
      <c r="AE20" s="130"/>
      <c r="AF20" s="130"/>
      <c r="AG20" s="47">
        <v>200000</v>
      </c>
      <c r="AH20" s="47">
        <v>231344</v>
      </c>
    </row>
    <row r="21" spans="1:34" s="6" customFormat="1" ht="12.95" customHeight="1">
      <c r="A21" s="128" t="s">
        <v>205</v>
      </c>
      <c r="B21" s="128"/>
      <c r="C21" s="144" t="s">
        <v>204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30" t="s">
        <v>203</v>
      </c>
      <c r="AD21" s="130"/>
      <c r="AE21" s="130"/>
      <c r="AF21" s="130"/>
      <c r="AG21" s="67">
        <f>SUM(AG8:AG20)</f>
        <v>21701500</v>
      </c>
      <c r="AH21" s="67">
        <f>SUM(AH8:AH20)</f>
        <v>20603171</v>
      </c>
    </row>
    <row r="22" spans="1:34" ht="12.95" customHeight="1">
      <c r="A22" s="128" t="s">
        <v>202</v>
      </c>
      <c r="B22" s="128"/>
      <c r="C22" s="140" t="s">
        <v>201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30" t="s">
        <v>200</v>
      </c>
      <c r="AD22" s="130"/>
      <c r="AE22" s="130"/>
      <c r="AF22" s="130"/>
      <c r="AG22" s="47">
        <v>3268800</v>
      </c>
      <c r="AH22" s="47">
        <v>3348300</v>
      </c>
    </row>
    <row r="23" spans="1:34" ht="26.1" customHeight="1">
      <c r="A23" s="128" t="s">
        <v>199</v>
      </c>
      <c r="B23" s="128"/>
      <c r="C23" s="140" t="s">
        <v>198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30" t="s">
        <v>197</v>
      </c>
      <c r="AD23" s="130"/>
      <c r="AE23" s="130"/>
      <c r="AF23" s="130"/>
      <c r="AG23" s="47">
        <v>264000</v>
      </c>
      <c r="AH23" s="47">
        <v>402000</v>
      </c>
    </row>
    <row r="24" spans="1:34" ht="12.95" customHeight="1">
      <c r="A24" s="128" t="s">
        <v>196</v>
      </c>
      <c r="B24" s="128"/>
      <c r="C24" s="136" t="s">
        <v>195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0" t="s">
        <v>194</v>
      </c>
      <c r="AD24" s="130"/>
      <c r="AE24" s="130"/>
      <c r="AF24" s="130"/>
      <c r="AG24" s="47"/>
      <c r="AH24" s="47">
        <v>0</v>
      </c>
    </row>
    <row r="25" spans="1:34" ht="12.95" customHeight="1">
      <c r="A25" s="128" t="s">
        <v>193</v>
      </c>
      <c r="B25" s="128"/>
      <c r="C25" s="140" t="s">
        <v>192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30" t="s">
        <v>191</v>
      </c>
      <c r="AD25" s="130"/>
      <c r="AE25" s="130"/>
      <c r="AF25" s="130"/>
      <c r="AG25" s="67">
        <f>SUM(AG22:AG24)</f>
        <v>3532800</v>
      </c>
      <c r="AH25" s="67">
        <f>SUM(AH22:AH24)</f>
        <v>3750300</v>
      </c>
    </row>
    <row r="26" spans="1:34" ht="12.95" customHeight="1">
      <c r="A26" s="132" t="s">
        <v>190</v>
      </c>
      <c r="B26" s="132"/>
      <c r="C26" s="143" t="s">
        <v>189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34" t="s">
        <v>188</v>
      </c>
      <c r="AD26" s="134"/>
      <c r="AE26" s="134"/>
      <c r="AF26" s="134"/>
      <c r="AG26" s="116">
        <f>SUM(AG25,AG21)</f>
        <v>25234300</v>
      </c>
      <c r="AH26" s="116">
        <f>SUM(AH25,AH21)</f>
        <v>24353471</v>
      </c>
    </row>
    <row r="27" spans="1:34" s="5" customFormat="1" ht="12.95" customHeight="1">
      <c r="A27" s="132" t="s">
        <v>187</v>
      </c>
      <c r="B27" s="132"/>
      <c r="C27" s="141" t="s">
        <v>186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34" t="s">
        <v>185</v>
      </c>
      <c r="AD27" s="134"/>
      <c r="AE27" s="134"/>
      <c r="AF27" s="134"/>
      <c r="AG27" s="95">
        <v>4110000</v>
      </c>
      <c r="AH27" s="95">
        <v>4282515</v>
      </c>
    </row>
    <row r="28" spans="1:34" ht="12.95" customHeight="1">
      <c r="A28" s="128" t="s">
        <v>184</v>
      </c>
      <c r="B28" s="128"/>
      <c r="C28" s="140" t="s">
        <v>183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30" t="s">
        <v>182</v>
      </c>
      <c r="AD28" s="130"/>
      <c r="AE28" s="130"/>
      <c r="AF28" s="130"/>
      <c r="AG28" s="47">
        <v>0</v>
      </c>
      <c r="AH28" s="47">
        <v>2895</v>
      </c>
    </row>
    <row r="29" spans="1:34" ht="12.95" customHeight="1">
      <c r="A29" s="128" t="s">
        <v>181</v>
      </c>
      <c r="B29" s="128"/>
      <c r="C29" s="140" t="s">
        <v>180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30" t="s">
        <v>179</v>
      </c>
      <c r="AD29" s="130"/>
      <c r="AE29" s="130"/>
      <c r="AF29" s="130"/>
      <c r="AG29" s="47">
        <v>3592300</v>
      </c>
      <c r="AH29" s="47">
        <v>8364234</v>
      </c>
    </row>
    <row r="30" spans="1:34" ht="12.95" customHeight="1">
      <c r="A30" s="128" t="s">
        <v>178</v>
      </c>
      <c r="B30" s="128"/>
      <c r="C30" s="140" t="s">
        <v>177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30" t="s">
        <v>176</v>
      </c>
      <c r="AD30" s="130"/>
      <c r="AE30" s="130"/>
      <c r="AF30" s="130"/>
      <c r="AG30" s="47">
        <v>0</v>
      </c>
      <c r="AH30" s="47">
        <v>0</v>
      </c>
    </row>
    <row r="31" spans="1:34" ht="12.95" customHeight="1">
      <c r="A31" s="128" t="s">
        <v>175</v>
      </c>
      <c r="B31" s="128"/>
      <c r="C31" s="140" t="s">
        <v>174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30" t="s">
        <v>173</v>
      </c>
      <c r="AD31" s="130"/>
      <c r="AE31" s="130"/>
      <c r="AF31" s="130"/>
      <c r="AG31" s="67">
        <f>SUM(AG28:AG30)</f>
        <v>3592300</v>
      </c>
      <c r="AH31" s="67">
        <f>SUM(AH28:AH30)</f>
        <v>8367129</v>
      </c>
    </row>
    <row r="32" spans="1:34" ht="12.95" customHeight="1">
      <c r="A32" s="128" t="s">
        <v>172</v>
      </c>
      <c r="B32" s="128"/>
      <c r="C32" s="140" t="s">
        <v>171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30" t="s">
        <v>170</v>
      </c>
      <c r="AD32" s="130"/>
      <c r="AE32" s="130"/>
      <c r="AF32" s="130"/>
      <c r="AG32" s="47">
        <v>70000</v>
      </c>
      <c r="AH32" s="47">
        <v>567308</v>
      </c>
    </row>
    <row r="33" spans="1:34" ht="12.95" customHeight="1">
      <c r="A33" s="128" t="s">
        <v>169</v>
      </c>
      <c r="B33" s="128"/>
      <c r="C33" s="140" t="s">
        <v>168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30" t="s">
        <v>167</v>
      </c>
      <c r="AD33" s="130"/>
      <c r="AE33" s="130"/>
      <c r="AF33" s="130"/>
      <c r="AG33" s="47">
        <v>200000</v>
      </c>
      <c r="AH33" s="47">
        <v>220467</v>
      </c>
    </row>
    <row r="34" spans="1:34" ht="12.95" customHeight="1">
      <c r="A34" s="128" t="s">
        <v>166</v>
      </c>
      <c r="B34" s="128"/>
      <c r="C34" s="140" t="s">
        <v>165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30" t="s">
        <v>164</v>
      </c>
      <c r="AD34" s="130"/>
      <c r="AE34" s="130"/>
      <c r="AF34" s="130"/>
      <c r="AG34" s="67">
        <f>SUM(AG32:AG33)</f>
        <v>270000</v>
      </c>
      <c r="AH34" s="67">
        <f>SUM(AH32:AH33)</f>
        <v>787775</v>
      </c>
    </row>
    <row r="35" spans="1:34" ht="12.95" customHeight="1">
      <c r="A35" s="128" t="s">
        <v>163</v>
      </c>
      <c r="B35" s="128"/>
      <c r="C35" s="140" t="s">
        <v>162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30" t="s">
        <v>161</v>
      </c>
      <c r="AD35" s="130"/>
      <c r="AE35" s="130"/>
      <c r="AF35" s="130"/>
      <c r="AG35" s="47">
        <v>2410000</v>
      </c>
      <c r="AH35" s="47">
        <v>2768610</v>
      </c>
    </row>
    <row r="36" spans="1:34" ht="12.95" customHeight="1">
      <c r="A36" s="128" t="s">
        <v>160</v>
      </c>
      <c r="B36" s="128"/>
      <c r="C36" s="140" t="s">
        <v>159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30" t="s">
        <v>158</v>
      </c>
      <c r="AD36" s="130"/>
      <c r="AE36" s="130"/>
      <c r="AF36" s="130"/>
      <c r="AG36" s="47">
        <v>0</v>
      </c>
      <c r="AH36" s="47">
        <v>0</v>
      </c>
    </row>
    <row r="37" spans="1:34" ht="12.95" customHeight="1">
      <c r="A37" s="128" t="s">
        <v>157</v>
      </c>
      <c r="B37" s="128"/>
      <c r="C37" s="140" t="s">
        <v>156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30" t="s">
        <v>155</v>
      </c>
      <c r="AD37" s="130"/>
      <c r="AE37" s="130"/>
      <c r="AF37" s="130"/>
      <c r="AG37" s="47">
        <v>0</v>
      </c>
      <c r="AH37" s="47">
        <v>120000</v>
      </c>
    </row>
    <row r="38" spans="1:34" ht="12.95" customHeight="1">
      <c r="A38" s="128" t="s">
        <v>154</v>
      </c>
      <c r="B38" s="128"/>
      <c r="C38" s="140" t="s">
        <v>153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30" t="s">
        <v>152</v>
      </c>
      <c r="AD38" s="130"/>
      <c r="AE38" s="130"/>
      <c r="AF38" s="130"/>
      <c r="AG38" s="47">
        <v>1965000</v>
      </c>
      <c r="AH38" s="47">
        <v>1965000</v>
      </c>
    </row>
    <row r="39" spans="1:34" ht="12.95" customHeight="1">
      <c r="A39" s="128" t="s">
        <v>151</v>
      </c>
      <c r="B39" s="128"/>
      <c r="C39" s="142" t="s">
        <v>150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30" t="s">
        <v>149</v>
      </c>
      <c r="AD39" s="130"/>
      <c r="AE39" s="130"/>
      <c r="AF39" s="130"/>
      <c r="AG39" s="47">
        <v>596000</v>
      </c>
      <c r="AH39" s="47">
        <v>596000</v>
      </c>
    </row>
    <row r="40" spans="1:34" ht="12.95" customHeight="1">
      <c r="A40" s="128" t="s">
        <v>148</v>
      </c>
      <c r="B40" s="128"/>
      <c r="C40" s="136" t="s">
        <v>147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0" t="s">
        <v>146</v>
      </c>
      <c r="AD40" s="130"/>
      <c r="AE40" s="130"/>
      <c r="AF40" s="130"/>
      <c r="AG40" s="47">
        <v>945000</v>
      </c>
      <c r="AH40" s="47">
        <v>2232528</v>
      </c>
    </row>
    <row r="41" spans="1:34" ht="12.95" customHeight="1">
      <c r="A41" s="128" t="s">
        <v>145</v>
      </c>
      <c r="B41" s="128"/>
      <c r="C41" s="140" t="s">
        <v>144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30" t="s">
        <v>143</v>
      </c>
      <c r="AD41" s="130"/>
      <c r="AE41" s="130"/>
      <c r="AF41" s="130"/>
      <c r="AG41" s="47">
        <v>150000</v>
      </c>
      <c r="AH41" s="47">
        <v>788355</v>
      </c>
    </row>
    <row r="42" spans="1:34" ht="12.95" customHeight="1">
      <c r="A42" s="128" t="s">
        <v>142</v>
      </c>
      <c r="B42" s="128"/>
      <c r="C42" s="140" t="s">
        <v>141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30" t="s">
        <v>140</v>
      </c>
      <c r="AD42" s="130"/>
      <c r="AE42" s="130"/>
      <c r="AF42" s="130"/>
      <c r="AG42" s="67">
        <f>SUM(AG35:AG41)</f>
        <v>6066000</v>
      </c>
      <c r="AH42" s="67">
        <f>SUM(AH35:AH41)</f>
        <v>8470493</v>
      </c>
    </row>
    <row r="43" spans="1:34" ht="12.95" customHeight="1">
      <c r="A43" s="128" t="s">
        <v>139</v>
      </c>
      <c r="B43" s="128"/>
      <c r="C43" s="140" t="s">
        <v>138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30" t="s">
        <v>137</v>
      </c>
      <c r="AD43" s="130"/>
      <c r="AE43" s="130"/>
      <c r="AF43" s="130"/>
      <c r="AG43" s="47">
        <v>0</v>
      </c>
      <c r="AH43" s="47">
        <v>0</v>
      </c>
    </row>
    <row r="44" spans="1:34" ht="12.95" customHeight="1">
      <c r="A44" s="128" t="s">
        <v>136</v>
      </c>
      <c r="B44" s="128"/>
      <c r="C44" s="140" t="s">
        <v>135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30" t="s">
        <v>134</v>
      </c>
      <c r="AD44" s="130"/>
      <c r="AE44" s="130"/>
      <c r="AF44" s="130"/>
      <c r="AG44" s="47">
        <v>30000</v>
      </c>
      <c r="AH44" s="47">
        <v>95554</v>
      </c>
    </row>
    <row r="45" spans="1:34" ht="12.95" customHeight="1">
      <c r="A45" s="128" t="s">
        <v>133</v>
      </c>
      <c r="B45" s="128"/>
      <c r="C45" s="140" t="s">
        <v>132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30" t="s">
        <v>131</v>
      </c>
      <c r="AD45" s="130"/>
      <c r="AE45" s="130"/>
      <c r="AF45" s="130"/>
      <c r="AG45" s="67">
        <f>SUM(AG43:AG44)</f>
        <v>30000</v>
      </c>
      <c r="AH45" s="67">
        <f>SUM(AH43:AH44)</f>
        <v>95554</v>
      </c>
    </row>
    <row r="46" spans="1:34" ht="12.95" customHeight="1">
      <c r="A46" s="128" t="s">
        <v>130</v>
      </c>
      <c r="B46" s="128"/>
      <c r="C46" s="140" t="s">
        <v>129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30" t="s">
        <v>128</v>
      </c>
      <c r="AD46" s="130"/>
      <c r="AE46" s="130"/>
      <c r="AF46" s="130"/>
      <c r="AG46" s="47">
        <v>2688800</v>
      </c>
      <c r="AH46" s="47">
        <v>3608669</v>
      </c>
    </row>
    <row r="47" spans="1:34" ht="12.95" customHeight="1">
      <c r="A47" s="128" t="s">
        <v>127</v>
      </c>
      <c r="B47" s="128"/>
      <c r="C47" s="140" t="s">
        <v>126</v>
      </c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30" t="s">
        <v>125</v>
      </c>
      <c r="AD47" s="130"/>
      <c r="AE47" s="130"/>
      <c r="AF47" s="130"/>
      <c r="AG47" s="47">
        <v>0</v>
      </c>
      <c r="AH47" s="47">
        <v>0</v>
      </c>
    </row>
    <row r="48" spans="1:34" ht="12.95" customHeight="1">
      <c r="A48" s="128" t="s">
        <v>124</v>
      </c>
      <c r="B48" s="128"/>
      <c r="C48" s="140" t="s">
        <v>123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30" t="s">
        <v>122</v>
      </c>
      <c r="AD48" s="130"/>
      <c r="AE48" s="130"/>
      <c r="AF48" s="130"/>
      <c r="AG48" s="47">
        <v>400000</v>
      </c>
      <c r="AH48" s="47">
        <v>490224</v>
      </c>
    </row>
    <row r="49" spans="1:34" ht="12.95" customHeight="1">
      <c r="A49" s="128" t="s">
        <v>121</v>
      </c>
      <c r="B49" s="128"/>
      <c r="C49" s="140" t="s">
        <v>120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30" t="s">
        <v>119</v>
      </c>
      <c r="AD49" s="130"/>
      <c r="AE49" s="130"/>
      <c r="AF49" s="130"/>
      <c r="AG49" s="47">
        <v>0</v>
      </c>
      <c r="AH49" s="47">
        <v>0</v>
      </c>
    </row>
    <row r="50" spans="1:34" ht="12.95" customHeight="1">
      <c r="A50" s="128" t="s">
        <v>118</v>
      </c>
      <c r="B50" s="128"/>
      <c r="C50" s="140" t="s">
        <v>117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30" t="s">
        <v>116</v>
      </c>
      <c r="AD50" s="130"/>
      <c r="AE50" s="130"/>
      <c r="AF50" s="130"/>
      <c r="AG50" s="47">
        <v>590000</v>
      </c>
      <c r="AH50" s="47">
        <v>1203767</v>
      </c>
    </row>
    <row r="51" spans="1:34" ht="12.95" customHeight="1">
      <c r="A51" s="128" t="s">
        <v>115</v>
      </c>
      <c r="B51" s="128"/>
      <c r="C51" s="140" t="s">
        <v>114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30" t="s">
        <v>113</v>
      </c>
      <c r="AD51" s="130"/>
      <c r="AE51" s="130"/>
      <c r="AF51" s="130"/>
      <c r="AG51" s="67">
        <f>SUM(AG46:AG50)</f>
        <v>3678800</v>
      </c>
      <c r="AH51" s="67">
        <f>SUM(AH46:AH50)</f>
        <v>5302660</v>
      </c>
    </row>
    <row r="52" spans="1:34" ht="12.95" customHeight="1">
      <c r="A52" s="132" t="s">
        <v>112</v>
      </c>
      <c r="B52" s="132"/>
      <c r="C52" s="141" t="s">
        <v>111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34" t="s">
        <v>110</v>
      </c>
      <c r="AD52" s="134"/>
      <c r="AE52" s="134"/>
      <c r="AF52" s="134"/>
      <c r="AG52" s="116">
        <f>SUM(AG51,AG45,AG42,AG34,AG31)</f>
        <v>13637100</v>
      </c>
      <c r="AH52" s="116">
        <f>SUM(AH51,AH45,AH42,AH34,AH31)</f>
        <v>23023611</v>
      </c>
    </row>
    <row r="53" spans="1:34" ht="12.95" customHeight="1">
      <c r="A53" s="128" t="s">
        <v>109</v>
      </c>
      <c r="B53" s="128"/>
      <c r="C53" s="129" t="s">
        <v>108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30" t="s">
        <v>107</v>
      </c>
      <c r="AD53" s="130"/>
      <c r="AE53" s="130"/>
      <c r="AF53" s="130"/>
      <c r="AG53" s="47">
        <v>0</v>
      </c>
      <c r="AH53" s="47">
        <v>0</v>
      </c>
    </row>
    <row r="54" spans="1:34" ht="12.95" customHeight="1">
      <c r="A54" s="128" t="s">
        <v>106</v>
      </c>
      <c r="B54" s="128"/>
      <c r="C54" s="129" t="s">
        <v>105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30" t="s">
        <v>104</v>
      </c>
      <c r="AD54" s="130"/>
      <c r="AE54" s="130"/>
      <c r="AF54" s="130"/>
      <c r="AG54" s="47">
        <v>0</v>
      </c>
      <c r="AH54" s="47">
        <v>232000</v>
      </c>
    </row>
    <row r="55" spans="1:34" ht="12.95" customHeight="1">
      <c r="A55" s="128" t="s">
        <v>103</v>
      </c>
      <c r="B55" s="128"/>
      <c r="C55" s="139" t="s">
        <v>102</v>
      </c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0" t="s">
        <v>101</v>
      </c>
      <c r="AD55" s="130"/>
      <c r="AE55" s="130"/>
      <c r="AF55" s="130"/>
      <c r="AG55" s="47">
        <v>0</v>
      </c>
      <c r="AH55" s="47">
        <v>0</v>
      </c>
    </row>
    <row r="56" spans="1:34" ht="12.95" customHeight="1">
      <c r="A56" s="128" t="s">
        <v>100</v>
      </c>
      <c r="B56" s="128"/>
      <c r="C56" s="139" t="s">
        <v>99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0" t="s">
        <v>98</v>
      </c>
      <c r="AD56" s="130"/>
      <c r="AE56" s="130"/>
      <c r="AF56" s="130"/>
      <c r="AG56" s="47">
        <v>0</v>
      </c>
      <c r="AH56" s="47">
        <v>0</v>
      </c>
    </row>
    <row r="57" spans="1:34" ht="12.95" customHeight="1">
      <c r="A57" s="128" t="s">
        <v>97</v>
      </c>
      <c r="B57" s="128"/>
      <c r="C57" s="139" t="s">
        <v>96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0" t="s">
        <v>95</v>
      </c>
      <c r="AD57" s="130"/>
      <c r="AE57" s="130"/>
      <c r="AF57" s="130"/>
      <c r="AG57" s="47">
        <v>0</v>
      </c>
      <c r="AH57" s="47">
        <v>0</v>
      </c>
    </row>
    <row r="58" spans="1:34" ht="12.95" customHeight="1">
      <c r="A58" s="128" t="s">
        <v>94</v>
      </c>
      <c r="B58" s="128"/>
      <c r="C58" s="129" t="s">
        <v>93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30" t="s">
        <v>92</v>
      </c>
      <c r="AD58" s="130"/>
      <c r="AE58" s="130"/>
      <c r="AF58" s="130"/>
      <c r="AG58" s="47">
        <v>5</v>
      </c>
      <c r="AH58" s="47">
        <v>838821</v>
      </c>
    </row>
    <row r="59" spans="1:34" ht="12.95" customHeight="1">
      <c r="A59" s="128" t="s">
        <v>91</v>
      </c>
      <c r="B59" s="128"/>
      <c r="C59" s="129" t="s">
        <v>90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30" t="s">
        <v>89</v>
      </c>
      <c r="AD59" s="130"/>
      <c r="AE59" s="130"/>
      <c r="AF59" s="130"/>
      <c r="AG59" s="47">
        <v>0</v>
      </c>
      <c r="AH59" s="47">
        <v>0</v>
      </c>
    </row>
    <row r="60" spans="1:34" ht="12.95" customHeight="1">
      <c r="A60" s="128" t="s">
        <v>88</v>
      </c>
      <c r="B60" s="128"/>
      <c r="C60" s="129" t="s">
        <v>87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30" t="s">
        <v>86</v>
      </c>
      <c r="AD60" s="130"/>
      <c r="AE60" s="130"/>
      <c r="AF60" s="130"/>
      <c r="AG60" s="47">
        <v>2827000</v>
      </c>
      <c r="AH60" s="47">
        <v>2827000</v>
      </c>
    </row>
    <row r="61" spans="1:34" ht="12.95" customHeight="1">
      <c r="A61" s="132" t="s">
        <v>85</v>
      </c>
      <c r="B61" s="132"/>
      <c r="C61" s="135" t="s">
        <v>84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4" t="s">
        <v>83</v>
      </c>
      <c r="AD61" s="134"/>
      <c r="AE61" s="134"/>
      <c r="AF61" s="134"/>
      <c r="AG61" s="116">
        <f>SUM(AG53:AG60)</f>
        <v>2827005</v>
      </c>
      <c r="AH61" s="116">
        <f>SUM(AH53:AH60)</f>
        <v>3897821</v>
      </c>
    </row>
    <row r="62" spans="1:34" ht="12.95" customHeight="1">
      <c r="A62" s="128" t="s">
        <v>82</v>
      </c>
      <c r="B62" s="128"/>
      <c r="C62" s="131" t="s">
        <v>81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0" t="s">
        <v>80</v>
      </c>
      <c r="AD62" s="130"/>
      <c r="AE62" s="130"/>
      <c r="AF62" s="130"/>
      <c r="AG62" s="47">
        <v>0</v>
      </c>
      <c r="AH62" s="47">
        <v>0</v>
      </c>
    </row>
    <row r="63" spans="1:34" ht="12.95" customHeight="1">
      <c r="A63" s="128">
        <v>56</v>
      </c>
      <c r="B63" s="128"/>
      <c r="C63" s="131" t="s">
        <v>79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0" t="s">
        <v>78</v>
      </c>
      <c r="AD63" s="130"/>
      <c r="AE63" s="130"/>
      <c r="AF63" s="130"/>
      <c r="AG63" s="47">
        <v>1000000</v>
      </c>
      <c r="AH63" s="47">
        <v>1306003</v>
      </c>
    </row>
    <row r="64" spans="1:34" ht="12.95" customHeight="1">
      <c r="A64" s="128">
        <v>57</v>
      </c>
      <c r="B64" s="128"/>
      <c r="C64" s="131" t="s">
        <v>77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0" t="s">
        <v>76</v>
      </c>
      <c r="AD64" s="130"/>
      <c r="AE64" s="130"/>
      <c r="AF64" s="130"/>
      <c r="AG64" s="47">
        <v>0</v>
      </c>
      <c r="AH64" s="47">
        <v>0</v>
      </c>
    </row>
    <row r="65" spans="1:34" ht="12.95" customHeight="1">
      <c r="A65" s="128">
        <v>58</v>
      </c>
      <c r="B65" s="128"/>
      <c r="C65" s="131" t="s">
        <v>75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0" t="s">
        <v>74</v>
      </c>
      <c r="AD65" s="130"/>
      <c r="AE65" s="130"/>
      <c r="AF65" s="130"/>
      <c r="AG65" s="47">
        <v>0</v>
      </c>
      <c r="AH65" s="47">
        <v>0</v>
      </c>
    </row>
    <row r="66" spans="1:34" ht="12.95" customHeight="1">
      <c r="A66" s="128">
        <v>59</v>
      </c>
      <c r="B66" s="128"/>
      <c r="C66" s="131" t="s">
        <v>73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0" t="s">
        <v>72</v>
      </c>
      <c r="AD66" s="130"/>
      <c r="AE66" s="130"/>
      <c r="AF66" s="130"/>
      <c r="AG66" s="67">
        <f>SUM(AG62:AG65)</f>
        <v>1000000</v>
      </c>
      <c r="AH66" s="67">
        <f>SUM(AH62:AH65)</f>
        <v>1306003</v>
      </c>
    </row>
    <row r="67" spans="1:34" ht="26.1" customHeight="1">
      <c r="A67" s="128">
        <v>60</v>
      </c>
      <c r="B67" s="128"/>
      <c r="C67" s="131" t="s">
        <v>71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0" t="s">
        <v>70</v>
      </c>
      <c r="AD67" s="130"/>
      <c r="AE67" s="130"/>
      <c r="AF67" s="130"/>
      <c r="AG67" s="47">
        <v>0</v>
      </c>
      <c r="AH67" s="47">
        <v>0</v>
      </c>
    </row>
    <row r="68" spans="1:34" ht="26.1" customHeight="1">
      <c r="A68" s="128">
        <v>61</v>
      </c>
      <c r="B68" s="128"/>
      <c r="C68" s="131" t="s">
        <v>69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0" t="s">
        <v>68</v>
      </c>
      <c r="AD68" s="130"/>
      <c r="AE68" s="130"/>
      <c r="AF68" s="130"/>
      <c r="AG68" s="47">
        <v>0</v>
      </c>
      <c r="AH68" s="47">
        <v>0</v>
      </c>
    </row>
    <row r="69" spans="1:34" ht="26.1" customHeight="1">
      <c r="A69" s="128">
        <v>62</v>
      </c>
      <c r="B69" s="128"/>
      <c r="C69" s="131" t="s">
        <v>67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0" t="s">
        <v>66</v>
      </c>
      <c r="AD69" s="130"/>
      <c r="AE69" s="130"/>
      <c r="AF69" s="130"/>
      <c r="AG69" s="47">
        <v>0</v>
      </c>
      <c r="AH69" s="47">
        <v>0</v>
      </c>
    </row>
    <row r="70" spans="1:34" ht="12.95" customHeight="1">
      <c r="A70" s="128">
        <v>63</v>
      </c>
      <c r="B70" s="128"/>
      <c r="C70" s="131" t="s">
        <v>65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0" t="s">
        <v>64</v>
      </c>
      <c r="AD70" s="130"/>
      <c r="AE70" s="130"/>
      <c r="AF70" s="130"/>
      <c r="AG70" s="47">
        <v>5204500</v>
      </c>
      <c r="AH70" s="47">
        <v>5204500</v>
      </c>
    </row>
    <row r="71" spans="1:34" ht="26.1" customHeight="1">
      <c r="A71" s="128">
        <v>64</v>
      </c>
      <c r="B71" s="128"/>
      <c r="C71" s="131" t="s">
        <v>63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0" t="s">
        <v>62</v>
      </c>
      <c r="AD71" s="130"/>
      <c r="AE71" s="130"/>
      <c r="AF71" s="130"/>
      <c r="AG71" s="47">
        <v>0</v>
      </c>
      <c r="AH71" s="47">
        <v>0</v>
      </c>
    </row>
    <row r="72" spans="1:34" ht="26.1" customHeight="1">
      <c r="A72" s="128">
        <v>65</v>
      </c>
      <c r="B72" s="128"/>
      <c r="C72" s="131" t="s">
        <v>61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0" t="s">
        <v>60</v>
      </c>
      <c r="AD72" s="130"/>
      <c r="AE72" s="130"/>
      <c r="AF72" s="130"/>
      <c r="AG72" s="47">
        <v>0</v>
      </c>
      <c r="AH72" s="47">
        <v>0</v>
      </c>
    </row>
    <row r="73" spans="1:34" ht="12.95" customHeight="1">
      <c r="A73" s="128">
        <v>66</v>
      </c>
      <c r="B73" s="128"/>
      <c r="C73" s="131" t="s">
        <v>59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0" t="s">
        <v>58</v>
      </c>
      <c r="AD73" s="130"/>
      <c r="AE73" s="130"/>
      <c r="AF73" s="130"/>
      <c r="AG73" s="47">
        <v>0</v>
      </c>
      <c r="AH73" s="47">
        <v>0</v>
      </c>
    </row>
    <row r="74" spans="1:34" ht="12.95" customHeight="1">
      <c r="A74" s="128">
        <v>67</v>
      </c>
      <c r="B74" s="128"/>
      <c r="C74" s="138" t="s">
        <v>57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0" t="s">
        <v>56</v>
      </c>
      <c r="AD74" s="130"/>
      <c r="AE74" s="130"/>
      <c r="AF74" s="130"/>
      <c r="AG74" s="47">
        <v>0</v>
      </c>
      <c r="AH74" s="47">
        <v>0</v>
      </c>
    </row>
    <row r="75" spans="1:34" ht="12.95" customHeight="1">
      <c r="A75" s="128">
        <v>68</v>
      </c>
      <c r="B75" s="128"/>
      <c r="C75" s="131" t="s">
        <v>55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0" t="s">
        <v>54</v>
      </c>
      <c r="AD75" s="130"/>
      <c r="AE75" s="130"/>
      <c r="AF75" s="130"/>
      <c r="AG75" s="47">
        <v>0</v>
      </c>
      <c r="AH75" s="47">
        <v>0</v>
      </c>
    </row>
    <row r="76" spans="1:34" ht="12.95" customHeight="1">
      <c r="A76" s="128">
        <v>69</v>
      </c>
      <c r="B76" s="128"/>
      <c r="C76" s="131" t="s">
        <v>53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0" t="s">
        <v>52</v>
      </c>
      <c r="AD76" s="130"/>
      <c r="AE76" s="130"/>
      <c r="AF76" s="130"/>
      <c r="AG76" s="47">
        <v>160000</v>
      </c>
      <c r="AH76" s="47">
        <v>160000</v>
      </c>
    </row>
    <row r="77" spans="1:34" ht="12.95" customHeight="1">
      <c r="A77" s="128">
        <v>70</v>
      </c>
      <c r="B77" s="128"/>
      <c r="C77" s="138" t="s">
        <v>51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0" t="s">
        <v>50</v>
      </c>
      <c r="AD77" s="130"/>
      <c r="AE77" s="130"/>
      <c r="AF77" s="130"/>
      <c r="AG77" s="47">
        <v>5629212</v>
      </c>
      <c r="AH77" s="47">
        <v>8378384</v>
      </c>
    </row>
    <row r="78" spans="1:34" ht="12.95" customHeight="1">
      <c r="A78" s="132">
        <v>71</v>
      </c>
      <c r="B78" s="132"/>
      <c r="C78" s="135" t="s">
        <v>49</v>
      </c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4" t="s">
        <v>48</v>
      </c>
      <c r="AD78" s="134"/>
      <c r="AE78" s="134"/>
      <c r="AF78" s="134"/>
      <c r="AG78" s="116">
        <f>SUM(AG67:AG77)</f>
        <v>10993712</v>
      </c>
      <c r="AH78" s="116">
        <f>SUM(AH66:AH77)</f>
        <v>15048887</v>
      </c>
    </row>
    <row r="79" spans="1:34" ht="12.95" customHeight="1">
      <c r="A79" s="128">
        <v>72</v>
      </c>
      <c r="B79" s="128"/>
      <c r="C79" s="137" t="s">
        <v>47</v>
      </c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0" t="s">
        <v>46</v>
      </c>
      <c r="AD79" s="130"/>
      <c r="AE79" s="130"/>
      <c r="AF79" s="130"/>
      <c r="AG79" s="47">
        <v>0</v>
      </c>
      <c r="AH79" s="47">
        <v>0</v>
      </c>
    </row>
    <row r="80" spans="1:34" ht="12.95" customHeight="1">
      <c r="A80" s="128">
        <v>73</v>
      </c>
      <c r="B80" s="128"/>
      <c r="C80" s="137" t="s">
        <v>45</v>
      </c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0" t="s">
        <v>44</v>
      </c>
      <c r="AD80" s="130"/>
      <c r="AE80" s="130"/>
      <c r="AF80" s="130"/>
      <c r="AG80" s="47">
        <v>0</v>
      </c>
      <c r="AH80" s="47">
        <v>4000000</v>
      </c>
    </row>
    <row r="81" spans="1:34" ht="12.95" customHeight="1">
      <c r="A81" s="128">
        <v>74</v>
      </c>
      <c r="B81" s="128"/>
      <c r="C81" s="137" t="s">
        <v>43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0" t="s">
        <v>42</v>
      </c>
      <c r="AD81" s="130"/>
      <c r="AE81" s="130"/>
      <c r="AF81" s="130"/>
      <c r="AG81" s="47">
        <v>0</v>
      </c>
      <c r="AH81" s="47">
        <v>0</v>
      </c>
    </row>
    <row r="82" spans="1:34" ht="12.95" customHeight="1">
      <c r="A82" s="128">
        <v>75</v>
      </c>
      <c r="B82" s="128"/>
      <c r="C82" s="137" t="s">
        <v>41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0" t="s">
        <v>40</v>
      </c>
      <c r="AD82" s="130"/>
      <c r="AE82" s="130"/>
      <c r="AF82" s="130"/>
      <c r="AG82" s="47">
        <v>3596100</v>
      </c>
      <c r="AH82" s="47">
        <v>9884452</v>
      </c>
    </row>
    <row r="83" spans="1:34" ht="12.95" customHeight="1">
      <c r="A83" s="128">
        <v>76</v>
      </c>
      <c r="B83" s="128"/>
      <c r="C83" s="136" t="s">
        <v>39</v>
      </c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0" t="s">
        <v>38</v>
      </c>
      <c r="AD83" s="130"/>
      <c r="AE83" s="130"/>
      <c r="AF83" s="130"/>
      <c r="AG83" s="47">
        <v>0</v>
      </c>
      <c r="AH83" s="47">
        <v>0</v>
      </c>
    </row>
    <row r="84" spans="1:34" ht="12.95" customHeight="1">
      <c r="A84" s="128">
        <v>77</v>
      </c>
      <c r="B84" s="128"/>
      <c r="C84" s="136" t="s">
        <v>37</v>
      </c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0" t="s">
        <v>36</v>
      </c>
      <c r="AD84" s="130"/>
      <c r="AE84" s="130"/>
      <c r="AF84" s="130"/>
      <c r="AG84" s="47">
        <v>0</v>
      </c>
      <c r="AH84" s="47">
        <v>0</v>
      </c>
    </row>
    <row r="85" spans="1:34" ht="12.95" customHeight="1">
      <c r="A85" s="128">
        <v>78</v>
      </c>
      <c r="B85" s="128"/>
      <c r="C85" s="136" t="s">
        <v>35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0" t="s">
        <v>34</v>
      </c>
      <c r="AD85" s="130"/>
      <c r="AE85" s="130"/>
      <c r="AF85" s="130"/>
      <c r="AG85" s="47">
        <v>970500</v>
      </c>
      <c r="AH85" s="47">
        <v>1750803</v>
      </c>
    </row>
    <row r="86" spans="1:34" s="5" customFormat="1" ht="12.95" customHeight="1">
      <c r="A86" s="132">
        <v>79</v>
      </c>
      <c r="B86" s="132"/>
      <c r="C86" s="133" t="s">
        <v>33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4" t="s">
        <v>32</v>
      </c>
      <c r="AD86" s="134"/>
      <c r="AE86" s="134"/>
      <c r="AF86" s="134"/>
      <c r="AG86" s="116">
        <f>SUM(AG79:AG85)</f>
        <v>4566600</v>
      </c>
      <c r="AH86" s="116">
        <f>SUM(AH79:AH85)</f>
        <v>15635255</v>
      </c>
    </row>
    <row r="87" spans="1:34" ht="12.95" customHeight="1">
      <c r="A87" s="128">
        <v>80</v>
      </c>
      <c r="B87" s="128"/>
      <c r="C87" s="129" t="s">
        <v>31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30" t="s">
        <v>30</v>
      </c>
      <c r="AD87" s="130"/>
      <c r="AE87" s="130"/>
      <c r="AF87" s="130"/>
      <c r="AG87" s="47">
        <v>663000</v>
      </c>
      <c r="AH87" s="47">
        <v>1895969</v>
      </c>
    </row>
    <row r="88" spans="1:34" ht="12.95" customHeight="1">
      <c r="A88" s="128">
        <v>81</v>
      </c>
      <c r="B88" s="128"/>
      <c r="C88" s="129" t="s">
        <v>29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30" t="s">
        <v>28</v>
      </c>
      <c r="AD88" s="130"/>
      <c r="AE88" s="130"/>
      <c r="AF88" s="130"/>
      <c r="AG88" s="47">
        <v>0</v>
      </c>
      <c r="AH88" s="47">
        <v>0</v>
      </c>
    </row>
    <row r="89" spans="1:34" ht="12.95" customHeight="1">
      <c r="A89" s="128">
        <v>82</v>
      </c>
      <c r="B89" s="128"/>
      <c r="C89" s="129" t="s">
        <v>27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30" t="s">
        <v>26</v>
      </c>
      <c r="AD89" s="130"/>
      <c r="AE89" s="130"/>
      <c r="AF89" s="130"/>
      <c r="AG89" s="47">
        <v>0</v>
      </c>
      <c r="AH89" s="47">
        <v>0</v>
      </c>
    </row>
    <row r="90" spans="1:34" ht="12.95" customHeight="1">
      <c r="A90" s="128">
        <v>83</v>
      </c>
      <c r="B90" s="128"/>
      <c r="C90" s="129" t="s">
        <v>25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30" t="s">
        <v>24</v>
      </c>
      <c r="AD90" s="130"/>
      <c r="AE90" s="130"/>
      <c r="AF90" s="130"/>
      <c r="AG90" s="47">
        <v>179000</v>
      </c>
      <c r="AH90" s="47">
        <v>342294</v>
      </c>
    </row>
    <row r="91" spans="1:34" s="5" customFormat="1" ht="12.95" customHeight="1">
      <c r="A91" s="132">
        <v>84</v>
      </c>
      <c r="B91" s="132"/>
      <c r="C91" s="135" t="s">
        <v>23</v>
      </c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4" t="s">
        <v>22</v>
      </c>
      <c r="AD91" s="134"/>
      <c r="AE91" s="134"/>
      <c r="AF91" s="134"/>
      <c r="AG91" s="116">
        <f>SUM(AG87:AG90)</f>
        <v>842000</v>
      </c>
      <c r="AH91" s="116">
        <f>SUM(AH87:AH90)</f>
        <v>2238263</v>
      </c>
    </row>
    <row r="92" spans="1:34" ht="26.1" customHeight="1">
      <c r="A92" s="128">
        <v>85</v>
      </c>
      <c r="B92" s="128"/>
      <c r="C92" s="129" t="s">
        <v>21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30" t="s">
        <v>20</v>
      </c>
      <c r="AD92" s="130"/>
      <c r="AE92" s="130"/>
      <c r="AF92" s="130"/>
      <c r="AG92" s="47">
        <v>0</v>
      </c>
      <c r="AH92" s="47">
        <v>0</v>
      </c>
    </row>
    <row r="93" spans="1:34" ht="26.1" customHeight="1">
      <c r="A93" s="128">
        <v>86</v>
      </c>
      <c r="B93" s="128"/>
      <c r="C93" s="129" t="s">
        <v>19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30" t="s">
        <v>18</v>
      </c>
      <c r="AD93" s="130"/>
      <c r="AE93" s="130"/>
      <c r="AF93" s="130"/>
      <c r="AG93" s="47">
        <v>0</v>
      </c>
      <c r="AH93" s="47">
        <v>0</v>
      </c>
    </row>
    <row r="94" spans="1:34" ht="26.1" customHeight="1">
      <c r="A94" s="128">
        <v>87</v>
      </c>
      <c r="B94" s="128"/>
      <c r="C94" s="129" t="s">
        <v>17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30" t="s">
        <v>16</v>
      </c>
      <c r="AD94" s="130"/>
      <c r="AE94" s="130"/>
      <c r="AF94" s="130"/>
      <c r="AG94" s="47">
        <v>0</v>
      </c>
      <c r="AH94" s="47">
        <v>0</v>
      </c>
    </row>
    <row r="95" spans="1:34" ht="12.95" customHeight="1">
      <c r="A95" s="128">
        <v>88</v>
      </c>
      <c r="B95" s="128"/>
      <c r="C95" s="129" t="s">
        <v>15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30" t="s">
        <v>14</v>
      </c>
      <c r="AD95" s="130"/>
      <c r="AE95" s="130"/>
      <c r="AF95" s="130"/>
      <c r="AG95" s="47">
        <v>0</v>
      </c>
      <c r="AH95" s="47">
        <v>0</v>
      </c>
    </row>
    <row r="96" spans="1:34" ht="26.1" customHeight="1">
      <c r="A96" s="128">
        <v>89</v>
      </c>
      <c r="B96" s="128"/>
      <c r="C96" s="129" t="s">
        <v>13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30" t="s">
        <v>12</v>
      </c>
      <c r="AD96" s="130"/>
      <c r="AE96" s="130"/>
      <c r="AF96" s="130"/>
      <c r="AG96" s="47">
        <v>0</v>
      </c>
      <c r="AH96" s="47">
        <v>0</v>
      </c>
    </row>
    <row r="97" spans="1:34" ht="26.1" customHeight="1">
      <c r="A97" s="128">
        <v>90</v>
      </c>
      <c r="B97" s="128"/>
      <c r="C97" s="129" t="s">
        <v>11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30" t="s">
        <v>10</v>
      </c>
      <c r="AD97" s="130"/>
      <c r="AE97" s="130"/>
      <c r="AF97" s="130"/>
      <c r="AG97" s="47">
        <v>0</v>
      </c>
      <c r="AH97" s="47">
        <v>0</v>
      </c>
    </row>
    <row r="98" spans="1:34" ht="12.95" customHeight="1">
      <c r="A98" s="128">
        <v>91</v>
      </c>
      <c r="B98" s="128"/>
      <c r="C98" s="129" t="s">
        <v>9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30" t="s">
        <v>8</v>
      </c>
      <c r="AD98" s="130"/>
      <c r="AE98" s="130"/>
      <c r="AF98" s="130"/>
      <c r="AG98" s="47">
        <v>0</v>
      </c>
      <c r="AH98" s="47">
        <v>0</v>
      </c>
    </row>
    <row r="99" spans="1:34" ht="12.95" customHeight="1">
      <c r="A99" s="128">
        <v>92</v>
      </c>
      <c r="B99" s="128"/>
      <c r="C99" s="129" t="s">
        <v>7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30" t="s">
        <v>6</v>
      </c>
      <c r="AD99" s="130"/>
      <c r="AE99" s="130"/>
      <c r="AF99" s="130"/>
      <c r="AG99" s="47">
        <v>0</v>
      </c>
      <c r="AH99" s="47">
        <v>0</v>
      </c>
    </row>
    <row r="100" spans="1:34" ht="12.95" customHeight="1">
      <c r="A100" s="128">
        <v>93</v>
      </c>
      <c r="B100" s="128"/>
      <c r="C100" s="129" t="s">
        <v>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30" t="s">
        <v>4</v>
      </c>
      <c r="AD100" s="130"/>
      <c r="AE100" s="130"/>
      <c r="AF100" s="130"/>
      <c r="AG100" s="47">
        <v>0</v>
      </c>
      <c r="AH100" s="47">
        <v>0</v>
      </c>
    </row>
    <row r="101" spans="1:34" ht="12.95" customHeight="1">
      <c r="A101" s="132">
        <v>94</v>
      </c>
      <c r="B101" s="132"/>
      <c r="C101" s="135" t="s">
        <v>3</v>
      </c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4" t="s">
        <v>2</v>
      </c>
      <c r="AD101" s="134"/>
      <c r="AE101" s="134"/>
      <c r="AF101" s="134"/>
      <c r="AG101" s="67">
        <f>SUM(AG92:AG100)</f>
        <v>0</v>
      </c>
      <c r="AH101" s="47">
        <v>0</v>
      </c>
    </row>
    <row r="102" spans="1:34" s="5" customFormat="1" ht="12.95" customHeight="1">
      <c r="A102" s="132">
        <v>95</v>
      </c>
      <c r="B102" s="132"/>
      <c r="C102" s="133" t="s">
        <v>1</v>
      </c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4" t="s">
        <v>0</v>
      </c>
      <c r="AD102" s="134"/>
      <c r="AE102" s="134"/>
      <c r="AF102" s="134"/>
      <c r="AG102" s="116">
        <f>SUM(AG26,AG27,AG52,AG61,AG78,AG86,AG91,AG101)</f>
        <v>62210717</v>
      </c>
      <c r="AH102" s="116">
        <f>SUM(AH26,AH27,AH52,AH61,AH78,AH86,AH91,AH101)</f>
        <v>88479823</v>
      </c>
    </row>
    <row r="103" spans="1:34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4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4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4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4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4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4">
      <c r="AC109" s="4"/>
      <c r="AD109" s="4"/>
      <c r="AE109" s="4"/>
      <c r="AF109" s="4"/>
    </row>
    <row r="110" spans="1:34">
      <c r="AC110" s="4"/>
      <c r="AD110" s="4"/>
      <c r="AE110" s="4"/>
      <c r="AF110" s="4"/>
    </row>
  </sheetData>
  <mergeCells count="296">
    <mergeCell ref="A1:AH1"/>
    <mergeCell ref="A5:AH5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rowBreaks count="1" manualBreakCount="1">
    <brk id="61" max="33" man="1"/>
  </rowBreaks>
  <ignoredErrors>
    <ignoredError sqref="A8:B10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W30"/>
  <sheetViews>
    <sheetView tabSelected="1" view="pageBreakPreview" zoomScale="120" zoomScaleNormal="100" zoomScaleSheetLayoutView="120" workbookViewId="0">
      <selection sqref="A1:S1"/>
    </sheetView>
  </sheetViews>
  <sheetFormatPr defaultRowHeight="12.75"/>
  <cols>
    <col min="1" max="1" width="5.140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4.7109375" style="17" customWidth="1"/>
    <col min="11" max="11" width="5.7109375" style="17" customWidth="1"/>
    <col min="12" max="12" width="4.7109375" style="17" hidden="1" customWidth="1"/>
    <col min="13" max="13" width="4.5703125" style="17" hidden="1" customWidth="1"/>
    <col min="14" max="14" width="4.7109375" style="17" customWidth="1"/>
    <col min="15" max="15" width="3.42578125" style="17" customWidth="1"/>
    <col min="16" max="19" width="10.85546875" style="17" bestFit="1" customWidth="1"/>
    <col min="20" max="21" width="9.140625" style="17" hidden="1" customWidth="1"/>
    <col min="22" max="245" width="9.140625" style="17"/>
    <col min="246" max="246" width="4.7109375" style="17" customWidth="1"/>
    <col min="247" max="247" width="4.85546875" style="17" customWidth="1"/>
    <col min="248" max="252" width="4.7109375" style="17" customWidth="1"/>
    <col min="253" max="253" width="5.28515625" style="17" customWidth="1"/>
    <col min="254" max="256" width="4.7109375" style="17" customWidth="1"/>
    <col min="257" max="257" width="4.5703125" style="17" customWidth="1"/>
    <col min="258" max="264" width="4.7109375" style="17" customWidth="1"/>
    <col min="265" max="265" width="4.5703125" style="17" customWidth="1"/>
    <col min="266" max="269" width="4.7109375" style="17" customWidth="1"/>
    <col min="270" max="270" width="4.85546875" style="17" customWidth="1"/>
    <col min="271" max="271" width="6.140625" style="17" customWidth="1"/>
    <col min="272" max="501" width="9.140625" style="17"/>
    <col min="502" max="502" width="4.7109375" style="17" customWidth="1"/>
    <col min="503" max="503" width="4.85546875" style="17" customWidth="1"/>
    <col min="504" max="508" width="4.7109375" style="17" customWidth="1"/>
    <col min="509" max="509" width="5.28515625" style="17" customWidth="1"/>
    <col min="510" max="512" width="4.7109375" style="17" customWidth="1"/>
    <col min="513" max="513" width="4.5703125" style="17" customWidth="1"/>
    <col min="514" max="520" width="4.7109375" style="17" customWidth="1"/>
    <col min="521" max="521" width="4.5703125" style="17" customWidth="1"/>
    <col min="522" max="525" width="4.7109375" style="17" customWidth="1"/>
    <col min="526" max="526" width="4.85546875" style="17" customWidth="1"/>
    <col min="527" max="527" width="6.140625" style="17" customWidth="1"/>
    <col min="528" max="757" width="9.140625" style="17"/>
    <col min="758" max="758" width="4.7109375" style="17" customWidth="1"/>
    <col min="759" max="759" width="4.85546875" style="17" customWidth="1"/>
    <col min="760" max="764" width="4.7109375" style="17" customWidth="1"/>
    <col min="765" max="765" width="5.28515625" style="17" customWidth="1"/>
    <col min="766" max="768" width="4.7109375" style="17" customWidth="1"/>
    <col min="769" max="769" width="4.5703125" style="17" customWidth="1"/>
    <col min="770" max="776" width="4.7109375" style="17" customWidth="1"/>
    <col min="777" max="777" width="4.5703125" style="17" customWidth="1"/>
    <col min="778" max="781" width="4.7109375" style="17" customWidth="1"/>
    <col min="782" max="782" width="4.85546875" style="17" customWidth="1"/>
    <col min="783" max="783" width="6.140625" style="17" customWidth="1"/>
    <col min="784" max="1013" width="9.140625" style="17"/>
    <col min="1014" max="1014" width="4.7109375" style="17" customWidth="1"/>
    <col min="1015" max="1015" width="4.85546875" style="17" customWidth="1"/>
    <col min="1016" max="1020" width="4.7109375" style="17" customWidth="1"/>
    <col min="1021" max="1021" width="5.28515625" style="17" customWidth="1"/>
    <col min="1022" max="1024" width="4.7109375" style="17" customWidth="1"/>
    <col min="1025" max="1025" width="4.5703125" style="17" customWidth="1"/>
    <col min="1026" max="1032" width="4.7109375" style="17" customWidth="1"/>
    <col min="1033" max="1033" width="4.5703125" style="17" customWidth="1"/>
    <col min="1034" max="1037" width="4.7109375" style="17" customWidth="1"/>
    <col min="1038" max="1038" width="4.85546875" style="17" customWidth="1"/>
    <col min="1039" max="1039" width="6.140625" style="17" customWidth="1"/>
    <col min="1040" max="1269" width="9.140625" style="17"/>
    <col min="1270" max="1270" width="4.7109375" style="17" customWidth="1"/>
    <col min="1271" max="1271" width="4.85546875" style="17" customWidth="1"/>
    <col min="1272" max="1276" width="4.7109375" style="17" customWidth="1"/>
    <col min="1277" max="1277" width="5.28515625" style="17" customWidth="1"/>
    <col min="1278" max="1280" width="4.7109375" style="17" customWidth="1"/>
    <col min="1281" max="1281" width="4.5703125" style="17" customWidth="1"/>
    <col min="1282" max="1288" width="4.7109375" style="17" customWidth="1"/>
    <col min="1289" max="1289" width="4.5703125" style="17" customWidth="1"/>
    <col min="1290" max="1293" width="4.7109375" style="17" customWidth="1"/>
    <col min="1294" max="1294" width="4.85546875" style="17" customWidth="1"/>
    <col min="1295" max="1295" width="6.140625" style="17" customWidth="1"/>
    <col min="1296" max="1525" width="9.140625" style="17"/>
    <col min="1526" max="1526" width="4.7109375" style="17" customWidth="1"/>
    <col min="1527" max="1527" width="4.85546875" style="17" customWidth="1"/>
    <col min="1528" max="1532" width="4.7109375" style="17" customWidth="1"/>
    <col min="1533" max="1533" width="5.28515625" style="17" customWidth="1"/>
    <col min="1534" max="1536" width="4.7109375" style="17" customWidth="1"/>
    <col min="1537" max="1537" width="4.5703125" style="17" customWidth="1"/>
    <col min="1538" max="1544" width="4.7109375" style="17" customWidth="1"/>
    <col min="1545" max="1545" width="4.5703125" style="17" customWidth="1"/>
    <col min="1546" max="1549" width="4.7109375" style="17" customWidth="1"/>
    <col min="1550" max="1550" width="4.85546875" style="17" customWidth="1"/>
    <col min="1551" max="1551" width="6.140625" style="17" customWidth="1"/>
    <col min="1552" max="1781" width="9.140625" style="17"/>
    <col min="1782" max="1782" width="4.7109375" style="17" customWidth="1"/>
    <col min="1783" max="1783" width="4.85546875" style="17" customWidth="1"/>
    <col min="1784" max="1788" width="4.7109375" style="17" customWidth="1"/>
    <col min="1789" max="1789" width="5.28515625" style="17" customWidth="1"/>
    <col min="1790" max="1792" width="4.7109375" style="17" customWidth="1"/>
    <col min="1793" max="1793" width="4.5703125" style="17" customWidth="1"/>
    <col min="1794" max="1800" width="4.7109375" style="17" customWidth="1"/>
    <col min="1801" max="1801" width="4.5703125" style="17" customWidth="1"/>
    <col min="1802" max="1805" width="4.7109375" style="17" customWidth="1"/>
    <col min="1806" max="1806" width="4.85546875" style="17" customWidth="1"/>
    <col min="1807" max="1807" width="6.140625" style="17" customWidth="1"/>
    <col min="1808" max="2037" width="9.140625" style="17"/>
    <col min="2038" max="2038" width="4.7109375" style="17" customWidth="1"/>
    <col min="2039" max="2039" width="4.85546875" style="17" customWidth="1"/>
    <col min="2040" max="2044" width="4.7109375" style="17" customWidth="1"/>
    <col min="2045" max="2045" width="5.28515625" style="17" customWidth="1"/>
    <col min="2046" max="2048" width="4.7109375" style="17" customWidth="1"/>
    <col min="2049" max="2049" width="4.5703125" style="17" customWidth="1"/>
    <col min="2050" max="2056" width="4.7109375" style="17" customWidth="1"/>
    <col min="2057" max="2057" width="4.5703125" style="17" customWidth="1"/>
    <col min="2058" max="2061" width="4.7109375" style="17" customWidth="1"/>
    <col min="2062" max="2062" width="4.85546875" style="17" customWidth="1"/>
    <col min="2063" max="2063" width="6.140625" style="17" customWidth="1"/>
    <col min="2064" max="2293" width="9.140625" style="17"/>
    <col min="2294" max="2294" width="4.7109375" style="17" customWidth="1"/>
    <col min="2295" max="2295" width="4.85546875" style="17" customWidth="1"/>
    <col min="2296" max="2300" width="4.7109375" style="17" customWidth="1"/>
    <col min="2301" max="2301" width="5.28515625" style="17" customWidth="1"/>
    <col min="2302" max="2304" width="4.7109375" style="17" customWidth="1"/>
    <col min="2305" max="2305" width="4.5703125" style="17" customWidth="1"/>
    <col min="2306" max="2312" width="4.7109375" style="17" customWidth="1"/>
    <col min="2313" max="2313" width="4.5703125" style="17" customWidth="1"/>
    <col min="2314" max="2317" width="4.7109375" style="17" customWidth="1"/>
    <col min="2318" max="2318" width="4.85546875" style="17" customWidth="1"/>
    <col min="2319" max="2319" width="6.140625" style="17" customWidth="1"/>
    <col min="2320" max="2549" width="9.140625" style="17"/>
    <col min="2550" max="2550" width="4.7109375" style="17" customWidth="1"/>
    <col min="2551" max="2551" width="4.85546875" style="17" customWidth="1"/>
    <col min="2552" max="2556" width="4.7109375" style="17" customWidth="1"/>
    <col min="2557" max="2557" width="5.28515625" style="17" customWidth="1"/>
    <col min="2558" max="2560" width="4.7109375" style="17" customWidth="1"/>
    <col min="2561" max="2561" width="4.5703125" style="17" customWidth="1"/>
    <col min="2562" max="2568" width="4.7109375" style="17" customWidth="1"/>
    <col min="2569" max="2569" width="4.5703125" style="17" customWidth="1"/>
    <col min="2570" max="2573" width="4.7109375" style="17" customWidth="1"/>
    <col min="2574" max="2574" width="4.85546875" style="17" customWidth="1"/>
    <col min="2575" max="2575" width="6.140625" style="17" customWidth="1"/>
    <col min="2576" max="2805" width="9.140625" style="17"/>
    <col min="2806" max="2806" width="4.7109375" style="17" customWidth="1"/>
    <col min="2807" max="2807" width="4.85546875" style="17" customWidth="1"/>
    <col min="2808" max="2812" width="4.7109375" style="17" customWidth="1"/>
    <col min="2813" max="2813" width="5.28515625" style="17" customWidth="1"/>
    <col min="2814" max="2816" width="4.7109375" style="17" customWidth="1"/>
    <col min="2817" max="2817" width="4.5703125" style="17" customWidth="1"/>
    <col min="2818" max="2824" width="4.7109375" style="17" customWidth="1"/>
    <col min="2825" max="2825" width="4.5703125" style="17" customWidth="1"/>
    <col min="2826" max="2829" width="4.7109375" style="17" customWidth="1"/>
    <col min="2830" max="2830" width="4.85546875" style="17" customWidth="1"/>
    <col min="2831" max="2831" width="6.140625" style="17" customWidth="1"/>
    <col min="2832" max="3061" width="9.140625" style="17"/>
    <col min="3062" max="3062" width="4.7109375" style="17" customWidth="1"/>
    <col min="3063" max="3063" width="4.85546875" style="17" customWidth="1"/>
    <col min="3064" max="3068" width="4.7109375" style="17" customWidth="1"/>
    <col min="3069" max="3069" width="5.28515625" style="17" customWidth="1"/>
    <col min="3070" max="3072" width="4.7109375" style="17" customWidth="1"/>
    <col min="3073" max="3073" width="4.5703125" style="17" customWidth="1"/>
    <col min="3074" max="3080" width="4.7109375" style="17" customWidth="1"/>
    <col min="3081" max="3081" width="4.5703125" style="17" customWidth="1"/>
    <col min="3082" max="3085" width="4.7109375" style="17" customWidth="1"/>
    <col min="3086" max="3086" width="4.85546875" style="17" customWidth="1"/>
    <col min="3087" max="3087" width="6.140625" style="17" customWidth="1"/>
    <col min="3088" max="3317" width="9.140625" style="17"/>
    <col min="3318" max="3318" width="4.7109375" style="17" customWidth="1"/>
    <col min="3319" max="3319" width="4.85546875" style="17" customWidth="1"/>
    <col min="3320" max="3324" width="4.7109375" style="17" customWidth="1"/>
    <col min="3325" max="3325" width="5.28515625" style="17" customWidth="1"/>
    <col min="3326" max="3328" width="4.7109375" style="17" customWidth="1"/>
    <col min="3329" max="3329" width="4.5703125" style="17" customWidth="1"/>
    <col min="3330" max="3336" width="4.7109375" style="17" customWidth="1"/>
    <col min="3337" max="3337" width="4.5703125" style="17" customWidth="1"/>
    <col min="3338" max="3341" width="4.7109375" style="17" customWidth="1"/>
    <col min="3342" max="3342" width="4.85546875" style="17" customWidth="1"/>
    <col min="3343" max="3343" width="6.140625" style="17" customWidth="1"/>
    <col min="3344" max="3573" width="9.140625" style="17"/>
    <col min="3574" max="3574" width="4.7109375" style="17" customWidth="1"/>
    <col min="3575" max="3575" width="4.85546875" style="17" customWidth="1"/>
    <col min="3576" max="3580" width="4.7109375" style="17" customWidth="1"/>
    <col min="3581" max="3581" width="5.28515625" style="17" customWidth="1"/>
    <col min="3582" max="3584" width="4.7109375" style="17" customWidth="1"/>
    <col min="3585" max="3585" width="4.5703125" style="17" customWidth="1"/>
    <col min="3586" max="3592" width="4.7109375" style="17" customWidth="1"/>
    <col min="3593" max="3593" width="4.5703125" style="17" customWidth="1"/>
    <col min="3594" max="3597" width="4.7109375" style="17" customWidth="1"/>
    <col min="3598" max="3598" width="4.85546875" style="17" customWidth="1"/>
    <col min="3599" max="3599" width="6.140625" style="17" customWidth="1"/>
    <col min="3600" max="3829" width="9.140625" style="17"/>
    <col min="3830" max="3830" width="4.7109375" style="17" customWidth="1"/>
    <col min="3831" max="3831" width="4.85546875" style="17" customWidth="1"/>
    <col min="3832" max="3836" width="4.7109375" style="17" customWidth="1"/>
    <col min="3837" max="3837" width="5.28515625" style="17" customWidth="1"/>
    <col min="3838" max="3840" width="4.7109375" style="17" customWidth="1"/>
    <col min="3841" max="3841" width="4.5703125" style="17" customWidth="1"/>
    <col min="3842" max="3848" width="4.7109375" style="17" customWidth="1"/>
    <col min="3849" max="3849" width="4.5703125" style="17" customWidth="1"/>
    <col min="3850" max="3853" width="4.7109375" style="17" customWidth="1"/>
    <col min="3854" max="3854" width="4.85546875" style="17" customWidth="1"/>
    <col min="3855" max="3855" width="6.140625" style="17" customWidth="1"/>
    <col min="3856" max="4085" width="9.140625" style="17"/>
    <col min="4086" max="4086" width="4.7109375" style="17" customWidth="1"/>
    <col min="4087" max="4087" width="4.85546875" style="17" customWidth="1"/>
    <col min="4088" max="4092" width="4.7109375" style="17" customWidth="1"/>
    <col min="4093" max="4093" width="5.28515625" style="17" customWidth="1"/>
    <col min="4094" max="4096" width="4.7109375" style="17" customWidth="1"/>
    <col min="4097" max="4097" width="4.5703125" style="17" customWidth="1"/>
    <col min="4098" max="4104" width="4.7109375" style="17" customWidth="1"/>
    <col min="4105" max="4105" width="4.5703125" style="17" customWidth="1"/>
    <col min="4106" max="4109" width="4.7109375" style="17" customWidth="1"/>
    <col min="4110" max="4110" width="4.85546875" style="17" customWidth="1"/>
    <col min="4111" max="4111" width="6.140625" style="17" customWidth="1"/>
    <col min="4112" max="4341" width="9.140625" style="17"/>
    <col min="4342" max="4342" width="4.7109375" style="17" customWidth="1"/>
    <col min="4343" max="4343" width="4.85546875" style="17" customWidth="1"/>
    <col min="4344" max="4348" width="4.7109375" style="17" customWidth="1"/>
    <col min="4349" max="4349" width="5.28515625" style="17" customWidth="1"/>
    <col min="4350" max="4352" width="4.7109375" style="17" customWidth="1"/>
    <col min="4353" max="4353" width="4.5703125" style="17" customWidth="1"/>
    <col min="4354" max="4360" width="4.7109375" style="17" customWidth="1"/>
    <col min="4361" max="4361" width="4.5703125" style="17" customWidth="1"/>
    <col min="4362" max="4365" width="4.7109375" style="17" customWidth="1"/>
    <col min="4366" max="4366" width="4.85546875" style="17" customWidth="1"/>
    <col min="4367" max="4367" width="6.140625" style="17" customWidth="1"/>
    <col min="4368" max="4597" width="9.140625" style="17"/>
    <col min="4598" max="4598" width="4.7109375" style="17" customWidth="1"/>
    <col min="4599" max="4599" width="4.85546875" style="17" customWidth="1"/>
    <col min="4600" max="4604" width="4.7109375" style="17" customWidth="1"/>
    <col min="4605" max="4605" width="5.28515625" style="17" customWidth="1"/>
    <col min="4606" max="4608" width="4.7109375" style="17" customWidth="1"/>
    <col min="4609" max="4609" width="4.5703125" style="17" customWidth="1"/>
    <col min="4610" max="4616" width="4.7109375" style="17" customWidth="1"/>
    <col min="4617" max="4617" width="4.5703125" style="17" customWidth="1"/>
    <col min="4618" max="4621" width="4.7109375" style="17" customWidth="1"/>
    <col min="4622" max="4622" width="4.85546875" style="17" customWidth="1"/>
    <col min="4623" max="4623" width="6.140625" style="17" customWidth="1"/>
    <col min="4624" max="4853" width="9.140625" style="17"/>
    <col min="4854" max="4854" width="4.7109375" style="17" customWidth="1"/>
    <col min="4855" max="4855" width="4.85546875" style="17" customWidth="1"/>
    <col min="4856" max="4860" width="4.7109375" style="17" customWidth="1"/>
    <col min="4861" max="4861" width="5.28515625" style="17" customWidth="1"/>
    <col min="4862" max="4864" width="4.7109375" style="17" customWidth="1"/>
    <col min="4865" max="4865" width="4.5703125" style="17" customWidth="1"/>
    <col min="4866" max="4872" width="4.7109375" style="17" customWidth="1"/>
    <col min="4873" max="4873" width="4.5703125" style="17" customWidth="1"/>
    <col min="4874" max="4877" width="4.7109375" style="17" customWidth="1"/>
    <col min="4878" max="4878" width="4.85546875" style="17" customWidth="1"/>
    <col min="4879" max="4879" width="6.140625" style="17" customWidth="1"/>
    <col min="4880" max="5109" width="9.140625" style="17"/>
    <col min="5110" max="5110" width="4.7109375" style="17" customWidth="1"/>
    <col min="5111" max="5111" width="4.85546875" style="17" customWidth="1"/>
    <col min="5112" max="5116" width="4.7109375" style="17" customWidth="1"/>
    <col min="5117" max="5117" width="5.28515625" style="17" customWidth="1"/>
    <col min="5118" max="5120" width="4.7109375" style="17" customWidth="1"/>
    <col min="5121" max="5121" width="4.5703125" style="17" customWidth="1"/>
    <col min="5122" max="5128" width="4.7109375" style="17" customWidth="1"/>
    <col min="5129" max="5129" width="4.5703125" style="17" customWidth="1"/>
    <col min="5130" max="5133" width="4.7109375" style="17" customWidth="1"/>
    <col min="5134" max="5134" width="4.85546875" style="17" customWidth="1"/>
    <col min="5135" max="5135" width="6.140625" style="17" customWidth="1"/>
    <col min="5136" max="5365" width="9.140625" style="17"/>
    <col min="5366" max="5366" width="4.7109375" style="17" customWidth="1"/>
    <col min="5367" max="5367" width="4.85546875" style="17" customWidth="1"/>
    <col min="5368" max="5372" width="4.7109375" style="17" customWidth="1"/>
    <col min="5373" max="5373" width="5.28515625" style="17" customWidth="1"/>
    <col min="5374" max="5376" width="4.7109375" style="17" customWidth="1"/>
    <col min="5377" max="5377" width="4.5703125" style="17" customWidth="1"/>
    <col min="5378" max="5384" width="4.7109375" style="17" customWidth="1"/>
    <col min="5385" max="5385" width="4.5703125" style="17" customWidth="1"/>
    <col min="5386" max="5389" width="4.7109375" style="17" customWidth="1"/>
    <col min="5390" max="5390" width="4.85546875" style="17" customWidth="1"/>
    <col min="5391" max="5391" width="6.140625" style="17" customWidth="1"/>
    <col min="5392" max="5621" width="9.140625" style="17"/>
    <col min="5622" max="5622" width="4.7109375" style="17" customWidth="1"/>
    <col min="5623" max="5623" width="4.85546875" style="17" customWidth="1"/>
    <col min="5624" max="5628" width="4.7109375" style="17" customWidth="1"/>
    <col min="5629" max="5629" width="5.28515625" style="17" customWidth="1"/>
    <col min="5630" max="5632" width="4.7109375" style="17" customWidth="1"/>
    <col min="5633" max="5633" width="4.5703125" style="17" customWidth="1"/>
    <col min="5634" max="5640" width="4.7109375" style="17" customWidth="1"/>
    <col min="5641" max="5641" width="4.5703125" style="17" customWidth="1"/>
    <col min="5642" max="5645" width="4.7109375" style="17" customWidth="1"/>
    <col min="5646" max="5646" width="4.85546875" style="17" customWidth="1"/>
    <col min="5647" max="5647" width="6.140625" style="17" customWidth="1"/>
    <col min="5648" max="5877" width="9.140625" style="17"/>
    <col min="5878" max="5878" width="4.7109375" style="17" customWidth="1"/>
    <col min="5879" max="5879" width="4.85546875" style="17" customWidth="1"/>
    <col min="5880" max="5884" width="4.7109375" style="17" customWidth="1"/>
    <col min="5885" max="5885" width="5.28515625" style="17" customWidth="1"/>
    <col min="5886" max="5888" width="4.7109375" style="17" customWidth="1"/>
    <col min="5889" max="5889" width="4.5703125" style="17" customWidth="1"/>
    <col min="5890" max="5896" width="4.7109375" style="17" customWidth="1"/>
    <col min="5897" max="5897" width="4.5703125" style="17" customWidth="1"/>
    <col min="5898" max="5901" width="4.7109375" style="17" customWidth="1"/>
    <col min="5902" max="5902" width="4.85546875" style="17" customWidth="1"/>
    <col min="5903" max="5903" width="6.140625" style="17" customWidth="1"/>
    <col min="5904" max="6133" width="9.140625" style="17"/>
    <col min="6134" max="6134" width="4.7109375" style="17" customWidth="1"/>
    <col min="6135" max="6135" width="4.85546875" style="17" customWidth="1"/>
    <col min="6136" max="6140" width="4.7109375" style="17" customWidth="1"/>
    <col min="6141" max="6141" width="5.28515625" style="17" customWidth="1"/>
    <col min="6142" max="6144" width="4.7109375" style="17" customWidth="1"/>
    <col min="6145" max="6145" width="4.5703125" style="17" customWidth="1"/>
    <col min="6146" max="6152" width="4.7109375" style="17" customWidth="1"/>
    <col min="6153" max="6153" width="4.5703125" style="17" customWidth="1"/>
    <col min="6154" max="6157" width="4.7109375" style="17" customWidth="1"/>
    <col min="6158" max="6158" width="4.85546875" style="17" customWidth="1"/>
    <col min="6159" max="6159" width="6.140625" style="17" customWidth="1"/>
    <col min="6160" max="6389" width="9.140625" style="17"/>
    <col min="6390" max="6390" width="4.7109375" style="17" customWidth="1"/>
    <col min="6391" max="6391" width="4.85546875" style="17" customWidth="1"/>
    <col min="6392" max="6396" width="4.7109375" style="17" customWidth="1"/>
    <col min="6397" max="6397" width="5.28515625" style="17" customWidth="1"/>
    <col min="6398" max="6400" width="4.7109375" style="17" customWidth="1"/>
    <col min="6401" max="6401" width="4.5703125" style="17" customWidth="1"/>
    <col min="6402" max="6408" width="4.7109375" style="17" customWidth="1"/>
    <col min="6409" max="6409" width="4.5703125" style="17" customWidth="1"/>
    <col min="6410" max="6413" width="4.7109375" style="17" customWidth="1"/>
    <col min="6414" max="6414" width="4.85546875" style="17" customWidth="1"/>
    <col min="6415" max="6415" width="6.140625" style="17" customWidth="1"/>
    <col min="6416" max="6645" width="9.140625" style="17"/>
    <col min="6646" max="6646" width="4.7109375" style="17" customWidth="1"/>
    <col min="6647" max="6647" width="4.85546875" style="17" customWidth="1"/>
    <col min="6648" max="6652" width="4.7109375" style="17" customWidth="1"/>
    <col min="6653" max="6653" width="5.28515625" style="17" customWidth="1"/>
    <col min="6654" max="6656" width="4.7109375" style="17" customWidth="1"/>
    <col min="6657" max="6657" width="4.5703125" style="17" customWidth="1"/>
    <col min="6658" max="6664" width="4.7109375" style="17" customWidth="1"/>
    <col min="6665" max="6665" width="4.5703125" style="17" customWidth="1"/>
    <col min="6666" max="6669" width="4.7109375" style="17" customWidth="1"/>
    <col min="6670" max="6670" width="4.85546875" style="17" customWidth="1"/>
    <col min="6671" max="6671" width="6.140625" style="17" customWidth="1"/>
    <col min="6672" max="6901" width="9.140625" style="17"/>
    <col min="6902" max="6902" width="4.7109375" style="17" customWidth="1"/>
    <col min="6903" max="6903" width="4.85546875" style="17" customWidth="1"/>
    <col min="6904" max="6908" width="4.7109375" style="17" customWidth="1"/>
    <col min="6909" max="6909" width="5.28515625" style="17" customWidth="1"/>
    <col min="6910" max="6912" width="4.7109375" style="17" customWidth="1"/>
    <col min="6913" max="6913" width="4.5703125" style="17" customWidth="1"/>
    <col min="6914" max="6920" width="4.7109375" style="17" customWidth="1"/>
    <col min="6921" max="6921" width="4.5703125" style="17" customWidth="1"/>
    <col min="6922" max="6925" width="4.7109375" style="17" customWidth="1"/>
    <col min="6926" max="6926" width="4.85546875" style="17" customWidth="1"/>
    <col min="6927" max="6927" width="6.140625" style="17" customWidth="1"/>
    <col min="6928" max="7157" width="9.140625" style="17"/>
    <col min="7158" max="7158" width="4.7109375" style="17" customWidth="1"/>
    <col min="7159" max="7159" width="4.85546875" style="17" customWidth="1"/>
    <col min="7160" max="7164" width="4.7109375" style="17" customWidth="1"/>
    <col min="7165" max="7165" width="5.28515625" style="17" customWidth="1"/>
    <col min="7166" max="7168" width="4.7109375" style="17" customWidth="1"/>
    <col min="7169" max="7169" width="4.5703125" style="17" customWidth="1"/>
    <col min="7170" max="7176" width="4.7109375" style="17" customWidth="1"/>
    <col min="7177" max="7177" width="4.5703125" style="17" customWidth="1"/>
    <col min="7178" max="7181" width="4.7109375" style="17" customWidth="1"/>
    <col min="7182" max="7182" width="4.85546875" style="17" customWidth="1"/>
    <col min="7183" max="7183" width="6.140625" style="17" customWidth="1"/>
    <col min="7184" max="7413" width="9.140625" style="17"/>
    <col min="7414" max="7414" width="4.7109375" style="17" customWidth="1"/>
    <col min="7415" max="7415" width="4.85546875" style="17" customWidth="1"/>
    <col min="7416" max="7420" width="4.7109375" style="17" customWidth="1"/>
    <col min="7421" max="7421" width="5.28515625" style="17" customWidth="1"/>
    <col min="7422" max="7424" width="4.7109375" style="17" customWidth="1"/>
    <col min="7425" max="7425" width="4.5703125" style="17" customWidth="1"/>
    <col min="7426" max="7432" width="4.7109375" style="17" customWidth="1"/>
    <col min="7433" max="7433" width="4.5703125" style="17" customWidth="1"/>
    <col min="7434" max="7437" width="4.7109375" style="17" customWidth="1"/>
    <col min="7438" max="7438" width="4.85546875" style="17" customWidth="1"/>
    <col min="7439" max="7439" width="6.140625" style="17" customWidth="1"/>
    <col min="7440" max="7669" width="9.140625" style="17"/>
    <col min="7670" max="7670" width="4.7109375" style="17" customWidth="1"/>
    <col min="7671" max="7671" width="4.85546875" style="17" customWidth="1"/>
    <col min="7672" max="7676" width="4.7109375" style="17" customWidth="1"/>
    <col min="7677" max="7677" width="5.28515625" style="17" customWidth="1"/>
    <col min="7678" max="7680" width="4.7109375" style="17" customWidth="1"/>
    <col min="7681" max="7681" width="4.5703125" style="17" customWidth="1"/>
    <col min="7682" max="7688" width="4.7109375" style="17" customWidth="1"/>
    <col min="7689" max="7689" width="4.5703125" style="17" customWidth="1"/>
    <col min="7690" max="7693" width="4.7109375" style="17" customWidth="1"/>
    <col min="7694" max="7694" width="4.85546875" style="17" customWidth="1"/>
    <col min="7695" max="7695" width="6.140625" style="17" customWidth="1"/>
    <col min="7696" max="7925" width="9.140625" style="17"/>
    <col min="7926" max="7926" width="4.7109375" style="17" customWidth="1"/>
    <col min="7927" max="7927" width="4.85546875" style="17" customWidth="1"/>
    <col min="7928" max="7932" width="4.7109375" style="17" customWidth="1"/>
    <col min="7933" max="7933" width="5.28515625" style="17" customWidth="1"/>
    <col min="7934" max="7936" width="4.7109375" style="17" customWidth="1"/>
    <col min="7937" max="7937" width="4.5703125" style="17" customWidth="1"/>
    <col min="7938" max="7944" width="4.7109375" style="17" customWidth="1"/>
    <col min="7945" max="7945" width="4.5703125" style="17" customWidth="1"/>
    <col min="7946" max="7949" width="4.7109375" style="17" customWidth="1"/>
    <col min="7950" max="7950" width="4.85546875" style="17" customWidth="1"/>
    <col min="7951" max="7951" width="6.140625" style="17" customWidth="1"/>
    <col min="7952" max="8181" width="9.140625" style="17"/>
    <col min="8182" max="8182" width="4.7109375" style="17" customWidth="1"/>
    <col min="8183" max="8183" width="4.85546875" style="17" customWidth="1"/>
    <col min="8184" max="8188" width="4.7109375" style="17" customWidth="1"/>
    <col min="8189" max="8189" width="5.28515625" style="17" customWidth="1"/>
    <col min="8190" max="8192" width="4.7109375" style="17" customWidth="1"/>
    <col min="8193" max="8193" width="4.5703125" style="17" customWidth="1"/>
    <col min="8194" max="8200" width="4.7109375" style="17" customWidth="1"/>
    <col min="8201" max="8201" width="4.5703125" style="17" customWidth="1"/>
    <col min="8202" max="8205" width="4.7109375" style="17" customWidth="1"/>
    <col min="8206" max="8206" width="4.85546875" style="17" customWidth="1"/>
    <col min="8207" max="8207" width="6.140625" style="17" customWidth="1"/>
    <col min="8208" max="8437" width="9.140625" style="17"/>
    <col min="8438" max="8438" width="4.7109375" style="17" customWidth="1"/>
    <col min="8439" max="8439" width="4.85546875" style="17" customWidth="1"/>
    <col min="8440" max="8444" width="4.7109375" style="17" customWidth="1"/>
    <col min="8445" max="8445" width="5.28515625" style="17" customWidth="1"/>
    <col min="8446" max="8448" width="4.7109375" style="17" customWidth="1"/>
    <col min="8449" max="8449" width="4.5703125" style="17" customWidth="1"/>
    <col min="8450" max="8456" width="4.7109375" style="17" customWidth="1"/>
    <col min="8457" max="8457" width="4.5703125" style="17" customWidth="1"/>
    <col min="8458" max="8461" width="4.7109375" style="17" customWidth="1"/>
    <col min="8462" max="8462" width="4.85546875" style="17" customWidth="1"/>
    <col min="8463" max="8463" width="6.140625" style="17" customWidth="1"/>
    <col min="8464" max="8693" width="9.140625" style="17"/>
    <col min="8694" max="8694" width="4.7109375" style="17" customWidth="1"/>
    <col min="8695" max="8695" width="4.85546875" style="17" customWidth="1"/>
    <col min="8696" max="8700" width="4.7109375" style="17" customWidth="1"/>
    <col min="8701" max="8701" width="5.28515625" style="17" customWidth="1"/>
    <col min="8702" max="8704" width="4.7109375" style="17" customWidth="1"/>
    <col min="8705" max="8705" width="4.5703125" style="17" customWidth="1"/>
    <col min="8706" max="8712" width="4.7109375" style="17" customWidth="1"/>
    <col min="8713" max="8713" width="4.5703125" style="17" customWidth="1"/>
    <col min="8714" max="8717" width="4.7109375" style="17" customWidth="1"/>
    <col min="8718" max="8718" width="4.85546875" style="17" customWidth="1"/>
    <col min="8719" max="8719" width="6.140625" style="17" customWidth="1"/>
    <col min="8720" max="8949" width="9.140625" style="17"/>
    <col min="8950" max="8950" width="4.7109375" style="17" customWidth="1"/>
    <col min="8951" max="8951" width="4.85546875" style="17" customWidth="1"/>
    <col min="8952" max="8956" width="4.7109375" style="17" customWidth="1"/>
    <col min="8957" max="8957" width="5.28515625" style="17" customWidth="1"/>
    <col min="8958" max="8960" width="4.7109375" style="17" customWidth="1"/>
    <col min="8961" max="8961" width="4.5703125" style="17" customWidth="1"/>
    <col min="8962" max="8968" width="4.7109375" style="17" customWidth="1"/>
    <col min="8969" max="8969" width="4.5703125" style="17" customWidth="1"/>
    <col min="8970" max="8973" width="4.7109375" style="17" customWidth="1"/>
    <col min="8974" max="8974" width="4.85546875" style="17" customWidth="1"/>
    <col min="8975" max="8975" width="6.140625" style="17" customWidth="1"/>
    <col min="8976" max="9205" width="9.140625" style="17"/>
    <col min="9206" max="9206" width="4.7109375" style="17" customWidth="1"/>
    <col min="9207" max="9207" width="4.85546875" style="17" customWidth="1"/>
    <col min="9208" max="9212" width="4.7109375" style="17" customWidth="1"/>
    <col min="9213" max="9213" width="5.28515625" style="17" customWidth="1"/>
    <col min="9214" max="9216" width="4.7109375" style="17" customWidth="1"/>
    <col min="9217" max="9217" width="4.5703125" style="17" customWidth="1"/>
    <col min="9218" max="9224" width="4.7109375" style="17" customWidth="1"/>
    <col min="9225" max="9225" width="4.5703125" style="17" customWidth="1"/>
    <col min="9226" max="9229" width="4.7109375" style="17" customWidth="1"/>
    <col min="9230" max="9230" width="4.85546875" style="17" customWidth="1"/>
    <col min="9231" max="9231" width="6.140625" style="17" customWidth="1"/>
    <col min="9232" max="9461" width="9.140625" style="17"/>
    <col min="9462" max="9462" width="4.7109375" style="17" customWidth="1"/>
    <col min="9463" max="9463" width="4.85546875" style="17" customWidth="1"/>
    <col min="9464" max="9468" width="4.7109375" style="17" customWidth="1"/>
    <col min="9469" max="9469" width="5.28515625" style="17" customWidth="1"/>
    <col min="9470" max="9472" width="4.7109375" style="17" customWidth="1"/>
    <col min="9473" max="9473" width="4.5703125" style="17" customWidth="1"/>
    <col min="9474" max="9480" width="4.7109375" style="17" customWidth="1"/>
    <col min="9481" max="9481" width="4.5703125" style="17" customWidth="1"/>
    <col min="9482" max="9485" width="4.7109375" style="17" customWidth="1"/>
    <col min="9486" max="9486" width="4.85546875" style="17" customWidth="1"/>
    <col min="9487" max="9487" width="6.140625" style="17" customWidth="1"/>
    <col min="9488" max="9717" width="9.140625" style="17"/>
    <col min="9718" max="9718" width="4.7109375" style="17" customWidth="1"/>
    <col min="9719" max="9719" width="4.85546875" style="17" customWidth="1"/>
    <col min="9720" max="9724" width="4.7109375" style="17" customWidth="1"/>
    <col min="9725" max="9725" width="5.28515625" style="17" customWidth="1"/>
    <col min="9726" max="9728" width="4.7109375" style="17" customWidth="1"/>
    <col min="9729" max="9729" width="4.5703125" style="17" customWidth="1"/>
    <col min="9730" max="9736" width="4.7109375" style="17" customWidth="1"/>
    <col min="9737" max="9737" width="4.5703125" style="17" customWidth="1"/>
    <col min="9738" max="9741" width="4.7109375" style="17" customWidth="1"/>
    <col min="9742" max="9742" width="4.85546875" style="17" customWidth="1"/>
    <col min="9743" max="9743" width="6.140625" style="17" customWidth="1"/>
    <col min="9744" max="9973" width="9.140625" style="17"/>
    <col min="9974" max="9974" width="4.7109375" style="17" customWidth="1"/>
    <col min="9975" max="9975" width="4.85546875" style="17" customWidth="1"/>
    <col min="9976" max="9980" width="4.7109375" style="17" customWidth="1"/>
    <col min="9981" max="9981" width="5.28515625" style="17" customWidth="1"/>
    <col min="9982" max="9984" width="4.7109375" style="17" customWidth="1"/>
    <col min="9985" max="9985" width="4.5703125" style="17" customWidth="1"/>
    <col min="9986" max="9992" width="4.7109375" style="17" customWidth="1"/>
    <col min="9993" max="9993" width="4.5703125" style="17" customWidth="1"/>
    <col min="9994" max="9997" width="4.7109375" style="17" customWidth="1"/>
    <col min="9998" max="9998" width="4.85546875" style="17" customWidth="1"/>
    <col min="9999" max="9999" width="6.140625" style="17" customWidth="1"/>
    <col min="10000" max="10229" width="9.140625" style="17"/>
    <col min="10230" max="10230" width="4.7109375" style="17" customWidth="1"/>
    <col min="10231" max="10231" width="4.85546875" style="17" customWidth="1"/>
    <col min="10232" max="10236" width="4.7109375" style="17" customWidth="1"/>
    <col min="10237" max="10237" width="5.28515625" style="17" customWidth="1"/>
    <col min="10238" max="10240" width="4.7109375" style="17" customWidth="1"/>
    <col min="10241" max="10241" width="4.5703125" style="17" customWidth="1"/>
    <col min="10242" max="10248" width="4.7109375" style="17" customWidth="1"/>
    <col min="10249" max="10249" width="4.5703125" style="17" customWidth="1"/>
    <col min="10250" max="10253" width="4.7109375" style="17" customWidth="1"/>
    <col min="10254" max="10254" width="4.85546875" style="17" customWidth="1"/>
    <col min="10255" max="10255" width="6.140625" style="17" customWidth="1"/>
    <col min="10256" max="10485" width="9.140625" style="17"/>
    <col min="10486" max="10486" width="4.7109375" style="17" customWidth="1"/>
    <col min="10487" max="10487" width="4.85546875" style="17" customWidth="1"/>
    <col min="10488" max="10492" width="4.7109375" style="17" customWidth="1"/>
    <col min="10493" max="10493" width="5.28515625" style="17" customWidth="1"/>
    <col min="10494" max="10496" width="4.7109375" style="17" customWidth="1"/>
    <col min="10497" max="10497" width="4.5703125" style="17" customWidth="1"/>
    <col min="10498" max="10504" width="4.7109375" style="17" customWidth="1"/>
    <col min="10505" max="10505" width="4.5703125" style="17" customWidth="1"/>
    <col min="10506" max="10509" width="4.7109375" style="17" customWidth="1"/>
    <col min="10510" max="10510" width="4.85546875" style="17" customWidth="1"/>
    <col min="10511" max="10511" width="6.140625" style="17" customWidth="1"/>
    <col min="10512" max="10741" width="9.140625" style="17"/>
    <col min="10742" max="10742" width="4.7109375" style="17" customWidth="1"/>
    <col min="10743" max="10743" width="4.85546875" style="17" customWidth="1"/>
    <col min="10744" max="10748" width="4.7109375" style="17" customWidth="1"/>
    <col min="10749" max="10749" width="5.28515625" style="17" customWidth="1"/>
    <col min="10750" max="10752" width="4.7109375" style="17" customWidth="1"/>
    <col min="10753" max="10753" width="4.5703125" style="17" customWidth="1"/>
    <col min="10754" max="10760" width="4.7109375" style="17" customWidth="1"/>
    <col min="10761" max="10761" width="4.5703125" style="17" customWidth="1"/>
    <col min="10762" max="10765" width="4.7109375" style="17" customWidth="1"/>
    <col min="10766" max="10766" width="4.85546875" style="17" customWidth="1"/>
    <col min="10767" max="10767" width="6.140625" style="17" customWidth="1"/>
    <col min="10768" max="10997" width="9.140625" style="17"/>
    <col min="10998" max="10998" width="4.7109375" style="17" customWidth="1"/>
    <col min="10999" max="10999" width="4.85546875" style="17" customWidth="1"/>
    <col min="11000" max="11004" width="4.7109375" style="17" customWidth="1"/>
    <col min="11005" max="11005" width="5.28515625" style="17" customWidth="1"/>
    <col min="11006" max="11008" width="4.7109375" style="17" customWidth="1"/>
    <col min="11009" max="11009" width="4.5703125" style="17" customWidth="1"/>
    <col min="11010" max="11016" width="4.7109375" style="17" customWidth="1"/>
    <col min="11017" max="11017" width="4.5703125" style="17" customWidth="1"/>
    <col min="11018" max="11021" width="4.7109375" style="17" customWidth="1"/>
    <col min="11022" max="11022" width="4.85546875" style="17" customWidth="1"/>
    <col min="11023" max="11023" width="6.140625" style="17" customWidth="1"/>
    <col min="11024" max="11253" width="9.140625" style="17"/>
    <col min="11254" max="11254" width="4.7109375" style="17" customWidth="1"/>
    <col min="11255" max="11255" width="4.85546875" style="17" customWidth="1"/>
    <col min="11256" max="11260" width="4.7109375" style="17" customWidth="1"/>
    <col min="11261" max="11261" width="5.28515625" style="17" customWidth="1"/>
    <col min="11262" max="11264" width="4.7109375" style="17" customWidth="1"/>
    <col min="11265" max="11265" width="4.5703125" style="17" customWidth="1"/>
    <col min="11266" max="11272" width="4.7109375" style="17" customWidth="1"/>
    <col min="11273" max="11273" width="4.5703125" style="17" customWidth="1"/>
    <col min="11274" max="11277" width="4.7109375" style="17" customWidth="1"/>
    <col min="11278" max="11278" width="4.85546875" style="17" customWidth="1"/>
    <col min="11279" max="11279" width="6.140625" style="17" customWidth="1"/>
    <col min="11280" max="11509" width="9.140625" style="17"/>
    <col min="11510" max="11510" width="4.7109375" style="17" customWidth="1"/>
    <col min="11511" max="11511" width="4.85546875" style="17" customWidth="1"/>
    <col min="11512" max="11516" width="4.7109375" style="17" customWidth="1"/>
    <col min="11517" max="11517" width="5.28515625" style="17" customWidth="1"/>
    <col min="11518" max="11520" width="4.7109375" style="17" customWidth="1"/>
    <col min="11521" max="11521" width="4.5703125" style="17" customWidth="1"/>
    <col min="11522" max="11528" width="4.7109375" style="17" customWidth="1"/>
    <col min="11529" max="11529" width="4.5703125" style="17" customWidth="1"/>
    <col min="11530" max="11533" width="4.7109375" style="17" customWidth="1"/>
    <col min="11534" max="11534" width="4.85546875" style="17" customWidth="1"/>
    <col min="11535" max="11535" width="6.140625" style="17" customWidth="1"/>
    <col min="11536" max="11765" width="9.140625" style="17"/>
    <col min="11766" max="11766" width="4.7109375" style="17" customWidth="1"/>
    <col min="11767" max="11767" width="4.85546875" style="17" customWidth="1"/>
    <col min="11768" max="11772" width="4.7109375" style="17" customWidth="1"/>
    <col min="11773" max="11773" width="5.28515625" style="17" customWidth="1"/>
    <col min="11774" max="11776" width="4.7109375" style="17" customWidth="1"/>
    <col min="11777" max="11777" width="4.5703125" style="17" customWidth="1"/>
    <col min="11778" max="11784" width="4.7109375" style="17" customWidth="1"/>
    <col min="11785" max="11785" width="4.5703125" style="17" customWidth="1"/>
    <col min="11786" max="11789" width="4.7109375" style="17" customWidth="1"/>
    <col min="11790" max="11790" width="4.85546875" style="17" customWidth="1"/>
    <col min="11791" max="11791" width="6.140625" style="17" customWidth="1"/>
    <col min="11792" max="12021" width="9.140625" style="17"/>
    <col min="12022" max="12022" width="4.7109375" style="17" customWidth="1"/>
    <col min="12023" max="12023" width="4.85546875" style="17" customWidth="1"/>
    <col min="12024" max="12028" width="4.7109375" style="17" customWidth="1"/>
    <col min="12029" max="12029" width="5.28515625" style="17" customWidth="1"/>
    <col min="12030" max="12032" width="4.7109375" style="17" customWidth="1"/>
    <col min="12033" max="12033" width="4.5703125" style="17" customWidth="1"/>
    <col min="12034" max="12040" width="4.7109375" style="17" customWidth="1"/>
    <col min="12041" max="12041" width="4.5703125" style="17" customWidth="1"/>
    <col min="12042" max="12045" width="4.7109375" style="17" customWidth="1"/>
    <col min="12046" max="12046" width="4.85546875" style="17" customWidth="1"/>
    <col min="12047" max="12047" width="6.140625" style="17" customWidth="1"/>
    <col min="12048" max="12277" width="9.140625" style="17"/>
    <col min="12278" max="12278" width="4.7109375" style="17" customWidth="1"/>
    <col min="12279" max="12279" width="4.85546875" style="17" customWidth="1"/>
    <col min="12280" max="12284" width="4.7109375" style="17" customWidth="1"/>
    <col min="12285" max="12285" width="5.28515625" style="17" customWidth="1"/>
    <col min="12286" max="12288" width="4.7109375" style="17" customWidth="1"/>
    <col min="12289" max="12289" width="4.5703125" style="17" customWidth="1"/>
    <col min="12290" max="12296" width="4.7109375" style="17" customWidth="1"/>
    <col min="12297" max="12297" width="4.5703125" style="17" customWidth="1"/>
    <col min="12298" max="12301" width="4.7109375" style="17" customWidth="1"/>
    <col min="12302" max="12302" width="4.85546875" style="17" customWidth="1"/>
    <col min="12303" max="12303" width="6.140625" style="17" customWidth="1"/>
    <col min="12304" max="12533" width="9.140625" style="17"/>
    <col min="12534" max="12534" width="4.7109375" style="17" customWidth="1"/>
    <col min="12535" max="12535" width="4.85546875" style="17" customWidth="1"/>
    <col min="12536" max="12540" width="4.7109375" style="17" customWidth="1"/>
    <col min="12541" max="12541" width="5.28515625" style="17" customWidth="1"/>
    <col min="12542" max="12544" width="4.7109375" style="17" customWidth="1"/>
    <col min="12545" max="12545" width="4.5703125" style="17" customWidth="1"/>
    <col min="12546" max="12552" width="4.7109375" style="17" customWidth="1"/>
    <col min="12553" max="12553" width="4.5703125" style="17" customWidth="1"/>
    <col min="12554" max="12557" width="4.7109375" style="17" customWidth="1"/>
    <col min="12558" max="12558" width="4.85546875" style="17" customWidth="1"/>
    <col min="12559" max="12559" width="6.140625" style="17" customWidth="1"/>
    <col min="12560" max="12789" width="9.140625" style="17"/>
    <col min="12790" max="12790" width="4.7109375" style="17" customWidth="1"/>
    <col min="12791" max="12791" width="4.85546875" style="17" customWidth="1"/>
    <col min="12792" max="12796" width="4.7109375" style="17" customWidth="1"/>
    <col min="12797" max="12797" width="5.28515625" style="17" customWidth="1"/>
    <col min="12798" max="12800" width="4.7109375" style="17" customWidth="1"/>
    <col min="12801" max="12801" width="4.5703125" style="17" customWidth="1"/>
    <col min="12802" max="12808" width="4.7109375" style="17" customWidth="1"/>
    <col min="12809" max="12809" width="4.5703125" style="17" customWidth="1"/>
    <col min="12810" max="12813" width="4.7109375" style="17" customWidth="1"/>
    <col min="12814" max="12814" width="4.85546875" style="17" customWidth="1"/>
    <col min="12815" max="12815" width="6.140625" style="17" customWidth="1"/>
    <col min="12816" max="13045" width="9.140625" style="17"/>
    <col min="13046" max="13046" width="4.7109375" style="17" customWidth="1"/>
    <col min="13047" max="13047" width="4.85546875" style="17" customWidth="1"/>
    <col min="13048" max="13052" width="4.7109375" style="17" customWidth="1"/>
    <col min="13053" max="13053" width="5.28515625" style="17" customWidth="1"/>
    <col min="13054" max="13056" width="4.7109375" style="17" customWidth="1"/>
    <col min="13057" max="13057" width="4.5703125" style="17" customWidth="1"/>
    <col min="13058" max="13064" width="4.7109375" style="17" customWidth="1"/>
    <col min="13065" max="13065" width="4.5703125" style="17" customWidth="1"/>
    <col min="13066" max="13069" width="4.7109375" style="17" customWidth="1"/>
    <col min="13070" max="13070" width="4.85546875" style="17" customWidth="1"/>
    <col min="13071" max="13071" width="6.140625" style="17" customWidth="1"/>
    <col min="13072" max="13301" width="9.140625" style="17"/>
    <col min="13302" max="13302" width="4.7109375" style="17" customWidth="1"/>
    <col min="13303" max="13303" width="4.85546875" style="17" customWidth="1"/>
    <col min="13304" max="13308" width="4.7109375" style="17" customWidth="1"/>
    <col min="13309" max="13309" width="5.28515625" style="17" customWidth="1"/>
    <col min="13310" max="13312" width="4.7109375" style="17" customWidth="1"/>
    <col min="13313" max="13313" width="4.5703125" style="17" customWidth="1"/>
    <col min="13314" max="13320" width="4.7109375" style="17" customWidth="1"/>
    <col min="13321" max="13321" width="4.5703125" style="17" customWidth="1"/>
    <col min="13322" max="13325" width="4.7109375" style="17" customWidth="1"/>
    <col min="13326" max="13326" width="4.85546875" style="17" customWidth="1"/>
    <col min="13327" max="13327" width="6.140625" style="17" customWidth="1"/>
    <col min="13328" max="13557" width="9.140625" style="17"/>
    <col min="13558" max="13558" width="4.7109375" style="17" customWidth="1"/>
    <col min="13559" max="13559" width="4.85546875" style="17" customWidth="1"/>
    <col min="13560" max="13564" width="4.7109375" style="17" customWidth="1"/>
    <col min="13565" max="13565" width="5.28515625" style="17" customWidth="1"/>
    <col min="13566" max="13568" width="4.7109375" style="17" customWidth="1"/>
    <col min="13569" max="13569" width="4.5703125" style="17" customWidth="1"/>
    <col min="13570" max="13576" width="4.7109375" style="17" customWidth="1"/>
    <col min="13577" max="13577" width="4.5703125" style="17" customWidth="1"/>
    <col min="13578" max="13581" width="4.7109375" style="17" customWidth="1"/>
    <col min="13582" max="13582" width="4.85546875" style="17" customWidth="1"/>
    <col min="13583" max="13583" width="6.140625" style="17" customWidth="1"/>
    <col min="13584" max="13813" width="9.140625" style="17"/>
    <col min="13814" max="13814" width="4.7109375" style="17" customWidth="1"/>
    <col min="13815" max="13815" width="4.85546875" style="17" customWidth="1"/>
    <col min="13816" max="13820" width="4.7109375" style="17" customWidth="1"/>
    <col min="13821" max="13821" width="5.28515625" style="17" customWidth="1"/>
    <col min="13822" max="13824" width="4.7109375" style="17" customWidth="1"/>
    <col min="13825" max="13825" width="4.5703125" style="17" customWidth="1"/>
    <col min="13826" max="13832" width="4.7109375" style="17" customWidth="1"/>
    <col min="13833" max="13833" width="4.5703125" style="17" customWidth="1"/>
    <col min="13834" max="13837" width="4.7109375" style="17" customWidth="1"/>
    <col min="13838" max="13838" width="4.85546875" style="17" customWidth="1"/>
    <col min="13839" max="13839" width="6.140625" style="17" customWidth="1"/>
    <col min="13840" max="14069" width="9.140625" style="17"/>
    <col min="14070" max="14070" width="4.7109375" style="17" customWidth="1"/>
    <col min="14071" max="14071" width="4.85546875" style="17" customWidth="1"/>
    <col min="14072" max="14076" width="4.7109375" style="17" customWidth="1"/>
    <col min="14077" max="14077" width="5.28515625" style="17" customWidth="1"/>
    <col min="14078" max="14080" width="4.7109375" style="17" customWidth="1"/>
    <col min="14081" max="14081" width="4.5703125" style="17" customWidth="1"/>
    <col min="14082" max="14088" width="4.7109375" style="17" customWidth="1"/>
    <col min="14089" max="14089" width="4.5703125" style="17" customWidth="1"/>
    <col min="14090" max="14093" width="4.7109375" style="17" customWidth="1"/>
    <col min="14094" max="14094" width="4.85546875" style="17" customWidth="1"/>
    <col min="14095" max="14095" width="6.140625" style="17" customWidth="1"/>
    <col min="14096" max="14325" width="9.140625" style="17"/>
    <col min="14326" max="14326" width="4.7109375" style="17" customWidth="1"/>
    <col min="14327" max="14327" width="4.85546875" style="17" customWidth="1"/>
    <col min="14328" max="14332" width="4.7109375" style="17" customWidth="1"/>
    <col min="14333" max="14333" width="5.28515625" style="17" customWidth="1"/>
    <col min="14334" max="14336" width="4.7109375" style="17" customWidth="1"/>
    <col min="14337" max="14337" width="4.5703125" style="17" customWidth="1"/>
    <col min="14338" max="14344" width="4.7109375" style="17" customWidth="1"/>
    <col min="14345" max="14345" width="4.5703125" style="17" customWidth="1"/>
    <col min="14346" max="14349" width="4.7109375" style="17" customWidth="1"/>
    <col min="14350" max="14350" width="4.85546875" style="17" customWidth="1"/>
    <col min="14351" max="14351" width="6.140625" style="17" customWidth="1"/>
    <col min="14352" max="14581" width="9.140625" style="17"/>
    <col min="14582" max="14582" width="4.7109375" style="17" customWidth="1"/>
    <col min="14583" max="14583" width="4.85546875" style="17" customWidth="1"/>
    <col min="14584" max="14588" width="4.7109375" style="17" customWidth="1"/>
    <col min="14589" max="14589" width="5.28515625" style="17" customWidth="1"/>
    <col min="14590" max="14592" width="4.7109375" style="17" customWidth="1"/>
    <col min="14593" max="14593" width="4.5703125" style="17" customWidth="1"/>
    <col min="14594" max="14600" width="4.7109375" style="17" customWidth="1"/>
    <col min="14601" max="14601" width="4.5703125" style="17" customWidth="1"/>
    <col min="14602" max="14605" width="4.7109375" style="17" customWidth="1"/>
    <col min="14606" max="14606" width="4.85546875" style="17" customWidth="1"/>
    <col min="14607" max="14607" width="6.140625" style="17" customWidth="1"/>
    <col min="14608" max="14837" width="9.140625" style="17"/>
    <col min="14838" max="14838" width="4.7109375" style="17" customWidth="1"/>
    <col min="14839" max="14839" width="4.85546875" style="17" customWidth="1"/>
    <col min="14840" max="14844" width="4.7109375" style="17" customWidth="1"/>
    <col min="14845" max="14845" width="5.28515625" style="17" customWidth="1"/>
    <col min="14846" max="14848" width="4.7109375" style="17" customWidth="1"/>
    <col min="14849" max="14849" width="4.5703125" style="17" customWidth="1"/>
    <col min="14850" max="14856" width="4.7109375" style="17" customWidth="1"/>
    <col min="14857" max="14857" width="4.5703125" style="17" customWidth="1"/>
    <col min="14858" max="14861" width="4.7109375" style="17" customWidth="1"/>
    <col min="14862" max="14862" width="4.85546875" style="17" customWidth="1"/>
    <col min="14863" max="14863" width="6.140625" style="17" customWidth="1"/>
    <col min="14864" max="15093" width="9.140625" style="17"/>
    <col min="15094" max="15094" width="4.7109375" style="17" customWidth="1"/>
    <col min="15095" max="15095" width="4.85546875" style="17" customWidth="1"/>
    <col min="15096" max="15100" width="4.7109375" style="17" customWidth="1"/>
    <col min="15101" max="15101" width="5.28515625" style="17" customWidth="1"/>
    <col min="15102" max="15104" width="4.7109375" style="17" customWidth="1"/>
    <col min="15105" max="15105" width="4.5703125" style="17" customWidth="1"/>
    <col min="15106" max="15112" width="4.7109375" style="17" customWidth="1"/>
    <col min="15113" max="15113" width="4.5703125" style="17" customWidth="1"/>
    <col min="15114" max="15117" width="4.7109375" style="17" customWidth="1"/>
    <col min="15118" max="15118" width="4.85546875" style="17" customWidth="1"/>
    <col min="15119" max="15119" width="6.140625" style="17" customWidth="1"/>
    <col min="15120" max="15349" width="9.140625" style="17"/>
    <col min="15350" max="15350" width="4.7109375" style="17" customWidth="1"/>
    <col min="15351" max="15351" width="4.85546875" style="17" customWidth="1"/>
    <col min="15352" max="15356" width="4.7109375" style="17" customWidth="1"/>
    <col min="15357" max="15357" width="5.28515625" style="17" customWidth="1"/>
    <col min="15358" max="15360" width="4.7109375" style="17" customWidth="1"/>
    <col min="15361" max="15361" width="4.5703125" style="17" customWidth="1"/>
    <col min="15362" max="15368" width="4.7109375" style="17" customWidth="1"/>
    <col min="15369" max="15369" width="4.5703125" style="17" customWidth="1"/>
    <col min="15370" max="15373" width="4.7109375" style="17" customWidth="1"/>
    <col min="15374" max="15374" width="4.85546875" style="17" customWidth="1"/>
    <col min="15375" max="15375" width="6.140625" style="17" customWidth="1"/>
    <col min="15376" max="15605" width="9.140625" style="17"/>
    <col min="15606" max="15606" width="4.7109375" style="17" customWidth="1"/>
    <col min="15607" max="15607" width="4.85546875" style="17" customWidth="1"/>
    <col min="15608" max="15612" width="4.7109375" style="17" customWidth="1"/>
    <col min="15613" max="15613" width="5.28515625" style="17" customWidth="1"/>
    <col min="15614" max="15616" width="4.7109375" style="17" customWidth="1"/>
    <col min="15617" max="15617" width="4.5703125" style="17" customWidth="1"/>
    <col min="15618" max="15624" width="4.7109375" style="17" customWidth="1"/>
    <col min="15625" max="15625" width="4.5703125" style="17" customWidth="1"/>
    <col min="15626" max="15629" width="4.7109375" style="17" customWidth="1"/>
    <col min="15630" max="15630" width="4.85546875" style="17" customWidth="1"/>
    <col min="15631" max="15631" width="6.140625" style="17" customWidth="1"/>
    <col min="15632" max="15861" width="9.140625" style="17"/>
    <col min="15862" max="15862" width="4.7109375" style="17" customWidth="1"/>
    <col min="15863" max="15863" width="4.85546875" style="17" customWidth="1"/>
    <col min="15864" max="15868" width="4.7109375" style="17" customWidth="1"/>
    <col min="15869" max="15869" width="5.28515625" style="17" customWidth="1"/>
    <col min="15870" max="15872" width="4.7109375" style="17" customWidth="1"/>
    <col min="15873" max="15873" width="4.5703125" style="17" customWidth="1"/>
    <col min="15874" max="15880" width="4.7109375" style="17" customWidth="1"/>
    <col min="15881" max="15881" width="4.5703125" style="17" customWidth="1"/>
    <col min="15882" max="15885" width="4.7109375" style="17" customWidth="1"/>
    <col min="15886" max="15886" width="4.85546875" style="17" customWidth="1"/>
    <col min="15887" max="15887" width="6.140625" style="17" customWidth="1"/>
    <col min="15888" max="16117" width="9.140625" style="17"/>
    <col min="16118" max="16118" width="4.7109375" style="17" customWidth="1"/>
    <col min="16119" max="16119" width="4.85546875" style="17" customWidth="1"/>
    <col min="16120" max="16124" width="4.7109375" style="17" customWidth="1"/>
    <col min="16125" max="16125" width="5.28515625" style="17" customWidth="1"/>
    <col min="16126" max="16128" width="4.7109375" style="17" customWidth="1"/>
    <col min="16129" max="16129" width="4.5703125" style="17" customWidth="1"/>
    <col min="16130" max="16136" width="4.7109375" style="17" customWidth="1"/>
    <col min="16137" max="16137" width="4.5703125" style="17" customWidth="1"/>
    <col min="16138" max="16141" width="4.7109375" style="17" customWidth="1"/>
    <col min="16142" max="16142" width="4.85546875" style="17" customWidth="1"/>
    <col min="16143" max="16143" width="6.140625" style="17" customWidth="1"/>
    <col min="16144" max="16384" width="9.140625" style="17"/>
  </cols>
  <sheetData>
    <row r="1" spans="1:23" customFormat="1" ht="24.75" customHeight="1">
      <c r="A1" s="341" t="s">
        <v>681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23" customFormat="1" ht="25.5" customHeight="1">
      <c r="A2" s="125"/>
      <c r="B2" s="342" t="s">
        <v>669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23" customFormat="1" ht="25.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43" t="s">
        <v>624</v>
      </c>
      <c r="S3" s="344"/>
    </row>
    <row r="4" spans="1:23" customFormat="1" ht="25.5" customHeight="1">
      <c r="A4" s="15"/>
      <c r="B4" s="231" t="s">
        <v>579</v>
      </c>
      <c r="C4" s="231"/>
      <c r="D4" s="231"/>
      <c r="E4" s="231"/>
      <c r="F4" s="231"/>
      <c r="G4" s="231"/>
      <c r="H4" s="231"/>
      <c r="I4" s="231"/>
      <c r="J4" s="231"/>
      <c r="K4" s="231"/>
      <c r="L4" s="16"/>
      <c r="M4" s="16"/>
      <c r="N4" s="231" t="s">
        <v>580</v>
      </c>
      <c r="O4" s="231"/>
      <c r="P4" s="16" t="s">
        <v>581</v>
      </c>
      <c r="Q4" s="16" t="s">
        <v>582</v>
      </c>
      <c r="R4" s="16" t="s">
        <v>617</v>
      </c>
      <c r="S4" s="16" t="s">
        <v>618</v>
      </c>
    </row>
    <row r="5" spans="1:23" ht="21" customHeight="1">
      <c r="A5" s="291" t="s">
        <v>248</v>
      </c>
      <c r="B5" s="292" t="s">
        <v>584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93" t="s">
        <v>585</v>
      </c>
      <c r="O5" s="294"/>
      <c r="P5" s="225" t="s">
        <v>648</v>
      </c>
      <c r="Q5" s="225"/>
      <c r="R5" s="225"/>
      <c r="S5" s="225"/>
    </row>
    <row r="6" spans="1:23" ht="21" customHeight="1">
      <c r="A6" s="336"/>
      <c r="B6" s="337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9"/>
      <c r="O6" s="340"/>
      <c r="P6" s="39">
        <v>2016</v>
      </c>
      <c r="Q6" s="39">
        <v>2017</v>
      </c>
      <c r="R6" s="39">
        <v>2018</v>
      </c>
      <c r="S6" s="39">
        <v>2019</v>
      </c>
    </row>
    <row r="7" spans="1:23" ht="15" customHeight="1">
      <c r="A7" s="18" t="s">
        <v>248</v>
      </c>
      <c r="B7" s="301" t="s">
        <v>586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3" t="s">
        <v>244</v>
      </c>
      <c r="O7" s="233"/>
      <c r="P7" s="40">
        <v>24353471</v>
      </c>
      <c r="Q7" s="40">
        <f>P7*1.05</f>
        <v>25571144.550000001</v>
      </c>
      <c r="R7" s="40">
        <f t="shared" ref="R7:S7" si="0">Q7*1.05</f>
        <v>26849701.777500004</v>
      </c>
      <c r="S7" s="40">
        <f t="shared" si="0"/>
        <v>28192186.866375007</v>
      </c>
      <c r="T7" s="345"/>
      <c r="U7" s="346"/>
    </row>
    <row r="8" spans="1:23" ht="26.25" customHeight="1">
      <c r="A8" s="18" t="s">
        <v>247</v>
      </c>
      <c r="B8" s="299" t="s">
        <v>587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3" t="s">
        <v>241</v>
      </c>
      <c r="O8" s="233"/>
      <c r="P8" s="40">
        <v>4282515</v>
      </c>
      <c r="Q8" s="40">
        <f t="shared" ref="Q8:S27" si="1">P8*1.05</f>
        <v>4496640.75</v>
      </c>
      <c r="R8" s="40">
        <f t="shared" si="1"/>
        <v>4721472.7875000006</v>
      </c>
      <c r="S8" s="40">
        <f t="shared" si="1"/>
        <v>4957546.4268750008</v>
      </c>
      <c r="T8" s="345"/>
      <c r="U8" s="346"/>
    </row>
    <row r="9" spans="1:23" ht="15" customHeight="1">
      <c r="A9" s="18" t="s">
        <v>246</v>
      </c>
      <c r="B9" s="301" t="s">
        <v>588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3" t="s">
        <v>238</v>
      </c>
      <c r="O9" s="233"/>
      <c r="P9" s="40">
        <v>23023611</v>
      </c>
      <c r="Q9" s="40">
        <f t="shared" si="1"/>
        <v>24174791.550000001</v>
      </c>
      <c r="R9" s="40">
        <f t="shared" si="1"/>
        <v>25383531.127500001</v>
      </c>
      <c r="S9" s="40">
        <f t="shared" si="1"/>
        <v>26652707.683875002</v>
      </c>
      <c r="T9" s="345"/>
      <c r="U9" s="346"/>
    </row>
    <row r="10" spans="1:23" ht="15" customHeight="1">
      <c r="A10" s="18" t="s">
        <v>245</v>
      </c>
      <c r="B10" s="301" t="s">
        <v>589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3" t="s">
        <v>235</v>
      </c>
      <c r="O10" s="233"/>
      <c r="P10" s="40">
        <v>3897821</v>
      </c>
      <c r="Q10" s="40">
        <f t="shared" si="1"/>
        <v>4092712.0500000003</v>
      </c>
      <c r="R10" s="40">
        <f t="shared" si="1"/>
        <v>4297347.6525000008</v>
      </c>
      <c r="S10" s="40">
        <f t="shared" si="1"/>
        <v>4512215.0351250013</v>
      </c>
      <c r="T10" s="345"/>
      <c r="U10" s="346"/>
    </row>
    <row r="11" spans="1:23" ht="15" customHeight="1">
      <c r="A11" s="18" t="s">
        <v>557</v>
      </c>
      <c r="B11" s="301" t="s">
        <v>590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3" t="s">
        <v>232</v>
      </c>
      <c r="O11" s="233"/>
      <c r="P11" s="40">
        <v>15048887</v>
      </c>
      <c r="Q11" s="40">
        <f t="shared" si="1"/>
        <v>15801331.350000001</v>
      </c>
      <c r="R11" s="40">
        <f t="shared" si="1"/>
        <v>16591397.917500002</v>
      </c>
      <c r="S11" s="40">
        <f t="shared" si="1"/>
        <v>17420967.813375004</v>
      </c>
      <c r="T11" s="345"/>
      <c r="U11" s="346"/>
    </row>
    <row r="12" spans="1:23" ht="15" customHeight="1">
      <c r="A12" s="18" t="s">
        <v>556</v>
      </c>
      <c r="B12" s="301" t="s">
        <v>591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3" t="s">
        <v>229</v>
      </c>
      <c r="O12" s="233"/>
      <c r="P12" s="40">
        <v>15635255</v>
      </c>
      <c r="Q12" s="40">
        <f t="shared" si="1"/>
        <v>16417017.75</v>
      </c>
      <c r="R12" s="40">
        <f t="shared" si="1"/>
        <v>17237868.637499999</v>
      </c>
      <c r="S12" s="40">
        <f t="shared" si="1"/>
        <v>18099762.069375001</v>
      </c>
      <c r="T12" s="345"/>
      <c r="U12" s="346"/>
    </row>
    <row r="13" spans="1:23" ht="15" customHeight="1">
      <c r="A13" s="18" t="s">
        <v>555</v>
      </c>
      <c r="B13" s="301" t="s">
        <v>592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3" t="s">
        <v>226</v>
      </c>
      <c r="O13" s="233"/>
      <c r="P13" s="40">
        <v>2238263</v>
      </c>
      <c r="Q13" s="40">
        <f t="shared" si="1"/>
        <v>2350176.15</v>
      </c>
      <c r="R13" s="40">
        <f t="shared" si="1"/>
        <v>2467684.9575</v>
      </c>
      <c r="S13" s="40">
        <f t="shared" si="1"/>
        <v>2591069.2053749999</v>
      </c>
      <c r="T13" s="345"/>
      <c r="U13" s="346"/>
    </row>
    <row r="14" spans="1:23" ht="15" customHeight="1" thickBot="1">
      <c r="A14" s="18" t="s">
        <v>554</v>
      </c>
      <c r="B14" s="302" t="s">
        <v>593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6" t="s">
        <v>223</v>
      </c>
      <c r="O14" s="236"/>
      <c r="P14" s="41">
        <f>'Kiadások költségvetési 1.'!AG101</f>
        <v>0</v>
      </c>
      <c r="Q14" s="41">
        <f t="shared" si="1"/>
        <v>0</v>
      </c>
      <c r="R14" s="41">
        <f t="shared" si="1"/>
        <v>0</v>
      </c>
      <c r="S14" s="41">
        <f t="shared" si="1"/>
        <v>0</v>
      </c>
      <c r="T14" s="345"/>
      <c r="U14" s="346"/>
      <c r="W14" s="38"/>
    </row>
    <row r="15" spans="1:23" ht="15" customHeight="1" thickBot="1">
      <c r="A15" s="18" t="s">
        <v>553</v>
      </c>
      <c r="B15" s="304" t="s">
        <v>594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 t="s">
        <v>220</v>
      </c>
      <c r="O15" s="240"/>
      <c r="P15" s="85">
        <f>SUM(P7:P14)</f>
        <v>88479823</v>
      </c>
      <c r="Q15" s="86">
        <f t="shared" si="1"/>
        <v>92903814.150000006</v>
      </c>
      <c r="R15" s="86">
        <f t="shared" si="1"/>
        <v>97549004.857500017</v>
      </c>
      <c r="S15" s="87">
        <f t="shared" si="1"/>
        <v>102426455.10037503</v>
      </c>
      <c r="T15" s="345"/>
      <c r="U15" s="346"/>
    </row>
    <row r="16" spans="1:23" ht="15" customHeight="1">
      <c r="A16" s="18" t="s">
        <v>552</v>
      </c>
      <c r="B16" s="314" t="s">
        <v>595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3" t="s">
        <v>217</v>
      </c>
      <c r="O16" s="243"/>
      <c r="P16" s="42">
        <v>40115239</v>
      </c>
      <c r="Q16" s="88">
        <f t="shared" si="1"/>
        <v>42121000.950000003</v>
      </c>
      <c r="R16" s="88">
        <f t="shared" si="1"/>
        <v>44227050.997500002</v>
      </c>
      <c r="S16" s="88">
        <f t="shared" si="1"/>
        <v>46438403.547375001</v>
      </c>
      <c r="T16" s="347"/>
      <c r="U16" s="348"/>
    </row>
    <row r="17" spans="1:21" ht="15" customHeight="1">
      <c r="A17" s="18" t="s">
        <v>551</v>
      </c>
      <c r="B17" s="318" t="s">
        <v>596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33" t="s">
        <v>214</v>
      </c>
      <c r="O17" s="233"/>
      <c r="P17" s="43">
        <v>19867172</v>
      </c>
      <c r="Q17" s="40">
        <f t="shared" si="1"/>
        <v>20860530.600000001</v>
      </c>
      <c r="R17" s="40">
        <f t="shared" si="1"/>
        <v>21903557.130000003</v>
      </c>
      <c r="S17" s="40">
        <f t="shared" si="1"/>
        <v>22998734.986500002</v>
      </c>
      <c r="T17" s="349"/>
      <c r="U17" s="347"/>
    </row>
    <row r="18" spans="1:21" ht="15" customHeight="1">
      <c r="A18" s="18" t="s">
        <v>550</v>
      </c>
      <c r="B18" s="318" t="s">
        <v>598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33" t="s">
        <v>211</v>
      </c>
      <c r="O18" s="233"/>
      <c r="P18" s="43">
        <v>7627908</v>
      </c>
      <c r="Q18" s="40">
        <f t="shared" si="1"/>
        <v>8009303.4000000004</v>
      </c>
      <c r="R18" s="40">
        <f t="shared" si="1"/>
        <v>8409768.5700000003</v>
      </c>
      <c r="S18" s="40">
        <f t="shared" si="1"/>
        <v>8830256.9985000007</v>
      </c>
      <c r="T18" s="347"/>
      <c r="U18" s="348"/>
    </row>
    <row r="19" spans="1:21" ht="15" customHeight="1">
      <c r="A19" s="18" t="s">
        <v>597</v>
      </c>
      <c r="B19" s="318" t="s">
        <v>600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33" t="s">
        <v>208</v>
      </c>
      <c r="O19" s="233"/>
      <c r="P19" s="43">
        <v>5913805</v>
      </c>
      <c r="Q19" s="40">
        <f t="shared" si="1"/>
        <v>6209495.25</v>
      </c>
      <c r="R19" s="40">
        <f t="shared" si="1"/>
        <v>6519970.0125000002</v>
      </c>
      <c r="S19" s="40">
        <f t="shared" si="1"/>
        <v>6845968.5131250005</v>
      </c>
      <c r="T19" s="347"/>
      <c r="U19" s="348"/>
    </row>
    <row r="20" spans="1:21" ht="15" customHeight="1">
      <c r="A20" s="18" t="s">
        <v>599</v>
      </c>
      <c r="B20" s="318" t="s">
        <v>602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33" t="s">
        <v>205</v>
      </c>
      <c r="O20" s="233"/>
      <c r="P20" s="43">
        <f>'Bevételek (költségvetési) 2.'!AG61</f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349"/>
      <c r="U20" s="347"/>
    </row>
    <row r="21" spans="1:21" ht="15" customHeight="1">
      <c r="A21" s="18" t="s">
        <v>601</v>
      </c>
      <c r="B21" s="318" t="s">
        <v>604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33" t="s">
        <v>202</v>
      </c>
      <c r="O21" s="233"/>
      <c r="P21" s="43">
        <f>'Bevételek (költségvetési) 2.'!AG67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  <c r="T21" s="347"/>
      <c r="U21" s="348"/>
    </row>
    <row r="22" spans="1:21" ht="15" customHeight="1" thickBot="1">
      <c r="A22" s="18" t="s">
        <v>603</v>
      </c>
      <c r="B22" s="321" t="s">
        <v>606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36" t="s">
        <v>199</v>
      </c>
      <c r="O22" s="236"/>
      <c r="P22" s="44">
        <v>4900000</v>
      </c>
      <c r="Q22" s="40">
        <f t="shared" si="1"/>
        <v>5145000</v>
      </c>
      <c r="R22" s="40">
        <f t="shared" ref="R22" si="2">Q22*1.05</f>
        <v>5402250</v>
      </c>
      <c r="S22" s="40">
        <f t="shared" ref="S22" si="3">R22*1.05</f>
        <v>5672362.5</v>
      </c>
      <c r="T22" s="347"/>
      <c r="U22" s="348"/>
    </row>
    <row r="23" spans="1:21" ht="15" customHeight="1" thickBot="1">
      <c r="A23" s="18" t="s">
        <v>605</v>
      </c>
      <c r="B23" s="328" t="s">
        <v>608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329"/>
      <c r="N23" s="330">
        <v>17</v>
      </c>
      <c r="O23" s="240"/>
      <c r="P23" s="45">
        <f>SUM(P16:P22)</f>
        <v>78424124</v>
      </c>
      <c r="Q23" s="45">
        <f t="shared" ref="Q23:S23" si="4">SUM(Q16:Q22)</f>
        <v>82345330.200000003</v>
      </c>
      <c r="R23" s="45">
        <f t="shared" si="4"/>
        <v>86462596.710000008</v>
      </c>
      <c r="S23" s="45">
        <f t="shared" si="4"/>
        <v>90785726.54550001</v>
      </c>
      <c r="T23" s="347"/>
      <c r="U23" s="348"/>
    </row>
    <row r="24" spans="1:21" ht="15" customHeight="1">
      <c r="A24" s="18" t="s">
        <v>607</v>
      </c>
      <c r="B24" s="332" t="s">
        <v>659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4" t="s">
        <v>193</v>
      </c>
      <c r="O24" s="334"/>
      <c r="P24" s="89">
        <f>'Finanszírozási kiadások 3.'!AG36</f>
        <v>652560</v>
      </c>
      <c r="Q24" s="90">
        <f t="shared" si="1"/>
        <v>685188</v>
      </c>
      <c r="R24" s="90">
        <f t="shared" si="1"/>
        <v>719447.4</v>
      </c>
      <c r="S24" s="90">
        <f t="shared" si="1"/>
        <v>755419.77</v>
      </c>
      <c r="T24" s="350"/>
      <c r="U24" s="351"/>
    </row>
    <row r="25" spans="1:21" ht="15" customHeight="1">
      <c r="A25" s="18" t="s">
        <v>609</v>
      </c>
      <c r="B25" s="355" t="s">
        <v>612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33" t="s">
        <v>190</v>
      </c>
      <c r="O25" s="233"/>
      <c r="P25" s="91">
        <f>'Finanszírozási bevételek 4.'!AG24</f>
        <v>0</v>
      </c>
      <c r="Q25" s="40">
        <f t="shared" si="1"/>
        <v>0</v>
      </c>
      <c r="R25" s="40">
        <f t="shared" si="1"/>
        <v>0</v>
      </c>
      <c r="S25" s="40">
        <f t="shared" si="1"/>
        <v>0</v>
      </c>
      <c r="T25" s="350"/>
      <c r="U25" s="351"/>
    </row>
    <row r="26" spans="1:21" ht="12.75" customHeight="1" thickBot="1">
      <c r="A26" s="18" t="s">
        <v>611</v>
      </c>
      <c r="B26" s="327" t="s">
        <v>614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 t="s">
        <v>187</v>
      </c>
      <c r="O26" s="257"/>
      <c r="P26" s="92">
        <v>10708259</v>
      </c>
      <c r="Q26" s="41">
        <f t="shared" si="1"/>
        <v>11243671.950000001</v>
      </c>
      <c r="R26" s="41">
        <f t="shared" si="1"/>
        <v>11805855.547500001</v>
      </c>
      <c r="S26" s="41">
        <f t="shared" si="1"/>
        <v>12396148.324875003</v>
      </c>
      <c r="T26" s="350"/>
      <c r="U26" s="351"/>
    </row>
    <row r="27" spans="1:21" ht="15" customHeight="1" thickBot="1">
      <c r="A27" s="18" t="s">
        <v>613</v>
      </c>
      <c r="B27" s="352" t="s">
        <v>616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353"/>
      <c r="N27" s="354" t="s">
        <v>184</v>
      </c>
      <c r="O27" s="253"/>
      <c r="P27" s="93">
        <f>SUM(P25:P26)</f>
        <v>10708259</v>
      </c>
      <c r="Q27" s="86">
        <f t="shared" si="1"/>
        <v>11243671.950000001</v>
      </c>
      <c r="R27" s="86">
        <f t="shared" ref="R27:S27" si="5">Q27*1.05</f>
        <v>11805855.547500001</v>
      </c>
      <c r="S27" s="87">
        <f t="shared" si="5"/>
        <v>12396148.324875003</v>
      </c>
      <c r="T27" s="350"/>
      <c r="U27" s="351"/>
    </row>
    <row r="28" spans="1:21" ht="13.5" customHeight="1"/>
    <row r="29" spans="1:21" ht="13.5" customHeight="1"/>
    <row r="30" spans="1:21" ht="13.5" customHeight="1"/>
  </sheetData>
  <mergeCells count="72">
    <mergeCell ref="B27:M27"/>
    <mergeCell ref="N27:O27"/>
    <mergeCell ref="T27:U27"/>
    <mergeCell ref="B25:M25"/>
    <mergeCell ref="N25:O25"/>
    <mergeCell ref="T25:U25"/>
    <mergeCell ref="B26:M26"/>
    <mergeCell ref="N26:O26"/>
    <mergeCell ref="T26:U26"/>
    <mergeCell ref="B23:M23"/>
    <mergeCell ref="N23:O23"/>
    <mergeCell ref="T23:U23"/>
    <mergeCell ref="B24:M24"/>
    <mergeCell ref="N24:O24"/>
    <mergeCell ref="T24:U24"/>
    <mergeCell ref="B21:M21"/>
    <mergeCell ref="N21:O21"/>
    <mergeCell ref="T21:U21"/>
    <mergeCell ref="B22:M22"/>
    <mergeCell ref="N22:O22"/>
    <mergeCell ref="T22:U22"/>
    <mergeCell ref="B19:M19"/>
    <mergeCell ref="N19:O19"/>
    <mergeCell ref="T19:U19"/>
    <mergeCell ref="B20:M20"/>
    <mergeCell ref="N20:O20"/>
    <mergeCell ref="T20:U20"/>
    <mergeCell ref="B17:M17"/>
    <mergeCell ref="N17:O17"/>
    <mergeCell ref="T17:U17"/>
    <mergeCell ref="B18:M18"/>
    <mergeCell ref="N18:O18"/>
    <mergeCell ref="T18:U18"/>
    <mergeCell ref="B15:M15"/>
    <mergeCell ref="N15:O15"/>
    <mergeCell ref="T15:U15"/>
    <mergeCell ref="B16:M16"/>
    <mergeCell ref="N16:O16"/>
    <mergeCell ref="T16:U16"/>
    <mergeCell ref="B13:M13"/>
    <mergeCell ref="N13:O13"/>
    <mergeCell ref="T13:U13"/>
    <mergeCell ref="B14:M14"/>
    <mergeCell ref="N14:O14"/>
    <mergeCell ref="T14:U14"/>
    <mergeCell ref="B11:M11"/>
    <mergeCell ref="N11:O11"/>
    <mergeCell ref="T11:U11"/>
    <mergeCell ref="B12:M12"/>
    <mergeCell ref="N12:O12"/>
    <mergeCell ref="T12:U12"/>
    <mergeCell ref="B9:M9"/>
    <mergeCell ref="N9:O9"/>
    <mergeCell ref="T9:U9"/>
    <mergeCell ref="B10:M10"/>
    <mergeCell ref="N10:O10"/>
    <mergeCell ref="T10:U10"/>
    <mergeCell ref="B7:M7"/>
    <mergeCell ref="N7:O7"/>
    <mergeCell ref="T7:U7"/>
    <mergeCell ref="B8:M8"/>
    <mergeCell ref="N8:O8"/>
    <mergeCell ref="T8:U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H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2" customWidth="1"/>
    <col min="29" max="29" width="2.7109375" style="7" customWidth="1"/>
    <col min="30" max="32" width="2.7109375" style="2" customWidth="1"/>
    <col min="33" max="33" width="16" style="2" customWidth="1"/>
    <col min="34" max="34" width="13.85546875" style="2" customWidth="1"/>
    <col min="35" max="43" width="2.7109375" style="2" customWidth="1"/>
    <col min="44" max="16384" width="9.140625" style="2"/>
  </cols>
  <sheetData>
    <row r="1" spans="1:34" ht="14.25" customHeight="1">
      <c r="A1" s="195" t="s">
        <v>673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ht="15.95" customHeight="1">
      <c r="A2" s="151" t="s">
        <v>401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"/>
    </row>
    <row r="3" spans="1:34" ht="35.1" customHeight="1">
      <c r="A3" s="151" t="s">
        <v>661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4"/>
    </row>
    <row r="4" spans="1:34" ht="15.75" customHeight="1">
      <c r="A4" s="196" t="s">
        <v>624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</row>
    <row r="5" spans="1:34" ht="39" customHeight="1">
      <c r="A5" s="154" t="s">
        <v>251</v>
      </c>
      <c r="B5" s="155"/>
      <c r="C5" s="156" t="s">
        <v>250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8" t="s">
        <v>249</v>
      </c>
      <c r="AD5" s="157"/>
      <c r="AE5" s="157"/>
      <c r="AF5" s="157"/>
      <c r="AG5" s="58" t="s">
        <v>657</v>
      </c>
      <c r="AH5" s="108" t="s">
        <v>671</v>
      </c>
    </row>
    <row r="6" spans="1:34">
      <c r="A6" s="185" t="s">
        <v>248</v>
      </c>
      <c r="B6" s="186"/>
      <c r="C6" s="187" t="s">
        <v>247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9"/>
      <c r="AC6" s="187" t="s">
        <v>246</v>
      </c>
      <c r="AD6" s="190"/>
      <c r="AE6" s="190"/>
      <c r="AF6" s="184"/>
      <c r="AG6" s="57" t="s">
        <v>245</v>
      </c>
      <c r="AH6" s="107" t="s">
        <v>557</v>
      </c>
    </row>
    <row r="7" spans="1:34" s="5" customFormat="1" ht="12.95" customHeight="1">
      <c r="A7" s="170" t="s">
        <v>244</v>
      </c>
      <c r="B7" s="184"/>
      <c r="C7" s="191" t="s">
        <v>400</v>
      </c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3"/>
      <c r="AC7" s="175" t="s">
        <v>399</v>
      </c>
      <c r="AD7" s="176"/>
      <c r="AE7" s="176"/>
      <c r="AF7" s="177"/>
      <c r="AG7" s="47">
        <v>12281055</v>
      </c>
      <c r="AH7" s="114">
        <v>12772297</v>
      </c>
    </row>
    <row r="8" spans="1:34" s="5" customFormat="1" ht="12.95" customHeight="1">
      <c r="A8" s="170" t="s">
        <v>241</v>
      </c>
      <c r="B8" s="184"/>
      <c r="C8" s="172" t="s">
        <v>398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4"/>
      <c r="AC8" s="175" t="s">
        <v>397</v>
      </c>
      <c r="AD8" s="176"/>
      <c r="AE8" s="176"/>
      <c r="AF8" s="177"/>
      <c r="AG8" s="47">
        <v>0</v>
      </c>
      <c r="AH8" s="114">
        <v>0</v>
      </c>
    </row>
    <row r="9" spans="1:34" s="5" customFormat="1" ht="26.1" customHeight="1">
      <c r="A9" s="170" t="s">
        <v>238</v>
      </c>
      <c r="B9" s="184"/>
      <c r="C9" s="172" t="s">
        <v>396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4"/>
      <c r="AC9" s="175" t="s">
        <v>395</v>
      </c>
      <c r="AD9" s="176"/>
      <c r="AE9" s="176"/>
      <c r="AF9" s="177"/>
      <c r="AG9" s="47">
        <v>2832939</v>
      </c>
      <c r="AH9" s="114">
        <v>2910742</v>
      </c>
    </row>
    <row r="10" spans="1:34" ht="12.95" customHeight="1">
      <c r="A10" s="170" t="s">
        <v>235</v>
      </c>
      <c r="B10" s="184"/>
      <c r="C10" s="172" t="s">
        <v>394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4"/>
      <c r="AC10" s="175" t="s">
        <v>393</v>
      </c>
      <c r="AD10" s="176"/>
      <c r="AE10" s="176"/>
      <c r="AF10" s="177"/>
      <c r="AG10" s="47">
        <v>1200000</v>
      </c>
      <c r="AH10" s="114">
        <v>1200000</v>
      </c>
    </row>
    <row r="11" spans="1:34" s="6" customFormat="1" ht="12.95" customHeight="1">
      <c r="A11" s="170" t="s">
        <v>232</v>
      </c>
      <c r="B11" s="184"/>
      <c r="C11" s="172" t="s">
        <v>392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4"/>
      <c r="AC11" s="175" t="s">
        <v>391</v>
      </c>
      <c r="AD11" s="176"/>
      <c r="AE11" s="176"/>
      <c r="AF11" s="177"/>
      <c r="AG11" s="117">
        <v>0</v>
      </c>
      <c r="AH11" s="114">
        <v>838200</v>
      </c>
    </row>
    <row r="12" spans="1:34" s="6" customFormat="1" ht="12.95" customHeight="1">
      <c r="A12" s="170" t="s">
        <v>229</v>
      </c>
      <c r="B12" s="184"/>
      <c r="C12" s="172" t="s">
        <v>390</v>
      </c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4"/>
      <c r="AC12" s="175" t="s">
        <v>389</v>
      </c>
      <c r="AD12" s="176"/>
      <c r="AE12" s="176"/>
      <c r="AF12" s="177"/>
      <c r="AG12" s="117">
        <v>0</v>
      </c>
      <c r="AH12" s="114">
        <v>0</v>
      </c>
    </row>
    <row r="13" spans="1:34" ht="12.95" customHeight="1">
      <c r="A13" s="170" t="s">
        <v>226</v>
      </c>
      <c r="B13" s="184"/>
      <c r="C13" s="172" t="s">
        <v>388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  <c r="AC13" s="175" t="s">
        <v>387</v>
      </c>
      <c r="AD13" s="176"/>
      <c r="AE13" s="176"/>
      <c r="AF13" s="177"/>
      <c r="AG13" s="67">
        <f>SUM(AG7:AG12)</f>
        <v>16313994</v>
      </c>
      <c r="AH13" s="67">
        <f>SUM(AH7:AH12)</f>
        <v>17721239</v>
      </c>
    </row>
    <row r="14" spans="1:34" ht="12.95" customHeight="1">
      <c r="A14" s="170" t="s">
        <v>223</v>
      </c>
      <c r="B14" s="184"/>
      <c r="C14" s="172" t="s">
        <v>386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4"/>
      <c r="AC14" s="175" t="s">
        <v>385</v>
      </c>
      <c r="AD14" s="176"/>
      <c r="AE14" s="176"/>
      <c r="AF14" s="177"/>
      <c r="AG14" s="47">
        <v>0</v>
      </c>
      <c r="AH14" s="114">
        <v>0</v>
      </c>
    </row>
    <row r="15" spans="1:34" ht="26.1" customHeight="1">
      <c r="A15" s="170" t="s">
        <v>220</v>
      </c>
      <c r="B15" s="184"/>
      <c r="C15" s="172" t="s">
        <v>384</v>
      </c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4"/>
      <c r="AC15" s="175" t="s">
        <v>383</v>
      </c>
      <c r="AD15" s="176"/>
      <c r="AE15" s="176"/>
      <c r="AF15" s="177"/>
      <c r="AG15" s="47">
        <v>0</v>
      </c>
      <c r="AH15" s="114">
        <v>0</v>
      </c>
    </row>
    <row r="16" spans="1:34" ht="26.1" customHeight="1">
      <c r="A16" s="170" t="s">
        <v>217</v>
      </c>
      <c r="B16" s="184"/>
      <c r="C16" s="172" t="s">
        <v>382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4"/>
      <c r="AC16" s="175" t="s">
        <v>381</v>
      </c>
      <c r="AD16" s="176"/>
      <c r="AE16" s="176"/>
      <c r="AF16" s="177"/>
      <c r="AG16" s="47">
        <v>0</v>
      </c>
      <c r="AH16" s="114">
        <v>0</v>
      </c>
    </row>
    <row r="17" spans="1:34" ht="26.1" customHeight="1">
      <c r="A17" s="170" t="s">
        <v>214</v>
      </c>
      <c r="B17" s="184"/>
      <c r="C17" s="172" t="s">
        <v>380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4"/>
      <c r="AC17" s="175" t="s">
        <v>379</v>
      </c>
      <c r="AD17" s="176"/>
      <c r="AE17" s="176"/>
      <c r="AF17" s="177"/>
      <c r="AG17" s="47">
        <v>0</v>
      </c>
      <c r="AH17" s="114">
        <v>0</v>
      </c>
    </row>
    <row r="18" spans="1:34" ht="12.95" customHeight="1">
      <c r="A18" s="170" t="s">
        <v>211</v>
      </c>
      <c r="B18" s="184"/>
      <c r="C18" s="172" t="s">
        <v>378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4"/>
      <c r="AC18" s="175" t="s">
        <v>377</v>
      </c>
      <c r="AD18" s="176"/>
      <c r="AE18" s="176"/>
      <c r="AF18" s="177"/>
      <c r="AG18" s="47">
        <v>22162000</v>
      </c>
      <c r="AH18" s="114">
        <v>22394000</v>
      </c>
    </row>
    <row r="19" spans="1:34" ht="12.95" customHeight="1">
      <c r="A19" s="159" t="s">
        <v>208</v>
      </c>
      <c r="B19" s="184"/>
      <c r="C19" s="161" t="s">
        <v>376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  <c r="AC19" s="164" t="s">
        <v>375</v>
      </c>
      <c r="AD19" s="165"/>
      <c r="AE19" s="165"/>
      <c r="AF19" s="166"/>
      <c r="AG19" s="116">
        <f>SUM(AG13:AG18)</f>
        <v>38475994</v>
      </c>
      <c r="AH19" s="116">
        <f>SUM(AH13:AH18)</f>
        <v>40115239</v>
      </c>
    </row>
    <row r="20" spans="1:34" ht="12.95" customHeight="1">
      <c r="A20" s="170" t="s">
        <v>205</v>
      </c>
      <c r="B20" s="184"/>
      <c r="C20" s="172" t="s">
        <v>374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4"/>
      <c r="AC20" s="175" t="s">
        <v>373</v>
      </c>
      <c r="AD20" s="176"/>
      <c r="AE20" s="176"/>
      <c r="AF20" s="177"/>
      <c r="AG20" s="47">
        <v>0</v>
      </c>
      <c r="AH20" s="114">
        <v>6499999</v>
      </c>
    </row>
    <row r="21" spans="1:34" ht="26.1" customHeight="1">
      <c r="A21" s="170" t="s">
        <v>202</v>
      </c>
      <c r="B21" s="184"/>
      <c r="C21" s="172" t="s">
        <v>372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4"/>
      <c r="AC21" s="175" t="s">
        <v>371</v>
      </c>
      <c r="AD21" s="176"/>
      <c r="AE21" s="176"/>
      <c r="AF21" s="177"/>
      <c r="AG21" s="47">
        <v>0</v>
      </c>
      <c r="AH21" s="114">
        <v>0</v>
      </c>
    </row>
    <row r="22" spans="1:34" ht="26.1" customHeight="1">
      <c r="A22" s="170" t="s">
        <v>199</v>
      </c>
      <c r="B22" s="184"/>
      <c r="C22" s="172" t="s">
        <v>370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4"/>
      <c r="AC22" s="175" t="s">
        <v>369</v>
      </c>
      <c r="AD22" s="176"/>
      <c r="AE22" s="176"/>
      <c r="AF22" s="177"/>
      <c r="AG22" s="47">
        <v>0</v>
      </c>
      <c r="AH22" s="114">
        <v>0</v>
      </c>
    </row>
    <row r="23" spans="1:34" ht="26.1" customHeight="1">
      <c r="A23" s="170" t="s">
        <v>196</v>
      </c>
      <c r="B23" s="184"/>
      <c r="C23" s="172" t="s">
        <v>368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4"/>
      <c r="AC23" s="175" t="s">
        <v>367</v>
      </c>
      <c r="AD23" s="176"/>
      <c r="AE23" s="176"/>
      <c r="AF23" s="177"/>
      <c r="AG23" s="47">
        <v>0</v>
      </c>
      <c r="AH23" s="114">
        <v>0</v>
      </c>
    </row>
    <row r="24" spans="1:34" ht="12.95" customHeight="1">
      <c r="A24" s="170" t="s">
        <v>193</v>
      </c>
      <c r="B24" s="184"/>
      <c r="C24" s="172" t="s">
        <v>366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4"/>
      <c r="AC24" s="175" t="s">
        <v>365</v>
      </c>
      <c r="AD24" s="176"/>
      <c r="AE24" s="176"/>
      <c r="AF24" s="177"/>
      <c r="AG24" s="47">
        <v>6927000</v>
      </c>
      <c r="AH24" s="114">
        <v>13367173</v>
      </c>
    </row>
    <row r="25" spans="1:34" ht="12.95" customHeight="1">
      <c r="A25" s="159" t="s">
        <v>190</v>
      </c>
      <c r="B25" s="184"/>
      <c r="C25" s="161" t="s">
        <v>364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3"/>
      <c r="AC25" s="164" t="s">
        <v>363</v>
      </c>
      <c r="AD25" s="165"/>
      <c r="AE25" s="165"/>
      <c r="AF25" s="166"/>
      <c r="AG25" s="116">
        <f>SUM(AG20:AG24)</f>
        <v>6927000</v>
      </c>
      <c r="AH25" s="116">
        <f>SUM(AH20:AH24)</f>
        <v>19867172</v>
      </c>
    </row>
    <row r="26" spans="1:34" ht="12.95" customHeight="1">
      <c r="A26" s="170" t="s">
        <v>187</v>
      </c>
      <c r="B26" s="184"/>
      <c r="C26" s="172" t="s">
        <v>362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4"/>
      <c r="AC26" s="175" t="s">
        <v>361</v>
      </c>
      <c r="AD26" s="176"/>
      <c r="AE26" s="176"/>
      <c r="AF26" s="177"/>
      <c r="AG26" s="47">
        <v>0</v>
      </c>
      <c r="AH26" s="115">
        <v>0</v>
      </c>
    </row>
    <row r="27" spans="1:34" ht="12.95" customHeight="1">
      <c r="A27" s="170" t="s">
        <v>184</v>
      </c>
      <c r="B27" s="184"/>
      <c r="C27" s="172" t="s">
        <v>360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4"/>
      <c r="AC27" s="175" t="s">
        <v>359</v>
      </c>
      <c r="AD27" s="176"/>
      <c r="AE27" s="176"/>
      <c r="AF27" s="177"/>
      <c r="AG27" s="47">
        <v>0</v>
      </c>
      <c r="AH27" s="114">
        <v>0</v>
      </c>
    </row>
    <row r="28" spans="1:34" s="7" customFormat="1" ht="12.95" customHeight="1">
      <c r="A28" s="170" t="s">
        <v>181</v>
      </c>
      <c r="B28" s="184"/>
      <c r="C28" s="172" t="s">
        <v>358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4"/>
      <c r="AC28" s="175" t="s">
        <v>357</v>
      </c>
      <c r="AD28" s="176"/>
      <c r="AE28" s="176"/>
      <c r="AF28" s="177"/>
      <c r="AG28" s="67">
        <f>SUM(AG26:AG27)</f>
        <v>0</v>
      </c>
      <c r="AH28" s="114">
        <v>0</v>
      </c>
    </row>
    <row r="29" spans="1:34" ht="12.95" customHeight="1">
      <c r="A29" s="170" t="s">
        <v>178</v>
      </c>
      <c r="B29" s="184"/>
      <c r="C29" s="172" t="s">
        <v>356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4"/>
      <c r="AC29" s="175" t="s">
        <v>355</v>
      </c>
      <c r="AD29" s="176"/>
      <c r="AE29" s="176"/>
      <c r="AF29" s="177"/>
      <c r="AG29" s="47">
        <v>0</v>
      </c>
      <c r="AH29" s="114">
        <v>0</v>
      </c>
    </row>
    <row r="30" spans="1:34" ht="12.95" customHeight="1">
      <c r="A30" s="170" t="s">
        <v>175</v>
      </c>
      <c r="B30" s="184"/>
      <c r="C30" s="172" t="s">
        <v>354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4"/>
      <c r="AC30" s="175" t="s">
        <v>353</v>
      </c>
      <c r="AD30" s="176"/>
      <c r="AE30" s="176"/>
      <c r="AF30" s="177"/>
      <c r="AG30" s="47">
        <v>0</v>
      </c>
      <c r="AH30" s="114">
        <v>0</v>
      </c>
    </row>
    <row r="31" spans="1:34" ht="12.95" customHeight="1">
      <c r="A31" s="170" t="s">
        <v>172</v>
      </c>
      <c r="B31" s="184"/>
      <c r="C31" s="172" t="s">
        <v>352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4"/>
      <c r="AC31" s="175" t="s">
        <v>351</v>
      </c>
      <c r="AD31" s="176"/>
      <c r="AE31" s="176"/>
      <c r="AF31" s="177"/>
      <c r="AG31" s="47">
        <v>2800000</v>
      </c>
      <c r="AH31" s="114">
        <v>4277896</v>
      </c>
    </row>
    <row r="32" spans="1:34" ht="12.95" customHeight="1">
      <c r="A32" s="170" t="s">
        <v>169</v>
      </c>
      <c r="B32" s="184"/>
      <c r="C32" s="172" t="s">
        <v>350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5" t="s">
        <v>349</v>
      </c>
      <c r="AD32" s="176"/>
      <c r="AE32" s="176"/>
      <c r="AF32" s="177"/>
      <c r="AG32" s="47">
        <v>2200000</v>
      </c>
      <c r="AH32" s="114">
        <v>2555774</v>
      </c>
    </row>
    <row r="33" spans="1:34" ht="12.95" customHeight="1">
      <c r="A33" s="170" t="s">
        <v>166</v>
      </c>
      <c r="B33" s="184"/>
      <c r="C33" s="172" t="s">
        <v>348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4"/>
      <c r="AC33" s="175" t="s">
        <v>347</v>
      </c>
      <c r="AD33" s="176"/>
      <c r="AE33" s="176"/>
      <c r="AF33" s="177"/>
      <c r="AG33" s="47">
        <v>1000</v>
      </c>
      <c r="AH33" s="114">
        <v>0</v>
      </c>
    </row>
    <row r="34" spans="1:34" ht="12.95" customHeight="1">
      <c r="A34" s="170" t="s">
        <v>163</v>
      </c>
      <c r="B34" s="184"/>
      <c r="C34" s="172" t="s">
        <v>346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4"/>
      <c r="AC34" s="175" t="s">
        <v>345</v>
      </c>
      <c r="AD34" s="176"/>
      <c r="AE34" s="176"/>
      <c r="AF34" s="177"/>
      <c r="AG34" s="47">
        <v>0</v>
      </c>
      <c r="AH34" s="114">
        <v>0</v>
      </c>
    </row>
    <row r="35" spans="1:34" ht="12.95" customHeight="1">
      <c r="A35" s="170" t="s">
        <v>160</v>
      </c>
      <c r="B35" s="184"/>
      <c r="C35" s="172" t="s">
        <v>344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4"/>
      <c r="AC35" s="175" t="s">
        <v>343</v>
      </c>
      <c r="AD35" s="176"/>
      <c r="AE35" s="176"/>
      <c r="AF35" s="177"/>
      <c r="AG35" s="47">
        <v>400000</v>
      </c>
      <c r="AH35" s="114">
        <v>705834</v>
      </c>
    </row>
    <row r="36" spans="1:34" ht="12.95" customHeight="1">
      <c r="A36" s="170" t="s">
        <v>157</v>
      </c>
      <c r="B36" s="184"/>
      <c r="C36" s="172" t="s">
        <v>342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4"/>
      <c r="AC36" s="175" t="s">
        <v>341</v>
      </c>
      <c r="AD36" s="176"/>
      <c r="AE36" s="176"/>
      <c r="AF36" s="177"/>
      <c r="AG36" s="47">
        <v>0</v>
      </c>
      <c r="AH36" s="114">
        <v>0</v>
      </c>
    </row>
    <row r="37" spans="1:34" ht="12.95" customHeight="1">
      <c r="A37" s="170" t="s">
        <v>154</v>
      </c>
      <c r="B37" s="184"/>
      <c r="C37" s="172" t="s">
        <v>340</v>
      </c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4"/>
      <c r="AC37" s="175" t="s">
        <v>339</v>
      </c>
      <c r="AD37" s="176"/>
      <c r="AE37" s="176"/>
      <c r="AF37" s="177"/>
      <c r="AG37" s="67">
        <f>SUM(AG32:AG36)</f>
        <v>2601000</v>
      </c>
      <c r="AH37" s="67">
        <f>SUM(AH32:AH36)</f>
        <v>3261608</v>
      </c>
    </row>
    <row r="38" spans="1:34" ht="12.95" customHeight="1">
      <c r="A38" s="170" t="s">
        <v>151</v>
      </c>
      <c r="B38" s="184"/>
      <c r="C38" s="172" t="s">
        <v>338</v>
      </c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4"/>
      <c r="AC38" s="175" t="s">
        <v>337</v>
      </c>
      <c r="AD38" s="176"/>
      <c r="AE38" s="176"/>
      <c r="AF38" s="177"/>
      <c r="AG38" s="47">
        <v>50000</v>
      </c>
      <c r="AH38" s="114">
        <v>88404</v>
      </c>
    </row>
    <row r="39" spans="1:34" ht="12.95" customHeight="1">
      <c r="A39" s="159" t="s">
        <v>148</v>
      </c>
      <c r="B39" s="184"/>
      <c r="C39" s="161" t="s">
        <v>336</v>
      </c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3"/>
      <c r="AC39" s="164" t="s">
        <v>335</v>
      </c>
      <c r="AD39" s="165"/>
      <c r="AE39" s="165"/>
      <c r="AF39" s="166"/>
      <c r="AG39" s="116">
        <f>SUM(AG28,AG29:AG31,AG37,AG38)</f>
        <v>5451000</v>
      </c>
      <c r="AH39" s="116">
        <f>SUM(AH28,AH29:AH31,AH37,AH38)</f>
        <v>7627908</v>
      </c>
    </row>
    <row r="40" spans="1:34" ht="12.95" customHeight="1">
      <c r="A40" s="170" t="s">
        <v>145</v>
      </c>
      <c r="B40" s="184"/>
      <c r="C40" s="178" t="s">
        <v>334</v>
      </c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80"/>
      <c r="AC40" s="175" t="s">
        <v>333</v>
      </c>
      <c r="AD40" s="176"/>
      <c r="AE40" s="176"/>
      <c r="AF40" s="177"/>
      <c r="AG40" s="47">
        <v>0</v>
      </c>
      <c r="AH40" s="114">
        <v>0</v>
      </c>
    </row>
    <row r="41" spans="1:34" ht="12.95" customHeight="1">
      <c r="A41" s="170" t="s">
        <v>142</v>
      </c>
      <c r="B41" s="184"/>
      <c r="C41" s="178" t="s">
        <v>332</v>
      </c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80"/>
      <c r="AC41" s="175" t="s">
        <v>331</v>
      </c>
      <c r="AD41" s="176"/>
      <c r="AE41" s="176"/>
      <c r="AF41" s="177"/>
      <c r="AG41" s="47">
        <v>0</v>
      </c>
      <c r="AH41" s="114">
        <v>0</v>
      </c>
    </row>
    <row r="42" spans="1:34" ht="12.95" customHeight="1">
      <c r="A42" s="170" t="s">
        <v>139</v>
      </c>
      <c r="B42" s="184"/>
      <c r="C42" s="178" t="s">
        <v>330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80"/>
      <c r="AC42" s="175" t="s">
        <v>329</v>
      </c>
      <c r="AD42" s="176"/>
      <c r="AE42" s="176"/>
      <c r="AF42" s="177"/>
      <c r="AG42" s="47">
        <v>596000</v>
      </c>
      <c r="AH42" s="114">
        <v>860067</v>
      </c>
    </row>
    <row r="43" spans="1:34" ht="12.95" customHeight="1">
      <c r="A43" s="170" t="s">
        <v>136</v>
      </c>
      <c r="B43" s="184"/>
      <c r="C43" s="178" t="s">
        <v>328</v>
      </c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80"/>
      <c r="AC43" s="175" t="s">
        <v>327</v>
      </c>
      <c r="AD43" s="176"/>
      <c r="AE43" s="176"/>
      <c r="AF43" s="177"/>
      <c r="AG43" s="47">
        <v>941000</v>
      </c>
      <c r="AH43" s="114">
        <v>1085800</v>
      </c>
    </row>
    <row r="44" spans="1:34" ht="12.95" customHeight="1">
      <c r="A44" s="170" t="s">
        <v>133</v>
      </c>
      <c r="B44" s="184"/>
      <c r="C44" s="178" t="s">
        <v>326</v>
      </c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80"/>
      <c r="AC44" s="175" t="s">
        <v>325</v>
      </c>
      <c r="AD44" s="176"/>
      <c r="AE44" s="176"/>
      <c r="AF44" s="177"/>
      <c r="AG44" s="47">
        <v>0</v>
      </c>
      <c r="AH44" s="114">
        <v>0</v>
      </c>
    </row>
    <row r="45" spans="1:34" ht="12.95" customHeight="1">
      <c r="A45" s="170" t="s">
        <v>130</v>
      </c>
      <c r="B45" s="184"/>
      <c r="C45" s="178" t="s">
        <v>324</v>
      </c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80"/>
      <c r="AC45" s="175" t="s">
        <v>323</v>
      </c>
      <c r="AD45" s="176"/>
      <c r="AE45" s="176"/>
      <c r="AF45" s="177"/>
      <c r="AG45" s="47">
        <v>0</v>
      </c>
      <c r="AH45" s="114">
        <v>0</v>
      </c>
    </row>
    <row r="46" spans="1:34" ht="12.95" customHeight="1">
      <c r="A46" s="170" t="s">
        <v>127</v>
      </c>
      <c r="B46" s="184"/>
      <c r="C46" s="178" t="s">
        <v>322</v>
      </c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80"/>
      <c r="AC46" s="175" t="s">
        <v>321</v>
      </c>
      <c r="AD46" s="176"/>
      <c r="AE46" s="176"/>
      <c r="AF46" s="177"/>
      <c r="AG46" s="47">
        <v>0</v>
      </c>
      <c r="AH46" s="114">
        <v>0</v>
      </c>
    </row>
    <row r="47" spans="1:34" ht="12.95" customHeight="1">
      <c r="A47" s="170" t="s">
        <v>124</v>
      </c>
      <c r="B47" s="171"/>
      <c r="C47" s="178" t="s">
        <v>320</v>
      </c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80"/>
      <c r="AC47" s="175" t="s">
        <v>319</v>
      </c>
      <c r="AD47" s="176"/>
      <c r="AE47" s="176"/>
      <c r="AF47" s="177"/>
      <c r="AG47" s="47">
        <v>0</v>
      </c>
      <c r="AH47" s="114">
        <v>0</v>
      </c>
    </row>
    <row r="48" spans="1:34" ht="12.95" customHeight="1">
      <c r="A48" s="170">
        <v>42</v>
      </c>
      <c r="B48" s="171"/>
      <c r="C48" s="178" t="s">
        <v>318</v>
      </c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80"/>
      <c r="AC48" s="175" t="s">
        <v>317</v>
      </c>
      <c r="AD48" s="176"/>
      <c r="AE48" s="176"/>
      <c r="AF48" s="177"/>
      <c r="AG48" s="47">
        <v>50000</v>
      </c>
      <c r="AH48" s="114">
        <v>50000</v>
      </c>
    </row>
    <row r="49" spans="1:34" ht="12.95" customHeight="1">
      <c r="A49" s="170">
        <v>43</v>
      </c>
      <c r="B49" s="171"/>
      <c r="C49" s="178" t="s">
        <v>316</v>
      </c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80"/>
      <c r="AC49" s="175" t="s">
        <v>315</v>
      </c>
      <c r="AD49" s="176"/>
      <c r="AE49" s="176"/>
      <c r="AF49" s="177"/>
      <c r="AG49" s="67">
        <f>SUM(AG47:AG48)</f>
        <v>50000</v>
      </c>
      <c r="AH49" s="67">
        <f>SUM(AH47:AH48)</f>
        <v>50000</v>
      </c>
    </row>
    <row r="50" spans="1:34" ht="12.95" customHeight="1">
      <c r="A50" s="170">
        <v>44</v>
      </c>
      <c r="B50" s="171"/>
      <c r="C50" s="178" t="s">
        <v>314</v>
      </c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80"/>
      <c r="AC50" s="175" t="s">
        <v>313</v>
      </c>
      <c r="AD50" s="176"/>
      <c r="AE50" s="176"/>
      <c r="AF50" s="177"/>
      <c r="AG50" s="47">
        <v>0</v>
      </c>
      <c r="AH50" s="114">
        <v>0</v>
      </c>
    </row>
    <row r="51" spans="1:34" ht="12.95" customHeight="1">
      <c r="A51" s="170">
        <v>45</v>
      </c>
      <c r="B51" s="171"/>
      <c r="C51" s="178" t="s">
        <v>312</v>
      </c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80"/>
      <c r="AC51" s="175" t="s">
        <v>311</v>
      </c>
      <c r="AD51" s="176"/>
      <c r="AE51" s="176"/>
      <c r="AF51" s="177"/>
      <c r="AG51" s="47">
        <v>0</v>
      </c>
      <c r="AH51" s="114">
        <v>0</v>
      </c>
    </row>
    <row r="52" spans="1:34" ht="12.95" customHeight="1">
      <c r="A52" s="170" t="s">
        <v>109</v>
      </c>
      <c r="B52" s="184"/>
      <c r="C52" s="178" t="s">
        <v>310</v>
      </c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80"/>
      <c r="AC52" s="175" t="s">
        <v>309</v>
      </c>
      <c r="AD52" s="176"/>
      <c r="AE52" s="176"/>
      <c r="AF52" s="177"/>
      <c r="AG52" s="67">
        <f>SUM(AG50:AG51)</f>
        <v>0</v>
      </c>
      <c r="AH52" s="114">
        <v>0</v>
      </c>
    </row>
    <row r="53" spans="1:34" ht="12.95" customHeight="1">
      <c r="A53" s="170" t="s">
        <v>106</v>
      </c>
      <c r="B53" s="171"/>
      <c r="C53" s="178" t="s">
        <v>308</v>
      </c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80"/>
      <c r="AC53" s="175" t="s">
        <v>307</v>
      </c>
      <c r="AD53" s="176"/>
      <c r="AE53" s="176"/>
      <c r="AF53" s="177"/>
      <c r="AG53" s="47">
        <v>0</v>
      </c>
      <c r="AH53" s="114">
        <v>0</v>
      </c>
    </row>
    <row r="54" spans="1:34" ht="12.95" customHeight="1">
      <c r="A54" s="170" t="s">
        <v>103</v>
      </c>
      <c r="B54" s="171"/>
      <c r="C54" s="178" t="s">
        <v>306</v>
      </c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80"/>
      <c r="AC54" s="175" t="s">
        <v>305</v>
      </c>
      <c r="AD54" s="176"/>
      <c r="AE54" s="176"/>
      <c r="AF54" s="177"/>
      <c r="AG54" s="47">
        <v>2445000</v>
      </c>
      <c r="AH54" s="114">
        <v>3917938</v>
      </c>
    </row>
    <row r="55" spans="1:34" ht="12.95" customHeight="1">
      <c r="A55" s="159" t="s">
        <v>100</v>
      </c>
      <c r="B55" s="160"/>
      <c r="C55" s="181" t="s">
        <v>573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3"/>
      <c r="AC55" s="164" t="s">
        <v>304</v>
      </c>
      <c r="AD55" s="165"/>
      <c r="AE55" s="165"/>
      <c r="AF55" s="166"/>
      <c r="AG55" s="116">
        <f>SUM(AG40:AG46,AG49,AG52,AG50:AG54)</f>
        <v>4032000</v>
      </c>
      <c r="AH55" s="116">
        <f>SUM(AH40:AH46,AH49,AH52,AH50:AH54)</f>
        <v>5913805</v>
      </c>
    </row>
    <row r="56" spans="1:34" ht="12.95" customHeight="1">
      <c r="A56" s="170" t="s">
        <v>97</v>
      </c>
      <c r="B56" s="171"/>
      <c r="C56" s="178" t="s">
        <v>303</v>
      </c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80"/>
      <c r="AC56" s="175" t="s">
        <v>302</v>
      </c>
      <c r="AD56" s="176"/>
      <c r="AE56" s="176"/>
      <c r="AF56" s="177"/>
      <c r="AG56" s="47">
        <v>0</v>
      </c>
      <c r="AH56" s="114">
        <v>0</v>
      </c>
    </row>
    <row r="57" spans="1:34" ht="12.95" customHeight="1">
      <c r="A57" s="170" t="s">
        <v>94</v>
      </c>
      <c r="B57" s="171"/>
      <c r="C57" s="178" t="s">
        <v>301</v>
      </c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80"/>
      <c r="AC57" s="175" t="s">
        <v>300</v>
      </c>
      <c r="AD57" s="176"/>
      <c r="AE57" s="176"/>
      <c r="AF57" s="177"/>
      <c r="AG57" s="47">
        <v>0</v>
      </c>
      <c r="AH57" s="114">
        <v>0</v>
      </c>
    </row>
    <row r="58" spans="1:34" ht="12.95" customHeight="1">
      <c r="A58" s="170" t="s">
        <v>91</v>
      </c>
      <c r="B58" s="171"/>
      <c r="C58" s="178" t="s">
        <v>299</v>
      </c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80"/>
      <c r="AC58" s="175" t="s">
        <v>298</v>
      </c>
      <c r="AD58" s="176"/>
      <c r="AE58" s="176"/>
      <c r="AF58" s="177"/>
      <c r="AG58" s="47">
        <v>0</v>
      </c>
      <c r="AH58" s="114">
        <v>0</v>
      </c>
    </row>
    <row r="59" spans="1:34" ht="12.95" customHeight="1">
      <c r="A59" s="170" t="s">
        <v>88</v>
      </c>
      <c r="B59" s="171"/>
      <c r="C59" s="178" t="s">
        <v>297</v>
      </c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80"/>
      <c r="AC59" s="175" t="s">
        <v>296</v>
      </c>
      <c r="AD59" s="176"/>
      <c r="AE59" s="176"/>
      <c r="AF59" s="177"/>
      <c r="AG59" s="47">
        <v>0</v>
      </c>
      <c r="AH59" s="114">
        <v>0</v>
      </c>
    </row>
    <row r="60" spans="1:34" ht="12.95" customHeight="1">
      <c r="A60" s="170" t="s">
        <v>85</v>
      </c>
      <c r="B60" s="171"/>
      <c r="C60" s="178" t="s">
        <v>295</v>
      </c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80"/>
      <c r="AC60" s="175" t="s">
        <v>294</v>
      </c>
      <c r="AD60" s="176"/>
      <c r="AE60" s="176"/>
      <c r="AF60" s="177"/>
      <c r="AG60" s="47">
        <v>0</v>
      </c>
      <c r="AH60" s="114">
        <v>0</v>
      </c>
    </row>
    <row r="61" spans="1:34" ht="12.95" customHeight="1">
      <c r="A61" s="159" t="s">
        <v>82</v>
      </c>
      <c r="B61" s="160"/>
      <c r="C61" s="161" t="s">
        <v>574</v>
      </c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3"/>
      <c r="AC61" s="164" t="s">
        <v>293</v>
      </c>
      <c r="AD61" s="165"/>
      <c r="AE61" s="165"/>
      <c r="AF61" s="166"/>
      <c r="AG61" s="67">
        <f>SUM(AG56:AG60)</f>
        <v>0</v>
      </c>
      <c r="AH61" s="114">
        <v>0</v>
      </c>
    </row>
    <row r="62" spans="1:34" ht="26.1" customHeight="1">
      <c r="A62" s="170" t="s">
        <v>292</v>
      </c>
      <c r="B62" s="171"/>
      <c r="C62" s="178" t="s">
        <v>291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80"/>
      <c r="AC62" s="175" t="s">
        <v>290</v>
      </c>
      <c r="AD62" s="176"/>
      <c r="AE62" s="176"/>
      <c r="AF62" s="177"/>
      <c r="AG62" s="47">
        <v>0</v>
      </c>
      <c r="AH62" s="114">
        <v>0</v>
      </c>
    </row>
    <row r="63" spans="1:34" ht="26.1" customHeight="1">
      <c r="A63" s="170" t="s">
        <v>289</v>
      </c>
      <c r="B63" s="171"/>
      <c r="C63" s="178" t="s">
        <v>288</v>
      </c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80"/>
      <c r="AC63" s="175" t="s">
        <v>287</v>
      </c>
      <c r="AD63" s="176"/>
      <c r="AE63" s="176"/>
      <c r="AF63" s="177"/>
      <c r="AG63" s="47">
        <v>0</v>
      </c>
      <c r="AH63" s="114">
        <v>0</v>
      </c>
    </row>
    <row r="64" spans="1:34" ht="26.1" customHeight="1">
      <c r="A64" s="170" t="s">
        <v>286</v>
      </c>
      <c r="B64" s="171"/>
      <c r="C64" s="178" t="s">
        <v>285</v>
      </c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80"/>
      <c r="AC64" s="175" t="s">
        <v>284</v>
      </c>
      <c r="AD64" s="176"/>
      <c r="AE64" s="176"/>
      <c r="AF64" s="177"/>
      <c r="AG64" s="47">
        <v>0</v>
      </c>
      <c r="AH64" s="114">
        <v>0</v>
      </c>
    </row>
    <row r="65" spans="1:34" ht="26.1" customHeight="1">
      <c r="A65" s="170" t="s">
        <v>283</v>
      </c>
      <c r="B65" s="171"/>
      <c r="C65" s="172" t="s">
        <v>282</v>
      </c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4"/>
      <c r="AC65" s="175" t="s">
        <v>281</v>
      </c>
      <c r="AD65" s="176"/>
      <c r="AE65" s="176"/>
      <c r="AF65" s="177"/>
      <c r="AG65" s="47">
        <v>0</v>
      </c>
      <c r="AH65" s="114">
        <v>0</v>
      </c>
    </row>
    <row r="66" spans="1:34" ht="12.95" customHeight="1">
      <c r="A66" s="170" t="s">
        <v>280</v>
      </c>
      <c r="B66" s="171"/>
      <c r="C66" s="178" t="s">
        <v>279</v>
      </c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80"/>
      <c r="AC66" s="175" t="s">
        <v>278</v>
      </c>
      <c r="AD66" s="176"/>
      <c r="AE66" s="176"/>
      <c r="AF66" s="177"/>
      <c r="AG66" s="47">
        <v>0</v>
      </c>
      <c r="AH66" s="114">
        <v>0</v>
      </c>
    </row>
    <row r="67" spans="1:34" ht="12.95" customHeight="1">
      <c r="A67" s="159" t="s">
        <v>277</v>
      </c>
      <c r="B67" s="160"/>
      <c r="C67" s="161" t="s">
        <v>276</v>
      </c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3"/>
      <c r="AC67" s="164" t="s">
        <v>275</v>
      </c>
      <c r="AD67" s="165"/>
      <c r="AE67" s="165"/>
      <c r="AF67" s="166"/>
      <c r="AG67" s="67">
        <f>SUM(AG62:AG66)</f>
        <v>0</v>
      </c>
      <c r="AH67" s="114">
        <v>0</v>
      </c>
    </row>
    <row r="68" spans="1:34" ht="26.1" customHeight="1">
      <c r="A68" s="170" t="s">
        <v>274</v>
      </c>
      <c r="B68" s="171"/>
      <c r="C68" s="178" t="s">
        <v>273</v>
      </c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80"/>
      <c r="AC68" s="175" t="s">
        <v>272</v>
      </c>
      <c r="AD68" s="176"/>
      <c r="AE68" s="176"/>
      <c r="AF68" s="177"/>
      <c r="AG68" s="47">
        <v>0</v>
      </c>
      <c r="AH68" s="114">
        <v>0</v>
      </c>
    </row>
    <row r="69" spans="1:34" ht="26.1" customHeight="1">
      <c r="A69" s="170" t="s">
        <v>271</v>
      </c>
      <c r="B69" s="171"/>
      <c r="C69" s="172" t="s">
        <v>270</v>
      </c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4"/>
      <c r="AC69" s="175" t="s">
        <v>269</v>
      </c>
      <c r="AD69" s="176"/>
      <c r="AE69" s="176"/>
      <c r="AF69" s="177"/>
      <c r="AG69" s="47">
        <v>0</v>
      </c>
      <c r="AH69" s="114">
        <v>0</v>
      </c>
    </row>
    <row r="70" spans="1:34" ht="26.1" customHeight="1">
      <c r="A70" s="170" t="s">
        <v>268</v>
      </c>
      <c r="B70" s="171"/>
      <c r="C70" s="172" t="s">
        <v>267</v>
      </c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4"/>
      <c r="AC70" s="175" t="s">
        <v>266</v>
      </c>
      <c r="AD70" s="176"/>
      <c r="AE70" s="176"/>
      <c r="AF70" s="177"/>
      <c r="AG70" s="47">
        <v>0</v>
      </c>
      <c r="AH70" s="114">
        <v>0</v>
      </c>
    </row>
    <row r="71" spans="1:34" ht="26.1" customHeight="1">
      <c r="A71" s="170" t="s">
        <v>265</v>
      </c>
      <c r="B71" s="171"/>
      <c r="C71" s="172" t="s">
        <v>264</v>
      </c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4"/>
      <c r="AC71" s="175" t="s">
        <v>263</v>
      </c>
      <c r="AD71" s="176"/>
      <c r="AE71" s="176"/>
      <c r="AF71" s="177"/>
      <c r="AG71" s="47">
        <v>0</v>
      </c>
      <c r="AH71" s="114">
        <v>0</v>
      </c>
    </row>
    <row r="72" spans="1:34" ht="12.95" customHeight="1">
      <c r="A72" s="170" t="s">
        <v>262</v>
      </c>
      <c r="B72" s="171"/>
      <c r="C72" s="178" t="s">
        <v>261</v>
      </c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80"/>
      <c r="AC72" s="175" t="s">
        <v>260</v>
      </c>
      <c r="AD72" s="176"/>
      <c r="AE72" s="176"/>
      <c r="AF72" s="177"/>
      <c r="AG72" s="47">
        <v>0</v>
      </c>
      <c r="AH72" s="114">
        <v>4900000</v>
      </c>
    </row>
    <row r="73" spans="1:34" ht="12.95" customHeight="1">
      <c r="A73" s="159" t="s">
        <v>259</v>
      </c>
      <c r="B73" s="160"/>
      <c r="C73" s="161" t="s">
        <v>575</v>
      </c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3"/>
      <c r="AC73" s="164" t="s">
        <v>258</v>
      </c>
      <c r="AD73" s="165"/>
      <c r="AE73" s="165"/>
      <c r="AF73" s="166"/>
      <c r="AG73" s="116">
        <f>SUM(AG68:AG72)</f>
        <v>0</v>
      </c>
      <c r="AH73" s="116">
        <f>SUM(AH68:AH72)</f>
        <v>4900000</v>
      </c>
    </row>
    <row r="74" spans="1:34" ht="12.95" customHeight="1">
      <c r="A74" s="159" t="s">
        <v>257</v>
      </c>
      <c r="B74" s="160"/>
      <c r="C74" s="167" t="s">
        <v>256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9"/>
      <c r="AC74" s="164" t="s">
        <v>255</v>
      </c>
      <c r="AD74" s="165"/>
      <c r="AE74" s="165"/>
      <c r="AF74" s="166"/>
      <c r="AG74" s="116">
        <f>SUM(AG19,AG25,AG39,AG55,AG61,AG67,AG73)</f>
        <v>54885994</v>
      </c>
      <c r="AH74" s="116">
        <f>SUM(AH19,AH25,AH39,AH55,AH61,AH67,AH73)</f>
        <v>78424124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2:AG2"/>
    <mergeCell ref="A3:AG3"/>
    <mergeCell ref="A5:B5"/>
    <mergeCell ref="C5:AB5"/>
    <mergeCell ref="AC5:AF5"/>
    <mergeCell ref="A8:B8"/>
    <mergeCell ref="C8:AB8"/>
    <mergeCell ref="AC8:AF8"/>
    <mergeCell ref="A1:AH1"/>
    <mergeCell ref="A4:AH4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1" fitToHeight="0" orientation="portrait" cellComments="asDisplayed" r:id="rId1"/>
  <headerFooter alignWithMargins="0"/>
  <rowBreaks count="1" manualBreakCount="1">
    <brk id="55" max="33" man="1"/>
  </rowBreaks>
  <ignoredErrors>
    <ignoredError sqref="A7:B7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2" customWidth="1"/>
    <col min="33" max="33" width="15.140625" style="2" customWidth="1"/>
    <col min="34" max="34" width="12.5703125" style="2" customWidth="1"/>
    <col min="35" max="16384" width="9.140625" style="2"/>
  </cols>
  <sheetData>
    <row r="1" spans="1:34" ht="23.25" customHeight="1">
      <c r="A1" s="195" t="s">
        <v>674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ht="19.5" customHeight="1">
      <c r="A2" s="151" t="s">
        <v>462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1:34" ht="15.95" customHeight="1">
      <c r="A3" s="151" t="s">
        <v>662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1:34" ht="15.95" customHeight="1">
      <c r="A4" s="196" t="s">
        <v>624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</row>
    <row r="5" spans="1:34" ht="35.1" customHeight="1">
      <c r="A5" s="154" t="s">
        <v>251</v>
      </c>
      <c r="B5" s="155"/>
      <c r="C5" s="156" t="s">
        <v>250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8" t="s">
        <v>249</v>
      </c>
      <c r="AD5" s="157"/>
      <c r="AE5" s="157"/>
      <c r="AF5" s="157"/>
      <c r="AG5" s="58" t="s">
        <v>657</v>
      </c>
      <c r="AH5" s="64" t="s">
        <v>671</v>
      </c>
    </row>
    <row r="6" spans="1:34">
      <c r="A6" s="148" t="s">
        <v>248</v>
      </c>
      <c r="B6" s="148"/>
      <c r="C6" s="149" t="s">
        <v>247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 t="s">
        <v>246</v>
      </c>
      <c r="AD6" s="149"/>
      <c r="AE6" s="149"/>
      <c r="AF6" s="149"/>
      <c r="AG6" s="57" t="s">
        <v>245</v>
      </c>
      <c r="AH6" s="107" t="s">
        <v>557</v>
      </c>
    </row>
    <row r="7" spans="1:34" ht="12.95" customHeight="1">
      <c r="A7" s="197" t="s">
        <v>244</v>
      </c>
      <c r="B7" s="197"/>
      <c r="C7" s="129" t="s">
        <v>461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40" t="s">
        <v>460</v>
      </c>
      <c r="AD7" s="140"/>
      <c r="AE7" s="140"/>
      <c r="AF7" s="140"/>
      <c r="AG7" s="48">
        <v>0</v>
      </c>
      <c r="AH7" s="105">
        <v>0</v>
      </c>
    </row>
    <row r="8" spans="1:34" ht="12.95" customHeight="1">
      <c r="A8" s="197" t="s">
        <v>241</v>
      </c>
      <c r="B8" s="197"/>
      <c r="C8" s="129" t="s">
        <v>459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40" t="s">
        <v>458</v>
      </c>
      <c r="AD8" s="140"/>
      <c r="AE8" s="140"/>
      <c r="AF8" s="140"/>
      <c r="AG8" s="48">
        <v>0</v>
      </c>
      <c r="AH8" s="105">
        <v>0</v>
      </c>
    </row>
    <row r="9" spans="1:34" ht="12.95" customHeight="1">
      <c r="A9" s="197" t="s">
        <v>238</v>
      </c>
      <c r="B9" s="197"/>
      <c r="C9" s="129" t="s">
        <v>457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40" t="s">
        <v>456</v>
      </c>
      <c r="AD9" s="140"/>
      <c r="AE9" s="140"/>
      <c r="AF9" s="140"/>
      <c r="AG9" s="48">
        <v>0</v>
      </c>
      <c r="AH9" s="105">
        <v>0</v>
      </c>
    </row>
    <row r="10" spans="1:34" ht="12.95" customHeight="1">
      <c r="A10" s="197" t="s">
        <v>235</v>
      </c>
      <c r="B10" s="197"/>
      <c r="C10" s="129" t="s">
        <v>455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40" t="s">
        <v>454</v>
      </c>
      <c r="AD10" s="140"/>
      <c r="AE10" s="140"/>
      <c r="AF10" s="140"/>
      <c r="AG10" s="67">
        <f>SUM(AG7:AG9)</f>
        <v>0</v>
      </c>
      <c r="AH10" s="105">
        <v>0</v>
      </c>
    </row>
    <row r="11" spans="1:34" s="5" customFormat="1" ht="12.95" customHeight="1">
      <c r="A11" s="197" t="s">
        <v>232</v>
      </c>
      <c r="B11" s="197"/>
      <c r="C11" s="200" t="s">
        <v>453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140" t="s">
        <v>452</v>
      </c>
      <c r="AD11" s="140"/>
      <c r="AE11" s="140"/>
      <c r="AF11" s="140"/>
      <c r="AG11" s="48">
        <v>0</v>
      </c>
      <c r="AH11" s="106">
        <v>0</v>
      </c>
    </row>
    <row r="12" spans="1:34" ht="12.95" customHeight="1">
      <c r="A12" s="197" t="s">
        <v>229</v>
      </c>
      <c r="B12" s="197"/>
      <c r="C12" s="129" t="s">
        <v>451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40" t="s">
        <v>450</v>
      </c>
      <c r="AD12" s="140"/>
      <c r="AE12" s="140"/>
      <c r="AF12" s="140"/>
      <c r="AG12" s="48">
        <v>0</v>
      </c>
      <c r="AH12" s="105">
        <v>0</v>
      </c>
    </row>
    <row r="13" spans="1:34" ht="12.95" customHeight="1">
      <c r="A13" s="197" t="s">
        <v>226</v>
      </c>
      <c r="B13" s="197"/>
      <c r="C13" s="129" t="s">
        <v>449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40" t="s">
        <v>448</v>
      </c>
      <c r="AD13" s="140"/>
      <c r="AE13" s="140"/>
      <c r="AF13" s="140"/>
      <c r="AG13" s="48">
        <v>0</v>
      </c>
      <c r="AH13" s="105">
        <v>0</v>
      </c>
    </row>
    <row r="14" spans="1:34" ht="12.95" customHeight="1">
      <c r="A14" s="197" t="s">
        <v>223</v>
      </c>
      <c r="B14" s="197"/>
      <c r="C14" s="129" t="s">
        <v>447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40" t="s">
        <v>446</v>
      </c>
      <c r="AD14" s="140"/>
      <c r="AE14" s="140"/>
      <c r="AF14" s="140"/>
      <c r="AG14" s="48">
        <v>0</v>
      </c>
      <c r="AH14" s="105">
        <v>0</v>
      </c>
    </row>
    <row r="15" spans="1:34" ht="12.95" customHeight="1">
      <c r="A15" s="197" t="s">
        <v>220</v>
      </c>
      <c r="B15" s="197"/>
      <c r="C15" s="129" t="s">
        <v>445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40" t="s">
        <v>444</v>
      </c>
      <c r="AD15" s="140"/>
      <c r="AE15" s="140"/>
      <c r="AF15" s="140"/>
      <c r="AG15" s="48">
        <v>0</v>
      </c>
      <c r="AH15" s="105">
        <v>0</v>
      </c>
    </row>
    <row r="16" spans="1:34" ht="12.95" customHeight="1">
      <c r="A16" s="197">
        <v>10</v>
      </c>
      <c r="B16" s="197"/>
      <c r="C16" s="129" t="s">
        <v>443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40" t="s">
        <v>442</v>
      </c>
      <c r="AD16" s="140"/>
      <c r="AE16" s="140"/>
      <c r="AF16" s="140"/>
      <c r="AG16" s="48">
        <v>0</v>
      </c>
      <c r="AH16" s="105">
        <v>0</v>
      </c>
    </row>
    <row r="17" spans="1:34" ht="12.95" customHeight="1">
      <c r="A17" s="197">
        <v>11</v>
      </c>
      <c r="B17" s="197"/>
      <c r="C17" s="200" t="s">
        <v>441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140" t="s">
        <v>440</v>
      </c>
      <c r="AD17" s="140"/>
      <c r="AE17" s="140"/>
      <c r="AF17" s="140"/>
      <c r="AG17" s="67">
        <f>SUM(AG11:AG16)</f>
        <v>0</v>
      </c>
      <c r="AH17" s="105">
        <v>0</v>
      </c>
    </row>
    <row r="18" spans="1:34" ht="12.95" customHeight="1">
      <c r="A18" s="197">
        <v>12</v>
      </c>
      <c r="B18" s="197"/>
      <c r="C18" s="200" t="s">
        <v>439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140" t="s">
        <v>438</v>
      </c>
      <c r="AD18" s="140"/>
      <c r="AE18" s="140"/>
      <c r="AF18" s="140"/>
      <c r="AG18" s="48">
        <v>0</v>
      </c>
      <c r="AH18" s="105">
        <v>0</v>
      </c>
    </row>
    <row r="19" spans="1:34" ht="12.95" customHeight="1">
      <c r="A19" s="197">
        <v>13</v>
      </c>
      <c r="B19" s="197"/>
      <c r="C19" s="200" t="s">
        <v>437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140" t="s">
        <v>436</v>
      </c>
      <c r="AD19" s="140"/>
      <c r="AE19" s="140"/>
      <c r="AF19" s="140"/>
      <c r="AG19" s="47">
        <v>652560</v>
      </c>
      <c r="AH19" s="47">
        <v>652560</v>
      </c>
    </row>
    <row r="20" spans="1:34" ht="12.95" customHeight="1">
      <c r="A20" s="197">
        <v>14</v>
      </c>
      <c r="B20" s="197"/>
      <c r="C20" s="200" t="s">
        <v>435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140" t="s">
        <v>434</v>
      </c>
      <c r="AD20" s="140"/>
      <c r="AE20" s="140"/>
      <c r="AF20" s="140"/>
      <c r="AG20" s="48">
        <v>0</v>
      </c>
      <c r="AH20" s="105">
        <v>0</v>
      </c>
    </row>
    <row r="21" spans="1:34" ht="12.95" customHeight="1">
      <c r="A21" s="197">
        <v>15</v>
      </c>
      <c r="B21" s="197"/>
      <c r="C21" s="200" t="s">
        <v>433</v>
      </c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140" t="s">
        <v>432</v>
      </c>
      <c r="AD21" s="140"/>
      <c r="AE21" s="140"/>
      <c r="AF21" s="140"/>
      <c r="AG21" s="48">
        <v>0</v>
      </c>
      <c r="AH21" s="105">
        <v>0</v>
      </c>
    </row>
    <row r="22" spans="1:34" ht="12.95" customHeight="1">
      <c r="A22" s="197">
        <v>16</v>
      </c>
      <c r="B22" s="197"/>
      <c r="C22" s="200" t="s">
        <v>431</v>
      </c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140" t="s">
        <v>430</v>
      </c>
      <c r="AD22" s="140"/>
      <c r="AE22" s="140"/>
      <c r="AF22" s="140"/>
      <c r="AG22" s="48">
        <v>0</v>
      </c>
      <c r="AH22" s="105">
        <v>0</v>
      </c>
    </row>
    <row r="23" spans="1:34" ht="12.95" customHeight="1">
      <c r="A23" s="197">
        <v>17</v>
      </c>
      <c r="B23" s="197"/>
      <c r="C23" s="200" t="s">
        <v>429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140" t="s">
        <v>428</v>
      </c>
      <c r="AD23" s="140"/>
      <c r="AE23" s="140"/>
      <c r="AF23" s="140"/>
      <c r="AG23" s="48">
        <v>0</v>
      </c>
      <c r="AH23" s="105">
        <v>0</v>
      </c>
    </row>
    <row r="24" spans="1:34" ht="12.95" customHeight="1">
      <c r="A24" s="197">
        <v>18</v>
      </c>
      <c r="B24" s="197"/>
      <c r="C24" s="200" t="s">
        <v>427</v>
      </c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140" t="s">
        <v>426</v>
      </c>
      <c r="AD24" s="140"/>
      <c r="AE24" s="140"/>
      <c r="AF24" s="140"/>
      <c r="AG24" s="48">
        <v>0</v>
      </c>
      <c r="AH24" s="105">
        <v>0</v>
      </c>
    </row>
    <row r="25" spans="1:34" ht="12.95" customHeight="1">
      <c r="A25" s="197">
        <v>19</v>
      </c>
      <c r="B25" s="197"/>
      <c r="C25" s="200" t="s">
        <v>425</v>
      </c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140" t="s">
        <v>424</v>
      </c>
      <c r="AD25" s="140"/>
      <c r="AE25" s="140"/>
      <c r="AF25" s="140"/>
      <c r="AG25" s="48">
        <v>0</v>
      </c>
      <c r="AH25" s="105">
        <v>0</v>
      </c>
    </row>
    <row r="26" spans="1:34" ht="12.95" customHeight="1">
      <c r="A26" s="197">
        <v>20</v>
      </c>
      <c r="B26" s="197"/>
      <c r="C26" s="200" t="s">
        <v>423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140" t="s">
        <v>422</v>
      </c>
      <c r="AD26" s="140"/>
      <c r="AE26" s="140"/>
      <c r="AF26" s="140"/>
      <c r="AG26" s="67">
        <f>SUM(AG24:AG25)</f>
        <v>0</v>
      </c>
      <c r="AH26" s="105">
        <v>0</v>
      </c>
    </row>
    <row r="27" spans="1:34" ht="12.95" customHeight="1">
      <c r="A27" s="197">
        <v>21</v>
      </c>
      <c r="B27" s="197"/>
      <c r="C27" s="199" t="s">
        <v>421</v>
      </c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41" t="s">
        <v>420</v>
      </c>
      <c r="AD27" s="141"/>
      <c r="AE27" s="141"/>
      <c r="AF27" s="141"/>
      <c r="AG27" s="116">
        <f>SUM(AG10,AG17,AG18:AG23,AG26)</f>
        <v>652560</v>
      </c>
      <c r="AH27" s="116">
        <f>SUM(AH10,AH17,AH18:AH23,AH26)</f>
        <v>652560</v>
      </c>
    </row>
    <row r="28" spans="1:34" ht="12.95" customHeight="1">
      <c r="A28" s="197">
        <v>22</v>
      </c>
      <c r="B28" s="197"/>
      <c r="C28" s="200" t="s">
        <v>419</v>
      </c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140" t="s">
        <v>418</v>
      </c>
      <c r="AD28" s="140"/>
      <c r="AE28" s="140"/>
      <c r="AF28" s="140"/>
      <c r="AG28" s="48">
        <v>0</v>
      </c>
      <c r="AH28" s="105">
        <v>0</v>
      </c>
    </row>
    <row r="29" spans="1:34" ht="12.95" customHeight="1">
      <c r="A29" s="197">
        <v>23</v>
      </c>
      <c r="B29" s="197"/>
      <c r="C29" s="129" t="s">
        <v>417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40" t="s">
        <v>416</v>
      </c>
      <c r="AD29" s="140"/>
      <c r="AE29" s="140"/>
      <c r="AF29" s="140"/>
      <c r="AG29" s="48">
        <v>0</v>
      </c>
      <c r="AH29" s="105">
        <v>0</v>
      </c>
    </row>
    <row r="30" spans="1:34" ht="12.95" customHeight="1">
      <c r="A30" s="197">
        <v>24</v>
      </c>
      <c r="B30" s="197"/>
      <c r="C30" s="200" t="s">
        <v>415</v>
      </c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140" t="s">
        <v>414</v>
      </c>
      <c r="AD30" s="140"/>
      <c r="AE30" s="140"/>
      <c r="AF30" s="140"/>
      <c r="AG30" s="48">
        <v>0</v>
      </c>
      <c r="AH30" s="105">
        <v>0</v>
      </c>
    </row>
    <row r="31" spans="1:34" ht="12.95" customHeight="1">
      <c r="A31" s="197">
        <v>25</v>
      </c>
      <c r="B31" s="197"/>
      <c r="C31" s="200" t="s">
        <v>413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140" t="s">
        <v>412</v>
      </c>
      <c r="AD31" s="140"/>
      <c r="AE31" s="140"/>
      <c r="AF31" s="140"/>
      <c r="AG31" s="48">
        <v>0</v>
      </c>
      <c r="AH31" s="105">
        <v>0</v>
      </c>
    </row>
    <row r="32" spans="1:34" ht="12.95" customHeight="1">
      <c r="A32" s="197">
        <v>26</v>
      </c>
      <c r="B32" s="197"/>
      <c r="C32" s="200" t="s">
        <v>411</v>
      </c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140" t="s">
        <v>410</v>
      </c>
      <c r="AD32" s="140"/>
      <c r="AE32" s="140"/>
      <c r="AF32" s="140"/>
      <c r="AG32" s="48">
        <v>0</v>
      </c>
      <c r="AH32" s="105">
        <v>0</v>
      </c>
    </row>
    <row r="33" spans="1:34" ht="12.95" customHeight="1">
      <c r="A33" s="197">
        <v>27</v>
      </c>
      <c r="B33" s="197"/>
      <c r="C33" s="200" t="s">
        <v>409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140" t="s">
        <v>408</v>
      </c>
      <c r="AD33" s="140"/>
      <c r="AE33" s="140"/>
      <c r="AF33" s="140"/>
      <c r="AG33" s="67">
        <f>SUM(AG28:AG32)</f>
        <v>0</v>
      </c>
      <c r="AH33" s="105">
        <v>0</v>
      </c>
    </row>
    <row r="34" spans="1:34" ht="12.95" customHeight="1">
      <c r="A34" s="197">
        <v>28</v>
      </c>
      <c r="B34" s="197"/>
      <c r="C34" s="129" t="s">
        <v>407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40" t="s">
        <v>406</v>
      </c>
      <c r="AD34" s="140"/>
      <c r="AE34" s="140"/>
      <c r="AF34" s="140"/>
      <c r="AG34" s="48">
        <v>0</v>
      </c>
      <c r="AH34" s="105">
        <v>0</v>
      </c>
    </row>
    <row r="35" spans="1:34" ht="12.95" customHeight="1">
      <c r="A35" s="197">
        <v>29</v>
      </c>
      <c r="B35" s="197"/>
      <c r="C35" s="129" t="s">
        <v>405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40" t="s">
        <v>404</v>
      </c>
      <c r="AD35" s="140"/>
      <c r="AE35" s="140"/>
      <c r="AF35" s="140"/>
      <c r="AG35" s="48">
        <v>0</v>
      </c>
      <c r="AH35" s="105">
        <v>0</v>
      </c>
    </row>
    <row r="36" spans="1:34" ht="12.95" customHeight="1">
      <c r="A36" s="198">
        <v>30</v>
      </c>
      <c r="B36" s="198"/>
      <c r="C36" s="199" t="s">
        <v>403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41" t="s">
        <v>402</v>
      </c>
      <c r="AD36" s="141"/>
      <c r="AE36" s="141"/>
      <c r="AF36" s="141"/>
      <c r="AG36" s="116">
        <f>SUM(AG27,AG33,AG34,AG35)</f>
        <v>652560</v>
      </c>
      <c r="AH36" s="116">
        <f>SUM(AH27,AH33,AH34,AH35)</f>
        <v>652560</v>
      </c>
    </row>
    <row r="37" spans="1:34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100">
    <mergeCell ref="A27:B27"/>
    <mergeCell ref="C27:AB27"/>
    <mergeCell ref="AC27:AF27"/>
    <mergeCell ref="A28:B28"/>
    <mergeCell ref="C28:AB28"/>
    <mergeCell ref="AC28:AF28"/>
    <mergeCell ref="A1:AH1"/>
    <mergeCell ref="A4:AH4"/>
    <mergeCell ref="A26:B26"/>
    <mergeCell ref="C26:AB26"/>
    <mergeCell ref="AC26:AF26"/>
    <mergeCell ref="A7:B7"/>
    <mergeCell ref="C7:AB7"/>
    <mergeCell ref="AC7:AF7"/>
    <mergeCell ref="A2:AG2"/>
    <mergeCell ref="A3:AG3"/>
    <mergeCell ref="A5:B5"/>
    <mergeCell ref="C5:AB5"/>
    <mergeCell ref="AC5:AF5"/>
    <mergeCell ref="A6:B6"/>
    <mergeCell ref="C6:AB6"/>
    <mergeCell ref="AC6:AF6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2:B32"/>
    <mergeCell ref="C32:AB32"/>
    <mergeCell ref="AC32:AF32"/>
    <mergeCell ref="A31:B31"/>
    <mergeCell ref="C31:AB31"/>
    <mergeCell ref="AC31:AF31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ignoredErrors>
    <ignoredError sqref="A7:B3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view="pageBreakPreview" topLeftCell="A6" zoomScaleNormal="100" zoomScaleSheetLayoutView="100" workbookViewId="0">
      <selection sqref="A1:AH1"/>
    </sheetView>
  </sheetViews>
  <sheetFormatPr defaultRowHeight="12.75"/>
  <cols>
    <col min="1" max="32" width="2.7109375" style="2" customWidth="1"/>
    <col min="33" max="33" width="15.5703125" style="2" customWidth="1"/>
    <col min="34" max="34" width="12.5703125" style="2" customWidth="1"/>
    <col min="35" max="16384" width="9.140625" style="2"/>
  </cols>
  <sheetData>
    <row r="1" spans="1:34" ht="24" customHeight="1">
      <c r="A1" s="195" t="s">
        <v>675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ht="17.25" customHeight="1">
      <c r="A2" s="151" t="s">
        <v>578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1:34" ht="19.5" hidden="1" customHeight="1">
      <c r="A3" s="151" t="s">
        <v>577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1:34" ht="19.5" hidden="1" customHeight="1">
      <c r="A4" s="195" t="s">
        <v>576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 spans="1:34" ht="19.5" hidden="1" customHeight="1">
      <c r="A5" s="151" t="s">
        <v>462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</row>
    <row r="6" spans="1:34" ht="19.5" customHeight="1">
      <c r="A6" s="151" t="s">
        <v>663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1:34" ht="15.95" customHeight="1">
      <c r="A7" s="201" t="s">
        <v>624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1:34" ht="35.1" customHeight="1">
      <c r="A8" s="154" t="s">
        <v>251</v>
      </c>
      <c r="B8" s="155"/>
      <c r="C8" s="156" t="s">
        <v>250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8" t="s">
        <v>249</v>
      </c>
      <c r="AD8" s="157"/>
      <c r="AE8" s="157"/>
      <c r="AF8" s="157"/>
      <c r="AG8" s="58" t="s">
        <v>657</v>
      </c>
      <c r="AH8" s="64" t="s">
        <v>671</v>
      </c>
    </row>
    <row r="9" spans="1:34">
      <c r="A9" s="148" t="s">
        <v>248</v>
      </c>
      <c r="B9" s="148"/>
      <c r="C9" s="149" t="s">
        <v>247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 t="s">
        <v>246</v>
      </c>
      <c r="AD9" s="149"/>
      <c r="AE9" s="149"/>
      <c r="AF9" s="149"/>
      <c r="AG9" s="57" t="s">
        <v>245</v>
      </c>
      <c r="AH9" s="107" t="s">
        <v>557</v>
      </c>
    </row>
    <row r="10" spans="1:34" ht="12.95" customHeight="1">
      <c r="A10" s="197" t="s">
        <v>244</v>
      </c>
      <c r="B10" s="197"/>
      <c r="C10" s="200" t="s">
        <v>522</v>
      </c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140" t="s">
        <v>521</v>
      </c>
      <c r="AD10" s="140"/>
      <c r="AE10" s="140"/>
      <c r="AF10" s="140"/>
      <c r="AG10" s="47">
        <v>0</v>
      </c>
      <c r="AH10" s="47">
        <v>0</v>
      </c>
    </row>
    <row r="11" spans="1:34" ht="12.95" customHeight="1">
      <c r="A11" s="197" t="s">
        <v>241</v>
      </c>
      <c r="B11" s="197"/>
      <c r="C11" s="129" t="s">
        <v>520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40" t="s">
        <v>519</v>
      </c>
      <c r="AD11" s="140"/>
      <c r="AE11" s="140"/>
      <c r="AF11" s="140"/>
      <c r="AG11" s="47">
        <v>0</v>
      </c>
      <c r="AH11" s="47">
        <v>0</v>
      </c>
    </row>
    <row r="12" spans="1:34" ht="12.95" customHeight="1">
      <c r="A12" s="197" t="s">
        <v>238</v>
      </c>
      <c r="B12" s="197"/>
      <c r="C12" s="200" t="s">
        <v>518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140" t="s">
        <v>517</v>
      </c>
      <c r="AD12" s="140"/>
      <c r="AE12" s="140"/>
      <c r="AF12" s="140"/>
      <c r="AG12" s="47">
        <v>0</v>
      </c>
      <c r="AH12" s="47">
        <v>0</v>
      </c>
    </row>
    <row r="13" spans="1:34" ht="12.95" customHeight="1">
      <c r="A13" s="197" t="s">
        <v>235</v>
      </c>
      <c r="B13" s="197"/>
      <c r="C13" s="129" t="s">
        <v>516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40" t="s">
        <v>515</v>
      </c>
      <c r="AD13" s="140"/>
      <c r="AE13" s="140"/>
      <c r="AF13" s="140"/>
      <c r="AG13" s="67">
        <f>SUM(AG10:AG12)</f>
        <v>0</v>
      </c>
      <c r="AH13" s="47">
        <v>0</v>
      </c>
    </row>
    <row r="14" spans="1:34" ht="12.95" customHeight="1">
      <c r="A14" s="197" t="s">
        <v>232</v>
      </c>
      <c r="B14" s="197"/>
      <c r="C14" s="129" t="s">
        <v>514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40" t="s">
        <v>513</v>
      </c>
      <c r="AD14" s="140"/>
      <c r="AE14" s="140"/>
      <c r="AF14" s="140"/>
      <c r="AG14" s="47">
        <v>0</v>
      </c>
      <c r="AH14" s="47">
        <v>0</v>
      </c>
    </row>
    <row r="15" spans="1:34" ht="12.95" customHeight="1">
      <c r="A15" s="197" t="s">
        <v>229</v>
      </c>
      <c r="B15" s="197"/>
      <c r="C15" s="200" t="s">
        <v>512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140" t="s">
        <v>511</v>
      </c>
      <c r="AD15" s="140"/>
      <c r="AE15" s="140"/>
      <c r="AF15" s="140"/>
      <c r="AG15" s="47">
        <v>0</v>
      </c>
      <c r="AH15" s="47">
        <v>0</v>
      </c>
    </row>
    <row r="16" spans="1:34" ht="12.95" customHeight="1">
      <c r="A16" s="197" t="s">
        <v>226</v>
      </c>
      <c r="B16" s="197"/>
      <c r="C16" s="129" t="s">
        <v>510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40" t="s">
        <v>509</v>
      </c>
      <c r="AD16" s="140"/>
      <c r="AE16" s="140"/>
      <c r="AF16" s="140"/>
      <c r="AG16" s="47">
        <v>0</v>
      </c>
      <c r="AH16" s="47">
        <v>0</v>
      </c>
    </row>
    <row r="17" spans="1:34" ht="12.95" customHeight="1">
      <c r="A17" s="197" t="s">
        <v>223</v>
      </c>
      <c r="B17" s="197"/>
      <c r="C17" s="200" t="s">
        <v>508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140" t="s">
        <v>507</v>
      </c>
      <c r="AD17" s="140"/>
      <c r="AE17" s="140"/>
      <c r="AF17" s="140"/>
      <c r="AG17" s="47">
        <v>0</v>
      </c>
      <c r="AH17" s="47">
        <v>0</v>
      </c>
    </row>
    <row r="18" spans="1:34" s="5" customFormat="1" ht="12.95" customHeight="1">
      <c r="A18" s="197" t="s">
        <v>220</v>
      </c>
      <c r="B18" s="197"/>
      <c r="C18" s="200" t="s">
        <v>506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140" t="s">
        <v>505</v>
      </c>
      <c r="AD18" s="140"/>
      <c r="AE18" s="140"/>
      <c r="AF18" s="140"/>
      <c r="AG18" s="67">
        <f>SUM(AG14:AG17)</f>
        <v>0</v>
      </c>
      <c r="AH18" s="95">
        <v>0</v>
      </c>
    </row>
    <row r="19" spans="1:34" s="5" customFormat="1" ht="12.95" customHeight="1">
      <c r="A19" s="197" t="s">
        <v>217</v>
      </c>
      <c r="B19" s="197"/>
      <c r="C19" s="140" t="s">
        <v>504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 t="s">
        <v>503</v>
      </c>
      <c r="AD19" s="140"/>
      <c r="AE19" s="140"/>
      <c r="AF19" s="140"/>
      <c r="AG19" s="47">
        <v>7977283</v>
      </c>
      <c r="AH19" s="47">
        <v>9889000</v>
      </c>
    </row>
    <row r="20" spans="1:34" s="5" customFormat="1" ht="12.95" customHeight="1">
      <c r="A20" s="197" t="s">
        <v>214</v>
      </c>
      <c r="B20" s="197"/>
      <c r="C20" s="140" t="s">
        <v>502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 t="s">
        <v>501</v>
      </c>
      <c r="AD20" s="140"/>
      <c r="AE20" s="140"/>
      <c r="AF20" s="140"/>
      <c r="AG20" s="47">
        <v>0</v>
      </c>
      <c r="AH20" s="95">
        <v>0</v>
      </c>
    </row>
    <row r="21" spans="1:34" s="5" customFormat="1" ht="12.95" customHeight="1">
      <c r="A21" s="197" t="s">
        <v>211</v>
      </c>
      <c r="B21" s="197"/>
      <c r="C21" s="140" t="s">
        <v>500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 t="s">
        <v>499</v>
      </c>
      <c r="AD21" s="140"/>
      <c r="AE21" s="140"/>
      <c r="AF21" s="140"/>
      <c r="AG21" s="116">
        <f>SUM(AG19:AG20)</f>
        <v>7977283</v>
      </c>
      <c r="AH21" s="116">
        <f>SUM(AH19:AH20)</f>
        <v>9889000</v>
      </c>
    </row>
    <row r="22" spans="1:34" s="5" customFormat="1" ht="12.95" customHeight="1">
      <c r="A22" s="197" t="s">
        <v>208</v>
      </c>
      <c r="B22" s="197"/>
      <c r="C22" s="200" t="s">
        <v>498</v>
      </c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140" t="s">
        <v>497</v>
      </c>
      <c r="AD22" s="140"/>
      <c r="AE22" s="140"/>
      <c r="AF22" s="140"/>
      <c r="AG22" s="47">
        <v>0</v>
      </c>
      <c r="AH22" s="95">
        <v>819259</v>
      </c>
    </row>
    <row r="23" spans="1:34" ht="12.95" customHeight="1">
      <c r="A23" s="197" t="s">
        <v>205</v>
      </c>
      <c r="B23" s="197"/>
      <c r="C23" s="200" t="s">
        <v>496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140" t="s">
        <v>495</v>
      </c>
      <c r="AD23" s="140"/>
      <c r="AE23" s="140"/>
      <c r="AF23" s="140"/>
      <c r="AG23" s="47">
        <v>0</v>
      </c>
      <c r="AH23" s="47">
        <v>0</v>
      </c>
    </row>
    <row r="24" spans="1:34" s="6" customFormat="1" ht="12.95" customHeight="1">
      <c r="A24" s="197" t="s">
        <v>202</v>
      </c>
      <c r="B24" s="197"/>
      <c r="C24" s="200" t="s">
        <v>494</v>
      </c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140" t="s">
        <v>493</v>
      </c>
      <c r="AD24" s="140"/>
      <c r="AE24" s="140"/>
      <c r="AF24" s="140"/>
      <c r="AG24" s="47">
        <v>0</v>
      </c>
      <c r="AH24" s="47">
        <v>0</v>
      </c>
    </row>
    <row r="25" spans="1:34" s="6" customFormat="1" ht="12.95" customHeight="1">
      <c r="A25" s="197" t="s">
        <v>199</v>
      </c>
      <c r="B25" s="197"/>
      <c r="C25" s="200" t="s">
        <v>492</v>
      </c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140" t="s">
        <v>491</v>
      </c>
      <c r="AD25" s="140"/>
      <c r="AE25" s="140"/>
      <c r="AF25" s="140"/>
      <c r="AG25" s="47">
        <v>0</v>
      </c>
      <c r="AH25" s="47">
        <v>0</v>
      </c>
    </row>
    <row r="26" spans="1:34" ht="12.95" customHeight="1">
      <c r="A26" s="197" t="s">
        <v>196</v>
      </c>
      <c r="B26" s="197"/>
      <c r="C26" s="129" t="s">
        <v>490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40" t="s">
        <v>489</v>
      </c>
      <c r="AD26" s="140"/>
      <c r="AE26" s="140"/>
      <c r="AF26" s="140"/>
      <c r="AG26" s="47">
        <v>0</v>
      </c>
      <c r="AH26" s="47">
        <v>0</v>
      </c>
    </row>
    <row r="27" spans="1:34" ht="12.95" customHeight="1">
      <c r="A27" s="197">
        <v>18</v>
      </c>
      <c r="B27" s="197"/>
      <c r="C27" s="129" t="s">
        <v>488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40" t="s">
        <v>487</v>
      </c>
      <c r="AD27" s="140"/>
      <c r="AE27" s="140"/>
      <c r="AF27" s="140"/>
      <c r="AG27" s="47">
        <v>0</v>
      </c>
      <c r="AH27" s="47">
        <v>0</v>
      </c>
    </row>
    <row r="28" spans="1:34" ht="12.95" customHeight="1">
      <c r="A28" s="197">
        <v>19</v>
      </c>
      <c r="B28" s="197"/>
      <c r="C28" s="129" t="s">
        <v>486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40" t="s">
        <v>485</v>
      </c>
      <c r="AD28" s="140"/>
      <c r="AE28" s="140"/>
      <c r="AF28" s="140"/>
      <c r="AG28" s="47">
        <v>0</v>
      </c>
      <c r="AH28" s="47">
        <v>0</v>
      </c>
    </row>
    <row r="29" spans="1:34" ht="12.95" customHeight="1">
      <c r="A29" s="197">
        <v>20</v>
      </c>
      <c r="B29" s="197"/>
      <c r="C29" s="129" t="s">
        <v>484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40" t="s">
        <v>483</v>
      </c>
      <c r="AD29" s="140"/>
      <c r="AE29" s="140"/>
      <c r="AF29" s="140"/>
      <c r="AG29" s="67">
        <f>SUM(AG27:AG28)</f>
        <v>0</v>
      </c>
      <c r="AH29" s="47">
        <v>0</v>
      </c>
    </row>
    <row r="30" spans="1:34" ht="12.95" customHeight="1">
      <c r="A30" s="197">
        <v>21</v>
      </c>
      <c r="B30" s="197"/>
      <c r="C30" s="129" t="s">
        <v>482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40" t="s">
        <v>481</v>
      </c>
      <c r="AD30" s="140"/>
      <c r="AE30" s="140"/>
      <c r="AF30" s="140"/>
      <c r="AG30" s="116">
        <f>SUM(AG13,AG18,AG21,AG22:AG26,AG28)</f>
        <v>7977283</v>
      </c>
      <c r="AH30" s="116">
        <f>SUM(AH13,AH18,AH21,AH22:AH26,AH28)</f>
        <v>10708259</v>
      </c>
    </row>
    <row r="31" spans="1:34" ht="12.95" customHeight="1">
      <c r="A31" s="197">
        <v>22</v>
      </c>
      <c r="B31" s="197"/>
      <c r="C31" s="129" t="s">
        <v>480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40" t="s">
        <v>479</v>
      </c>
      <c r="AD31" s="140"/>
      <c r="AE31" s="140"/>
      <c r="AF31" s="140"/>
      <c r="AG31" s="47">
        <v>0</v>
      </c>
      <c r="AH31" s="47">
        <v>0</v>
      </c>
    </row>
    <row r="32" spans="1:34" ht="12.95" customHeight="1">
      <c r="A32" s="197">
        <v>23</v>
      </c>
      <c r="B32" s="197"/>
      <c r="C32" s="129" t="s">
        <v>478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40" t="s">
        <v>477</v>
      </c>
      <c r="AD32" s="140"/>
      <c r="AE32" s="140"/>
      <c r="AF32" s="140"/>
      <c r="AG32" s="47">
        <v>0</v>
      </c>
      <c r="AH32" s="47">
        <v>0</v>
      </c>
    </row>
    <row r="33" spans="1:34" ht="12.95" customHeight="1">
      <c r="A33" s="197">
        <v>24</v>
      </c>
      <c r="B33" s="197"/>
      <c r="C33" s="200" t="s">
        <v>476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140" t="s">
        <v>475</v>
      </c>
      <c r="AD33" s="140"/>
      <c r="AE33" s="140"/>
      <c r="AF33" s="140"/>
      <c r="AG33" s="47">
        <v>0</v>
      </c>
      <c r="AH33" s="47">
        <v>0</v>
      </c>
    </row>
    <row r="34" spans="1:34" s="5" customFormat="1" ht="12.95" customHeight="1">
      <c r="A34" s="197">
        <v>25</v>
      </c>
      <c r="B34" s="197"/>
      <c r="C34" s="200" t="s">
        <v>474</v>
      </c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140" t="s">
        <v>473</v>
      </c>
      <c r="AD34" s="140"/>
      <c r="AE34" s="140"/>
      <c r="AF34" s="140"/>
      <c r="AG34" s="47">
        <v>0</v>
      </c>
      <c r="AH34" s="95">
        <v>0</v>
      </c>
    </row>
    <row r="35" spans="1:34" s="5" customFormat="1" ht="12.95" customHeight="1">
      <c r="A35" s="197">
        <v>26</v>
      </c>
      <c r="B35" s="197"/>
      <c r="C35" s="200" t="s">
        <v>472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140" t="s">
        <v>471</v>
      </c>
      <c r="AD35" s="140"/>
      <c r="AE35" s="140"/>
      <c r="AF35" s="140"/>
      <c r="AG35" s="47">
        <v>0</v>
      </c>
      <c r="AH35" s="95">
        <v>0</v>
      </c>
    </row>
    <row r="36" spans="1:34" ht="12.95" customHeight="1">
      <c r="A36" s="197">
        <v>27</v>
      </c>
      <c r="B36" s="197"/>
      <c r="C36" s="200" t="s">
        <v>470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140" t="s">
        <v>469</v>
      </c>
      <c r="AD36" s="140"/>
      <c r="AE36" s="140"/>
      <c r="AF36" s="140"/>
      <c r="AG36" s="67">
        <f>SUM(AG31:AG35)</f>
        <v>0</v>
      </c>
      <c r="AH36" s="47">
        <v>0</v>
      </c>
    </row>
    <row r="37" spans="1:34" ht="12.95" customHeight="1">
      <c r="A37" s="197">
        <v>28</v>
      </c>
      <c r="B37" s="197"/>
      <c r="C37" s="129" t="s">
        <v>468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40" t="s">
        <v>467</v>
      </c>
      <c r="AD37" s="140"/>
      <c r="AE37" s="140"/>
      <c r="AF37" s="140"/>
      <c r="AG37" s="47">
        <v>0</v>
      </c>
      <c r="AH37" s="47">
        <v>0</v>
      </c>
    </row>
    <row r="38" spans="1:34" ht="12.95" customHeight="1">
      <c r="A38" s="197">
        <v>29</v>
      </c>
      <c r="B38" s="197"/>
      <c r="C38" s="129" t="s">
        <v>466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40" t="s">
        <v>465</v>
      </c>
      <c r="AD38" s="140"/>
      <c r="AE38" s="140"/>
      <c r="AF38" s="140"/>
      <c r="AG38" s="47">
        <v>0</v>
      </c>
      <c r="AH38" s="47">
        <v>0</v>
      </c>
    </row>
    <row r="39" spans="1:34" s="5" customFormat="1" ht="12.95" customHeight="1">
      <c r="A39" s="198">
        <v>30</v>
      </c>
      <c r="B39" s="198"/>
      <c r="C39" s="199" t="s">
        <v>464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41" t="s">
        <v>463</v>
      </c>
      <c r="AD39" s="141"/>
      <c r="AE39" s="141"/>
      <c r="AF39" s="141"/>
      <c r="AG39" s="116">
        <f>SUM(AG30,AG36,AG37:AG38)</f>
        <v>7977283</v>
      </c>
      <c r="AH39" s="116">
        <f>SUM(AH30,AH36,AH37:AH38)</f>
        <v>10708259</v>
      </c>
    </row>
  </sheetData>
  <mergeCells count="103">
    <mergeCell ref="A1:AH1"/>
    <mergeCell ref="A7:AH7"/>
    <mergeCell ref="A2:AG2"/>
    <mergeCell ref="A3:AG3"/>
    <mergeCell ref="A4:AG4"/>
    <mergeCell ref="A5:AG5"/>
    <mergeCell ref="A37:B37"/>
    <mergeCell ref="C37:AB37"/>
    <mergeCell ref="AC37:AF37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C38:AF38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ignoredErrors>
    <ignoredError sqref="A10:B39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U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30" width="2.7109375" style="8" customWidth="1"/>
    <col min="31" max="66" width="2.7109375" style="12" customWidth="1"/>
    <col min="67" max="70" width="2.7109375" style="59" customWidth="1"/>
    <col min="71" max="71" width="3.28515625" style="9" customWidth="1"/>
    <col min="72" max="72" width="2.7109375" style="8" customWidth="1"/>
    <col min="73" max="73" width="11" style="8" bestFit="1" customWidth="1"/>
    <col min="74" max="114" width="2.7109375" style="8" customWidth="1"/>
    <col min="115" max="16384" width="9.140625" style="8"/>
  </cols>
  <sheetData>
    <row r="1" spans="1:71" s="12" customFormat="1" ht="23.25" customHeight="1">
      <c r="A1" s="216" t="s">
        <v>676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13"/>
    </row>
    <row r="2" spans="1:71" s="12" customFormat="1" ht="27" customHeight="1">
      <c r="A2" s="217" t="s">
        <v>664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13"/>
    </row>
    <row r="3" spans="1:71" s="13" customFormat="1" ht="12.9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</row>
    <row r="4" spans="1:71" ht="12.95" customHeight="1">
      <c r="A4" s="220" t="s">
        <v>624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2"/>
    </row>
    <row r="5" spans="1:71" ht="111" customHeight="1">
      <c r="A5" s="208" t="s">
        <v>567</v>
      </c>
      <c r="B5" s="208"/>
      <c r="C5" s="213" t="s">
        <v>566</v>
      </c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08" t="s">
        <v>569</v>
      </c>
      <c r="AF5" s="208"/>
      <c r="AG5" s="208"/>
      <c r="AH5" s="208"/>
      <c r="AI5" s="208" t="s">
        <v>565</v>
      </c>
      <c r="AJ5" s="208"/>
      <c r="AK5" s="208"/>
      <c r="AL5" s="208"/>
      <c r="AM5" s="208" t="s">
        <v>564</v>
      </c>
      <c r="AN5" s="208"/>
      <c r="AO5" s="208"/>
      <c r="AP5" s="208"/>
      <c r="AQ5" s="208" t="s">
        <v>563</v>
      </c>
      <c r="AR5" s="208"/>
      <c r="AS5" s="208"/>
      <c r="AT5" s="208"/>
      <c r="AU5" s="208" t="s">
        <v>562</v>
      </c>
      <c r="AV5" s="208"/>
      <c r="AW5" s="208"/>
      <c r="AX5" s="208"/>
      <c r="AY5" s="208" t="s">
        <v>225</v>
      </c>
      <c r="AZ5" s="208"/>
      <c r="BA5" s="208"/>
      <c r="BB5" s="208"/>
      <c r="BC5" s="208" t="s">
        <v>561</v>
      </c>
      <c r="BD5" s="208"/>
      <c r="BE5" s="208"/>
      <c r="BF5" s="208"/>
      <c r="BG5" s="208" t="s">
        <v>560</v>
      </c>
      <c r="BH5" s="208"/>
      <c r="BI5" s="208"/>
      <c r="BJ5" s="208"/>
      <c r="BK5" s="208" t="s">
        <v>559</v>
      </c>
      <c r="BL5" s="208"/>
      <c r="BM5" s="208"/>
      <c r="BN5" s="208"/>
      <c r="BO5" s="208" t="s">
        <v>558</v>
      </c>
      <c r="BP5" s="208"/>
      <c r="BQ5" s="208"/>
      <c r="BR5" s="208"/>
    </row>
    <row r="6" spans="1:71" ht="12.95" customHeight="1">
      <c r="A6" s="209" t="s">
        <v>248</v>
      </c>
      <c r="B6" s="209"/>
      <c r="C6" s="211" t="s">
        <v>247</v>
      </c>
      <c r="D6" s="211"/>
      <c r="E6" s="211"/>
      <c r="F6" s="211"/>
      <c r="G6" s="211"/>
      <c r="H6" s="211"/>
      <c r="I6" s="211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03" t="s">
        <v>246</v>
      </c>
      <c r="AF6" s="203"/>
      <c r="AG6" s="203"/>
      <c r="AH6" s="203"/>
      <c r="AI6" s="203" t="s">
        <v>245</v>
      </c>
      <c r="AJ6" s="203"/>
      <c r="AK6" s="203"/>
      <c r="AL6" s="203"/>
      <c r="AM6" s="203" t="s">
        <v>557</v>
      </c>
      <c r="AN6" s="203"/>
      <c r="AO6" s="203"/>
      <c r="AP6" s="203"/>
      <c r="AQ6" s="203" t="s">
        <v>556</v>
      </c>
      <c r="AR6" s="203"/>
      <c r="AS6" s="203"/>
      <c r="AT6" s="203"/>
      <c r="AU6" s="203" t="s">
        <v>555</v>
      </c>
      <c r="AV6" s="203"/>
      <c r="AW6" s="203"/>
      <c r="AX6" s="203"/>
      <c r="AY6" s="203" t="s">
        <v>554</v>
      </c>
      <c r="AZ6" s="203"/>
      <c r="BA6" s="203"/>
      <c r="BB6" s="203"/>
      <c r="BC6" s="203" t="s">
        <v>553</v>
      </c>
      <c r="BD6" s="203"/>
      <c r="BE6" s="203"/>
      <c r="BF6" s="203"/>
      <c r="BG6" s="203" t="s">
        <v>552</v>
      </c>
      <c r="BH6" s="203"/>
      <c r="BI6" s="203"/>
      <c r="BJ6" s="203"/>
      <c r="BK6" s="203" t="s">
        <v>551</v>
      </c>
      <c r="BL6" s="203"/>
      <c r="BM6" s="203"/>
      <c r="BN6" s="203"/>
      <c r="BO6" s="203" t="s">
        <v>550</v>
      </c>
      <c r="BP6" s="203"/>
      <c r="BQ6" s="203"/>
      <c r="BR6" s="203"/>
    </row>
    <row r="7" spans="1:71" ht="12.95" customHeight="1">
      <c r="A7" s="209" t="s">
        <v>248</v>
      </c>
      <c r="B7" s="209"/>
      <c r="C7" s="207" t="s">
        <v>549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6"/>
      <c r="BP7" s="206"/>
      <c r="BQ7" s="206"/>
      <c r="BR7" s="206"/>
    </row>
    <row r="8" spans="1:71" ht="26.1" customHeight="1">
      <c r="A8" s="209" t="s">
        <v>247</v>
      </c>
      <c r="B8" s="209"/>
      <c r="C8" s="207" t="s">
        <v>548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6"/>
      <c r="BP8" s="206"/>
      <c r="BQ8" s="206"/>
      <c r="BR8" s="206"/>
    </row>
    <row r="9" spans="1:71" ht="12.95" customHeight="1">
      <c r="A9" s="209" t="s">
        <v>246</v>
      </c>
      <c r="B9" s="209"/>
      <c r="C9" s="207" t="s">
        <v>547</v>
      </c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6"/>
      <c r="BP9" s="206"/>
      <c r="BQ9" s="206"/>
      <c r="BR9" s="206"/>
    </row>
    <row r="10" spans="1:71" ht="12.95" customHeight="1">
      <c r="A10" s="209" t="s">
        <v>245</v>
      </c>
      <c r="B10" s="209"/>
      <c r="C10" s="207" t="s">
        <v>546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6"/>
      <c r="BP10" s="206"/>
      <c r="BQ10" s="206"/>
      <c r="BR10" s="206"/>
    </row>
    <row r="11" spans="1:71" ht="12.95" customHeight="1">
      <c r="A11" s="209" t="s">
        <v>557</v>
      </c>
      <c r="B11" s="209"/>
      <c r="C11" s="207" t="s">
        <v>545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6"/>
      <c r="BP11" s="206"/>
      <c r="BQ11" s="206"/>
      <c r="BR11" s="206"/>
    </row>
    <row r="12" spans="1:71" ht="12.95" customHeight="1">
      <c r="A12" s="209" t="s">
        <v>556</v>
      </c>
      <c r="B12" s="209"/>
      <c r="C12" s="207" t="s">
        <v>544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6"/>
      <c r="BP12" s="206"/>
      <c r="BQ12" s="206"/>
      <c r="BR12" s="206"/>
    </row>
    <row r="13" spans="1:71" ht="12.95" customHeight="1">
      <c r="A13" s="209" t="s">
        <v>555</v>
      </c>
      <c r="B13" s="209"/>
      <c r="C13" s="207" t="s">
        <v>543</v>
      </c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6"/>
      <c r="BP13" s="206"/>
      <c r="BQ13" s="206"/>
      <c r="BR13" s="206"/>
    </row>
    <row r="14" spans="1:71" ht="12.95" customHeight="1">
      <c r="A14" s="209" t="s">
        <v>554</v>
      </c>
      <c r="B14" s="209"/>
      <c r="C14" s="207" t="s">
        <v>542</v>
      </c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 t="s">
        <v>121</v>
      </c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6"/>
      <c r="BP14" s="206"/>
      <c r="BQ14" s="206"/>
      <c r="BR14" s="206"/>
    </row>
    <row r="15" spans="1:71" ht="12.95" customHeight="1">
      <c r="A15" s="209" t="s">
        <v>553</v>
      </c>
      <c r="B15" s="209"/>
      <c r="C15" s="207" t="s">
        <v>541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 t="s">
        <v>118</v>
      </c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6"/>
      <c r="BP15" s="206"/>
      <c r="BQ15" s="206"/>
      <c r="BR15" s="206"/>
    </row>
    <row r="16" spans="1:71" ht="12.95" customHeight="1">
      <c r="A16" s="209" t="s">
        <v>552</v>
      </c>
      <c r="B16" s="209"/>
      <c r="C16" s="207" t="s">
        <v>540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 t="s">
        <v>115</v>
      </c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6"/>
      <c r="BP16" s="206"/>
      <c r="BQ16" s="206"/>
      <c r="BR16" s="206"/>
    </row>
    <row r="17" spans="1:70" ht="12.95" customHeight="1">
      <c r="A17" s="209" t="s">
        <v>551</v>
      </c>
      <c r="B17" s="209"/>
      <c r="C17" s="207" t="s">
        <v>539</v>
      </c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 t="s">
        <v>112</v>
      </c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6"/>
      <c r="BP17" s="206"/>
      <c r="BQ17" s="206"/>
      <c r="BR17" s="206"/>
    </row>
    <row r="18" spans="1:70" ht="12.95" customHeight="1">
      <c r="A18" s="209" t="s">
        <v>550</v>
      </c>
      <c r="B18" s="209"/>
      <c r="C18" s="207" t="s">
        <v>538</v>
      </c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 t="s">
        <v>109</v>
      </c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6"/>
      <c r="BP18" s="206"/>
      <c r="BQ18" s="206"/>
      <c r="BR18" s="206"/>
    </row>
    <row r="19" spans="1:70" ht="12.95" customHeight="1">
      <c r="A19" s="209" t="s">
        <v>597</v>
      </c>
      <c r="B19" s="209"/>
      <c r="C19" s="207" t="s">
        <v>537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 t="s">
        <v>106</v>
      </c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6"/>
      <c r="BP19" s="206"/>
      <c r="BQ19" s="206"/>
      <c r="BR19" s="206"/>
    </row>
    <row r="20" spans="1:70" ht="12.95" customHeight="1">
      <c r="A20" s="210">
        <v>14</v>
      </c>
      <c r="B20" s="208"/>
      <c r="C20" s="214" t="s">
        <v>649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04">
        <f>SUM(AE7:AH19)</f>
        <v>0</v>
      </c>
      <c r="AF20" s="205"/>
      <c r="AG20" s="205"/>
      <c r="AH20" s="205"/>
      <c r="AI20" s="204">
        <f t="shared" ref="AI20" si="0">SUM(AI7:AL19)</f>
        <v>0</v>
      </c>
      <c r="AJ20" s="205"/>
      <c r="AK20" s="205"/>
      <c r="AL20" s="205"/>
      <c r="AM20" s="204">
        <f t="shared" ref="AM20" si="1">SUM(AM7:AP19)</f>
        <v>0</v>
      </c>
      <c r="AN20" s="205"/>
      <c r="AO20" s="205"/>
      <c r="AP20" s="205"/>
      <c r="AQ20" s="204">
        <f t="shared" ref="AQ20" si="2">SUM(AQ7:AT19)</f>
        <v>0</v>
      </c>
      <c r="AR20" s="205"/>
      <c r="AS20" s="205"/>
      <c r="AT20" s="205"/>
      <c r="AU20" s="204">
        <f t="shared" ref="AU20" si="3">SUM(AU7:AX19)</f>
        <v>0</v>
      </c>
      <c r="AV20" s="205"/>
      <c r="AW20" s="205"/>
      <c r="AX20" s="205"/>
      <c r="AY20" s="204">
        <f t="shared" ref="AY20" si="4">SUM(AY7:BB19)</f>
        <v>0</v>
      </c>
      <c r="AZ20" s="205"/>
      <c r="BA20" s="205"/>
      <c r="BB20" s="205"/>
      <c r="BC20" s="204">
        <f t="shared" ref="BC20" si="5">SUM(BC7:BF19)</f>
        <v>0</v>
      </c>
      <c r="BD20" s="205"/>
      <c r="BE20" s="205"/>
      <c r="BF20" s="205"/>
      <c r="BG20" s="204">
        <f t="shared" ref="BG20" si="6">SUM(BG7:BJ19)</f>
        <v>0</v>
      </c>
      <c r="BH20" s="205"/>
      <c r="BI20" s="205"/>
      <c r="BJ20" s="205"/>
      <c r="BK20" s="203">
        <f t="shared" ref="BK20" si="7">SUM(AI20:BJ20)</f>
        <v>0</v>
      </c>
      <c r="BL20" s="203"/>
      <c r="BM20" s="203"/>
      <c r="BN20" s="203"/>
      <c r="BO20" s="204">
        <f t="shared" ref="BO20" si="8">SUM(BO7:BR19)</f>
        <v>0</v>
      </c>
      <c r="BP20" s="205"/>
      <c r="BQ20" s="205"/>
      <c r="BR20" s="205"/>
    </row>
    <row r="21" spans="1:70" ht="26.1" customHeight="1">
      <c r="A21" s="209" t="s">
        <v>601</v>
      </c>
      <c r="B21" s="209"/>
      <c r="C21" s="207" t="s">
        <v>536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6"/>
      <c r="BP21" s="206"/>
      <c r="BQ21" s="206"/>
      <c r="BR21" s="206"/>
    </row>
    <row r="22" spans="1:70" ht="26.1" customHeight="1">
      <c r="A22" s="209" t="s">
        <v>603</v>
      </c>
      <c r="B22" s="209"/>
      <c r="C22" s="207" t="s">
        <v>570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6"/>
      <c r="BP22" s="206"/>
      <c r="BQ22" s="206"/>
      <c r="BR22" s="206"/>
    </row>
    <row r="23" spans="1:70" ht="26.1" customHeight="1">
      <c r="A23" s="209" t="s">
        <v>605</v>
      </c>
      <c r="B23" s="209"/>
      <c r="C23" s="207" t="s">
        <v>571</v>
      </c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6"/>
      <c r="BP23" s="206"/>
      <c r="BQ23" s="206"/>
      <c r="BR23" s="206"/>
    </row>
    <row r="24" spans="1:70" ht="26.1" customHeight="1">
      <c r="A24" s="209" t="s">
        <v>607</v>
      </c>
      <c r="B24" s="209"/>
      <c r="C24" s="207" t="s">
        <v>572</v>
      </c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6"/>
      <c r="BP24" s="206"/>
      <c r="BQ24" s="206"/>
      <c r="BR24" s="206"/>
    </row>
    <row r="25" spans="1:70" ht="12.95" customHeight="1">
      <c r="A25" s="209" t="s">
        <v>609</v>
      </c>
      <c r="B25" s="209"/>
      <c r="C25" s="207" t="s">
        <v>535</v>
      </c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6"/>
      <c r="BP25" s="206"/>
      <c r="BQ25" s="206"/>
      <c r="BR25" s="206"/>
    </row>
    <row r="26" spans="1:70" ht="12.95" customHeight="1">
      <c r="A26" s="209" t="s">
        <v>611</v>
      </c>
      <c r="B26" s="209"/>
      <c r="C26" s="207" t="s">
        <v>534</v>
      </c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3">
        <v>38</v>
      </c>
      <c r="AF26" s="203"/>
      <c r="AG26" s="203"/>
      <c r="AH26" s="203"/>
      <c r="AI26" s="203">
        <v>18380327</v>
      </c>
      <c r="AJ26" s="203"/>
      <c r="AK26" s="203"/>
      <c r="AL26" s="203"/>
      <c r="AM26" s="203">
        <v>0</v>
      </c>
      <c r="AN26" s="203"/>
      <c r="AO26" s="203"/>
      <c r="AP26" s="203"/>
      <c r="AQ26" s="203">
        <v>0</v>
      </c>
      <c r="AR26" s="203"/>
      <c r="AS26" s="203"/>
      <c r="AT26" s="203"/>
      <c r="AU26" s="203">
        <v>0</v>
      </c>
      <c r="AV26" s="203"/>
      <c r="AW26" s="203"/>
      <c r="AX26" s="203"/>
      <c r="AY26" s="203">
        <v>0</v>
      </c>
      <c r="AZ26" s="203"/>
      <c r="BA26" s="203"/>
      <c r="BB26" s="203"/>
      <c r="BC26" s="203">
        <v>0</v>
      </c>
      <c r="BD26" s="203"/>
      <c r="BE26" s="203"/>
      <c r="BF26" s="203"/>
      <c r="BG26" s="203">
        <v>0</v>
      </c>
      <c r="BH26" s="203"/>
      <c r="BI26" s="203"/>
      <c r="BJ26" s="203"/>
      <c r="BK26" s="203">
        <v>231344</v>
      </c>
      <c r="BL26" s="203"/>
      <c r="BM26" s="203"/>
      <c r="BN26" s="203"/>
      <c r="BO26" s="206"/>
      <c r="BP26" s="206"/>
      <c r="BQ26" s="206"/>
      <c r="BR26" s="206"/>
    </row>
    <row r="27" spans="1:70" ht="12.95" customHeight="1">
      <c r="A27" s="209" t="s">
        <v>613</v>
      </c>
      <c r="B27" s="209"/>
      <c r="C27" s="207" t="s">
        <v>533</v>
      </c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3">
        <v>1</v>
      </c>
      <c r="AF27" s="203"/>
      <c r="AG27" s="203"/>
      <c r="AH27" s="203"/>
      <c r="AI27" s="203">
        <v>1776000</v>
      </c>
      <c r="AJ27" s="203"/>
      <c r="AK27" s="203"/>
      <c r="AL27" s="203"/>
      <c r="AM27" s="203">
        <v>0</v>
      </c>
      <c r="AN27" s="203"/>
      <c r="AO27" s="203"/>
      <c r="AP27" s="203"/>
      <c r="AQ27" s="203">
        <v>0</v>
      </c>
      <c r="AR27" s="203"/>
      <c r="AS27" s="203"/>
      <c r="AT27" s="203"/>
      <c r="AU27" s="203">
        <v>0</v>
      </c>
      <c r="AV27" s="203"/>
      <c r="AW27" s="203"/>
      <c r="AX27" s="203"/>
      <c r="AY27" s="203">
        <v>136000</v>
      </c>
      <c r="AZ27" s="203"/>
      <c r="BA27" s="203"/>
      <c r="BB27" s="203"/>
      <c r="BC27" s="203">
        <v>0</v>
      </c>
      <c r="BD27" s="203"/>
      <c r="BE27" s="203"/>
      <c r="BF27" s="203"/>
      <c r="BG27" s="203">
        <v>0</v>
      </c>
      <c r="BH27" s="203"/>
      <c r="BI27" s="203"/>
      <c r="BJ27" s="203"/>
      <c r="BK27" s="203">
        <v>0</v>
      </c>
      <c r="BL27" s="203"/>
      <c r="BM27" s="203"/>
      <c r="BN27" s="203"/>
      <c r="BO27" s="206"/>
      <c r="BP27" s="206"/>
      <c r="BQ27" s="206"/>
      <c r="BR27" s="206"/>
    </row>
    <row r="28" spans="1:70" ht="12.95" customHeight="1">
      <c r="A28" s="209" t="s">
        <v>615</v>
      </c>
      <c r="B28" s="209"/>
      <c r="C28" s="214" t="s">
        <v>650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04">
        <f>SUM(AE21:AH27)</f>
        <v>39</v>
      </c>
      <c r="AF28" s="205"/>
      <c r="AG28" s="205"/>
      <c r="AH28" s="205"/>
      <c r="AI28" s="204">
        <f t="shared" ref="AI28" si="9">SUM(AI21:AL27)</f>
        <v>20156327</v>
      </c>
      <c r="AJ28" s="205"/>
      <c r="AK28" s="205"/>
      <c r="AL28" s="205"/>
      <c r="AM28" s="204">
        <f t="shared" ref="AM28" si="10">SUM(AM21:AP27)</f>
        <v>0</v>
      </c>
      <c r="AN28" s="205"/>
      <c r="AO28" s="205"/>
      <c r="AP28" s="205"/>
      <c r="AQ28" s="204">
        <f t="shared" ref="AQ28" si="11">SUM(AQ21:AT27)</f>
        <v>0</v>
      </c>
      <c r="AR28" s="205"/>
      <c r="AS28" s="205"/>
      <c r="AT28" s="205"/>
      <c r="AU28" s="204">
        <f t="shared" ref="AU28" si="12">SUM(AU21:AX27)</f>
        <v>0</v>
      </c>
      <c r="AV28" s="205"/>
      <c r="AW28" s="205"/>
      <c r="AX28" s="205"/>
      <c r="AY28" s="204">
        <f t="shared" ref="AY28" si="13">SUM(AY21:BB27)</f>
        <v>136000</v>
      </c>
      <c r="AZ28" s="205"/>
      <c r="BA28" s="205"/>
      <c r="BB28" s="205"/>
      <c r="BC28" s="204">
        <f t="shared" ref="BC28" si="14">SUM(BC21:BF27)</f>
        <v>0</v>
      </c>
      <c r="BD28" s="205"/>
      <c r="BE28" s="205"/>
      <c r="BF28" s="205"/>
      <c r="BG28" s="204">
        <f t="shared" ref="BG28" si="15">SUM(BG21:BJ27)</f>
        <v>0</v>
      </c>
      <c r="BH28" s="205"/>
      <c r="BI28" s="205"/>
      <c r="BJ28" s="205"/>
      <c r="BK28" s="204">
        <f t="shared" ref="BK28" si="16">SUM(BK21:BN27)</f>
        <v>231344</v>
      </c>
      <c r="BL28" s="205"/>
      <c r="BM28" s="205"/>
      <c r="BN28" s="205"/>
      <c r="BO28" s="204">
        <f t="shared" ref="BO28" si="17">SUM(BO21:BR27)</f>
        <v>0</v>
      </c>
      <c r="BP28" s="205"/>
      <c r="BQ28" s="205"/>
      <c r="BR28" s="205"/>
    </row>
    <row r="29" spans="1:70" ht="12.95" customHeight="1">
      <c r="A29" s="209" t="s">
        <v>651</v>
      </c>
      <c r="B29" s="209"/>
      <c r="C29" s="207" t="s">
        <v>532</v>
      </c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3">
        <v>1</v>
      </c>
      <c r="AF29" s="203"/>
      <c r="AG29" s="203"/>
      <c r="AH29" s="203"/>
      <c r="AI29" s="206"/>
      <c r="AJ29" s="206"/>
      <c r="AK29" s="206"/>
      <c r="AL29" s="206"/>
      <c r="AM29" s="206">
        <v>79500</v>
      </c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3"/>
      <c r="BL29" s="203"/>
      <c r="BM29" s="203"/>
      <c r="BN29" s="203"/>
      <c r="BO29" s="203">
        <v>1305900</v>
      </c>
      <c r="BP29" s="203"/>
      <c r="BQ29" s="203"/>
      <c r="BR29" s="203"/>
    </row>
    <row r="30" spans="1:70" ht="12.95" customHeight="1">
      <c r="A30" s="209" t="s">
        <v>652</v>
      </c>
      <c r="B30" s="209"/>
      <c r="C30" s="207" t="s">
        <v>531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3">
        <v>3</v>
      </c>
      <c r="AF30" s="203"/>
      <c r="AG30" s="203"/>
      <c r="AH30" s="203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3"/>
      <c r="BL30" s="203"/>
      <c r="BM30" s="203"/>
      <c r="BN30" s="203"/>
      <c r="BO30" s="203">
        <v>1224000</v>
      </c>
      <c r="BP30" s="203"/>
      <c r="BQ30" s="203"/>
      <c r="BR30" s="203"/>
    </row>
    <row r="31" spans="1:70" ht="26.1" customHeight="1">
      <c r="A31" s="209" t="s">
        <v>653</v>
      </c>
      <c r="B31" s="209"/>
      <c r="C31" s="207" t="s">
        <v>530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3">
        <v>1</v>
      </c>
      <c r="AF31" s="203"/>
      <c r="AG31" s="203"/>
      <c r="AH31" s="203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3"/>
      <c r="BL31" s="203"/>
      <c r="BM31" s="203"/>
      <c r="BN31" s="203"/>
      <c r="BO31" s="203">
        <v>818400</v>
      </c>
      <c r="BP31" s="203"/>
      <c r="BQ31" s="203"/>
      <c r="BR31" s="203"/>
    </row>
    <row r="32" spans="1:70" ht="12.95" customHeight="1">
      <c r="A32" s="209" t="s">
        <v>654</v>
      </c>
      <c r="B32" s="209"/>
      <c r="C32" s="214" t="s">
        <v>656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04">
        <f>SUM(AE29:AH31)</f>
        <v>5</v>
      </c>
      <c r="AF32" s="205"/>
      <c r="AG32" s="205"/>
      <c r="AH32" s="205"/>
      <c r="AI32" s="204">
        <f t="shared" ref="AI32" si="18">SUM(AI29:AL31)</f>
        <v>0</v>
      </c>
      <c r="AJ32" s="205"/>
      <c r="AK32" s="205"/>
      <c r="AL32" s="205"/>
      <c r="AM32" s="204">
        <f t="shared" ref="AM32" si="19">SUM(AM29:AP31)</f>
        <v>79500</v>
      </c>
      <c r="AN32" s="205"/>
      <c r="AO32" s="205"/>
      <c r="AP32" s="205"/>
      <c r="AQ32" s="204">
        <f t="shared" ref="AQ32" si="20">SUM(AQ29:AT31)</f>
        <v>0</v>
      </c>
      <c r="AR32" s="205"/>
      <c r="AS32" s="205"/>
      <c r="AT32" s="205"/>
      <c r="AU32" s="204">
        <f t="shared" ref="AU32" si="21">SUM(AU29:AX31)</f>
        <v>0</v>
      </c>
      <c r="AV32" s="205"/>
      <c r="AW32" s="205"/>
      <c r="AX32" s="205"/>
      <c r="AY32" s="204">
        <f t="shared" ref="AY32" si="22">SUM(AY29:BB31)</f>
        <v>0</v>
      </c>
      <c r="AZ32" s="205"/>
      <c r="BA32" s="205"/>
      <c r="BB32" s="205"/>
      <c r="BC32" s="204">
        <f t="shared" ref="BC32" si="23">SUM(BC29:BF31)</f>
        <v>0</v>
      </c>
      <c r="BD32" s="205"/>
      <c r="BE32" s="205"/>
      <c r="BF32" s="205"/>
      <c r="BG32" s="204">
        <f t="shared" ref="BG32" si="24">SUM(BG29:BJ31)</f>
        <v>0</v>
      </c>
      <c r="BH32" s="205"/>
      <c r="BI32" s="205"/>
      <c r="BJ32" s="205"/>
      <c r="BK32" s="204">
        <f t="shared" ref="BK32" si="25">SUM(BK29:BN31)</f>
        <v>0</v>
      </c>
      <c r="BL32" s="205"/>
      <c r="BM32" s="205"/>
      <c r="BN32" s="205"/>
      <c r="BO32" s="204">
        <f t="shared" ref="BO32" si="26">SUM(BO29:BR31)</f>
        <v>3348300</v>
      </c>
      <c r="BP32" s="205"/>
      <c r="BQ32" s="205"/>
      <c r="BR32" s="205"/>
    </row>
    <row r="33" spans="1:73" ht="12.95" customHeight="1">
      <c r="A33" s="209" t="s">
        <v>655</v>
      </c>
      <c r="B33" s="209"/>
      <c r="C33" s="214" t="s">
        <v>529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04">
        <f>SUM(AE32,AE28,AE20)</f>
        <v>44</v>
      </c>
      <c r="AF33" s="205"/>
      <c r="AG33" s="205"/>
      <c r="AH33" s="205"/>
      <c r="AI33" s="204">
        <f t="shared" ref="AI33" si="27">SUM(AI32,AI28,AI20)</f>
        <v>20156327</v>
      </c>
      <c r="AJ33" s="205"/>
      <c r="AK33" s="205"/>
      <c r="AL33" s="205"/>
      <c r="AM33" s="204">
        <f t="shared" ref="AM33" si="28">SUM(AM32,AM28,AM20)</f>
        <v>79500</v>
      </c>
      <c r="AN33" s="205"/>
      <c r="AO33" s="205"/>
      <c r="AP33" s="205"/>
      <c r="AQ33" s="204">
        <f t="shared" ref="AQ33" si="29">SUM(AQ32,AQ28,AQ20)</f>
        <v>0</v>
      </c>
      <c r="AR33" s="205"/>
      <c r="AS33" s="205"/>
      <c r="AT33" s="205"/>
      <c r="AU33" s="204">
        <f t="shared" ref="AU33" si="30">SUM(AU32,AU28,AU20)</f>
        <v>0</v>
      </c>
      <c r="AV33" s="205"/>
      <c r="AW33" s="205"/>
      <c r="AX33" s="205"/>
      <c r="AY33" s="204">
        <f t="shared" ref="AY33" si="31">SUM(AY32,AY28,AY20)</f>
        <v>136000</v>
      </c>
      <c r="AZ33" s="205"/>
      <c r="BA33" s="205"/>
      <c r="BB33" s="205"/>
      <c r="BC33" s="204">
        <f t="shared" ref="BC33" si="32">SUM(BC32,BC28,BC20)</f>
        <v>0</v>
      </c>
      <c r="BD33" s="205"/>
      <c r="BE33" s="205"/>
      <c r="BF33" s="205"/>
      <c r="BG33" s="204">
        <f t="shared" ref="BG33" si="33">SUM(BG32,BG28,BG20)</f>
        <v>0</v>
      </c>
      <c r="BH33" s="205"/>
      <c r="BI33" s="205"/>
      <c r="BJ33" s="205"/>
      <c r="BK33" s="203">
        <f>SUM(BK32,BK28)</f>
        <v>231344</v>
      </c>
      <c r="BL33" s="203"/>
      <c r="BM33" s="203"/>
      <c r="BN33" s="203"/>
      <c r="BO33" s="204">
        <f t="shared" ref="BO33" si="34">SUM(BO32,BO28,BO20)</f>
        <v>3348300</v>
      </c>
      <c r="BP33" s="205"/>
      <c r="BQ33" s="205"/>
      <c r="BR33" s="205"/>
      <c r="BU33" s="127">
        <f>SUM(AI33:BR33)</f>
        <v>23951471</v>
      </c>
    </row>
    <row r="34" spans="1:73" ht="26.1" customHeight="1">
      <c r="A34" s="209">
        <v>79</v>
      </c>
      <c r="B34" s="209"/>
      <c r="C34" s="207" t="s">
        <v>528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3">
        <v>44</v>
      </c>
      <c r="AF34" s="203"/>
      <c r="AG34" s="203"/>
      <c r="AH34" s="203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3"/>
      <c r="BL34" s="203"/>
      <c r="BM34" s="203"/>
      <c r="BN34" s="203"/>
      <c r="BO34" s="206"/>
      <c r="BP34" s="206"/>
      <c r="BQ34" s="206"/>
      <c r="BR34" s="206"/>
    </row>
    <row r="35" spans="1:73" ht="12.95" customHeight="1">
      <c r="A35" s="209">
        <v>80</v>
      </c>
      <c r="B35" s="209"/>
      <c r="C35" s="207" t="s">
        <v>527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3">
        <v>44</v>
      </c>
      <c r="AF35" s="203"/>
      <c r="AG35" s="203"/>
      <c r="AH35" s="203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3"/>
      <c r="BL35" s="203"/>
      <c r="BM35" s="203"/>
      <c r="BN35" s="203"/>
      <c r="BO35" s="206"/>
      <c r="BP35" s="206"/>
      <c r="BQ35" s="206"/>
      <c r="BR35" s="206"/>
    </row>
    <row r="36" spans="1:73" ht="12.95" customHeight="1">
      <c r="A36" s="209">
        <v>81</v>
      </c>
      <c r="B36" s="209"/>
      <c r="C36" s="207" t="s">
        <v>526</v>
      </c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3">
        <v>0</v>
      </c>
      <c r="AF36" s="203"/>
      <c r="AG36" s="203"/>
      <c r="AH36" s="203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3"/>
      <c r="BL36" s="203"/>
      <c r="BM36" s="203"/>
      <c r="BN36" s="203"/>
      <c r="BO36" s="206"/>
      <c r="BP36" s="206"/>
      <c r="BQ36" s="206"/>
      <c r="BR36" s="206"/>
    </row>
    <row r="37" spans="1:73" ht="12.95" customHeight="1">
      <c r="A37" s="209">
        <v>82</v>
      </c>
      <c r="B37" s="209"/>
      <c r="C37" s="207" t="s">
        <v>525</v>
      </c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3">
        <v>0</v>
      </c>
      <c r="AF37" s="203"/>
      <c r="AG37" s="203"/>
      <c r="AH37" s="203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3"/>
      <c r="BL37" s="203"/>
      <c r="BM37" s="203"/>
      <c r="BN37" s="203"/>
      <c r="BO37" s="206"/>
      <c r="BP37" s="206"/>
      <c r="BQ37" s="206"/>
      <c r="BR37" s="206"/>
    </row>
    <row r="38" spans="1:73" ht="26.1" customHeight="1">
      <c r="A38" s="209">
        <v>83</v>
      </c>
      <c r="B38" s="209"/>
      <c r="C38" s="207" t="s">
        <v>524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9">
        <v>44</v>
      </c>
      <c r="AF38" s="209"/>
      <c r="AG38" s="209"/>
      <c r="AH38" s="209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09"/>
      <c r="BL38" s="209"/>
      <c r="BM38" s="209"/>
      <c r="BN38" s="209"/>
      <c r="BO38" s="215"/>
      <c r="BP38" s="215"/>
      <c r="BQ38" s="215"/>
      <c r="BR38" s="215"/>
    </row>
    <row r="40" spans="1:73">
      <c r="A40" s="10"/>
      <c r="B40" s="10"/>
      <c r="C40" s="10"/>
      <c r="D40" s="10"/>
      <c r="E40" s="10"/>
      <c r="F40" s="10"/>
      <c r="G40" s="10"/>
    </row>
    <row r="42" spans="1:73">
      <c r="A42" s="8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4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Q30"/>
  <sheetViews>
    <sheetView zoomScaleNormal="100" zoomScaleSheetLayoutView="100" workbookViewId="0">
      <selection sqref="A1:Q1"/>
    </sheetView>
  </sheetViews>
  <sheetFormatPr defaultRowHeight="12.75"/>
  <cols>
    <col min="1" max="1" width="4.28515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4.7109375" style="17" customWidth="1"/>
    <col min="11" max="11" width="5.42578125" style="17" customWidth="1"/>
    <col min="12" max="12" width="4.7109375" style="17" hidden="1" customWidth="1"/>
    <col min="13" max="13" width="4.5703125" style="17" hidden="1" customWidth="1"/>
    <col min="14" max="15" width="4.7109375" style="17" customWidth="1"/>
    <col min="16" max="16" width="11.28515625" style="17" customWidth="1"/>
    <col min="17" max="17" width="13.7109375" style="17" customWidth="1"/>
    <col min="18" max="235" width="9.140625" style="17"/>
    <col min="236" max="236" width="4.7109375" style="17" customWidth="1"/>
    <col min="237" max="237" width="4.85546875" style="17" customWidth="1"/>
    <col min="238" max="242" width="4.7109375" style="17" customWidth="1"/>
    <col min="243" max="243" width="5.28515625" style="17" customWidth="1"/>
    <col min="244" max="246" width="4.7109375" style="17" customWidth="1"/>
    <col min="247" max="247" width="4.5703125" style="17" customWidth="1"/>
    <col min="248" max="254" width="4.7109375" style="17" customWidth="1"/>
    <col min="255" max="255" width="4.5703125" style="17" customWidth="1"/>
    <col min="256" max="259" width="4.7109375" style="17" customWidth="1"/>
    <col min="260" max="260" width="4.85546875" style="17" customWidth="1"/>
    <col min="261" max="261" width="6.140625" style="17" customWidth="1"/>
    <col min="262" max="491" width="9.140625" style="17"/>
    <col min="492" max="492" width="4.7109375" style="17" customWidth="1"/>
    <col min="493" max="493" width="4.85546875" style="17" customWidth="1"/>
    <col min="494" max="498" width="4.7109375" style="17" customWidth="1"/>
    <col min="499" max="499" width="5.28515625" style="17" customWidth="1"/>
    <col min="500" max="502" width="4.7109375" style="17" customWidth="1"/>
    <col min="503" max="503" width="4.5703125" style="17" customWidth="1"/>
    <col min="504" max="510" width="4.7109375" style="17" customWidth="1"/>
    <col min="511" max="511" width="4.5703125" style="17" customWidth="1"/>
    <col min="512" max="515" width="4.7109375" style="17" customWidth="1"/>
    <col min="516" max="516" width="4.85546875" style="17" customWidth="1"/>
    <col min="517" max="517" width="6.140625" style="17" customWidth="1"/>
    <col min="518" max="747" width="9.140625" style="17"/>
    <col min="748" max="748" width="4.7109375" style="17" customWidth="1"/>
    <col min="749" max="749" width="4.85546875" style="17" customWidth="1"/>
    <col min="750" max="754" width="4.7109375" style="17" customWidth="1"/>
    <col min="755" max="755" width="5.28515625" style="17" customWidth="1"/>
    <col min="756" max="758" width="4.7109375" style="17" customWidth="1"/>
    <col min="759" max="759" width="4.5703125" style="17" customWidth="1"/>
    <col min="760" max="766" width="4.7109375" style="17" customWidth="1"/>
    <col min="767" max="767" width="4.5703125" style="17" customWidth="1"/>
    <col min="768" max="771" width="4.7109375" style="17" customWidth="1"/>
    <col min="772" max="772" width="4.85546875" style="17" customWidth="1"/>
    <col min="773" max="773" width="6.140625" style="17" customWidth="1"/>
    <col min="774" max="1003" width="9.140625" style="17"/>
    <col min="1004" max="1004" width="4.7109375" style="17" customWidth="1"/>
    <col min="1005" max="1005" width="4.85546875" style="17" customWidth="1"/>
    <col min="1006" max="1010" width="4.7109375" style="17" customWidth="1"/>
    <col min="1011" max="1011" width="5.28515625" style="17" customWidth="1"/>
    <col min="1012" max="1014" width="4.7109375" style="17" customWidth="1"/>
    <col min="1015" max="1015" width="4.5703125" style="17" customWidth="1"/>
    <col min="1016" max="1022" width="4.7109375" style="17" customWidth="1"/>
    <col min="1023" max="1023" width="4.5703125" style="17" customWidth="1"/>
    <col min="1024" max="1027" width="4.7109375" style="17" customWidth="1"/>
    <col min="1028" max="1028" width="4.85546875" style="17" customWidth="1"/>
    <col min="1029" max="1029" width="6.140625" style="17" customWidth="1"/>
    <col min="1030" max="1259" width="9.140625" style="17"/>
    <col min="1260" max="1260" width="4.7109375" style="17" customWidth="1"/>
    <col min="1261" max="1261" width="4.85546875" style="17" customWidth="1"/>
    <col min="1262" max="1266" width="4.7109375" style="17" customWidth="1"/>
    <col min="1267" max="1267" width="5.28515625" style="17" customWidth="1"/>
    <col min="1268" max="1270" width="4.7109375" style="17" customWidth="1"/>
    <col min="1271" max="1271" width="4.5703125" style="17" customWidth="1"/>
    <col min="1272" max="1278" width="4.7109375" style="17" customWidth="1"/>
    <col min="1279" max="1279" width="4.5703125" style="17" customWidth="1"/>
    <col min="1280" max="1283" width="4.7109375" style="17" customWidth="1"/>
    <col min="1284" max="1284" width="4.85546875" style="17" customWidth="1"/>
    <col min="1285" max="1285" width="6.140625" style="17" customWidth="1"/>
    <col min="1286" max="1515" width="9.140625" style="17"/>
    <col min="1516" max="1516" width="4.7109375" style="17" customWidth="1"/>
    <col min="1517" max="1517" width="4.85546875" style="17" customWidth="1"/>
    <col min="1518" max="1522" width="4.7109375" style="17" customWidth="1"/>
    <col min="1523" max="1523" width="5.28515625" style="17" customWidth="1"/>
    <col min="1524" max="1526" width="4.7109375" style="17" customWidth="1"/>
    <col min="1527" max="1527" width="4.5703125" style="17" customWidth="1"/>
    <col min="1528" max="1534" width="4.7109375" style="17" customWidth="1"/>
    <col min="1535" max="1535" width="4.5703125" style="17" customWidth="1"/>
    <col min="1536" max="1539" width="4.7109375" style="17" customWidth="1"/>
    <col min="1540" max="1540" width="4.85546875" style="17" customWidth="1"/>
    <col min="1541" max="1541" width="6.140625" style="17" customWidth="1"/>
    <col min="1542" max="1771" width="9.140625" style="17"/>
    <col min="1772" max="1772" width="4.7109375" style="17" customWidth="1"/>
    <col min="1773" max="1773" width="4.85546875" style="17" customWidth="1"/>
    <col min="1774" max="1778" width="4.7109375" style="17" customWidth="1"/>
    <col min="1779" max="1779" width="5.28515625" style="17" customWidth="1"/>
    <col min="1780" max="1782" width="4.7109375" style="17" customWidth="1"/>
    <col min="1783" max="1783" width="4.5703125" style="17" customWidth="1"/>
    <col min="1784" max="1790" width="4.7109375" style="17" customWidth="1"/>
    <col min="1791" max="1791" width="4.5703125" style="17" customWidth="1"/>
    <col min="1792" max="1795" width="4.7109375" style="17" customWidth="1"/>
    <col min="1796" max="1796" width="4.85546875" style="17" customWidth="1"/>
    <col min="1797" max="1797" width="6.140625" style="17" customWidth="1"/>
    <col min="1798" max="2027" width="9.140625" style="17"/>
    <col min="2028" max="2028" width="4.7109375" style="17" customWidth="1"/>
    <col min="2029" max="2029" width="4.85546875" style="17" customWidth="1"/>
    <col min="2030" max="2034" width="4.7109375" style="17" customWidth="1"/>
    <col min="2035" max="2035" width="5.28515625" style="17" customWidth="1"/>
    <col min="2036" max="2038" width="4.7109375" style="17" customWidth="1"/>
    <col min="2039" max="2039" width="4.5703125" style="17" customWidth="1"/>
    <col min="2040" max="2046" width="4.7109375" style="17" customWidth="1"/>
    <col min="2047" max="2047" width="4.5703125" style="17" customWidth="1"/>
    <col min="2048" max="2051" width="4.7109375" style="17" customWidth="1"/>
    <col min="2052" max="2052" width="4.85546875" style="17" customWidth="1"/>
    <col min="2053" max="2053" width="6.140625" style="17" customWidth="1"/>
    <col min="2054" max="2283" width="9.140625" style="17"/>
    <col min="2284" max="2284" width="4.7109375" style="17" customWidth="1"/>
    <col min="2285" max="2285" width="4.85546875" style="17" customWidth="1"/>
    <col min="2286" max="2290" width="4.7109375" style="17" customWidth="1"/>
    <col min="2291" max="2291" width="5.28515625" style="17" customWidth="1"/>
    <col min="2292" max="2294" width="4.7109375" style="17" customWidth="1"/>
    <col min="2295" max="2295" width="4.5703125" style="17" customWidth="1"/>
    <col min="2296" max="2302" width="4.7109375" style="17" customWidth="1"/>
    <col min="2303" max="2303" width="4.5703125" style="17" customWidth="1"/>
    <col min="2304" max="2307" width="4.7109375" style="17" customWidth="1"/>
    <col min="2308" max="2308" width="4.85546875" style="17" customWidth="1"/>
    <col min="2309" max="2309" width="6.140625" style="17" customWidth="1"/>
    <col min="2310" max="2539" width="9.140625" style="17"/>
    <col min="2540" max="2540" width="4.7109375" style="17" customWidth="1"/>
    <col min="2541" max="2541" width="4.85546875" style="17" customWidth="1"/>
    <col min="2542" max="2546" width="4.7109375" style="17" customWidth="1"/>
    <col min="2547" max="2547" width="5.28515625" style="17" customWidth="1"/>
    <col min="2548" max="2550" width="4.7109375" style="17" customWidth="1"/>
    <col min="2551" max="2551" width="4.5703125" style="17" customWidth="1"/>
    <col min="2552" max="2558" width="4.7109375" style="17" customWidth="1"/>
    <col min="2559" max="2559" width="4.5703125" style="17" customWidth="1"/>
    <col min="2560" max="2563" width="4.7109375" style="17" customWidth="1"/>
    <col min="2564" max="2564" width="4.85546875" style="17" customWidth="1"/>
    <col min="2565" max="2565" width="6.140625" style="17" customWidth="1"/>
    <col min="2566" max="2795" width="9.140625" style="17"/>
    <col min="2796" max="2796" width="4.7109375" style="17" customWidth="1"/>
    <col min="2797" max="2797" width="4.85546875" style="17" customWidth="1"/>
    <col min="2798" max="2802" width="4.7109375" style="17" customWidth="1"/>
    <col min="2803" max="2803" width="5.28515625" style="17" customWidth="1"/>
    <col min="2804" max="2806" width="4.7109375" style="17" customWidth="1"/>
    <col min="2807" max="2807" width="4.5703125" style="17" customWidth="1"/>
    <col min="2808" max="2814" width="4.7109375" style="17" customWidth="1"/>
    <col min="2815" max="2815" width="4.5703125" style="17" customWidth="1"/>
    <col min="2816" max="2819" width="4.7109375" style="17" customWidth="1"/>
    <col min="2820" max="2820" width="4.85546875" style="17" customWidth="1"/>
    <col min="2821" max="2821" width="6.140625" style="17" customWidth="1"/>
    <col min="2822" max="3051" width="9.140625" style="17"/>
    <col min="3052" max="3052" width="4.7109375" style="17" customWidth="1"/>
    <col min="3053" max="3053" width="4.85546875" style="17" customWidth="1"/>
    <col min="3054" max="3058" width="4.7109375" style="17" customWidth="1"/>
    <col min="3059" max="3059" width="5.28515625" style="17" customWidth="1"/>
    <col min="3060" max="3062" width="4.7109375" style="17" customWidth="1"/>
    <col min="3063" max="3063" width="4.5703125" style="17" customWidth="1"/>
    <col min="3064" max="3070" width="4.7109375" style="17" customWidth="1"/>
    <col min="3071" max="3071" width="4.5703125" style="17" customWidth="1"/>
    <col min="3072" max="3075" width="4.7109375" style="17" customWidth="1"/>
    <col min="3076" max="3076" width="4.85546875" style="17" customWidth="1"/>
    <col min="3077" max="3077" width="6.140625" style="17" customWidth="1"/>
    <col min="3078" max="3307" width="9.140625" style="17"/>
    <col min="3308" max="3308" width="4.7109375" style="17" customWidth="1"/>
    <col min="3309" max="3309" width="4.85546875" style="17" customWidth="1"/>
    <col min="3310" max="3314" width="4.7109375" style="17" customWidth="1"/>
    <col min="3315" max="3315" width="5.28515625" style="17" customWidth="1"/>
    <col min="3316" max="3318" width="4.7109375" style="17" customWidth="1"/>
    <col min="3319" max="3319" width="4.5703125" style="17" customWidth="1"/>
    <col min="3320" max="3326" width="4.7109375" style="17" customWidth="1"/>
    <col min="3327" max="3327" width="4.5703125" style="17" customWidth="1"/>
    <col min="3328" max="3331" width="4.7109375" style="17" customWidth="1"/>
    <col min="3332" max="3332" width="4.85546875" style="17" customWidth="1"/>
    <col min="3333" max="3333" width="6.140625" style="17" customWidth="1"/>
    <col min="3334" max="3563" width="9.140625" style="17"/>
    <col min="3564" max="3564" width="4.7109375" style="17" customWidth="1"/>
    <col min="3565" max="3565" width="4.85546875" style="17" customWidth="1"/>
    <col min="3566" max="3570" width="4.7109375" style="17" customWidth="1"/>
    <col min="3571" max="3571" width="5.28515625" style="17" customWidth="1"/>
    <col min="3572" max="3574" width="4.7109375" style="17" customWidth="1"/>
    <col min="3575" max="3575" width="4.5703125" style="17" customWidth="1"/>
    <col min="3576" max="3582" width="4.7109375" style="17" customWidth="1"/>
    <col min="3583" max="3583" width="4.5703125" style="17" customWidth="1"/>
    <col min="3584" max="3587" width="4.7109375" style="17" customWidth="1"/>
    <col min="3588" max="3588" width="4.85546875" style="17" customWidth="1"/>
    <col min="3589" max="3589" width="6.140625" style="17" customWidth="1"/>
    <col min="3590" max="3819" width="9.140625" style="17"/>
    <col min="3820" max="3820" width="4.7109375" style="17" customWidth="1"/>
    <col min="3821" max="3821" width="4.85546875" style="17" customWidth="1"/>
    <col min="3822" max="3826" width="4.7109375" style="17" customWidth="1"/>
    <col min="3827" max="3827" width="5.28515625" style="17" customWidth="1"/>
    <col min="3828" max="3830" width="4.7109375" style="17" customWidth="1"/>
    <col min="3831" max="3831" width="4.5703125" style="17" customWidth="1"/>
    <col min="3832" max="3838" width="4.7109375" style="17" customWidth="1"/>
    <col min="3839" max="3839" width="4.5703125" style="17" customWidth="1"/>
    <col min="3840" max="3843" width="4.7109375" style="17" customWidth="1"/>
    <col min="3844" max="3844" width="4.85546875" style="17" customWidth="1"/>
    <col min="3845" max="3845" width="6.140625" style="17" customWidth="1"/>
    <col min="3846" max="4075" width="9.140625" style="17"/>
    <col min="4076" max="4076" width="4.7109375" style="17" customWidth="1"/>
    <col min="4077" max="4077" width="4.85546875" style="17" customWidth="1"/>
    <col min="4078" max="4082" width="4.7109375" style="17" customWidth="1"/>
    <col min="4083" max="4083" width="5.28515625" style="17" customWidth="1"/>
    <col min="4084" max="4086" width="4.7109375" style="17" customWidth="1"/>
    <col min="4087" max="4087" width="4.5703125" style="17" customWidth="1"/>
    <col min="4088" max="4094" width="4.7109375" style="17" customWidth="1"/>
    <col min="4095" max="4095" width="4.5703125" style="17" customWidth="1"/>
    <col min="4096" max="4099" width="4.7109375" style="17" customWidth="1"/>
    <col min="4100" max="4100" width="4.85546875" style="17" customWidth="1"/>
    <col min="4101" max="4101" width="6.140625" style="17" customWidth="1"/>
    <col min="4102" max="4331" width="9.140625" style="17"/>
    <col min="4332" max="4332" width="4.7109375" style="17" customWidth="1"/>
    <col min="4333" max="4333" width="4.85546875" style="17" customWidth="1"/>
    <col min="4334" max="4338" width="4.7109375" style="17" customWidth="1"/>
    <col min="4339" max="4339" width="5.28515625" style="17" customWidth="1"/>
    <col min="4340" max="4342" width="4.7109375" style="17" customWidth="1"/>
    <col min="4343" max="4343" width="4.5703125" style="17" customWidth="1"/>
    <col min="4344" max="4350" width="4.7109375" style="17" customWidth="1"/>
    <col min="4351" max="4351" width="4.5703125" style="17" customWidth="1"/>
    <col min="4352" max="4355" width="4.7109375" style="17" customWidth="1"/>
    <col min="4356" max="4356" width="4.85546875" style="17" customWidth="1"/>
    <col min="4357" max="4357" width="6.140625" style="17" customWidth="1"/>
    <col min="4358" max="4587" width="9.140625" style="17"/>
    <col min="4588" max="4588" width="4.7109375" style="17" customWidth="1"/>
    <col min="4589" max="4589" width="4.85546875" style="17" customWidth="1"/>
    <col min="4590" max="4594" width="4.7109375" style="17" customWidth="1"/>
    <col min="4595" max="4595" width="5.28515625" style="17" customWidth="1"/>
    <col min="4596" max="4598" width="4.7109375" style="17" customWidth="1"/>
    <col min="4599" max="4599" width="4.5703125" style="17" customWidth="1"/>
    <col min="4600" max="4606" width="4.7109375" style="17" customWidth="1"/>
    <col min="4607" max="4607" width="4.5703125" style="17" customWidth="1"/>
    <col min="4608" max="4611" width="4.7109375" style="17" customWidth="1"/>
    <col min="4612" max="4612" width="4.85546875" style="17" customWidth="1"/>
    <col min="4613" max="4613" width="6.140625" style="17" customWidth="1"/>
    <col min="4614" max="4843" width="9.140625" style="17"/>
    <col min="4844" max="4844" width="4.7109375" style="17" customWidth="1"/>
    <col min="4845" max="4845" width="4.85546875" style="17" customWidth="1"/>
    <col min="4846" max="4850" width="4.7109375" style="17" customWidth="1"/>
    <col min="4851" max="4851" width="5.28515625" style="17" customWidth="1"/>
    <col min="4852" max="4854" width="4.7109375" style="17" customWidth="1"/>
    <col min="4855" max="4855" width="4.5703125" style="17" customWidth="1"/>
    <col min="4856" max="4862" width="4.7109375" style="17" customWidth="1"/>
    <col min="4863" max="4863" width="4.5703125" style="17" customWidth="1"/>
    <col min="4864" max="4867" width="4.7109375" style="17" customWidth="1"/>
    <col min="4868" max="4868" width="4.85546875" style="17" customWidth="1"/>
    <col min="4869" max="4869" width="6.140625" style="17" customWidth="1"/>
    <col min="4870" max="5099" width="9.140625" style="17"/>
    <col min="5100" max="5100" width="4.7109375" style="17" customWidth="1"/>
    <col min="5101" max="5101" width="4.85546875" style="17" customWidth="1"/>
    <col min="5102" max="5106" width="4.7109375" style="17" customWidth="1"/>
    <col min="5107" max="5107" width="5.28515625" style="17" customWidth="1"/>
    <col min="5108" max="5110" width="4.7109375" style="17" customWidth="1"/>
    <col min="5111" max="5111" width="4.5703125" style="17" customWidth="1"/>
    <col min="5112" max="5118" width="4.7109375" style="17" customWidth="1"/>
    <col min="5119" max="5119" width="4.5703125" style="17" customWidth="1"/>
    <col min="5120" max="5123" width="4.7109375" style="17" customWidth="1"/>
    <col min="5124" max="5124" width="4.85546875" style="17" customWidth="1"/>
    <col min="5125" max="5125" width="6.140625" style="17" customWidth="1"/>
    <col min="5126" max="5355" width="9.140625" style="17"/>
    <col min="5356" max="5356" width="4.7109375" style="17" customWidth="1"/>
    <col min="5357" max="5357" width="4.85546875" style="17" customWidth="1"/>
    <col min="5358" max="5362" width="4.7109375" style="17" customWidth="1"/>
    <col min="5363" max="5363" width="5.28515625" style="17" customWidth="1"/>
    <col min="5364" max="5366" width="4.7109375" style="17" customWidth="1"/>
    <col min="5367" max="5367" width="4.5703125" style="17" customWidth="1"/>
    <col min="5368" max="5374" width="4.7109375" style="17" customWidth="1"/>
    <col min="5375" max="5375" width="4.5703125" style="17" customWidth="1"/>
    <col min="5376" max="5379" width="4.7109375" style="17" customWidth="1"/>
    <col min="5380" max="5380" width="4.85546875" style="17" customWidth="1"/>
    <col min="5381" max="5381" width="6.140625" style="17" customWidth="1"/>
    <col min="5382" max="5611" width="9.140625" style="17"/>
    <col min="5612" max="5612" width="4.7109375" style="17" customWidth="1"/>
    <col min="5613" max="5613" width="4.85546875" style="17" customWidth="1"/>
    <col min="5614" max="5618" width="4.7109375" style="17" customWidth="1"/>
    <col min="5619" max="5619" width="5.28515625" style="17" customWidth="1"/>
    <col min="5620" max="5622" width="4.7109375" style="17" customWidth="1"/>
    <col min="5623" max="5623" width="4.5703125" style="17" customWidth="1"/>
    <col min="5624" max="5630" width="4.7109375" style="17" customWidth="1"/>
    <col min="5631" max="5631" width="4.5703125" style="17" customWidth="1"/>
    <col min="5632" max="5635" width="4.7109375" style="17" customWidth="1"/>
    <col min="5636" max="5636" width="4.85546875" style="17" customWidth="1"/>
    <col min="5637" max="5637" width="6.140625" style="17" customWidth="1"/>
    <col min="5638" max="5867" width="9.140625" style="17"/>
    <col min="5868" max="5868" width="4.7109375" style="17" customWidth="1"/>
    <col min="5869" max="5869" width="4.85546875" style="17" customWidth="1"/>
    <col min="5870" max="5874" width="4.7109375" style="17" customWidth="1"/>
    <col min="5875" max="5875" width="5.28515625" style="17" customWidth="1"/>
    <col min="5876" max="5878" width="4.7109375" style="17" customWidth="1"/>
    <col min="5879" max="5879" width="4.5703125" style="17" customWidth="1"/>
    <col min="5880" max="5886" width="4.7109375" style="17" customWidth="1"/>
    <col min="5887" max="5887" width="4.5703125" style="17" customWidth="1"/>
    <col min="5888" max="5891" width="4.7109375" style="17" customWidth="1"/>
    <col min="5892" max="5892" width="4.85546875" style="17" customWidth="1"/>
    <col min="5893" max="5893" width="6.140625" style="17" customWidth="1"/>
    <col min="5894" max="6123" width="9.140625" style="17"/>
    <col min="6124" max="6124" width="4.7109375" style="17" customWidth="1"/>
    <col min="6125" max="6125" width="4.85546875" style="17" customWidth="1"/>
    <col min="6126" max="6130" width="4.7109375" style="17" customWidth="1"/>
    <col min="6131" max="6131" width="5.28515625" style="17" customWidth="1"/>
    <col min="6132" max="6134" width="4.7109375" style="17" customWidth="1"/>
    <col min="6135" max="6135" width="4.5703125" style="17" customWidth="1"/>
    <col min="6136" max="6142" width="4.7109375" style="17" customWidth="1"/>
    <col min="6143" max="6143" width="4.5703125" style="17" customWidth="1"/>
    <col min="6144" max="6147" width="4.7109375" style="17" customWidth="1"/>
    <col min="6148" max="6148" width="4.85546875" style="17" customWidth="1"/>
    <col min="6149" max="6149" width="6.140625" style="17" customWidth="1"/>
    <col min="6150" max="6379" width="9.140625" style="17"/>
    <col min="6380" max="6380" width="4.7109375" style="17" customWidth="1"/>
    <col min="6381" max="6381" width="4.85546875" style="17" customWidth="1"/>
    <col min="6382" max="6386" width="4.7109375" style="17" customWidth="1"/>
    <col min="6387" max="6387" width="5.28515625" style="17" customWidth="1"/>
    <col min="6388" max="6390" width="4.7109375" style="17" customWidth="1"/>
    <col min="6391" max="6391" width="4.5703125" style="17" customWidth="1"/>
    <col min="6392" max="6398" width="4.7109375" style="17" customWidth="1"/>
    <col min="6399" max="6399" width="4.5703125" style="17" customWidth="1"/>
    <col min="6400" max="6403" width="4.7109375" style="17" customWidth="1"/>
    <col min="6404" max="6404" width="4.85546875" style="17" customWidth="1"/>
    <col min="6405" max="6405" width="6.140625" style="17" customWidth="1"/>
    <col min="6406" max="6635" width="9.140625" style="17"/>
    <col min="6636" max="6636" width="4.7109375" style="17" customWidth="1"/>
    <col min="6637" max="6637" width="4.85546875" style="17" customWidth="1"/>
    <col min="6638" max="6642" width="4.7109375" style="17" customWidth="1"/>
    <col min="6643" max="6643" width="5.28515625" style="17" customWidth="1"/>
    <col min="6644" max="6646" width="4.7109375" style="17" customWidth="1"/>
    <col min="6647" max="6647" width="4.5703125" style="17" customWidth="1"/>
    <col min="6648" max="6654" width="4.7109375" style="17" customWidth="1"/>
    <col min="6655" max="6655" width="4.5703125" style="17" customWidth="1"/>
    <col min="6656" max="6659" width="4.7109375" style="17" customWidth="1"/>
    <col min="6660" max="6660" width="4.85546875" style="17" customWidth="1"/>
    <col min="6661" max="6661" width="6.140625" style="17" customWidth="1"/>
    <col min="6662" max="6891" width="9.140625" style="17"/>
    <col min="6892" max="6892" width="4.7109375" style="17" customWidth="1"/>
    <col min="6893" max="6893" width="4.85546875" style="17" customWidth="1"/>
    <col min="6894" max="6898" width="4.7109375" style="17" customWidth="1"/>
    <col min="6899" max="6899" width="5.28515625" style="17" customWidth="1"/>
    <col min="6900" max="6902" width="4.7109375" style="17" customWidth="1"/>
    <col min="6903" max="6903" width="4.5703125" style="17" customWidth="1"/>
    <col min="6904" max="6910" width="4.7109375" style="17" customWidth="1"/>
    <col min="6911" max="6911" width="4.5703125" style="17" customWidth="1"/>
    <col min="6912" max="6915" width="4.7109375" style="17" customWidth="1"/>
    <col min="6916" max="6916" width="4.85546875" style="17" customWidth="1"/>
    <col min="6917" max="6917" width="6.140625" style="17" customWidth="1"/>
    <col min="6918" max="7147" width="9.140625" style="17"/>
    <col min="7148" max="7148" width="4.7109375" style="17" customWidth="1"/>
    <col min="7149" max="7149" width="4.85546875" style="17" customWidth="1"/>
    <col min="7150" max="7154" width="4.7109375" style="17" customWidth="1"/>
    <col min="7155" max="7155" width="5.28515625" style="17" customWidth="1"/>
    <col min="7156" max="7158" width="4.7109375" style="17" customWidth="1"/>
    <col min="7159" max="7159" width="4.5703125" style="17" customWidth="1"/>
    <col min="7160" max="7166" width="4.7109375" style="17" customWidth="1"/>
    <col min="7167" max="7167" width="4.5703125" style="17" customWidth="1"/>
    <col min="7168" max="7171" width="4.7109375" style="17" customWidth="1"/>
    <col min="7172" max="7172" width="4.85546875" style="17" customWidth="1"/>
    <col min="7173" max="7173" width="6.140625" style="17" customWidth="1"/>
    <col min="7174" max="7403" width="9.140625" style="17"/>
    <col min="7404" max="7404" width="4.7109375" style="17" customWidth="1"/>
    <col min="7405" max="7405" width="4.85546875" style="17" customWidth="1"/>
    <col min="7406" max="7410" width="4.7109375" style="17" customWidth="1"/>
    <col min="7411" max="7411" width="5.28515625" style="17" customWidth="1"/>
    <col min="7412" max="7414" width="4.7109375" style="17" customWidth="1"/>
    <col min="7415" max="7415" width="4.5703125" style="17" customWidth="1"/>
    <col min="7416" max="7422" width="4.7109375" style="17" customWidth="1"/>
    <col min="7423" max="7423" width="4.5703125" style="17" customWidth="1"/>
    <col min="7424" max="7427" width="4.7109375" style="17" customWidth="1"/>
    <col min="7428" max="7428" width="4.85546875" style="17" customWidth="1"/>
    <col min="7429" max="7429" width="6.140625" style="17" customWidth="1"/>
    <col min="7430" max="7659" width="9.140625" style="17"/>
    <col min="7660" max="7660" width="4.7109375" style="17" customWidth="1"/>
    <col min="7661" max="7661" width="4.85546875" style="17" customWidth="1"/>
    <col min="7662" max="7666" width="4.7109375" style="17" customWidth="1"/>
    <col min="7667" max="7667" width="5.28515625" style="17" customWidth="1"/>
    <col min="7668" max="7670" width="4.7109375" style="17" customWidth="1"/>
    <col min="7671" max="7671" width="4.5703125" style="17" customWidth="1"/>
    <col min="7672" max="7678" width="4.7109375" style="17" customWidth="1"/>
    <col min="7679" max="7679" width="4.5703125" style="17" customWidth="1"/>
    <col min="7680" max="7683" width="4.7109375" style="17" customWidth="1"/>
    <col min="7684" max="7684" width="4.85546875" style="17" customWidth="1"/>
    <col min="7685" max="7685" width="6.140625" style="17" customWidth="1"/>
    <col min="7686" max="7915" width="9.140625" style="17"/>
    <col min="7916" max="7916" width="4.7109375" style="17" customWidth="1"/>
    <col min="7917" max="7917" width="4.85546875" style="17" customWidth="1"/>
    <col min="7918" max="7922" width="4.7109375" style="17" customWidth="1"/>
    <col min="7923" max="7923" width="5.28515625" style="17" customWidth="1"/>
    <col min="7924" max="7926" width="4.7109375" style="17" customWidth="1"/>
    <col min="7927" max="7927" width="4.5703125" style="17" customWidth="1"/>
    <col min="7928" max="7934" width="4.7109375" style="17" customWidth="1"/>
    <col min="7935" max="7935" width="4.5703125" style="17" customWidth="1"/>
    <col min="7936" max="7939" width="4.7109375" style="17" customWidth="1"/>
    <col min="7940" max="7940" width="4.85546875" style="17" customWidth="1"/>
    <col min="7941" max="7941" width="6.140625" style="17" customWidth="1"/>
    <col min="7942" max="8171" width="9.140625" style="17"/>
    <col min="8172" max="8172" width="4.7109375" style="17" customWidth="1"/>
    <col min="8173" max="8173" width="4.85546875" style="17" customWidth="1"/>
    <col min="8174" max="8178" width="4.7109375" style="17" customWidth="1"/>
    <col min="8179" max="8179" width="5.28515625" style="17" customWidth="1"/>
    <col min="8180" max="8182" width="4.7109375" style="17" customWidth="1"/>
    <col min="8183" max="8183" width="4.5703125" style="17" customWidth="1"/>
    <col min="8184" max="8190" width="4.7109375" style="17" customWidth="1"/>
    <col min="8191" max="8191" width="4.5703125" style="17" customWidth="1"/>
    <col min="8192" max="8195" width="4.7109375" style="17" customWidth="1"/>
    <col min="8196" max="8196" width="4.85546875" style="17" customWidth="1"/>
    <col min="8197" max="8197" width="6.140625" style="17" customWidth="1"/>
    <col min="8198" max="8427" width="9.140625" style="17"/>
    <col min="8428" max="8428" width="4.7109375" style="17" customWidth="1"/>
    <col min="8429" max="8429" width="4.85546875" style="17" customWidth="1"/>
    <col min="8430" max="8434" width="4.7109375" style="17" customWidth="1"/>
    <col min="8435" max="8435" width="5.28515625" style="17" customWidth="1"/>
    <col min="8436" max="8438" width="4.7109375" style="17" customWidth="1"/>
    <col min="8439" max="8439" width="4.5703125" style="17" customWidth="1"/>
    <col min="8440" max="8446" width="4.7109375" style="17" customWidth="1"/>
    <col min="8447" max="8447" width="4.5703125" style="17" customWidth="1"/>
    <col min="8448" max="8451" width="4.7109375" style="17" customWidth="1"/>
    <col min="8452" max="8452" width="4.85546875" style="17" customWidth="1"/>
    <col min="8453" max="8453" width="6.140625" style="17" customWidth="1"/>
    <col min="8454" max="8683" width="9.140625" style="17"/>
    <col min="8684" max="8684" width="4.7109375" style="17" customWidth="1"/>
    <col min="8685" max="8685" width="4.85546875" style="17" customWidth="1"/>
    <col min="8686" max="8690" width="4.7109375" style="17" customWidth="1"/>
    <col min="8691" max="8691" width="5.28515625" style="17" customWidth="1"/>
    <col min="8692" max="8694" width="4.7109375" style="17" customWidth="1"/>
    <col min="8695" max="8695" width="4.5703125" style="17" customWidth="1"/>
    <col min="8696" max="8702" width="4.7109375" style="17" customWidth="1"/>
    <col min="8703" max="8703" width="4.5703125" style="17" customWidth="1"/>
    <col min="8704" max="8707" width="4.7109375" style="17" customWidth="1"/>
    <col min="8708" max="8708" width="4.85546875" style="17" customWidth="1"/>
    <col min="8709" max="8709" width="6.140625" style="17" customWidth="1"/>
    <col min="8710" max="8939" width="9.140625" style="17"/>
    <col min="8940" max="8940" width="4.7109375" style="17" customWidth="1"/>
    <col min="8941" max="8941" width="4.85546875" style="17" customWidth="1"/>
    <col min="8942" max="8946" width="4.7109375" style="17" customWidth="1"/>
    <col min="8947" max="8947" width="5.28515625" style="17" customWidth="1"/>
    <col min="8948" max="8950" width="4.7109375" style="17" customWidth="1"/>
    <col min="8951" max="8951" width="4.5703125" style="17" customWidth="1"/>
    <col min="8952" max="8958" width="4.7109375" style="17" customWidth="1"/>
    <col min="8959" max="8959" width="4.5703125" style="17" customWidth="1"/>
    <col min="8960" max="8963" width="4.7109375" style="17" customWidth="1"/>
    <col min="8964" max="8964" width="4.85546875" style="17" customWidth="1"/>
    <col min="8965" max="8965" width="6.140625" style="17" customWidth="1"/>
    <col min="8966" max="9195" width="9.140625" style="17"/>
    <col min="9196" max="9196" width="4.7109375" style="17" customWidth="1"/>
    <col min="9197" max="9197" width="4.85546875" style="17" customWidth="1"/>
    <col min="9198" max="9202" width="4.7109375" style="17" customWidth="1"/>
    <col min="9203" max="9203" width="5.28515625" style="17" customWidth="1"/>
    <col min="9204" max="9206" width="4.7109375" style="17" customWidth="1"/>
    <col min="9207" max="9207" width="4.5703125" style="17" customWidth="1"/>
    <col min="9208" max="9214" width="4.7109375" style="17" customWidth="1"/>
    <col min="9215" max="9215" width="4.5703125" style="17" customWidth="1"/>
    <col min="9216" max="9219" width="4.7109375" style="17" customWidth="1"/>
    <col min="9220" max="9220" width="4.85546875" style="17" customWidth="1"/>
    <col min="9221" max="9221" width="6.140625" style="17" customWidth="1"/>
    <col min="9222" max="9451" width="9.140625" style="17"/>
    <col min="9452" max="9452" width="4.7109375" style="17" customWidth="1"/>
    <col min="9453" max="9453" width="4.85546875" style="17" customWidth="1"/>
    <col min="9454" max="9458" width="4.7109375" style="17" customWidth="1"/>
    <col min="9459" max="9459" width="5.28515625" style="17" customWidth="1"/>
    <col min="9460" max="9462" width="4.7109375" style="17" customWidth="1"/>
    <col min="9463" max="9463" width="4.5703125" style="17" customWidth="1"/>
    <col min="9464" max="9470" width="4.7109375" style="17" customWidth="1"/>
    <col min="9471" max="9471" width="4.5703125" style="17" customWidth="1"/>
    <col min="9472" max="9475" width="4.7109375" style="17" customWidth="1"/>
    <col min="9476" max="9476" width="4.85546875" style="17" customWidth="1"/>
    <col min="9477" max="9477" width="6.140625" style="17" customWidth="1"/>
    <col min="9478" max="9707" width="9.140625" style="17"/>
    <col min="9708" max="9708" width="4.7109375" style="17" customWidth="1"/>
    <col min="9709" max="9709" width="4.85546875" style="17" customWidth="1"/>
    <col min="9710" max="9714" width="4.7109375" style="17" customWidth="1"/>
    <col min="9715" max="9715" width="5.28515625" style="17" customWidth="1"/>
    <col min="9716" max="9718" width="4.7109375" style="17" customWidth="1"/>
    <col min="9719" max="9719" width="4.5703125" style="17" customWidth="1"/>
    <col min="9720" max="9726" width="4.7109375" style="17" customWidth="1"/>
    <col min="9727" max="9727" width="4.5703125" style="17" customWidth="1"/>
    <col min="9728" max="9731" width="4.7109375" style="17" customWidth="1"/>
    <col min="9732" max="9732" width="4.85546875" style="17" customWidth="1"/>
    <col min="9733" max="9733" width="6.140625" style="17" customWidth="1"/>
    <col min="9734" max="9963" width="9.140625" style="17"/>
    <col min="9964" max="9964" width="4.7109375" style="17" customWidth="1"/>
    <col min="9965" max="9965" width="4.85546875" style="17" customWidth="1"/>
    <col min="9966" max="9970" width="4.7109375" style="17" customWidth="1"/>
    <col min="9971" max="9971" width="5.28515625" style="17" customWidth="1"/>
    <col min="9972" max="9974" width="4.7109375" style="17" customWidth="1"/>
    <col min="9975" max="9975" width="4.5703125" style="17" customWidth="1"/>
    <col min="9976" max="9982" width="4.7109375" style="17" customWidth="1"/>
    <col min="9983" max="9983" width="4.5703125" style="17" customWidth="1"/>
    <col min="9984" max="9987" width="4.7109375" style="17" customWidth="1"/>
    <col min="9988" max="9988" width="4.85546875" style="17" customWidth="1"/>
    <col min="9989" max="9989" width="6.140625" style="17" customWidth="1"/>
    <col min="9990" max="10219" width="9.140625" style="17"/>
    <col min="10220" max="10220" width="4.7109375" style="17" customWidth="1"/>
    <col min="10221" max="10221" width="4.85546875" style="17" customWidth="1"/>
    <col min="10222" max="10226" width="4.7109375" style="17" customWidth="1"/>
    <col min="10227" max="10227" width="5.28515625" style="17" customWidth="1"/>
    <col min="10228" max="10230" width="4.7109375" style="17" customWidth="1"/>
    <col min="10231" max="10231" width="4.5703125" style="17" customWidth="1"/>
    <col min="10232" max="10238" width="4.7109375" style="17" customWidth="1"/>
    <col min="10239" max="10239" width="4.5703125" style="17" customWidth="1"/>
    <col min="10240" max="10243" width="4.7109375" style="17" customWidth="1"/>
    <col min="10244" max="10244" width="4.85546875" style="17" customWidth="1"/>
    <col min="10245" max="10245" width="6.140625" style="17" customWidth="1"/>
    <col min="10246" max="10475" width="9.140625" style="17"/>
    <col min="10476" max="10476" width="4.7109375" style="17" customWidth="1"/>
    <col min="10477" max="10477" width="4.85546875" style="17" customWidth="1"/>
    <col min="10478" max="10482" width="4.7109375" style="17" customWidth="1"/>
    <col min="10483" max="10483" width="5.28515625" style="17" customWidth="1"/>
    <col min="10484" max="10486" width="4.7109375" style="17" customWidth="1"/>
    <col min="10487" max="10487" width="4.5703125" style="17" customWidth="1"/>
    <col min="10488" max="10494" width="4.7109375" style="17" customWidth="1"/>
    <col min="10495" max="10495" width="4.5703125" style="17" customWidth="1"/>
    <col min="10496" max="10499" width="4.7109375" style="17" customWidth="1"/>
    <col min="10500" max="10500" width="4.85546875" style="17" customWidth="1"/>
    <col min="10501" max="10501" width="6.140625" style="17" customWidth="1"/>
    <col min="10502" max="10731" width="9.140625" style="17"/>
    <col min="10732" max="10732" width="4.7109375" style="17" customWidth="1"/>
    <col min="10733" max="10733" width="4.85546875" style="17" customWidth="1"/>
    <col min="10734" max="10738" width="4.7109375" style="17" customWidth="1"/>
    <col min="10739" max="10739" width="5.28515625" style="17" customWidth="1"/>
    <col min="10740" max="10742" width="4.7109375" style="17" customWidth="1"/>
    <col min="10743" max="10743" width="4.5703125" style="17" customWidth="1"/>
    <col min="10744" max="10750" width="4.7109375" style="17" customWidth="1"/>
    <col min="10751" max="10751" width="4.5703125" style="17" customWidth="1"/>
    <col min="10752" max="10755" width="4.7109375" style="17" customWidth="1"/>
    <col min="10756" max="10756" width="4.85546875" style="17" customWidth="1"/>
    <col min="10757" max="10757" width="6.140625" style="17" customWidth="1"/>
    <col min="10758" max="10987" width="9.140625" style="17"/>
    <col min="10988" max="10988" width="4.7109375" style="17" customWidth="1"/>
    <col min="10989" max="10989" width="4.85546875" style="17" customWidth="1"/>
    <col min="10990" max="10994" width="4.7109375" style="17" customWidth="1"/>
    <col min="10995" max="10995" width="5.28515625" style="17" customWidth="1"/>
    <col min="10996" max="10998" width="4.7109375" style="17" customWidth="1"/>
    <col min="10999" max="10999" width="4.5703125" style="17" customWidth="1"/>
    <col min="11000" max="11006" width="4.7109375" style="17" customWidth="1"/>
    <col min="11007" max="11007" width="4.5703125" style="17" customWidth="1"/>
    <col min="11008" max="11011" width="4.7109375" style="17" customWidth="1"/>
    <col min="11012" max="11012" width="4.85546875" style="17" customWidth="1"/>
    <col min="11013" max="11013" width="6.140625" style="17" customWidth="1"/>
    <col min="11014" max="11243" width="9.140625" style="17"/>
    <col min="11244" max="11244" width="4.7109375" style="17" customWidth="1"/>
    <col min="11245" max="11245" width="4.85546875" style="17" customWidth="1"/>
    <col min="11246" max="11250" width="4.7109375" style="17" customWidth="1"/>
    <col min="11251" max="11251" width="5.28515625" style="17" customWidth="1"/>
    <col min="11252" max="11254" width="4.7109375" style="17" customWidth="1"/>
    <col min="11255" max="11255" width="4.5703125" style="17" customWidth="1"/>
    <col min="11256" max="11262" width="4.7109375" style="17" customWidth="1"/>
    <col min="11263" max="11263" width="4.5703125" style="17" customWidth="1"/>
    <col min="11264" max="11267" width="4.7109375" style="17" customWidth="1"/>
    <col min="11268" max="11268" width="4.85546875" style="17" customWidth="1"/>
    <col min="11269" max="11269" width="6.140625" style="17" customWidth="1"/>
    <col min="11270" max="11499" width="9.140625" style="17"/>
    <col min="11500" max="11500" width="4.7109375" style="17" customWidth="1"/>
    <col min="11501" max="11501" width="4.85546875" style="17" customWidth="1"/>
    <col min="11502" max="11506" width="4.7109375" style="17" customWidth="1"/>
    <col min="11507" max="11507" width="5.28515625" style="17" customWidth="1"/>
    <col min="11508" max="11510" width="4.7109375" style="17" customWidth="1"/>
    <col min="11511" max="11511" width="4.5703125" style="17" customWidth="1"/>
    <col min="11512" max="11518" width="4.7109375" style="17" customWidth="1"/>
    <col min="11519" max="11519" width="4.5703125" style="17" customWidth="1"/>
    <col min="11520" max="11523" width="4.7109375" style="17" customWidth="1"/>
    <col min="11524" max="11524" width="4.85546875" style="17" customWidth="1"/>
    <col min="11525" max="11525" width="6.140625" style="17" customWidth="1"/>
    <col min="11526" max="11755" width="9.140625" style="17"/>
    <col min="11756" max="11756" width="4.7109375" style="17" customWidth="1"/>
    <col min="11757" max="11757" width="4.85546875" style="17" customWidth="1"/>
    <col min="11758" max="11762" width="4.7109375" style="17" customWidth="1"/>
    <col min="11763" max="11763" width="5.28515625" style="17" customWidth="1"/>
    <col min="11764" max="11766" width="4.7109375" style="17" customWidth="1"/>
    <col min="11767" max="11767" width="4.5703125" style="17" customWidth="1"/>
    <col min="11768" max="11774" width="4.7109375" style="17" customWidth="1"/>
    <col min="11775" max="11775" width="4.5703125" style="17" customWidth="1"/>
    <col min="11776" max="11779" width="4.7109375" style="17" customWidth="1"/>
    <col min="11780" max="11780" width="4.85546875" style="17" customWidth="1"/>
    <col min="11781" max="11781" width="6.140625" style="17" customWidth="1"/>
    <col min="11782" max="12011" width="9.140625" style="17"/>
    <col min="12012" max="12012" width="4.7109375" style="17" customWidth="1"/>
    <col min="12013" max="12013" width="4.85546875" style="17" customWidth="1"/>
    <col min="12014" max="12018" width="4.7109375" style="17" customWidth="1"/>
    <col min="12019" max="12019" width="5.28515625" style="17" customWidth="1"/>
    <col min="12020" max="12022" width="4.7109375" style="17" customWidth="1"/>
    <col min="12023" max="12023" width="4.5703125" style="17" customWidth="1"/>
    <col min="12024" max="12030" width="4.7109375" style="17" customWidth="1"/>
    <col min="12031" max="12031" width="4.5703125" style="17" customWidth="1"/>
    <col min="12032" max="12035" width="4.7109375" style="17" customWidth="1"/>
    <col min="12036" max="12036" width="4.85546875" style="17" customWidth="1"/>
    <col min="12037" max="12037" width="6.140625" style="17" customWidth="1"/>
    <col min="12038" max="12267" width="9.140625" style="17"/>
    <col min="12268" max="12268" width="4.7109375" style="17" customWidth="1"/>
    <col min="12269" max="12269" width="4.85546875" style="17" customWidth="1"/>
    <col min="12270" max="12274" width="4.7109375" style="17" customWidth="1"/>
    <col min="12275" max="12275" width="5.28515625" style="17" customWidth="1"/>
    <col min="12276" max="12278" width="4.7109375" style="17" customWidth="1"/>
    <col min="12279" max="12279" width="4.5703125" style="17" customWidth="1"/>
    <col min="12280" max="12286" width="4.7109375" style="17" customWidth="1"/>
    <col min="12287" max="12287" width="4.5703125" style="17" customWidth="1"/>
    <col min="12288" max="12291" width="4.7109375" style="17" customWidth="1"/>
    <col min="12292" max="12292" width="4.85546875" style="17" customWidth="1"/>
    <col min="12293" max="12293" width="6.140625" style="17" customWidth="1"/>
    <col min="12294" max="12523" width="9.140625" style="17"/>
    <col min="12524" max="12524" width="4.7109375" style="17" customWidth="1"/>
    <col min="12525" max="12525" width="4.85546875" style="17" customWidth="1"/>
    <col min="12526" max="12530" width="4.7109375" style="17" customWidth="1"/>
    <col min="12531" max="12531" width="5.28515625" style="17" customWidth="1"/>
    <col min="12532" max="12534" width="4.7109375" style="17" customWidth="1"/>
    <col min="12535" max="12535" width="4.5703125" style="17" customWidth="1"/>
    <col min="12536" max="12542" width="4.7109375" style="17" customWidth="1"/>
    <col min="12543" max="12543" width="4.5703125" style="17" customWidth="1"/>
    <col min="12544" max="12547" width="4.7109375" style="17" customWidth="1"/>
    <col min="12548" max="12548" width="4.85546875" style="17" customWidth="1"/>
    <col min="12549" max="12549" width="6.140625" style="17" customWidth="1"/>
    <col min="12550" max="12779" width="9.140625" style="17"/>
    <col min="12780" max="12780" width="4.7109375" style="17" customWidth="1"/>
    <col min="12781" max="12781" width="4.85546875" style="17" customWidth="1"/>
    <col min="12782" max="12786" width="4.7109375" style="17" customWidth="1"/>
    <col min="12787" max="12787" width="5.28515625" style="17" customWidth="1"/>
    <col min="12788" max="12790" width="4.7109375" style="17" customWidth="1"/>
    <col min="12791" max="12791" width="4.5703125" style="17" customWidth="1"/>
    <col min="12792" max="12798" width="4.7109375" style="17" customWidth="1"/>
    <col min="12799" max="12799" width="4.5703125" style="17" customWidth="1"/>
    <col min="12800" max="12803" width="4.7109375" style="17" customWidth="1"/>
    <col min="12804" max="12804" width="4.85546875" style="17" customWidth="1"/>
    <col min="12805" max="12805" width="6.140625" style="17" customWidth="1"/>
    <col min="12806" max="13035" width="9.140625" style="17"/>
    <col min="13036" max="13036" width="4.7109375" style="17" customWidth="1"/>
    <col min="13037" max="13037" width="4.85546875" style="17" customWidth="1"/>
    <col min="13038" max="13042" width="4.7109375" style="17" customWidth="1"/>
    <col min="13043" max="13043" width="5.28515625" style="17" customWidth="1"/>
    <col min="13044" max="13046" width="4.7109375" style="17" customWidth="1"/>
    <col min="13047" max="13047" width="4.5703125" style="17" customWidth="1"/>
    <col min="13048" max="13054" width="4.7109375" style="17" customWidth="1"/>
    <col min="13055" max="13055" width="4.5703125" style="17" customWidth="1"/>
    <col min="13056" max="13059" width="4.7109375" style="17" customWidth="1"/>
    <col min="13060" max="13060" width="4.85546875" style="17" customWidth="1"/>
    <col min="13061" max="13061" width="6.140625" style="17" customWidth="1"/>
    <col min="13062" max="13291" width="9.140625" style="17"/>
    <col min="13292" max="13292" width="4.7109375" style="17" customWidth="1"/>
    <col min="13293" max="13293" width="4.85546875" style="17" customWidth="1"/>
    <col min="13294" max="13298" width="4.7109375" style="17" customWidth="1"/>
    <col min="13299" max="13299" width="5.28515625" style="17" customWidth="1"/>
    <col min="13300" max="13302" width="4.7109375" style="17" customWidth="1"/>
    <col min="13303" max="13303" width="4.5703125" style="17" customWidth="1"/>
    <col min="13304" max="13310" width="4.7109375" style="17" customWidth="1"/>
    <col min="13311" max="13311" width="4.5703125" style="17" customWidth="1"/>
    <col min="13312" max="13315" width="4.7109375" style="17" customWidth="1"/>
    <col min="13316" max="13316" width="4.85546875" style="17" customWidth="1"/>
    <col min="13317" max="13317" width="6.140625" style="17" customWidth="1"/>
    <col min="13318" max="13547" width="9.140625" style="17"/>
    <col min="13548" max="13548" width="4.7109375" style="17" customWidth="1"/>
    <col min="13549" max="13549" width="4.85546875" style="17" customWidth="1"/>
    <col min="13550" max="13554" width="4.7109375" style="17" customWidth="1"/>
    <col min="13555" max="13555" width="5.28515625" style="17" customWidth="1"/>
    <col min="13556" max="13558" width="4.7109375" style="17" customWidth="1"/>
    <col min="13559" max="13559" width="4.5703125" style="17" customWidth="1"/>
    <col min="13560" max="13566" width="4.7109375" style="17" customWidth="1"/>
    <col min="13567" max="13567" width="4.5703125" style="17" customWidth="1"/>
    <col min="13568" max="13571" width="4.7109375" style="17" customWidth="1"/>
    <col min="13572" max="13572" width="4.85546875" style="17" customWidth="1"/>
    <col min="13573" max="13573" width="6.140625" style="17" customWidth="1"/>
    <col min="13574" max="13803" width="9.140625" style="17"/>
    <col min="13804" max="13804" width="4.7109375" style="17" customWidth="1"/>
    <col min="13805" max="13805" width="4.85546875" style="17" customWidth="1"/>
    <col min="13806" max="13810" width="4.7109375" style="17" customWidth="1"/>
    <col min="13811" max="13811" width="5.28515625" style="17" customWidth="1"/>
    <col min="13812" max="13814" width="4.7109375" style="17" customWidth="1"/>
    <col min="13815" max="13815" width="4.5703125" style="17" customWidth="1"/>
    <col min="13816" max="13822" width="4.7109375" style="17" customWidth="1"/>
    <col min="13823" max="13823" width="4.5703125" style="17" customWidth="1"/>
    <col min="13824" max="13827" width="4.7109375" style="17" customWidth="1"/>
    <col min="13828" max="13828" width="4.85546875" style="17" customWidth="1"/>
    <col min="13829" max="13829" width="6.140625" style="17" customWidth="1"/>
    <col min="13830" max="14059" width="9.140625" style="17"/>
    <col min="14060" max="14060" width="4.7109375" style="17" customWidth="1"/>
    <col min="14061" max="14061" width="4.85546875" style="17" customWidth="1"/>
    <col min="14062" max="14066" width="4.7109375" style="17" customWidth="1"/>
    <col min="14067" max="14067" width="5.28515625" style="17" customWidth="1"/>
    <col min="14068" max="14070" width="4.7109375" style="17" customWidth="1"/>
    <col min="14071" max="14071" width="4.5703125" style="17" customWidth="1"/>
    <col min="14072" max="14078" width="4.7109375" style="17" customWidth="1"/>
    <col min="14079" max="14079" width="4.5703125" style="17" customWidth="1"/>
    <col min="14080" max="14083" width="4.7109375" style="17" customWidth="1"/>
    <col min="14084" max="14084" width="4.85546875" style="17" customWidth="1"/>
    <col min="14085" max="14085" width="6.140625" style="17" customWidth="1"/>
    <col min="14086" max="14315" width="9.140625" style="17"/>
    <col min="14316" max="14316" width="4.7109375" style="17" customWidth="1"/>
    <col min="14317" max="14317" width="4.85546875" style="17" customWidth="1"/>
    <col min="14318" max="14322" width="4.7109375" style="17" customWidth="1"/>
    <col min="14323" max="14323" width="5.28515625" style="17" customWidth="1"/>
    <col min="14324" max="14326" width="4.7109375" style="17" customWidth="1"/>
    <col min="14327" max="14327" width="4.5703125" style="17" customWidth="1"/>
    <col min="14328" max="14334" width="4.7109375" style="17" customWidth="1"/>
    <col min="14335" max="14335" width="4.5703125" style="17" customWidth="1"/>
    <col min="14336" max="14339" width="4.7109375" style="17" customWidth="1"/>
    <col min="14340" max="14340" width="4.85546875" style="17" customWidth="1"/>
    <col min="14341" max="14341" width="6.140625" style="17" customWidth="1"/>
    <col min="14342" max="14571" width="9.140625" style="17"/>
    <col min="14572" max="14572" width="4.7109375" style="17" customWidth="1"/>
    <col min="14573" max="14573" width="4.85546875" style="17" customWidth="1"/>
    <col min="14574" max="14578" width="4.7109375" style="17" customWidth="1"/>
    <col min="14579" max="14579" width="5.28515625" style="17" customWidth="1"/>
    <col min="14580" max="14582" width="4.7109375" style="17" customWidth="1"/>
    <col min="14583" max="14583" width="4.5703125" style="17" customWidth="1"/>
    <col min="14584" max="14590" width="4.7109375" style="17" customWidth="1"/>
    <col min="14591" max="14591" width="4.5703125" style="17" customWidth="1"/>
    <col min="14592" max="14595" width="4.7109375" style="17" customWidth="1"/>
    <col min="14596" max="14596" width="4.85546875" style="17" customWidth="1"/>
    <col min="14597" max="14597" width="6.140625" style="17" customWidth="1"/>
    <col min="14598" max="14827" width="9.140625" style="17"/>
    <col min="14828" max="14828" width="4.7109375" style="17" customWidth="1"/>
    <col min="14829" max="14829" width="4.85546875" style="17" customWidth="1"/>
    <col min="14830" max="14834" width="4.7109375" style="17" customWidth="1"/>
    <col min="14835" max="14835" width="5.28515625" style="17" customWidth="1"/>
    <col min="14836" max="14838" width="4.7109375" style="17" customWidth="1"/>
    <col min="14839" max="14839" width="4.5703125" style="17" customWidth="1"/>
    <col min="14840" max="14846" width="4.7109375" style="17" customWidth="1"/>
    <col min="14847" max="14847" width="4.5703125" style="17" customWidth="1"/>
    <col min="14848" max="14851" width="4.7109375" style="17" customWidth="1"/>
    <col min="14852" max="14852" width="4.85546875" style="17" customWidth="1"/>
    <col min="14853" max="14853" width="6.140625" style="17" customWidth="1"/>
    <col min="14854" max="15083" width="9.140625" style="17"/>
    <col min="15084" max="15084" width="4.7109375" style="17" customWidth="1"/>
    <col min="15085" max="15085" width="4.85546875" style="17" customWidth="1"/>
    <col min="15086" max="15090" width="4.7109375" style="17" customWidth="1"/>
    <col min="15091" max="15091" width="5.28515625" style="17" customWidth="1"/>
    <col min="15092" max="15094" width="4.7109375" style="17" customWidth="1"/>
    <col min="15095" max="15095" width="4.5703125" style="17" customWidth="1"/>
    <col min="15096" max="15102" width="4.7109375" style="17" customWidth="1"/>
    <col min="15103" max="15103" width="4.5703125" style="17" customWidth="1"/>
    <col min="15104" max="15107" width="4.7109375" style="17" customWidth="1"/>
    <col min="15108" max="15108" width="4.85546875" style="17" customWidth="1"/>
    <col min="15109" max="15109" width="6.140625" style="17" customWidth="1"/>
    <col min="15110" max="15339" width="9.140625" style="17"/>
    <col min="15340" max="15340" width="4.7109375" style="17" customWidth="1"/>
    <col min="15341" max="15341" width="4.85546875" style="17" customWidth="1"/>
    <col min="15342" max="15346" width="4.7109375" style="17" customWidth="1"/>
    <col min="15347" max="15347" width="5.28515625" style="17" customWidth="1"/>
    <col min="15348" max="15350" width="4.7109375" style="17" customWidth="1"/>
    <col min="15351" max="15351" width="4.5703125" style="17" customWidth="1"/>
    <col min="15352" max="15358" width="4.7109375" style="17" customWidth="1"/>
    <col min="15359" max="15359" width="4.5703125" style="17" customWidth="1"/>
    <col min="15360" max="15363" width="4.7109375" style="17" customWidth="1"/>
    <col min="15364" max="15364" width="4.85546875" style="17" customWidth="1"/>
    <col min="15365" max="15365" width="6.140625" style="17" customWidth="1"/>
    <col min="15366" max="15595" width="9.140625" style="17"/>
    <col min="15596" max="15596" width="4.7109375" style="17" customWidth="1"/>
    <col min="15597" max="15597" width="4.85546875" style="17" customWidth="1"/>
    <col min="15598" max="15602" width="4.7109375" style="17" customWidth="1"/>
    <col min="15603" max="15603" width="5.28515625" style="17" customWidth="1"/>
    <col min="15604" max="15606" width="4.7109375" style="17" customWidth="1"/>
    <col min="15607" max="15607" width="4.5703125" style="17" customWidth="1"/>
    <col min="15608" max="15614" width="4.7109375" style="17" customWidth="1"/>
    <col min="15615" max="15615" width="4.5703125" style="17" customWidth="1"/>
    <col min="15616" max="15619" width="4.7109375" style="17" customWidth="1"/>
    <col min="15620" max="15620" width="4.85546875" style="17" customWidth="1"/>
    <col min="15621" max="15621" width="6.140625" style="17" customWidth="1"/>
    <col min="15622" max="15851" width="9.140625" style="17"/>
    <col min="15852" max="15852" width="4.7109375" style="17" customWidth="1"/>
    <col min="15853" max="15853" width="4.85546875" style="17" customWidth="1"/>
    <col min="15854" max="15858" width="4.7109375" style="17" customWidth="1"/>
    <col min="15859" max="15859" width="5.28515625" style="17" customWidth="1"/>
    <col min="15860" max="15862" width="4.7109375" style="17" customWidth="1"/>
    <col min="15863" max="15863" width="4.5703125" style="17" customWidth="1"/>
    <col min="15864" max="15870" width="4.7109375" style="17" customWidth="1"/>
    <col min="15871" max="15871" width="4.5703125" style="17" customWidth="1"/>
    <col min="15872" max="15875" width="4.7109375" style="17" customWidth="1"/>
    <col min="15876" max="15876" width="4.85546875" style="17" customWidth="1"/>
    <col min="15877" max="15877" width="6.140625" style="17" customWidth="1"/>
    <col min="15878" max="16107" width="9.140625" style="17"/>
    <col min="16108" max="16108" width="4.7109375" style="17" customWidth="1"/>
    <col min="16109" max="16109" width="4.85546875" style="17" customWidth="1"/>
    <col min="16110" max="16114" width="4.7109375" style="17" customWidth="1"/>
    <col min="16115" max="16115" width="5.28515625" style="17" customWidth="1"/>
    <col min="16116" max="16118" width="4.7109375" style="17" customWidth="1"/>
    <col min="16119" max="16119" width="4.5703125" style="17" customWidth="1"/>
    <col min="16120" max="16126" width="4.7109375" style="17" customWidth="1"/>
    <col min="16127" max="16127" width="4.5703125" style="17" customWidth="1"/>
    <col min="16128" max="16131" width="4.7109375" style="17" customWidth="1"/>
    <col min="16132" max="16132" width="4.85546875" style="17" customWidth="1"/>
    <col min="16133" max="16133" width="6.140625" style="17" customWidth="1"/>
    <col min="16134" max="16384" width="9.140625" style="17"/>
  </cols>
  <sheetData>
    <row r="1" spans="1:17" customFormat="1" ht="24.75" customHeight="1">
      <c r="A1" s="223" t="s">
        <v>677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customFormat="1" ht="25.5" customHeight="1">
      <c r="A2" s="230" t="s">
        <v>665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17" customFormat="1" ht="25.5" customHeight="1">
      <c r="A3" s="224" t="s">
        <v>624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17" customFormat="1" ht="25.5" customHeight="1">
      <c r="A4" s="15"/>
      <c r="B4" s="231" t="s">
        <v>579</v>
      </c>
      <c r="C4" s="231"/>
      <c r="D4" s="231"/>
      <c r="E4" s="231"/>
      <c r="F4" s="231"/>
      <c r="G4" s="231"/>
      <c r="H4" s="231"/>
      <c r="I4" s="231"/>
      <c r="J4" s="231"/>
      <c r="K4" s="231"/>
      <c r="L4" s="16"/>
      <c r="M4" s="16"/>
      <c r="N4" s="231" t="s">
        <v>580</v>
      </c>
      <c r="O4" s="231"/>
      <c r="P4" s="96" t="s">
        <v>581</v>
      </c>
      <c r="Q4" s="109" t="s">
        <v>582</v>
      </c>
    </row>
    <row r="5" spans="1:17" ht="21" customHeight="1">
      <c r="A5" s="226" t="s">
        <v>583</v>
      </c>
      <c r="B5" s="227" t="s">
        <v>584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5" t="s">
        <v>585</v>
      </c>
      <c r="O5" s="225"/>
      <c r="P5" s="225" t="s">
        <v>658</v>
      </c>
      <c r="Q5" s="225" t="s">
        <v>671</v>
      </c>
    </row>
    <row r="6" spans="1:17" ht="21" customHeight="1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8"/>
      <c r="O6" s="228"/>
      <c r="P6" s="229"/>
      <c r="Q6" s="225"/>
    </row>
    <row r="7" spans="1:17" ht="30" customHeight="1">
      <c r="A7" s="18" t="s">
        <v>248</v>
      </c>
      <c r="B7" s="232" t="s">
        <v>586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3" t="s">
        <v>244</v>
      </c>
      <c r="O7" s="233"/>
      <c r="P7" s="97">
        <f>'Kiadások költségvetési 1.'!AG26</f>
        <v>25234300</v>
      </c>
      <c r="Q7" s="100">
        <v>24353471</v>
      </c>
    </row>
    <row r="8" spans="1:17" ht="30" customHeight="1">
      <c r="A8" s="18" t="s">
        <v>247</v>
      </c>
      <c r="B8" s="234" t="s">
        <v>587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3" t="s">
        <v>241</v>
      </c>
      <c r="O8" s="233"/>
      <c r="P8" s="97">
        <f>'Kiadások költségvetési 1.'!AG27</f>
        <v>4110000</v>
      </c>
      <c r="Q8" s="100">
        <v>4282515</v>
      </c>
    </row>
    <row r="9" spans="1:17" ht="30" customHeight="1">
      <c r="A9" s="18" t="s">
        <v>246</v>
      </c>
      <c r="B9" s="232" t="s">
        <v>588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3" t="s">
        <v>238</v>
      </c>
      <c r="O9" s="233"/>
      <c r="P9" s="97">
        <f>'Kiadások költségvetési 1.'!AG52</f>
        <v>13637100</v>
      </c>
      <c r="Q9" s="100">
        <v>23023611</v>
      </c>
    </row>
    <row r="10" spans="1:17" ht="30" customHeight="1">
      <c r="A10" s="18" t="s">
        <v>245</v>
      </c>
      <c r="B10" s="232" t="s">
        <v>589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3" t="s">
        <v>235</v>
      </c>
      <c r="O10" s="233"/>
      <c r="P10" s="97">
        <f>'Kiadások költségvetési 1.'!AG61</f>
        <v>2827005</v>
      </c>
      <c r="Q10" s="100">
        <v>3897821</v>
      </c>
    </row>
    <row r="11" spans="1:17" ht="30" customHeight="1">
      <c r="A11" s="18" t="s">
        <v>557</v>
      </c>
      <c r="B11" s="232" t="s">
        <v>590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3" t="s">
        <v>232</v>
      </c>
      <c r="O11" s="233"/>
      <c r="P11" s="97">
        <f>'Kiadások költségvetési 1.'!AG78</f>
        <v>10993712</v>
      </c>
      <c r="Q11" s="100">
        <v>15048887</v>
      </c>
    </row>
    <row r="12" spans="1:17" ht="30" customHeight="1">
      <c r="A12" s="18" t="s">
        <v>556</v>
      </c>
      <c r="B12" s="232" t="s">
        <v>591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3" t="s">
        <v>229</v>
      </c>
      <c r="O12" s="233"/>
      <c r="P12" s="97">
        <f>'Kiadások költségvetési 1.'!AG86</f>
        <v>4566600</v>
      </c>
      <c r="Q12" s="100">
        <v>15635255</v>
      </c>
    </row>
    <row r="13" spans="1:17" ht="30" customHeight="1">
      <c r="A13" s="18" t="s">
        <v>555</v>
      </c>
      <c r="B13" s="232" t="s">
        <v>592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3" t="s">
        <v>226</v>
      </c>
      <c r="O13" s="233"/>
      <c r="P13" s="97">
        <f>'Kiadások költségvetési 1.'!AG91</f>
        <v>842000</v>
      </c>
      <c r="Q13" s="100">
        <v>2238263</v>
      </c>
    </row>
    <row r="14" spans="1:17" ht="30" customHeight="1" thickBot="1">
      <c r="A14" s="18" t="s">
        <v>554</v>
      </c>
      <c r="B14" s="235" t="s">
        <v>593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6" t="s">
        <v>223</v>
      </c>
      <c r="O14" s="236"/>
      <c r="P14" s="98">
        <f>'Kiadások költségvetési 1.'!AG101</f>
        <v>0</v>
      </c>
      <c r="Q14" s="101">
        <v>0</v>
      </c>
    </row>
    <row r="15" spans="1:17" ht="30" customHeight="1" thickBot="1">
      <c r="A15" s="49" t="s">
        <v>553</v>
      </c>
      <c r="B15" s="237" t="s">
        <v>594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240"/>
      <c r="P15" s="103">
        <f>SUM(P7:P14)</f>
        <v>62210717</v>
      </c>
      <c r="Q15" s="120">
        <f>SUM(Q7:Q14)</f>
        <v>88479823</v>
      </c>
    </row>
    <row r="16" spans="1:17" ht="30" customHeight="1">
      <c r="A16" s="18" t="s">
        <v>552</v>
      </c>
      <c r="B16" s="241" t="s">
        <v>595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3" t="s">
        <v>217</v>
      </c>
      <c r="O16" s="243"/>
      <c r="P16" s="99">
        <f>'Bevételek (költségvetési) 2.'!AG19</f>
        <v>38475994</v>
      </c>
      <c r="Q16" s="99">
        <v>40115239</v>
      </c>
    </row>
    <row r="17" spans="1:17" ht="30" customHeight="1">
      <c r="A17" s="18" t="s">
        <v>551</v>
      </c>
      <c r="B17" s="244" t="s">
        <v>596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33" t="s">
        <v>214</v>
      </c>
      <c r="O17" s="233"/>
      <c r="P17" s="100">
        <f>'Bevételek (költségvetési) 2.'!AG25</f>
        <v>6927000</v>
      </c>
      <c r="Q17" s="100">
        <v>19867172</v>
      </c>
    </row>
    <row r="18" spans="1:17" ht="30" customHeight="1">
      <c r="A18" s="18" t="s">
        <v>550</v>
      </c>
      <c r="B18" s="244" t="s">
        <v>598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33" t="s">
        <v>211</v>
      </c>
      <c r="O18" s="233"/>
      <c r="P18" s="100">
        <f>'Bevételek (költségvetési) 2.'!AG39</f>
        <v>5451000</v>
      </c>
      <c r="Q18" s="100">
        <v>7627908</v>
      </c>
    </row>
    <row r="19" spans="1:17" ht="30" customHeight="1">
      <c r="A19" s="18" t="s">
        <v>597</v>
      </c>
      <c r="B19" s="244" t="s">
        <v>600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33" t="s">
        <v>208</v>
      </c>
      <c r="O19" s="233"/>
      <c r="P19" s="100">
        <f>'Bevételek (költségvetési) 2.'!AG55</f>
        <v>4032000</v>
      </c>
      <c r="Q19" s="100">
        <v>5913805</v>
      </c>
    </row>
    <row r="20" spans="1:17" ht="30" customHeight="1">
      <c r="A20" s="18" t="s">
        <v>599</v>
      </c>
      <c r="B20" s="244" t="s">
        <v>602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33" t="s">
        <v>205</v>
      </c>
      <c r="O20" s="233"/>
      <c r="P20" s="100">
        <f>'Bevételek (költségvetési) 2.'!AG61</f>
        <v>0</v>
      </c>
      <c r="Q20" s="100"/>
    </row>
    <row r="21" spans="1:17" ht="30" customHeight="1">
      <c r="A21" s="18" t="s">
        <v>601</v>
      </c>
      <c r="B21" s="244" t="s">
        <v>604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33" t="s">
        <v>202</v>
      </c>
      <c r="O21" s="233"/>
      <c r="P21" s="100">
        <f>'Bevételek (költségvetési) 2.'!AG67</f>
        <v>0</v>
      </c>
      <c r="Q21" s="100"/>
    </row>
    <row r="22" spans="1:17" ht="30" customHeight="1" thickBot="1">
      <c r="A22" s="18" t="s">
        <v>603</v>
      </c>
      <c r="B22" s="246" t="s">
        <v>606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36" t="s">
        <v>199</v>
      </c>
      <c r="O22" s="236"/>
      <c r="P22" s="101">
        <f>'Bevételek (költségvetési) 2.'!AG73</f>
        <v>0</v>
      </c>
      <c r="Q22" s="101">
        <v>4900000</v>
      </c>
    </row>
    <row r="23" spans="1:17" ht="30" customHeight="1" thickBot="1">
      <c r="A23" s="49" t="s">
        <v>605</v>
      </c>
      <c r="B23" s="248" t="s">
        <v>608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39" t="s">
        <v>196</v>
      </c>
      <c r="O23" s="240"/>
      <c r="P23" s="110">
        <f>SUM(P16:P22)</f>
        <v>54885994</v>
      </c>
      <c r="Q23" s="120">
        <f>SUM(Q16:Q22)</f>
        <v>78424124</v>
      </c>
    </row>
    <row r="24" spans="1:17" ht="30" customHeight="1" thickBot="1">
      <c r="A24" s="49" t="s">
        <v>607</v>
      </c>
      <c r="B24" s="250" t="s">
        <v>610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 t="s">
        <v>193</v>
      </c>
      <c r="O24" s="253"/>
      <c r="P24" s="119">
        <f>'Finanszírozási kiadások 3.'!AG36</f>
        <v>652560</v>
      </c>
      <c r="Q24" s="120">
        <v>652560</v>
      </c>
    </row>
    <row r="25" spans="1:17" ht="30" customHeight="1">
      <c r="A25" s="18" t="s">
        <v>609</v>
      </c>
      <c r="B25" s="254" t="s">
        <v>612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 t="s">
        <v>190</v>
      </c>
      <c r="O25" s="243"/>
      <c r="P25" s="118">
        <f>'Finanszírozási bevételek 4.'!AG24</f>
        <v>0</v>
      </c>
      <c r="Q25" s="99">
        <v>0</v>
      </c>
    </row>
    <row r="26" spans="1:17" ht="30" customHeight="1" thickBot="1">
      <c r="A26" s="18" t="s">
        <v>611</v>
      </c>
      <c r="B26" s="255" t="s">
        <v>614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 t="s">
        <v>187</v>
      </c>
      <c r="O26" s="257"/>
      <c r="P26" s="102">
        <f>'Finanszírozási bevételek 4.'!AG39-'Finanszírozási bevételek 4.'!AG24</f>
        <v>7977283</v>
      </c>
      <c r="Q26" s="101">
        <v>10708259</v>
      </c>
    </row>
    <row r="27" spans="1:17" ht="30" customHeight="1" thickBot="1">
      <c r="A27" s="49" t="s">
        <v>613</v>
      </c>
      <c r="B27" s="250" t="s">
        <v>616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 t="s">
        <v>184</v>
      </c>
      <c r="O27" s="253"/>
      <c r="P27" s="119">
        <v>7977283</v>
      </c>
      <c r="Q27" s="120">
        <f>SUM(Q25:Q26)</f>
        <v>10708259</v>
      </c>
    </row>
    <row r="28" spans="1:17" ht="13.5" customHeight="1"/>
    <row r="29" spans="1:17" ht="13.5" customHeight="1"/>
    <row r="30" spans="1:17" ht="13.5" customHeight="1"/>
  </sheetData>
  <mergeCells count="52">
    <mergeCell ref="B27:M27"/>
    <mergeCell ref="N27:O27"/>
    <mergeCell ref="B25:M25"/>
    <mergeCell ref="N25:O25"/>
    <mergeCell ref="B26:M26"/>
    <mergeCell ref="N26:O26"/>
    <mergeCell ref="B22:M22"/>
    <mergeCell ref="N22:O22"/>
    <mergeCell ref="B23:M23"/>
    <mergeCell ref="N23:O23"/>
    <mergeCell ref="B24:M24"/>
    <mergeCell ref="N24:O24"/>
    <mergeCell ref="B19:M19"/>
    <mergeCell ref="N19:O19"/>
    <mergeCell ref="B20:M20"/>
    <mergeCell ref="N20:O20"/>
    <mergeCell ref="B21:M21"/>
    <mergeCell ref="N21:O21"/>
    <mergeCell ref="B16:M16"/>
    <mergeCell ref="N16:O16"/>
    <mergeCell ref="B17:M17"/>
    <mergeCell ref="N17:O17"/>
    <mergeCell ref="B18:M18"/>
    <mergeCell ref="N18:O18"/>
    <mergeCell ref="B13:M13"/>
    <mergeCell ref="N13:O13"/>
    <mergeCell ref="B14:M14"/>
    <mergeCell ref="N14:O14"/>
    <mergeCell ref="B15:M15"/>
    <mergeCell ref="N15:O15"/>
    <mergeCell ref="B10:M10"/>
    <mergeCell ref="N10:O10"/>
    <mergeCell ref="B11:M11"/>
    <mergeCell ref="N11:O11"/>
    <mergeCell ref="B12:M12"/>
    <mergeCell ref="N12:O12"/>
    <mergeCell ref="B7:M7"/>
    <mergeCell ref="N7:O7"/>
    <mergeCell ref="B8:M8"/>
    <mergeCell ref="N8:O8"/>
    <mergeCell ref="B9:M9"/>
    <mergeCell ref="N9:O9"/>
    <mergeCell ref="A1:Q1"/>
    <mergeCell ref="A3:Q3"/>
    <mergeCell ref="Q5:Q6"/>
    <mergeCell ref="A5:A6"/>
    <mergeCell ref="B5:M6"/>
    <mergeCell ref="N5:O6"/>
    <mergeCell ref="P5:P6"/>
    <mergeCell ref="A2:P2"/>
    <mergeCell ref="B4:K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"/>
  <sheetViews>
    <sheetView view="pageBreakPreview" zoomScale="120" zoomScaleNormal="100" zoomScaleSheetLayoutView="12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263" t="s">
        <v>678</v>
      </c>
      <c r="B1" s="263"/>
      <c r="C1" s="263"/>
      <c r="D1" s="263"/>
      <c r="E1" s="263"/>
      <c r="F1" s="263"/>
      <c r="G1" s="263"/>
      <c r="H1" s="19"/>
      <c r="I1" s="19"/>
      <c r="J1" s="19"/>
      <c r="K1" s="19"/>
      <c r="L1" s="19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19"/>
      <c r="K2" s="19"/>
      <c r="L2" s="19"/>
    </row>
    <row r="3" spans="1:12" ht="15">
      <c r="A3" s="264" t="s">
        <v>666</v>
      </c>
      <c r="B3" s="264"/>
      <c r="C3" s="264"/>
      <c r="D3" s="264"/>
      <c r="E3" s="264"/>
      <c r="F3" s="264"/>
      <c r="G3" s="264"/>
      <c r="H3" s="20"/>
      <c r="I3" s="20"/>
      <c r="J3" s="20"/>
      <c r="K3" s="20"/>
      <c r="L3" s="20"/>
    </row>
    <row r="4" spans="1:12">
      <c r="G4" s="21" t="s">
        <v>624</v>
      </c>
    </row>
    <row r="5" spans="1:12">
      <c r="A5" s="22" t="s">
        <v>579</v>
      </c>
      <c r="B5" s="22" t="s">
        <v>580</v>
      </c>
      <c r="C5" s="22" t="s">
        <v>581</v>
      </c>
      <c r="D5" s="22" t="s">
        <v>582</v>
      </c>
      <c r="E5" s="22" t="s">
        <v>617</v>
      </c>
      <c r="F5" s="22" t="s">
        <v>618</v>
      </c>
      <c r="G5" s="22" t="s">
        <v>619</v>
      </c>
    </row>
    <row r="6" spans="1:12">
      <c r="A6" s="265" t="s">
        <v>620</v>
      </c>
      <c r="B6" s="267"/>
      <c r="C6" s="269" t="s">
        <v>253</v>
      </c>
      <c r="D6" s="259">
        <v>2016</v>
      </c>
      <c r="E6" s="259">
        <v>2017</v>
      </c>
      <c r="F6" s="261">
        <v>2018</v>
      </c>
      <c r="G6" s="261">
        <v>2019</v>
      </c>
    </row>
    <row r="7" spans="1:12">
      <c r="A7" s="266"/>
      <c r="B7" s="268"/>
      <c r="C7" s="270"/>
      <c r="D7" s="260"/>
      <c r="E7" s="260"/>
      <c r="F7" s="262"/>
      <c r="G7" s="262"/>
    </row>
    <row r="8" spans="1:12" s="20" customFormat="1" ht="72.75" customHeight="1">
      <c r="A8" s="231" t="s">
        <v>248</v>
      </c>
      <c r="B8" s="23" t="s">
        <v>621</v>
      </c>
      <c r="C8" s="24"/>
      <c r="D8" s="231"/>
      <c r="E8" s="231"/>
      <c r="F8" s="231"/>
      <c r="G8" s="231"/>
    </row>
    <row r="9" spans="1:12" s="20" customFormat="1" ht="38.25">
      <c r="A9" s="231"/>
      <c r="B9" s="23" t="s">
        <v>622</v>
      </c>
      <c r="C9" s="25"/>
      <c r="D9" s="231"/>
      <c r="E9" s="231"/>
      <c r="F9" s="231"/>
      <c r="G9" s="231"/>
    </row>
    <row r="10" spans="1:12" s="20" customFormat="1">
      <c r="A10" s="231"/>
      <c r="B10" s="29" t="s">
        <v>623</v>
      </c>
      <c r="C10" s="30"/>
      <c r="D10" s="68">
        <v>0</v>
      </c>
      <c r="E10" s="69">
        <v>0</v>
      </c>
      <c r="F10" s="69">
        <v>0</v>
      </c>
      <c r="G10" s="69">
        <v>0</v>
      </c>
    </row>
    <row r="11" spans="1:12" s="20" customFormat="1" ht="95.25" customHeight="1">
      <c r="A11" s="231" t="s">
        <v>247</v>
      </c>
      <c r="B11" s="31" t="s">
        <v>621</v>
      </c>
      <c r="C11" s="32"/>
      <c r="D11" s="258"/>
      <c r="E11" s="231"/>
      <c r="F11" s="231"/>
      <c r="G11" s="231"/>
    </row>
    <row r="12" spans="1:12" s="20" customFormat="1" ht="38.25">
      <c r="A12" s="231"/>
      <c r="B12" s="31" t="s">
        <v>622</v>
      </c>
      <c r="C12" s="33"/>
      <c r="D12" s="258"/>
      <c r="E12" s="231"/>
      <c r="F12" s="231"/>
      <c r="G12" s="231"/>
    </row>
    <row r="13" spans="1:12" s="20" customFormat="1">
      <c r="A13" s="231"/>
      <c r="B13" s="34" t="s">
        <v>623</v>
      </c>
      <c r="C13" s="35"/>
      <c r="D13" s="70">
        <v>0</v>
      </c>
      <c r="E13" s="71">
        <v>0</v>
      </c>
      <c r="F13" s="71">
        <v>0</v>
      </c>
      <c r="G13" s="71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"/>
  <sheetViews>
    <sheetView view="pageBreakPreview" zoomScale="120" zoomScaleNormal="100" zoomScaleSheetLayoutView="12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13" customWidth="1"/>
    <col min="10" max="10" width="11" customWidth="1"/>
  </cols>
  <sheetData>
    <row r="1" spans="1:10">
      <c r="A1" s="263" t="s">
        <v>679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>
      <c r="B3" s="271" t="s">
        <v>667</v>
      </c>
      <c r="C3" s="271"/>
      <c r="D3" s="271"/>
      <c r="E3" s="271"/>
      <c r="F3" s="271"/>
      <c r="G3" s="271"/>
      <c r="H3" s="271"/>
      <c r="I3" s="271"/>
    </row>
    <row r="4" spans="1:10">
      <c r="I4" s="46" t="s">
        <v>624</v>
      </c>
    </row>
    <row r="5" spans="1:10">
      <c r="A5" s="15"/>
      <c r="B5" s="22" t="s">
        <v>579</v>
      </c>
      <c r="C5" s="272" t="s">
        <v>580</v>
      </c>
      <c r="D5" s="272"/>
      <c r="E5" s="272"/>
      <c r="F5" s="272"/>
      <c r="G5" s="22"/>
      <c r="H5" s="22"/>
      <c r="I5" s="22" t="s">
        <v>582</v>
      </c>
      <c r="J5" s="109" t="s">
        <v>617</v>
      </c>
    </row>
    <row r="6" spans="1:10" ht="83.25" customHeight="1">
      <c r="A6" s="111" t="s">
        <v>248</v>
      </c>
      <c r="B6" s="27" t="s">
        <v>625</v>
      </c>
      <c r="C6" s="273" t="s">
        <v>626</v>
      </c>
      <c r="D6" s="273"/>
      <c r="E6" s="273"/>
      <c r="F6" s="273"/>
      <c r="G6" s="273"/>
      <c r="H6" s="273"/>
      <c r="I6" s="27" t="s">
        <v>658</v>
      </c>
      <c r="J6" s="124" t="s">
        <v>671</v>
      </c>
    </row>
    <row r="7" spans="1:10" ht="26.25" customHeight="1">
      <c r="A7" s="111" t="s">
        <v>247</v>
      </c>
      <c r="B7" s="28" t="s">
        <v>248</v>
      </c>
      <c r="C7" s="274" t="s">
        <v>627</v>
      </c>
      <c r="D7" s="275"/>
      <c r="E7" s="275"/>
      <c r="F7" s="275"/>
      <c r="G7" s="275"/>
      <c r="H7" s="276"/>
      <c r="I7" s="121">
        <f>'Kiadások költségvetési 1.'!AG79</f>
        <v>0</v>
      </c>
      <c r="J7" s="123">
        <v>0</v>
      </c>
    </row>
    <row r="8" spans="1:10" ht="26.25" customHeight="1">
      <c r="A8" s="111" t="s">
        <v>246</v>
      </c>
      <c r="B8" s="28" t="s">
        <v>247</v>
      </c>
      <c r="C8" s="274" t="s">
        <v>628</v>
      </c>
      <c r="D8" s="275"/>
      <c r="E8" s="275"/>
      <c r="F8" s="275"/>
      <c r="G8" s="275"/>
      <c r="H8" s="276"/>
      <c r="I8" s="121">
        <f>'Kiadások költségvetési 1.'!AG80</f>
        <v>0</v>
      </c>
      <c r="J8" s="123">
        <v>4000000</v>
      </c>
    </row>
    <row r="9" spans="1:10" ht="26.25" customHeight="1">
      <c r="A9" s="111" t="s">
        <v>245</v>
      </c>
      <c r="B9" s="28" t="s">
        <v>246</v>
      </c>
      <c r="C9" s="274" t="s">
        <v>629</v>
      </c>
      <c r="D9" s="279"/>
      <c r="E9" s="279"/>
      <c r="F9" s="279"/>
      <c r="G9" s="279"/>
      <c r="H9" s="280"/>
      <c r="I9" s="121">
        <f>'Kiadások költségvetési 1.'!AG81</f>
        <v>0</v>
      </c>
      <c r="J9" s="123">
        <v>0</v>
      </c>
    </row>
    <row r="10" spans="1:10" ht="26.25" customHeight="1">
      <c r="A10" s="111" t="s">
        <v>557</v>
      </c>
      <c r="B10" s="28" t="s">
        <v>245</v>
      </c>
      <c r="C10" s="274" t="s">
        <v>630</v>
      </c>
      <c r="D10" s="275"/>
      <c r="E10" s="275"/>
      <c r="F10" s="275"/>
      <c r="G10" s="275"/>
      <c r="H10" s="276"/>
      <c r="I10" s="121">
        <f>'Kiadások költségvetési 1.'!AG82</f>
        <v>3596100</v>
      </c>
      <c r="J10" s="123">
        <v>9884452</v>
      </c>
    </row>
    <row r="11" spans="1:10" ht="26.25" customHeight="1">
      <c r="A11" s="111" t="s">
        <v>556</v>
      </c>
      <c r="B11" s="28" t="s">
        <v>557</v>
      </c>
      <c r="C11" s="281" t="s">
        <v>631</v>
      </c>
      <c r="D11" s="275"/>
      <c r="E11" s="275"/>
      <c r="F11" s="275"/>
      <c r="G11" s="275"/>
      <c r="H11" s="276"/>
      <c r="I11" s="121">
        <f>'Kiadások költségvetési 1.'!AG83</f>
        <v>0</v>
      </c>
      <c r="J11" s="123">
        <v>0</v>
      </c>
    </row>
    <row r="12" spans="1:10" ht="26.25" customHeight="1">
      <c r="A12" s="111" t="s">
        <v>555</v>
      </c>
      <c r="B12" s="28" t="s">
        <v>556</v>
      </c>
      <c r="C12" s="281" t="s">
        <v>632</v>
      </c>
      <c r="D12" s="275"/>
      <c r="E12" s="275"/>
      <c r="F12" s="275"/>
      <c r="G12" s="275"/>
      <c r="H12" s="276"/>
      <c r="I12" s="121">
        <f>'Kiadások költségvetési 1.'!AG84</f>
        <v>0</v>
      </c>
      <c r="J12" s="123">
        <v>0</v>
      </c>
    </row>
    <row r="13" spans="1:10" ht="26.25" customHeight="1">
      <c r="A13" s="111" t="s">
        <v>554</v>
      </c>
      <c r="B13" s="28" t="s">
        <v>555</v>
      </c>
      <c r="C13" s="281" t="s">
        <v>633</v>
      </c>
      <c r="D13" s="275"/>
      <c r="E13" s="275"/>
      <c r="F13" s="275"/>
      <c r="G13" s="275"/>
      <c r="H13" s="276"/>
      <c r="I13" s="121">
        <f>'Kiadások költségvetési 1.'!AG85</f>
        <v>970500</v>
      </c>
      <c r="J13" s="123">
        <v>1750803</v>
      </c>
    </row>
    <row r="14" spans="1:10" ht="26.25" customHeight="1">
      <c r="A14" s="111" t="s">
        <v>553</v>
      </c>
      <c r="B14" s="112" t="s">
        <v>554</v>
      </c>
      <c r="C14" s="282" t="s">
        <v>639</v>
      </c>
      <c r="D14" s="283"/>
      <c r="E14" s="283"/>
      <c r="F14" s="283"/>
      <c r="G14" s="283"/>
      <c r="H14" s="284"/>
      <c r="I14" s="122">
        <f>SUM(I7:I13)</f>
        <v>4566600</v>
      </c>
      <c r="J14" s="122">
        <f>SUM(J7:J13)</f>
        <v>15635255</v>
      </c>
    </row>
    <row r="15" spans="1:10" ht="26.25" customHeight="1">
      <c r="A15" s="111" t="s">
        <v>552</v>
      </c>
      <c r="B15" s="28" t="s">
        <v>553</v>
      </c>
      <c r="C15" s="285" t="s">
        <v>634</v>
      </c>
      <c r="D15" s="275"/>
      <c r="E15" s="275"/>
      <c r="F15" s="275"/>
      <c r="G15" s="275"/>
      <c r="H15" s="276"/>
      <c r="I15" s="121">
        <f>'Kiadások költségvetési 1.'!AG87</f>
        <v>663000</v>
      </c>
      <c r="J15" s="123">
        <v>1895969</v>
      </c>
    </row>
    <row r="16" spans="1:10" ht="26.25" customHeight="1">
      <c r="A16" s="111" t="s">
        <v>551</v>
      </c>
      <c r="B16" s="28" t="s">
        <v>552</v>
      </c>
      <c r="C16" s="285" t="s">
        <v>635</v>
      </c>
      <c r="D16" s="275"/>
      <c r="E16" s="275"/>
      <c r="F16" s="275"/>
      <c r="G16" s="275"/>
      <c r="H16" s="276"/>
      <c r="I16" s="121">
        <f>'Kiadások költségvetési 1.'!AG88</f>
        <v>0</v>
      </c>
      <c r="J16" s="123">
        <v>0</v>
      </c>
    </row>
    <row r="17" spans="1:10" ht="26.25" customHeight="1">
      <c r="A17" s="111" t="s">
        <v>550</v>
      </c>
      <c r="B17" s="28" t="s">
        <v>551</v>
      </c>
      <c r="C17" s="285" t="s">
        <v>636</v>
      </c>
      <c r="D17" s="275"/>
      <c r="E17" s="275"/>
      <c r="F17" s="275"/>
      <c r="G17" s="275"/>
      <c r="H17" s="276"/>
      <c r="I17" s="121">
        <f>'Kiadások költségvetési 1.'!AG89</f>
        <v>0</v>
      </c>
      <c r="J17" s="123">
        <v>0</v>
      </c>
    </row>
    <row r="18" spans="1:10" ht="45.75" customHeight="1">
      <c r="A18" s="111" t="s">
        <v>597</v>
      </c>
      <c r="B18" s="28" t="s">
        <v>550</v>
      </c>
      <c r="C18" s="285" t="s">
        <v>637</v>
      </c>
      <c r="D18" s="275"/>
      <c r="E18" s="275"/>
      <c r="F18" s="275"/>
      <c r="G18" s="275"/>
      <c r="H18" s="276"/>
      <c r="I18" s="121">
        <f>'Kiadások költségvetési 1.'!AG90</f>
        <v>179000</v>
      </c>
      <c r="J18" s="123">
        <v>342294</v>
      </c>
    </row>
    <row r="19" spans="1:10" ht="26.25" customHeight="1">
      <c r="A19" s="111" t="s">
        <v>599</v>
      </c>
      <c r="B19" s="112" t="s">
        <v>597</v>
      </c>
      <c r="C19" s="277" t="s">
        <v>638</v>
      </c>
      <c r="D19" s="278"/>
      <c r="E19" s="278"/>
      <c r="F19" s="278"/>
      <c r="G19" s="278"/>
      <c r="H19" s="278"/>
      <c r="I19" s="122">
        <f>SUM(I15:I18)</f>
        <v>842000</v>
      </c>
      <c r="J19" s="122">
        <f>SUM(J15:J18)</f>
        <v>2238263</v>
      </c>
    </row>
  </sheetData>
  <mergeCells count="17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3:I3"/>
    <mergeCell ref="C5:F5"/>
    <mergeCell ref="C6:H6"/>
    <mergeCell ref="C7:H7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M30"/>
  <sheetViews>
    <sheetView view="pageBreakPreview" topLeftCell="B1" zoomScale="110" zoomScaleNormal="100" zoomScaleSheetLayoutView="110" workbookViewId="0">
      <selection activeCell="B1" sqref="B1:AD1"/>
    </sheetView>
  </sheetViews>
  <sheetFormatPr defaultRowHeight="12.75"/>
  <cols>
    <col min="1" max="1" width="5.140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8.28515625" style="17" customWidth="1"/>
    <col min="11" max="11" width="2.42578125" style="17" hidden="1" customWidth="1"/>
    <col min="12" max="12" width="4.7109375" style="17" hidden="1" customWidth="1"/>
    <col min="13" max="13" width="4.5703125" style="17" hidden="1" customWidth="1"/>
    <col min="14" max="14" width="4.7109375" style="17" customWidth="1"/>
    <col min="15" max="15" width="3.42578125" style="17" customWidth="1"/>
    <col min="16" max="16" width="10.28515625" style="17" bestFit="1" customWidth="1"/>
    <col min="17" max="27" width="9.28515625" style="17" bestFit="1" customWidth="1"/>
    <col min="28" max="28" width="10.85546875" style="17" hidden="1" customWidth="1"/>
    <col min="29" max="29" width="10.28515625" style="17" hidden="1" customWidth="1"/>
    <col min="30" max="30" width="11" style="17" customWidth="1"/>
    <col min="31" max="31" width="9.140625" style="82" customWidth="1"/>
    <col min="32" max="32" width="9.140625" style="83" customWidth="1"/>
    <col min="33" max="33" width="0.140625" style="83" customWidth="1"/>
    <col min="34" max="37" width="9.140625" style="83" customWidth="1"/>
    <col min="38" max="254" width="9.140625" style="17"/>
    <col min="255" max="255" width="4.7109375" style="17" customWidth="1"/>
    <col min="256" max="256" width="4.85546875" style="17" customWidth="1"/>
    <col min="257" max="261" width="4.7109375" style="17" customWidth="1"/>
    <col min="262" max="262" width="5.28515625" style="17" customWidth="1"/>
    <col min="263" max="265" width="4.7109375" style="17" customWidth="1"/>
    <col min="266" max="266" width="4.5703125" style="17" customWidth="1"/>
    <col min="267" max="273" width="4.7109375" style="17" customWidth="1"/>
    <col min="274" max="274" width="4.5703125" style="17" customWidth="1"/>
    <col min="275" max="278" width="4.7109375" style="17" customWidth="1"/>
    <col min="279" max="279" width="4.85546875" style="17" customWidth="1"/>
    <col min="280" max="280" width="6.140625" style="17" customWidth="1"/>
    <col min="281" max="510" width="9.140625" style="17"/>
    <col min="511" max="511" width="4.7109375" style="17" customWidth="1"/>
    <col min="512" max="512" width="4.85546875" style="17" customWidth="1"/>
    <col min="513" max="517" width="4.7109375" style="17" customWidth="1"/>
    <col min="518" max="518" width="5.28515625" style="17" customWidth="1"/>
    <col min="519" max="521" width="4.7109375" style="17" customWidth="1"/>
    <col min="522" max="522" width="4.5703125" style="17" customWidth="1"/>
    <col min="523" max="529" width="4.7109375" style="17" customWidth="1"/>
    <col min="530" max="530" width="4.5703125" style="17" customWidth="1"/>
    <col min="531" max="534" width="4.7109375" style="17" customWidth="1"/>
    <col min="535" max="535" width="4.85546875" style="17" customWidth="1"/>
    <col min="536" max="536" width="6.140625" style="17" customWidth="1"/>
    <col min="537" max="766" width="9.140625" style="17"/>
    <col min="767" max="767" width="4.7109375" style="17" customWidth="1"/>
    <col min="768" max="768" width="4.85546875" style="17" customWidth="1"/>
    <col min="769" max="773" width="4.7109375" style="17" customWidth="1"/>
    <col min="774" max="774" width="5.28515625" style="17" customWidth="1"/>
    <col min="775" max="777" width="4.7109375" style="17" customWidth="1"/>
    <col min="778" max="778" width="4.5703125" style="17" customWidth="1"/>
    <col min="779" max="785" width="4.7109375" style="17" customWidth="1"/>
    <col min="786" max="786" width="4.5703125" style="17" customWidth="1"/>
    <col min="787" max="790" width="4.7109375" style="17" customWidth="1"/>
    <col min="791" max="791" width="4.85546875" style="17" customWidth="1"/>
    <col min="792" max="792" width="6.140625" style="17" customWidth="1"/>
    <col min="793" max="1022" width="9.140625" style="17"/>
    <col min="1023" max="1023" width="4.7109375" style="17" customWidth="1"/>
    <col min="1024" max="1024" width="4.85546875" style="17" customWidth="1"/>
    <col min="1025" max="1029" width="4.7109375" style="17" customWidth="1"/>
    <col min="1030" max="1030" width="5.28515625" style="17" customWidth="1"/>
    <col min="1031" max="1033" width="4.7109375" style="17" customWidth="1"/>
    <col min="1034" max="1034" width="4.5703125" style="17" customWidth="1"/>
    <col min="1035" max="1041" width="4.7109375" style="17" customWidth="1"/>
    <col min="1042" max="1042" width="4.5703125" style="17" customWidth="1"/>
    <col min="1043" max="1046" width="4.7109375" style="17" customWidth="1"/>
    <col min="1047" max="1047" width="4.85546875" style="17" customWidth="1"/>
    <col min="1048" max="1048" width="6.140625" style="17" customWidth="1"/>
    <col min="1049" max="1278" width="9.140625" style="17"/>
    <col min="1279" max="1279" width="4.7109375" style="17" customWidth="1"/>
    <col min="1280" max="1280" width="4.85546875" style="17" customWidth="1"/>
    <col min="1281" max="1285" width="4.7109375" style="17" customWidth="1"/>
    <col min="1286" max="1286" width="5.28515625" style="17" customWidth="1"/>
    <col min="1287" max="1289" width="4.7109375" style="17" customWidth="1"/>
    <col min="1290" max="1290" width="4.5703125" style="17" customWidth="1"/>
    <col min="1291" max="1297" width="4.7109375" style="17" customWidth="1"/>
    <col min="1298" max="1298" width="4.5703125" style="17" customWidth="1"/>
    <col min="1299" max="1302" width="4.7109375" style="17" customWidth="1"/>
    <col min="1303" max="1303" width="4.85546875" style="17" customWidth="1"/>
    <col min="1304" max="1304" width="6.140625" style="17" customWidth="1"/>
    <col min="1305" max="1534" width="9.140625" style="17"/>
    <col min="1535" max="1535" width="4.7109375" style="17" customWidth="1"/>
    <col min="1536" max="1536" width="4.85546875" style="17" customWidth="1"/>
    <col min="1537" max="1541" width="4.7109375" style="17" customWidth="1"/>
    <col min="1542" max="1542" width="5.28515625" style="17" customWidth="1"/>
    <col min="1543" max="1545" width="4.7109375" style="17" customWidth="1"/>
    <col min="1546" max="1546" width="4.5703125" style="17" customWidth="1"/>
    <col min="1547" max="1553" width="4.7109375" style="17" customWidth="1"/>
    <col min="1554" max="1554" width="4.5703125" style="17" customWidth="1"/>
    <col min="1555" max="1558" width="4.7109375" style="17" customWidth="1"/>
    <col min="1559" max="1559" width="4.85546875" style="17" customWidth="1"/>
    <col min="1560" max="1560" width="6.140625" style="17" customWidth="1"/>
    <col min="1561" max="1790" width="9.140625" style="17"/>
    <col min="1791" max="1791" width="4.7109375" style="17" customWidth="1"/>
    <col min="1792" max="1792" width="4.85546875" style="17" customWidth="1"/>
    <col min="1793" max="1797" width="4.7109375" style="17" customWidth="1"/>
    <col min="1798" max="1798" width="5.28515625" style="17" customWidth="1"/>
    <col min="1799" max="1801" width="4.7109375" style="17" customWidth="1"/>
    <col min="1802" max="1802" width="4.5703125" style="17" customWidth="1"/>
    <col min="1803" max="1809" width="4.7109375" style="17" customWidth="1"/>
    <col min="1810" max="1810" width="4.5703125" style="17" customWidth="1"/>
    <col min="1811" max="1814" width="4.7109375" style="17" customWidth="1"/>
    <col min="1815" max="1815" width="4.85546875" style="17" customWidth="1"/>
    <col min="1816" max="1816" width="6.140625" style="17" customWidth="1"/>
    <col min="1817" max="2046" width="9.140625" style="17"/>
    <col min="2047" max="2047" width="4.7109375" style="17" customWidth="1"/>
    <col min="2048" max="2048" width="4.85546875" style="17" customWidth="1"/>
    <col min="2049" max="2053" width="4.7109375" style="17" customWidth="1"/>
    <col min="2054" max="2054" width="5.28515625" style="17" customWidth="1"/>
    <col min="2055" max="2057" width="4.7109375" style="17" customWidth="1"/>
    <col min="2058" max="2058" width="4.5703125" style="17" customWidth="1"/>
    <col min="2059" max="2065" width="4.7109375" style="17" customWidth="1"/>
    <col min="2066" max="2066" width="4.5703125" style="17" customWidth="1"/>
    <col min="2067" max="2070" width="4.7109375" style="17" customWidth="1"/>
    <col min="2071" max="2071" width="4.85546875" style="17" customWidth="1"/>
    <col min="2072" max="2072" width="6.140625" style="17" customWidth="1"/>
    <col min="2073" max="2302" width="9.140625" style="17"/>
    <col min="2303" max="2303" width="4.7109375" style="17" customWidth="1"/>
    <col min="2304" max="2304" width="4.85546875" style="17" customWidth="1"/>
    <col min="2305" max="2309" width="4.7109375" style="17" customWidth="1"/>
    <col min="2310" max="2310" width="5.28515625" style="17" customWidth="1"/>
    <col min="2311" max="2313" width="4.7109375" style="17" customWidth="1"/>
    <col min="2314" max="2314" width="4.5703125" style="17" customWidth="1"/>
    <col min="2315" max="2321" width="4.7109375" style="17" customWidth="1"/>
    <col min="2322" max="2322" width="4.5703125" style="17" customWidth="1"/>
    <col min="2323" max="2326" width="4.7109375" style="17" customWidth="1"/>
    <col min="2327" max="2327" width="4.85546875" style="17" customWidth="1"/>
    <col min="2328" max="2328" width="6.140625" style="17" customWidth="1"/>
    <col min="2329" max="2558" width="9.140625" style="17"/>
    <col min="2559" max="2559" width="4.7109375" style="17" customWidth="1"/>
    <col min="2560" max="2560" width="4.85546875" style="17" customWidth="1"/>
    <col min="2561" max="2565" width="4.7109375" style="17" customWidth="1"/>
    <col min="2566" max="2566" width="5.28515625" style="17" customWidth="1"/>
    <col min="2567" max="2569" width="4.7109375" style="17" customWidth="1"/>
    <col min="2570" max="2570" width="4.5703125" style="17" customWidth="1"/>
    <col min="2571" max="2577" width="4.7109375" style="17" customWidth="1"/>
    <col min="2578" max="2578" width="4.5703125" style="17" customWidth="1"/>
    <col min="2579" max="2582" width="4.7109375" style="17" customWidth="1"/>
    <col min="2583" max="2583" width="4.85546875" style="17" customWidth="1"/>
    <col min="2584" max="2584" width="6.140625" style="17" customWidth="1"/>
    <col min="2585" max="2814" width="9.140625" style="17"/>
    <col min="2815" max="2815" width="4.7109375" style="17" customWidth="1"/>
    <col min="2816" max="2816" width="4.85546875" style="17" customWidth="1"/>
    <col min="2817" max="2821" width="4.7109375" style="17" customWidth="1"/>
    <col min="2822" max="2822" width="5.28515625" style="17" customWidth="1"/>
    <col min="2823" max="2825" width="4.7109375" style="17" customWidth="1"/>
    <col min="2826" max="2826" width="4.5703125" style="17" customWidth="1"/>
    <col min="2827" max="2833" width="4.7109375" style="17" customWidth="1"/>
    <col min="2834" max="2834" width="4.5703125" style="17" customWidth="1"/>
    <col min="2835" max="2838" width="4.7109375" style="17" customWidth="1"/>
    <col min="2839" max="2839" width="4.85546875" style="17" customWidth="1"/>
    <col min="2840" max="2840" width="6.140625" style="17" customWidth="1"/>
    <col min="2841" max="3070" width="9.140625" style="17"/>
    <col min="3071" max="3071" width="4.7109375" style="17" customWidth="1"/>
    <col min="3072" max="3072" width="4.85546875" style="17" customWidth="1"/>
    <col min="3073" max="3077" width="4.7109375" style="17" customWidth="1"/>
    <col min="3078" max="3078" width="5.28515625" style="17" customWidth="1"/>
    <col min="3079" max="3081" width="4.7109375" style="17" customWidth="1"/>
    <col min="3082" max="3082" width="4.5703125" style="17" customWidth="1"/>
    <col min="3083" max="3089" width="4.7109375" style="17" customWidth="1"/>
    <col min="3090" max="3090" width="4.5703125" style="17" customWidth="1"/>
    <col min="3091" max="3094" width="4.7109375" style="17" customWidth="1"/>
    <col min="3095" max="3095" width="4.85546875" style="17" customWidth="1"/>
    <col min="3096" max="3096" width="6.140625" style="17" customWidth="1"/>
    <col min="3097" max="3326" width="9.140625" style="17"/>
    <col min="3327" max="3327" width="4.7109375" style="17" customWidth="1"/>
    <col min="3328" max="3328" width="4.85546875" style="17" customWidth="1"/>
    <col min="3329" max="3333" width="4.7109375" style="17" customWidth="1"/>
    <col min="3334" max="3334" width="5.28515625" style="17" customWidth="1"/>
    <col min="3335" max="3337" width="4.7109375" style="17" customWidth="1"/>
    <col min="3338" max="3338" width="4.5703125" style="17" customWidth="1"/>
    <col min="3339" max="3345" width="4.7109375" style="17" customWidth="1"/>
    <col min="3346" max="3346" width="4.5703125" style="17" customWidth="1"/>
    <col min="3347" max="3350" width="4.7109375" style="17" customWidth="1"/>
    <col min="3351" max="3351" width="4.85546875" style="17" customWidth="1"/>
    <col min="3352" max="3352" width="6.140625" style="17" customWidth="1"/>
    <col min="3353" max="3582" width="9.140625" style="17"/>
    <col min="3583" max="3583" width="4.7109375" style="17" customWidth="1"/>
    <col min="3584" max="3584" width="4.85546875" style="17" customWidth="1"/>
    <col min="3585" max="3589" width="4.7109375" style="17" customWidth="1"/>
    <col min="3590" max="3590" width="5.28515625" style="17" customWidth="1"/>
    <col min="3591" max="3593" width="4.7109375" style="17" customWidth="1"/>
    <col min="3594" max="3594" width="4.5703125" style="17" customWidth="1"/>
    <col min="3595" max="3601" width="4.7109375" style="17" customWidth="1"/>
    <col min="3602" max="3602" width="4.5703125" style="17" customWidth="1"/>
    <col min="3603" max="3606" width="4.7109375" style="17" customWidth="1"/>
    <col min="3607" max="3607" width="4.85546875" style="17" customWidth="1"/>
    <col min="3608" max="3608" width="6.140625" style="17" customWidth="1"/>
    <col min="3609" max="3838" width="9.140625" style="17"/>
    <col min="3839" max="3839" width="4.7109375" style="17" customWidth="1"/>
    <col min="3840" max="3840" width="4.85546875" style="17" customWidth="1"/>
    <col min="3841" max="3845" width="4.7109375" style="17" customWidth="1"/>
    <col min="3846" max="3846" width="5.28515625" style="17" customWidth="1"/>
    <col min="3847" max="3849" width="4.7109375" style="17" customWidth="1"/>
    <col min="3850" max="3850" width="4.5703125" style="17" customWidth="1"/>
    <col min="3851" max="3857" width="4.7109375" style="17" customWidth="1"/>
    <col min="3858" max="3858" width="4.5703125" style="17" customWidth="1"/>
    <col min="3859" max="3862" width="4.7109375" style="17" customWidth="1"/>
    <col min="3863" max="3863" width="4.85546875" style="17" customWidth="1"/>
    <col min="3864" max="3864" width="6.140625" style="17" customWidth="1"/>
    <col min="3865" max="4094" width="9.140625" style="17"/>
    <col min="4095" max="4095" width="4.7109375" style="17" customWidth="1"/>
    <col min="4096" max="4096" width="4.85546875" style="17" customWidth="1"/>
    <col min="4097" max="4101" width="4.7109375" style="17" customWidth="1"/>
    <col min="4102" max="4102" width="5.28515625" style="17" customWidth="1"/>
    <col min="4103" max="4105" width="4.7109375" style="17" customWidth="1"/>
    <col min="4106" max="4106" width="4.5703125" style="17" customWidth="1"/>
    <col min="4107" max="4113" width="4.7109375" style="17" customWidth="1"/>
    <col min="4114" max="4114" width="4.5703125" style="17" customWidth="1"/>
    <col min="4115" max="4118" width="4.7109375" style="17" customWidth="1"/>
    <col min="4119" max="4119" width="4.85546875" style="17" customWidth="1"/>
    <col min="4120" max="4120" width="6.140625" style="17" customWidth="1"/>
    <col min="4121" max="4350" width="9.140625" style="17"/>
    <col min="4351" max="4351" width="4.7109375" style="17" customWidth="1"/>
    <col min="4352" max="4352" width="4.85546875" style="17" customWidth="1"/>
    <col min="4353" max="4357" width="4.7109375" style="17" customWidth="1"/>
    <col min="4358" max="4358" width="5.28515625" style="17" customWidth="1"/>
    <col min="4359" max="4361" width="4.7109375" style="17" customWidth="1"/>
    <col min="4362" max="4362" width="4.5703125" style="17" customWidth="1"/>
    <col min="4363" max="4369" width="4.7109375" style="17" customWidth="1"/>
    <col min="4370" max="4370" width="4.5703125" style="17" customWidth="1"/>
    <col min="4371" max="4374" width="4.7109375" style="17" customWidth="1"/>
    <col min="4375" max="4375" width="4.85546875" style="17" customWidth="1"/>
    <col min="4376" max="4376" width="6.140625" style="17" customWidth="1"/>
    <col min="4377" max="4606" width="9.140625" style="17"/>
    <col min="4607" max="4607" width="4.7109375" style="17" customWidth="1"/>
    <col min="4608" max="4608" width="4.85546875" style="17" customWidth="1"/>
    <col min="4609" max="4613" width="4.7109375" style="17" customWidth="1"/>
    <col min="4614" max="4614" width="5.28515625" style="17" customWidth="1"/>
    <col min="4615" max="4617" width="4.7109375" style="17" customWidth="1"/>
    <col min="4618" max="4618" width="4.5703125" style="17" customWidth="1"/>
    <col min="4619" max="4625" width="4.7109375" style="17" customWidth="1"/>
    <col min="4626" max="4626" width="4.5703125" style="17" customWidth="1"/>
    <col min="4627" max="4630" width="4.7109375" style="17" customWidth="1"/>
    <col min="4631" max="4631" width="4.85546875" style="17" customWidth="1"/>
    <col min="4632" max="4632" width="6.140625" style="17" customWidth="1"/>
    <col min="4633" max="4862" width="9.140625" style="17"/>
    <col min="4863" max="4863" width="4.7109375" style="17" customWidth="1"/>
    <col min="4864" max="4864" width="4.85546875" style="17" customWidth="1"/>
    <col min="4865" max="4869" width="4.7109375" style="17" customWidth="1"/>
    <col min="4870" max="4870" width="5.28515625" style="17" customWidth="1"/>
    <col min="4871" max="4873" width="4.7109375" style="17" customWidth="1"/>
    <col min="4874" max="4874" width="4.5703125" style="17" customWidth="1"/>
    <col min="4875" max="4881" width="4.7109375" style="17" customWidth="1"/>
    <col min="4882" max="4882" width="4.5703125" style="17" customWidth="1"/>
    <col min="4883" max="4886" width="4.7109375" style="17" customWidth="1"/>
    <col min="4887" max="4887" width="4.85546875" style="17" customWidth="1"/>
    <col min="4888" max="4888" width="6.140625" style="17" customWidth="1"/>
    <col min="4889" max="5118" width="9.140625" style="17"/>
    <col min="5119" max="5119" width="4.7109375" style="17" customWidth="1"/>
    <col min="5120" max="5120" width="4.85546875" style="17" customWidth="1"/>
    <col min="5121" max="5125" width="4.7109375" style="17" customWidth="1"/>
    <col min="5126" max="5126" width="5.28515625" style="17" customWidth="1"/>
    <col min="5127" max="5129" width="4.7109375" style="17" customWidth="1"/>
    <col min="5130" max="5130" width="4.5703125" style="17" customWidth="1"/>
    <col min="5131" max="5137" width="4.7109375" style="17" customWidth="1"/>
    <col min="5138" max="5138" width="4.5703125" style="17" customWidth="1"/>
    <col min="5139" max="5142" width="4.7109375" style="17" customWidth="1"/>
    <col min="5143" max="5143" width="4.85546875" style="17" customWidth="1"/>
    <col min="5144" max="5144" width="6.140625" style="17" customWidth="1"/>
    <col min="5145" max="5374" width="9.140625" style="17"/>
    <col min="5375" max="5375" width="4.7109375" style="17" customWidth="1"/>
    <col min="5376" max="5376" width="4.85546875" style="17" customWidth="1"/>
    <col min="5377" max="5381" width="4.7109375" style="17" customWidth="1"/>
    <col min="5382" max="5382" width="5.28515625" style="17" customWidth="1"/>
    <col min="5383" max="5385" width="4.7109375" style="17" customWidth="1"/>
    <col min="5386" max="5386" width="4.5703125" style="17" customWidth="1"/>
    <col min="5387" max="5393" width="4.7109375" style="17" customWidth="1"/>
    <col min="5394" max="5394" width="4.5703125" style="17" customWidth="1"/>
    <col min="5395" max="5398" width="4.7109375" style="17" customWidth="1"/>
    <col min="5399" max="5399" width="4.85546875" style="17" customWidth="1"/>
    <col min="5400" max="5400" width="6.140625" style="17" customWidth="1"/>
    <col min="5401" max="5630" width="9.140625" style="17"/>
    <col min="5631" max="5631" width="4.7109375" style="17" customWidth="1"/>
    <col min="5632" max="5632" width="4.85546875" style="17" customWidth="1"/>
    <col min="5633" max="5637" width="4.7109375" style="17" customWidth="1"/>
    <col min="5638" max="5638" width="5.28515625" style="17" customWidth="1"/>
    <col min="5639" max="5641" width="4.7109375" style="17" customWidth="1"/>
    <col min="5642" max="5642" width="4.5703125" style="17" customWidth="1"/>
    <col min="5643" max="5649" width="4.7109375" style="17" customWidth="1"/>
    <col min="5650" max="5650" width="4.5703125" style="17" customWidth="1"/>
    <col min="5651" max="5654" width="4.7109375" style="17" customWidth="1"/>
    <col min="5655" max="5655" width="4.85546875" style="17" customWidth="1"/>
    <col min="5656" max="5656" width="6.140625" style="17" customWidth="1"/>
    <col min="5657" max="5886" width="9.140625" style="17"/>
    <col min="5887" max="5887" width="4.7109375" style="17" customWidth="1"/>
    <col min="5888" max="5888" width="4.85546875" style="17" customWidth="1"/>
    <col min="5889" max="5893" width="4.7109375" style="17" customWidth="1"/>
    <col min="5894" max="5894" width="5.28515625" style="17" customWidth="1"/>
    <col min="5895" max="5897" width="4.7109375" style="17" customWidth="1"/>
    <col min="5898" max="5898" width="4.5703125" style="17" customWidth="1"/>
    <col min="5899" max="5905" width="4.7109375" style="17" customWidth="1"/>
    <col min="5906" max="5906" width="4.5703125" style="17" customWidth="1"/>
    <col min="5907" max="5910" width="4.7109375" style="17" customWidth="1"/>
    <col min="5911" max="5911" width="4.85546875" style="17" customWidth="1"/>
    <col min="5912" max="5912" width="6.140625" style="17" customWidth="1"/>
    <col min="5913" max="6142" width="9.140625" style="17"/>
    <col min="6143" max="6143" width="4.7109375" style="17" customWidth="1"/>
    <col min="6144" max="6144" width="4.85546875" style="17" customWidth="1"/>
    <col min="6145" max="6149" width="4.7109375" style="17" customWidth="1"/>
    <col min="6150" max="6150" width="5.28515625" style="17" customWidth="1"/>
    <col min="6151" max="6153" width="4.7109375" style="17" customWidth="1"/>
    <col min="6154" max="6154" width="4.5703125" style="17" customWidth="1"/>
    <col min="6155" max="6161" width="4.7109375" style="17" customWidth="1"/>
    <col min="6162" max="6162" width="4.5703125" style="17" customWidth="1"/>
    <col min="6163" max="6166" width="4.7109375" style="17" customWidth="1"/>
    <col min="6167" max="6167" width="4.85546875" style="17" customWidth="1"/>
    <col min="6168" max="6168" width="6.140625" style="17" customWidth="1"/>
    <col min="6169" max="6398" width="9.140625" style="17"/>
    <col min="6399" max="6399" width="4.7109375" style="17" customWidth="1"/>
    <col min="6400" max="6400" width="4.85546875" style="17" customWidth="1"/>
    <col min="6401" max="6405" width="4.7109375" style="17" customWidth="1"/>
    <col min="6406" max="6406" width="5.28515625" style="17" customWidth="1"/>
    <col min="6407" max="6409" width="4.7109375" style="17" customWidth="1"/>
    <col min="6410" max="6410" width="4.5703125" style="17" customWidth="1"/>
    <col min="6411" max="6417" width="4.7109375" style="17" customWidth="1"/>
    <col min="6418" max="6418" width="4.5703125" style="17" customWidth="1"/>
    <col min="6419" max="6422" width="4.7109375" style="17" customWidth="1"/>
    <col min="6423" max="6423" width="4.85546875" style="17" customWidth="1"/>
    <col min="6424" max="6424" width="6.140625" style="17" customWidth="1"/>
    <col min="6425" max="6654" width="9.140625" style="17"/>
    <col min="6655" max="6655" width="4.7109375" style="17" customWidth="1"/>
    <col min="6656" max="6656" width="4.85546875" style="17" customWidth="1"/>
    <col min="6657" max="6661" width="4.7109375" style="17" customWidth="1"/>
    <col min="6662" max="6662" width="5.28515625" style="17" customWidth="1"/>
    <col min="6663" max="6665" width="4.7109375" style="17" customWidth="1"/>
    <col min="6666" max="6666" width="4.5703125" style="17" customWidth="1"/>
    <col min="6667" max="6673" width="4.7109375" style="17" customWidth="1"/>
    <col min="6674" max="6674" width="4.5703125" style="17" customWidth="1"/>
    <col min="6675" max="6678" width="4.7109375" style="17" customWidth="1"/>
    <col min="6679" max="6679" width="4.85546875" style="17" customWidth="1"/>
    <col min="6680" max="6680" width="6.140625" style="17" customWidth="1"/>
    <col min="6681" max="6910" width="9.140625" style="17"/>
    <col min="6911" max="6911" width="4.7109375" style="17" customWidth="1"/>
    <col min="6912" max="6912" width="4.85546875" style="17" customWidth="1"/>
    <col min="6913" max="6917" width="4.7109375" style="17" customWidth="1"/>
    <col min="6918" max="6918" width="5.28515625" style="17" customWidth="1"/>
    <col min="6919" max="6921" width="4.7109375" style="17" customWidth="1"/>
    <col min="6922" max="6922" width="4.5703125" style="17" customWidth="1"/>
    <col min="6923" max="6929" width="4.7109375" style="17" customWidth="1"/>
    <col min="6930" max="6930" width="4.5703125" style="17" customWidth="1"/>
    <col min="6931" max="6934" width="4.7109375" style="17" customWidth="1"/>
    <col min="6935" max="6935" width="4.85546875" style="17" customWidth="1"/>
    <col min="6936" max="6936" width="6.140625" style="17" customWidth="1"/>
    <col min="6937" max="7166" width="9.140625" style="17"/>
    <col min="7167" max="7167" width="4.7109375" style="17" customWidth="1"/>
    <col min="7168" max="7168" width="4.85546875" style="17" customWidth="1"/>
    <col min="7169" max="7173" width="4.7109375" style="17" customWidth="1"/>
    <col min="7174" max="7174" width="5.28515625" style="17" customWidth="1"/>
    <col min="7175" max="7177" width="4.7109375" style="17" customWidth="1"/>
    <col min="7178" max="7178" width="4.5703125" style="17" customWidth="1"/>
    <col min="7179" max="7185" width="4.7109375" style="17" customWidth="1"/>
    <col min="7186" max="7186" width="4.5703125" style="17" customWidth="1"/>
    <col min="7187" max="7190" width="4.7109375" style="17" customWidth="1"/>
    <col min="7191" max="7191" width="4.85546875" style="17" customWidth="1"/>
    <col min="7192" max="7192" width="6.140625" style="17" customWidth="1"/>
    <col min="7193" max="7422" width="9.140625" style="17"/>
    <col min="7423" max="7423" width="4.7109375" style="17" customWidth="1"/>
    <col min="7424" max="7424" width="4.85546875" style="17" customWidth="1"/>
    <col min="7425" max="7429" width="4.7109375" style="17" customWidth="1"/>
    <col min="7430" max="7430" width="5.28515625" style="17" customWidth="1"/>
    <col min="7431" max="7433" width="4.7109375" style="17" customWidth="1"/>
    <col min="7434" max="7434" width="4.5703125" style="17" customWidth="1"/>
    <col min="7435" max="7441" width="4.7109375" style="17" customWidth="1"/>
    <col min="7442" max="7442" width="4.5703125" style="17" customWidth="1"/>
    <col min="7443" max="7446" width="4.7109375" style="17" customWidth="1"/>
    <col min="7447" max="7447" width="4.85546875" style="17" customWidth="1"/>
    <col min="7448" max="7448" width="6.140625" style="17" customWidth="1"/>
    <col min="7449" max="7678" width="9.140625" style="17"/>
    <col min="7679" max="7679" width="4.7109375" style="17" customWidth="1"/>
    <col min="7680" max="7680" width="4.85546875" style="17" customWidth="1"/>
    <col min="7681" max="7685" width="4.7109375" style="17" customWidth="1"/>
    <col min="7686" max="7686" width="5.28515625" style="17" customWidth="1"/>
    <col min="7687" max="7689" width="4.7109375" style="17" customWidth="1"/>
    <col min="7690" max="7690" width="4.5703125" style="17" customWidth="1"/>
    <col min="7691" max="7697" width="4.7109375" style="17" customWidth="1"/>
    <col min="7698" max="7698" width="4.5703125" style="17" customWidth="1"/>
    <col min="7699" max="7702" width="4.7109375" style="17" customWidth="1"/>
    <col min="7703" max="7703" width="4.85546875" style="17" customWidth="1"/>
    <col min="7704" max="7704" width="6.140625" style="17" customWidth="1"/>
    <col min="7705" max="7934" width="9.140625" style="17"/>
    <col min="7935" max="7935" width="4.7109375" style="17" customWidth="1"/>
    <col min="7936" max="7936" width="4.85546875" style="17" customWidth="1"/>
    <col min="7937" max="7941" width="4.7109375" style="17" customWidth="1"/>
    <col min="7942" max="7942" width="5.28515625" style="17" customWidth="1"/>
    <col min="7943" max="7945" width="4.7109375" style="17" customWidth="1"/>
    <col min="7946" max="7946" width="4.5703125" style="17" customWidth="1"/>
    <col min="7947" max="7953" width="4.7109375" style="17" customWidth="1"/>
    <col min="7954" max="7954" width="4.5703125" style="17" customWidth="1"/>
    <col min="7955" max="7958" width="4.7109375" style="17" customWidth="1"/>
    <col min="7959" max="7959" width="4.85546875" style="17" customWidth="1"/>
    <col min="7960" max="7960" width="6.140625" style="17" customWidth="1"/>
    <col min="7961" max="8190" width="9.140625" style="17"/>
    <col min="8191" max="8191" width="4.7109375" style="17" customWidth="1"/>
    <col min="8192" max="8192" width="4.85546875" style="17" customWidth="1"/>
    <col min="8193" max="8197" width="4.7109375" style="17" customWidth="1"/>
    <col min="8198" max="8198" width="5.28515625" style="17" customWidth="1"/>
    <col min="8199" max="8201" width="4.7109375" style="17" customWidth="1"/>
    <col min="8202" max="8202" width="4.5703125" style="17" customWidth="1"/>
    <col min="8203" max="8209" width="4.7109375" style="17" customWidth="1"/>
    <col min="8210" max="8210" width="4.5703125" style="17" customWidth="1"/>
    <col min="8211" max="8214" width="4.7109375" style="17" customWidth="1"/>
    <col min="8215" max="8215" width="4.85546875" style="17" customWidth="1"/>
    <col min="8216" max="8216" width="6.140625" style="17" customWidth="1"/>
    <col min="8217" max="8446" width="9.140625" style="17"/>
    <col min="8447" max="8447" width="4.7109375" style="17" customWidth="1"/>
    <col min="8448" max="8448" width="4.85546875" style="17" customWidth="1"/>
    <col min="8449" max="8453" width="4.7109375" style="17" customWidth="1"/>
    <col min="8454" max="8454" width="5.28515625" style="17" customWidth="1"/>
    <col min="8455" max="8457" width="4.7109375" style="17" customWidth="1"/>
    <col min="8458" max="8458" width="4.5703125" style="17" customWidth="1"/>
    <col min="8459" max="8465" width="4.7109375" style="17" customWidth="1"/>
    <col min="8466" max="8466" width="4.5703125" style="17" customWidth="1"/>
    <col min="8467" max="8470" width="4.7109375" style="17" customWidth="1"/>
    <col min="8471" max="8471" width="4.85546875" style="17" customWidth="1"/>
    <col min="8472" max="8472" width="6.140625" style="17" customWidth="1"/>
    <col min="8473" max="8702" width="9.140625" style="17"/>
    <col min="8703" max="8703" width="4.7109375" style="17" customWidth="1"/>
    <col min="8704" max="8704" width="4.85546875" style="17" customWidth="1"/>
    <col min="8705" max="8709" width="4.7109375" style="17" customWidth="1"/>
    <col min="8710" max="8710" width="5.28515625" style="17" customWidth="1"/>
    <col min="8711" max="8713" width="4.7109375" style="17" customWidth="1"/>
    <col min="8714" max="8714" width="4.5703125" style="17" customWidth="1"/>
    <col min="8715" max="8721" width="4.7109375" style="17" customWidth="1"/>
    <col min="8722" max="8722" width="4.5703125" style="17" customWidth="1"/>
    <col min="8723" max="8726" width="4.7109375" style="17" customWidth="1"/>
    <col min="8727" max="8727" width="4.85546875" style="17" customWidth="1"/>
    <col min="8728" max="8728" width="6.140625" style="17" customWidth="1"/>
    <col min="8729" max="8958" width="9.140625" style="17"/>
    <col min="8959" max="8959" width="4.7109375" style="17" customWidth="1"/>
    <col min="8960" max="8960" width="4.85546875" style="17" customWidth="1"/>
    <col min="8961" max="8965" width="4.7109375" style="17" customWidth="1"/>
    <col min="8966" max="8966" width="5.28515625" style="17" customWidth="1"/>
    <col min="8967" max="8969" width="4.7109375" style="17" customWidth="1"/>
    <col min="8970" max="8970" width="4.5703125" style="17" customWidth="1"/>
    <col min="8971" max="8977" width="4.7109375" style="17" customWidth="1"/>
    <col min="8978" max="8978" width="4.5703125" style="17" customWidth="1"/>
    <col min="8979" max="8982" width="4.7109375" style="17" customWidth="1"/>
    <col min="8983" max="8983" width="4.85546875" style="17" customWidth="1"/>
    <col min="8984" max="8984" width="6.140625" style="17" customWidth="1"/>
    <col min="8985" max="9214" width="9.140625" style="17"/>
    <col min="9215" max="9215" width="4.7109375" style="17" customWidth="1"/>
    <col min="9216" max="9216" width="4.85546875" style="17" customWidth="1"/>
    <col min="9217" max="9221" width="4.7109375" style="17" customWidth="1"/>
    <col min="9222" max="9222" width="5.28515625" style="17" customWidth="1"/>
    <col min="9223" max="9225" width="4.7109375" style="17" customWidth="1"/>
    <col min="9226" max="9226" width="4.5703125" style="17" customWidth="1"/>
    <col min="9227" max="9233" width="4.7109375" style="17" customWidth="1"/>
    <col min="9234" max="9234" width="4.5703125" style="17" customWidth="1"/>
    <col min="9235" max="9238" width="4.7109375" style="17" customWidth="1"/>
    <col min="9239" max="9239" width="4.85546875" style="17" customWidth="1"/>
    <col min="9240" max="9240" width="6.140625" style="17" customWidth="1"/>
    <col min="9241" max="9470" width="9.140625" style="17"/>
    <col min="9471" max="9471" width="4.7109375" style="17" customWidth="1"/>
    <col min="9472" max="9472" width="4.85546875" style="17" customWidth="1"/>
    <col min="9473" max="9477" width="4.7109375" style="17" customWidth="1"/>
    <col min="9478" max="9478" width="5.28515625" style="17" customWidth="1"/>
    <col min="9479" max="9481" width="4.7109375" style="17" customWidth="1"/>
    <col min="9482" max="9482" width="4.5703125" style="17" customWidth="1"/>
    <col min="9483" max="9489" width="4.7109375" style="17" customWidth="1"/>
    <col min="9490" max="9490" width="4.5703125" style="17" customWidth="1"/>
    <col min="9491" max="9494" width="4.7109375" style="17" customWidth="1"/>
    <col min="9495" max="9495" width="4.85546875" style="17" customWidth="1"/>
    <col min="9496" max="9496" width="6.140625" style="17" customWidth="1"/>
    <col min="9497" max="9726" width="9.140625" style="17"/>
    <col min="9727" max="9727" width="4.7109375" style="17" customWidth="1"/>
    <col min="9728" max="9728" width="4.85546875" style="17" customWidth="1"/>
    <col min="9729" max="9733" width="4.7109375" style="17" customWidth="1"/>
    <col min="9734" max="9734" width="5.28515625" style="17" customWidth="1"/>
    <col min="9735" max="9737" width="4.7109375" style="17" customWidth="1"/>
    <col min="9738" max="9738" width="4.5703125" style="17" customWidth="1"/>
    <col min="9739" max="9745" width="4.7109375" style="17" customWidth="1"/>
    <col min="9746" max="9746" width="4.5703125" style="17" customWidth="1"/>
    <col min="9747" max="9750" width="4.7109375" style="17" customWidth="1"/>
    <col min="9751" max="9751" width="4.85546875" style="17" customWidth="1"/>
    <col min="9752" max="9752" width="6.140625" style="17" customWidth="1"/>
    <col min="9753" max="9982" width="9.140625" style="17"/>
    <col min="9983" max="9983" width="4.7109375" style="17" customWidth="1"/>
    <col min="9984" max="9984" width="4.85546875" style="17" customWidth="1"/>
    <col min="9985" max="9989" width="4.7109375" style="17" customWidth="1"/>
    <col min="9990" max="9990" width="5.28515625" style="17" customWidth="1"/>
    <col min="9991" max="9993" width="4.7109375" style="17" customWidth="1"/>
    <col min="9994" max="9994" width="4.5703125" style="17" customWidth="1"/>
    <col min="9995" max="10001" width="4.7109375" style="17" customWidth="1"/>
    <col min="10002" max="10002" width="4.5703125" style="17" customWidth="1"/>
    <col min="10003" max="10006" width="4.7109375" style="17" customWidth="1"/>
    <col min="10007" max="10007" width="4.85546875" style="17" customWidth="1"/>
    <col min="10008" max="10008" width="6.140625" style="17" customWidth="1"/>
    <col min="10009" max="10238" width="9.140625" style="17"/>
    <col min="10239" max="10239" width="4.7109375" style="17" customWidth="1"/>
    <col min="10240" max="10240" width="4.85546875" style="17" customWidth="1"/>
    <col min="10241" max="10245" width="4.7109375" style="17" customWidth="1"/>
    <col min="10246" max="10246" width="5.28515625" style="17" customWidth="1"/>
    <col min="10247" max="10249" width="4.7109375" style="17" customWidth="1"/>
    <col min="10250" max="10250" width="4.5703125" style="17" customWidth="1"/>
    <col min="10251" max="10257" width="4.7109375" style="17" customWidth="1"/>
    <col min="10258" max="10258" width="4.5703125" style="17" customWidth="1"/>
    <col min="10259" max="10262" width="4.7109375" style="17" customWidth="1"/>
    <col min="10263" max="10263" width="4.85546875" style="17" customWidth="1"/>
    <col min="10264" max="10264" width="6.140625" style="17" customWidth="1"/>
    <col min="10265" max="10494" width="9.140625" style="17"/>
    <col min="10495" max="10495" width="4.7109375" style="17" customWidth="1"/>
    <col min="10496" max="10496" width="4.85546875" style="17" customWidth="1"/>
    <col min="10497" max="10501" width="4.7109375" style="17" customWidth="1"/>
    <col min="10502" max="10502" width="5.28515625" style="17" customWidth="1"/>
    <col min="10503" max="10505" width="4.7109375" style="17" customWidth="1"/>
    <col min="10506" max="10506" width="4.5703125" style="17" customWidth="1"/>
    <col min="10507" max="10513" width="4.7109375" style="17" customWidth="1"/>
    <col min="10514" max="10514" width="4.5703125" style="17" customWidth="1"/>
    <col min="10515" max="10518" width="4.7109375" style="17" customWidth="1"/>
    <col min="10519" max="10519" width="4.85546875" style="17" customWidth="1"/>
    <col min="10520" max="10520" width="6.140625" style="17" customWidth="1"/>
    <col min="10521" max="10750" width="9.140625" style="17"/>
    <col min="10751" max="10751" width="4.7109375" style="17" customWidth="1"/>
    <col min="10752" max="10752" width="4.85546875" style="17" customWidth="1"/>
    <col min="10753" max="10757" width="4.7109375" style="17" customWidth="1"/>
    <col min="10758" max="10758" width="5.28515625" style="17" customWidth="1"/>
    <col min="10759" max="10761" width="4.7109375" style="17" customWidth="1"/>
    <col min="10762" max="10762" width="4.5703125" style="17" customWidth="1"/>
    <col min="10763" max="10769" width="4.7109375" style="17" customWidth="1"/>
    <col min="10770" max="10770" width="4.5703125" style="17" customWidth="1"/>
    <col min="10771" max="10774" width="4.7109375" style="17" customWidth="1"/>
    <col min="10775" max="10775" width="4.85546875" style="17" customWidth="1"/>
    <col min="10776" max="10776" width="6.140625" style="17" customWidth="1"/>
    <col min="10777" max="11006" width="9.140625" style="17"/>
    <col min="11007" max="11007" width="4.7109375" style="17" customWidth="1"/>
    <col min="11008" max="11008" width="4.85546875" style="17" customWidth="1"/>
    <col min="11009" max="11013" width="4.7109375" style="17" customWidth="1"/>
    <col min="11014" max="11014" width="5.28515625" style="17" customWidth="1"/>
    <col min="11015" max="11017" width="4.7109375" style="17" customWidth="1"/>
    <col min="11018" max="11018" width="4.5703125" style="17" customWidth="1"/>
    <col min="11019" max="11025" width="4.7109375" style="17" customWidth="1"/>
    <col min="11026" max="11026" width="4.5703125" style="17" customWidth="1"/>
    <col min="11027" max="11030" width="4.7109375" style="17" customWidth="1"/>
    <col min="11031" max="11031" width="4.85546875" style="17" customWidth="1"/>
    <col min="11032" max="11032" width="6.140625" style="17" customWidth="1"/>
    <col min="11033" max="11262" width="9.140625" style="17"/>
    <col min="11263" max="11263" width="4.7109375" style="17" customWidth="1"/>
    <col min="11264" max="11264" width="4.85546875" style="17" customWidth="1"/>
    <col min="11265" max="11269" width="4.7109375" style="17" customWidth="1"/>
    <col min="11270" max="11270" width="5.28515625" style="17" customWidth="1"/>
    <col min="11271" max="11273" width="4.7109375" style="17" customWidth="1"/>
    <col min="11274" max="11274" width="4.5703125" style="17" customWidth="1"/>
    <col min="11275" max="11281" width="4.7109375" style="17" customWidth="1"/>
    <col min="11282" max="11282" width="4.5703125" style="17" customWidth="1"/>
    <col min="11283" max="11286" width="4.7109375" style="17" customWidth="1"/>
    <col min="11287" max="11287" width="4.85546875" style="17" customWidth="1"/>
    <col min="11288" max="11288" width="6.140625" style="17" customWidth="1"/>
    <col min="11289" max="11518" width="9.140625" style="17"/>
    <col min="11519" max="11519" width="4.7109375" style="17" customWidth="1"/>
    <col min="11520" max="11520" width="4.85546875" style="17" customWidth="1"/>
    <col min="11521" max="11525" width="4.7109375" style="17" customWidth="1"/>
    <col min="11526" max="11526" width="5.28515625" style="17" customWidth="1"/>
    <col min="11527" max="11529" width="4.7109375" style="17" customWidth="1"/>
    <col min="11530" max="11530" width="4.5703125" style="17" customWidth="1"/>
    <col min="11531" max="11537" width="4.7109375" style="17" customWidth="1"/>
    <col min="11538" max="11538" width="4.5703125" style="17" customWidth="1"/>
    <col min="11539" max="11542" width="4.7109375" style="17" customWidth="1"/>
    <col min="11543" max="11543" width="4.85546875" style="17" customWidth="1"/>
    <col min="11544" max="11544" width="6.140625" style="17" customWidth="1"/>
    <col min="11545" max="11774" width="9.140625" style="17"/>
    <col min="11775" max="11775" width="4.7109375" style="17" customWidth="1"/>
    <col min="11776" max="11776" width="4.85546875" style="17" customWidth="1"/>
    <col min="11777" max="11781" width="4.7109375" style="17" customWidth="1"/>
    <col min="11782" max="11782" width="5.28515625" style="17" customWidth="1"/>
    <col min="11783" max="11785" width="4.7109375" style="17" customWidth="1"/>
    <col min="11786" max="11786" width="4.5703125" style="17" customWidth="1"/>
    <col min="11787" max="11793" width="4.7109375" style="17" customWidth="1"/>
    <col min="11794" max="11794" width="4.5703125" style="17" customWidth="1"/>
    <col min="11795" max="11798" width="4.7109375" style="17" customWidth="1"/>
    <col min="11799" max="11799" width="4.85546875" style="17" customWidth="1"/>
    <col min="11800" max="11800" width="6.140625" style="17" customWidth="1"/>
    <col min="11801" max="12030" width="9.140625" style="17"/>
    <col min="12031" max="12031" width="4.7109375" style="17" customWidth="1"/>
    <col min="12032" max="12032" width="4.85546875" style="17" customWidth="1"/>
    <col min="12033" max="12037" width="4.7109375" style="17" customWidth="1"/>
    <col min="12038" max="12038" width="5.28515625" style="17" customWidth="1"/>
    <col min="12039" max="12041" width="4.7109375" style="17" customWidth="1"/>
    <col min="12042" max="12042" width="4.5703125" style="17" customWidth="1"/>
    <col min="12043" max="12049" width="4.7109375" style="17" customWidth="1"/>
    <col min="12050" max="12050" width="4.5703125" style="17" customWidth="1"/>
    <col min="12051" max="12054" width="4.7109375" style="17" customWidth="1"/>
    <col min="12055" max="12055" width="4.85546875" style="17" customWidth="1"/>
    <col min="12056" max="12056" width="6.140625" style="17" customWidth="1"/>
    <col min="12057" max="12286" width="9.140625" style="17"/>
    <col min="12287" max="12287" width="4.7109375" style="17" customWidth="1"/>
    <col min="12288" max="12288" width="4.85546875" style="17" customWidth="1"/>
    <col min="12289" max="12293" width="4.7109375" style="17" customWidth="1"/>
    <col min="12294" max="12294" width="5.28515625" style="17" customWidth="1"/>
    <col min="12295" max="12297" width="4.7109375" style="17" customWidth="1"/>
    <col min="12298" max="12298" width="4.5703125" style="17" customWidth="1"/>
    <col min="12299" max="12305" width="4.7109375" style="17" customWidth="1"/>
    <col min="12306" max="12306" width="4.5703125" style="17" customWidth="1"/>
    <col min="12307" max="12310" width="4.7109375" style="17" customWidth="1"/>
    <col min="12311" max="12311" width="4.85546875" style="17" customWidth="1"/>
    <col min="12312" max="12312" width="6.140625" style="17" customWidth="1"/>
    <col min="12313" max="12542" width="9.140625" style="17"/>
    <col min="12543" max="12543" width="4.7109375" style="17" customWidth="1"/>
    <col min="12544" max="12544" width="4.85546875" style="17" customWidth="1"/>
    <col min="12545" max="12549" width="4.7109375" style="17" customWidth="1"/>
    <col min="12550" max="12550" width="5.28515625" style="17" customWidth="1"/>
    <col min="12551" max="12553" width="4.7109375" style="17" customWidth="1"/>
    <col min="12554" max="12554" width="4.5703125" style="17" customWidth="1"/>
    <col min="12555" max="12561" width="4.7109375" style="17" customWidth="1"/>
    <col min="12562" max="12562" width="4.5703125" style="17" customWidth="1"/>
    <col min="12563" max="12566" width="4.7109375" style="17" customWidth="1"/>
    <col min="12567" max="12567" width="4.85546875" style="17" customWidth="1"/>
    <col min="12568" max="12568" width="6.140625" style="17" customWidth="1"/>
    <col min="12569" max="12798" width="9.140625" style="17"/>
    <col min="12799" max="12799" width="4.7109375" style="17" customWidth="1"/>
    <col min="12800" max="12800" width="4.85546875" style="17" customWidth="1"/>
    <col min="12801" max="12805" width="4.7109375" style="17" customWidth="1"/>
    <col min="12806" max="12806" width="5.28515625" style="17" customWidth="1"/>
    <col min="12807" max="12809" width="4.7109375" style="17" customWidth="1"/>
    <col min="12810" max="12810" width="4.5703125" style="17" customWidth="1"/>
    <col min="12811" max="12817" width="4.7109375" style="17" customWidth="1"/>
    <col min="12818" max="12818" width="4.5703125" style="17" customWidth="1"/>
    <col min="12819" max="12822" width="4.7109375" style="17" customWidth="1"/>
    <col min="12823" max="12823" width="4.85546875" style="17" customWidth="1"/>
    <col min="12824" max="12824" width="6.140625" style="17" customWidth="1"/>
    <col min="12825" max="13054" width="9.140625" style="17"/>
    <col min="13055" max="13055" width="4.7109375" style="17" customWidth="1"/>
    <col min="13056" max="13056" width="4.85546875" style="17" customWidth="1"/>
    <col min="13057" max="13061" width="4.7109375" style="17" customWidth="1"/>
    <col min="13062" max="13062" width="5.28515625" style="17" customWidth="1"/>
    <col min="13063" max="13065" width="4.7109375" style="17" customWidth="1"/>
    <col min="13066" max="13066" width="4.5703125" style="17" customWidth="1"/>
    <col min="13067" max="13073" width="4.7109375" style="17" customWidth="1"/>
    <col min="13074" max="13074" width="4.5703125" style="17" customWidth="1"/>
    <col min="13075" max="13078" width="4.7109375" style="17" customWidth="1"/>
    <col min="13079" max="13079" width="4.85546875" style="17" customWidth="1"/>
    <col min="13080" max="13080" width="6.140625" style="17" customWidth="1"/>
    <col min="13081" max="13310" width="9.140625" style="17"/>
    <col min="13311" max="13311" width="4.7109375" style="17" customWidth="1"/>
    <col min="13312" max="13312" width="4.85546875" style="17" customWidth="1"/>
    <col min="13313" max="13317" width="4.7109375" style="17" customWidth="1"/>
    <col min="13318" max="13318" width="5.28515625" style="17" customWidth="1"/>
    <col min="13319" max="13321" width="4.7109375" style="17" customWidth="1"/>
    <col min="13322" max="13322" width="4.5703125" style="17" customWidth="1"/>
    <col min="13323" max="13329" width="4.7109375" style="17" customWidth="1"/>
    <col min="13330" max="13330" width="4.5703125" style="17" customWidth="1"/>
    <col min="13331" max="13334" width="4.7109375" style="17" customWidth="1"/>
    <col min="13335" max="13335" width="4.85546875" style="17" customWidth="1"/>
    <col min="13336" max="13336" width="6.140625" style="17" customWidth="1"/>
    <col min="13337" max="13566" width="9.140625" style="17"/>
    <col min="13567" max="13567" width="4.7109375" style="17" customWidth="1"/>
    <col min="13568" max="13568" width="4.85546875" style="17" customWidth="1"/>
    <col min="13569" max="13573" width="4.7109375" style="17" customWidth="1"/>
    <col min="13574" max="13574" width="5.28515625" style="17" customWidth="1"/>
    <col min="13575" max="13577" width="4.7109375" style="17" customWidth="1"/>
    <col min="13578" max="13578" width="4.5703125" style="17" customWidth="1"/>
    <col min="13579" max="13585" width="4.7109375" style="17" customWidth="1"/>
    <col min="13586" max="13586" width="4.5703125" style="17" customWidth="1"/>
    <col min="13587" max="13590" width="4.7109375" style="17" customWidth="1"/>
    <col min="13591" max="13591" width="4.85546875" style="17" customWidth="1"/>
    <col min="13592" max="13592" width="6.140625" style="17" customWidth="1"/>
    <col min="13593" max="13822" width="9.140625" style="17"/>
    <col min="13823" max="13823" width="4.7109375" style="17" customWidth="1"/>
    <col min="13824" max="13824" width="4.85546875" style="17" customWidth="1"/>
    <col min="13825" max="13829" width="4.7109375" style="17" customWidth="1"/>
    <col min="13830" max="13830" width="5.28515625" style="17" customWidth="1"/>
    <col min="13831" max="13833" width="4.7109375" style="17" customWidth="1"/>
    <col min="13834" max="13834" width="4.5703125" style="17" customWidth="1"/>
    <col min="13835" max="13841" width="4.7109375" style="17" customWidth="1"/>
    <col min="13842" max="13842" width="4.5703125" style="17" customWidth="1"/>
    <col min="13843" max="13846" width="4.7109375" style="17" customWidth="1"/>
    <col min="13847" max="13847" width="4.85546875" style="17" customWidth="1"/>
    <col min="13848" max="13848" width="6.140625" style="17" customWidth="1"/>
    <col min="13849" max="14078" width="9.140625" style="17"/>
    <col min="14079" max="14079" width="4.7109375" style="17" customWidth="1"/>
    <col min="14080" max="14080" width="4.85546875" style="17" customWidth="1"/>
    <col min="14081" max="14085" width="4.7109375" style="17" customWidth="1"/>
    <col min="14086" max="14086" width="5.28515625" style="17" customWidth="1"/>
    <col min="14087" max="14089" width="4.7109375" style="17" customWidth="1"/>
    <col min="14090" max="14090" width="4.5703125" style="17" customWidth="1"/>
    <col min="14091" max="14097" width="4.7109375" style="17" customWidth="1"/>
    <col min="14098" max="14098" width="4.5703125" style="17" customWidth="1"/>
    <col min="14099" max="14102" width="4.7109375" style="17" customWidth="1"/>
    <col min="14103" max="14103" width="4.85546875" style="17" customWidth="1"/>
    <col min="14104" max="14104" width="6.140625" style="17" customWidth="1"/>
    <col min="14105" max="14334" width="9.140625" style="17"/>
    <col min="14335" max="14335" width="4.7109375" style="17" customWidth="1"/>
    <col min="14336" max="14336" width="4.85546875" style="17" customWidth="1"/>
    <col min="14337" max="14341" width="4.7109375" style="17" customWidth="1"/>
    <col min="14342" max="14342" width="5.28515625" style="17" customWidth="1"/>
    <col min="14343" max="14345" width="4.7109375" style="17" customWidth="1"/>
    <col min="14346" max="14346" width="4.5703125" style="17" customWidth="1"/>
    <col min="14347" max="14353" width="4.7109375" style="17" customWidth="1"/>
    <col min="14354" max="14354" width="4.5703125" style="17" customWidth="1"/>
    <col min="14355" max="14358" width="4.7109375" style="17" customWidth="1"/>
    <col min="14359" max="14359" width="4.85546875" style="17" customWidth="1"/>
    <col min="14360" max="14360" width="6.140625" style="17" customWidth="1"/>
    <col min="14361" max="14590" width="9.140625" style="17"/>
    <col min="14591" max="14591" width="4.7109375" style="17" customWidth="1"/>
    <col min="14592" max="14592" width="4.85546875" style="17" customWidth="1"/>
    <col min="14593" max="14597" width="4.7109375" style="17" customWidth="1"/>
    <col min="14598" max="14598" width="5.28515625" style="17" customWidth="1"/>
    <col min="14599" max="14601" width="4.7109375" style="17" customWidth="1"/>
    <col min="14602" max="14602" width="4.5703125" style="17" customWidth="1"/>
    <col min="14603" max="14609" width="4.7109375" style="17" customWidth="1"/>
    <col min="14610" max="14610" width="4.5703125" style="17" customWidth="1"/>
    <col min="14611" max="14614" width="4.7109375" style="17" customWidth="1"/>
    <col min="14615" max="14615" width="4.85546875" style="17" customWidth="1"/>
    <col min="14616" max="14616" width="6.140625" style="17" customWidth="1"/>
    <col min="14617" max="14846" width="9.140625" style="17"/>
    <col min="14847" max="14847" width="4.7109375" style="17" customWidth="1"/>
    <col min="14848" max="14848" width="4.85546875" style="17" customWidth="1"/>
    <col min="14849" max="14853" width="4.7109375" style="17" customWidth="1"/>
    <col min="14854" max="14854" width="5.28515625" style="17" customWidth="1"/>
    <col min="14855" max="14857" width="4.7109375" style="17" customWidth="1"/>
    <col min="14858" max="14858" width="4.5703125" style="17" customWidth="1"/>
    <col min="14859" max="14865" width="4.7109375" style="17" customWidth="1"/>
    <col min="14866" max="14866" width="4.5703125" style="17" customWidth="1"/>
    <col min="14867" max="14870" width="4.7109375" style="17" customWidth="1"/>
    <col min="14871" max="14871" width="4.85546875" style="17" customWidth="1"/>
    <col min="14872" max="14872" width="6.140625" style="17" customWidth="1"/>
    <col min="14873" max="15102" width="9.140625" style="17"/>
    <col min="15103" max="15103" width="4.7109375" style="17" customWidth="1"/>
    <col min="15104" max="15104" width="4.85546875" style="17" customWidth="1"/>
    <col min="15105" max="15109" width="4.7109375" style="17" customWidth="1"/>
    <col min="15110" max="15110" width="5.28515625" style="17" customWidth="1"/>
    <col min="15111" max="15113" width="4.7109375" style="17" customWidth="1"/>
    <col min="15114" max="15114" width="4.5703125" style="17" customWidth="1"/>
    <col min="15115" max="15121" width="4.7109375" style="17" customWidth="1"/>
    <col min="15122" max="15122" width="4.5703125" style="17" customWidth="1"/>
    <col min="15123" max="15126" width="4.7109375" style="17" customWidth="1"/>
    <col min="15127" max="15127" width="4.85546875" style="17" customWidth="1"/>
    <col min="15128" max="15128" width="6.140625" style="17" customWidth="1"/>
    <col min="15129" max="15358" width="9.140625" style="17"/>
    <col min="15359" max="15359" width="4.7109375" style="17" customWidth="1"/>
    <col min="15360" max="15360" width="4.85546875" style="17" customWidth="1"/>
    <col min="15361" max="15365" width="4.7109375" style="17" customWidth="1"/>
    <col min="15366" max="15366" width="5.28515625" style="17" customWidth="1"/>
    <col min="15367" max="15369" width="4.7109375" style="17" customWidth="1"/>
    <col min="15370" max="15370" width="4.5703125" style="17" customWidth="1"/>
    <col min="15371" max="15377" width="4.7109375" style="17" customWidth="1"/>
    <col min="15378" max="15378" width="4.5703125" style="17" customWidth="1"/>
    <col min="15379" max="15382" width="4.7109375" style="17" customWidth="1"/>
    <col min="15383" max="15383" width="4.85546875" style="17" customWidth="1"/>
    <col min="15384" max="15384" width="6.140625" style="17" customWidth="1"/>
    <col min="15385" max="15614" width="9.140625" style="17"/>
    <col min="15615" max="15615" width="4.7109375" style="17" customWidth="1"/>
    <col min="15616" max="15616" width="4.85546875" style="17" customWidth="1"/>
    <col min="15617" max="15621" width="4.7109375" style="17" customWidth="1"/>
    <col min="15622" max="15622" width="5.28515625" style="17" customWidth="1"/>
    <col min="15623" max="15625" width="4.7109375" style="17" customWidth="1"/>
    <col min="15626" max="15626" width="4.5703125" style="17" customWidth="1"/>
    <col min="15627" max="15633" width="4.7109375" style="17" customWidth="1"/>
    <col min="15634" max="15634" width="4.5703125" style="17" customWidth="1"/>
    <col min="15635" max="15638" width="4.7109375" style="17" customWidth="1"/>
    <col min="15639" max="15639" width="4.85546875" style="17" customWidth="1"/>
    <col min="15640" max="15640" width="6.140625" style="17" customWidth="1"/>
    <col min="15641" max="15870" width="9.140625" style="17"/>
    <col min="15871" max="15871" width="4.7109375" style="17" customWidth="1"/>
    <col min="15872" max="15872" width="4.85546875" style="17" customWidth="1"/>
    <col min="15873" max="15877" width="4.7109375" style="17" customWidth="1"/>
    <col min="15878" max="15878" width="5.28515625" style="17" customWidth="1"/>
    <col min="15879" max="15881" width="4.7109375" style="17" customWidth="1"/>
    <col min="15882" max="15882" width="4.5703125" style="17" customWidth="1"/>
    <col min="15883" max="15889" width="4.7109375" style="17" customWidth="1"/>
    <col min="15890" max="15890" width="4.5703125" style="17" customWidth="1"/>
    <col min="15891" max="15894" width="4.7109375" style="17" customWidth="1"/>
    <col min="15895" max="15895" width="4.85546875" style="17" customWidth="1"/>
    <col min="15896" max="15896" width="6.140625" style="17" customWidth="1"/>
    <col min="15897" max="16126" width="9.140625" style="17"/>
    <col min="16127" max="16127" width="4.7109375" style="17" customWidth="1"/>
    <col min="16128" max="16128" width="4.85546875" style="17" customWidth="1"/>
    <col min="16129" max="16133" width="4.7109375" style="17" customWidth="1"/>
    <col min="16134" max="16134" width="5.28515625" style="17" customWidth="1"/>
    <col min="16135" max="16137" width="4.7109375" style="17" customWidth="1"/>
    <col min="16138" max="16138" width="4.5703125" style="17" customWidth="1"/>
    <col min="16139" max="16145" width="4.7109375" style="17" customWidth="1"/>
    <col min="16146" max="16146" width="4.5703125" style="17" customWidth="1"/>
    <col min="16147" max="16150" width="4.7109375" style="17" customWidth="1"/>
    <col min="16151" max="16151" width="4.85546875" style="17" customWidth="1"/>
    <col min="16152" max="16152" width="6.140625" style="17" customWidth="1"/>
    <col min="16153" max="16384" width="9.140625" style="17"/>
  </cols>
  <sheetData>
    <row r="1" spans="1:39" customFormat="1" ht="24.75" customHeight="1">
      <c r="B1" s="223" t="s">
        <v>680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80"/>
      <c r="AF1" s="81"/>
      <c r="AG1" s="81"/>
      <c r="AH1" s="81"/>
      <c r="AI1" s="81"/>
      <c r="AJ1" s="81"/>
      <c r="AK1" s="81"/>
    </row>
    <row r="2" spans="1:39" customFormat="1" ht="25.5" customHeight="1">
      <c r="B2" s="230" t="s">
        <v>668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90"/>
      <c r="AD2" s="230"/>
      <c r="AE2" s="80"/>
      <c r="AF2" s="81"/>
      <c r="AG2" s="81"/>
      <c r="AH2" s="81"/>
      <c r="AI2" s="81"/>
      <c r="AJ2" s="81"/>
      <c r="AK2" s="81"/>
    </row>
    <row r="3" spans="1:39" customFormat="1" ht="12.75" customHeight="1">
      <c r="A3" s="326" t="s">
        <v>624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26"/>
      <c r="AD3" s="63"/>
      <c r="AE3" s="81"/>
      <c r="AF3" s="81"/>
      <c r="AG3" s="81"/>
      <c r="AH3" s="81"/>
      <c r="AI3" s="81"/>
      <c r="AJ3" s="81"/>
      <c r="AK3" s="81"/>
    </row>
    <row r="4" spans="1:39" customFormat="1" ht="19.5" customHeight="1">
      <c r="A4" s="22"/>
      <c r="B4" s="231" t="s">
        <v>579</v>
      </c>
      <c r="C4" s="231"/>
      <c r="D4" s="231"/>
      <c r="E4" s="231"/>
      <c r="F4" s="231"/>
      <c r="G4" s="231"/>
      <c r="H4" s="231"/>
      <c r="I4" s="231"/>
      <c r="J4" s="231"/>
      <c r="K4" s="16"/>
      <c r="L4" s="16"/>
      <c r="M4" s="16"/>
      <c r="N4" s="231" t="s">
        <v>580</v>
      </c>
      <c r="O4" s="231"/>
      <c r="P4" s="16" t="s">
        <v>581</v>
      </c>
      <c r="Q4" s="16" t="s">
        <v>582</v>
      </c>
      <c r="R4" s="16" t="s">
        <v>617</v>
      </c>
      <c r="S4" s="16" t="s">
        <v>618</v>
      </c>
      <c r="T4" s="16" t="s">
        <v>619</v>
      </c>
      <c r="U4" s="16" t="s">
        <v>640</v>
      </c>
      <c r="V4" s="16" t="s">
        <v>568</v>
      </c>
      <c r="W4" s="16" t="s">
        <v>641</v>
      </c>
      <c r="X4" s="16" t="s">
        <v>642</v>
      </c>
      <c r="Y4" s="36" t="s">
        <v>643</v>
      </c>
      <c r="Z4" s="36" t="s">
        <v>644</v>
      </c>
      <c r="AA4" s="36" t="s">
        <v>645</v>
      </c>
      <c r="AB4" s="36" t="s">
        <v>646</v>
      </c>
      <c r="AC4" s="60"/>
      <c r="AD4" s="60"/>
      <c r="AE4" s="81"/>
      <c r="AF4" s="81"/>
      <c r="AG4" s="81"/>
      <c r="AH4" s="81"/>
      <c r="AI4" s="81"/>
      <c r="AJ4" s="81"/>
      <c r="AK4" s="81"/>
    </row>
    <row r="5" spans="1:39" ht="21" customHeight="1">
      <c r="A5" s="291" t="s">
        <v>248</v>
      </c>
      <c r="B5" s="292" t="s">
        <v>584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93" t="s">
        <v>585</v>
      </c>
      <c r="O5" s="294"/>
      <c r="P5" s="293" t="s">
        <v>647</v>
      </c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25" t="s">
        <v>657</v>
      </c>
      <c r="AC5" s="229"/>
      <c r="AD5" s="229"/>
      <c r="AE5" s="83"/>
    </row>
    <row r="6" spans="1:39" ht="21" customHeight="1">
      <c r="A6" s="291"/>
      <c r="B6" s="292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95"/>
      <c r="O6" s="296"/>
      <c r="P6" s="51" t="s">
        <v>248</v>
      </c>
      <c r="Q6" s="37" t="s">
        <v>247</v>
      </c>
      <c r="R6" s="37" t="s">
        <v>246</v>
      </c>
      <c r="S6" s="37" t="s">
        <v>245</v>
      </c>
      <c r="T6" s="37" t="s">
        <v>557</v>
      </c>
      <c r="U6" s="37" t="s">
        <v>556</v>
      </c>
      <c r="V6" s="37" t="s">
        <v>555</v>
      </c>
      <c r="W6" s="37" t="s">
        <v>554</v>
      </c>
      <c r="X6" s="37" t="s">
        <v>553</v>
      </c>
      <c r="Y6" s="37" t="s">
        <v>552</v>
      </c>
      <c r="Z6" s="37" t="s">
        <v>551</v>
      </c>
      <c r="AA6" s="37" t="s">
        <v>550</v>
      </c>
      <c r="AB6" s="229"/>
      <c r="AC6" s="229"/>
      <c r="AD6" s="229"/>
      <c r="AE6" s="83"/>
    </row>
    <row r="7" spans="1:39" ht="15" customHeight="1">
      <c r="A7" s="18" t="s">
        <v>248</v>
      </c>
      <c r="B7" s="301" t="s">
        <v>586</v>
      </c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1"/>
      <c r="N7" s="233" t="s">
        <v>244</v>
      </c>
      <c r="O7" s="233"/>
      <c r="P7" s="61">
        <f t="shared" ref="P7:P14" si="0">AB7/12</f>
        <v>2029455.9166666667</v>
      </c>
      <c r="Q7" s="113">
        <v>2111414.75</v>
      </c>
      <c r="R7" s="113">
        <v>2111414.75</v>
      </c>
      <c r="S7" s="113">
        <v>2111414.75</v>
      </c>
      <c r="T7" s="113">
        <v>2111414.75</v>
      </c>
      <c r="U7" s="113">
        <v>2111414.75</v>
      </c>
      <c r="V7" s="113">
        <v>2111414.75</v>
      </c>
      <c r="W7" s="113">
        <v>2111414.75</v>
      </c>
      <c r="X7" s="113">
        <v>2111414.75</v>
      </c>
      <c r="Y7" s="113">
        <v>2111414.75</v>
      </c>
      <c r="Z7" s="113">
        <v>2111414.75</v>
      </c>
      <c r="AA7" s="113">
        <v>2111416</v>
      </c>
      <c r="AB7" s="300">
        <v>24353471</v>
      </c>
      <c r="AC7" s="300"/>
      <c r="AD7" s="300"/>
      <c r="AE7" s="306"/>
      <c r="AF7" s="307"/>
      <c r="AG7" s="309"/>
      <c r="AH7" s="309"/>
      <c r="AI7" s="309"/>
      <c r="AJ7" s="309"/>
      <c r="AK7" s="309"/>
      <c r="AL7" s="50"/>
    </row>
    <row r="8" spans="1:39" ht="28.5" customHeight="1">
      <c r="A8" s="18" t="s">
        <v>247</v>
      </c>
      <c r="B8" s="298" t="s">
        <v>587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9"/>
      <c r="N8" s="233" t="s">
        <v>241</v>
      </c>
      <c r="O8" s="233"/>
      <c r="P8" s="61">
        <f t="shared" si="0"/>
        <v>356876.25</v>
      </c>
      <c r="Q8" s="97">
        <v>355570.08333333331</v>
      </c>
      <c r="R8" s="97">
        <v>355570.08333333331</v>
      </c>
      <c r="S8" s="97">
        <v>355570.08333333331</v>
      </c>
      <c r="T8" s="97">
        <v>355570.08333333331</v>
      </c>
      <c r="U8" s="97">
        <v>355570.08333333331</v>
      </c>
      <c r="V8" s="97">
        <v>355570.08333333331</v>
      </c>
      <c r="W8" s="97">
        <v>355570.08333333331</v>
      </c>
      <c r="X8" s="97">
        <v>355570.08333333331</v>
      </c>
      <c r="Y8" s="97">
        <v>355571</v>
      </c>
      <c r="Z8" s="97">
        <v>355571</v>
      </c>
      <c r="AA8" s="97">
        <v>355571</v>
      </c>
      <c r="AB8" s="300">
        <v>4282515</v>
      </c>
      <c r="AC8" s="300"/>
      <c r="AD8" s="300"/>
      <c r="AE8" s="306"/>
      <c r="AF8" s="307"/>
      <c r="AG8" s="307"/>
      <c r="AH8" s="307"/>
      <c r="AI8" s="307"/>
      <c r="AJ8" s="307"/>
      <c r="AK8" s="307"/>
      <c r="AL8" s="50"/>
    </row>
    <row r="9" spans="1:39" ht="15" customHeight="1">
      <c r="A9" s="18" t="s">
        <v>246</v>
      </c>
      <c r="B9" s="301" t="s">
        <v>588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3" t="s">
        <v>238</v>
      </c>
      <c r="O9" s="233"/>
      <c r="P9" s="61">
        <f t="shared" si="0"/>
        <v>1918634.25</v>
      </c>
      <c r="Q9" s="97">
        <v>1680952.5</v>
      </c>
      <c r="R9" s="97">
        <v>1680952.5</v>
      </c>
      <c r="S9" s="97">
        <v>1680952.5</v>
      </c>
      <c r="T9" s="97">
        <v>1680952.5</v>
      </c>
      <c r="U9" s="97">
        <v>1680952.5</v>
      </c>
      <c r="V9" s="97">
        <v>1680952.5</v>
      </c>
      <c r="W9" s="97">
        <v>1680952.5</v>
      </c>
      <c r="X9" s="97">
        <v>1680954</v>
      </c>
      <c r="Y9" s="97">
        <v>1680954</v>
      </c>
      <c r="Z9" s="97">
        <v>1680954</v>
      </c>
      <c r="AA9" s="97">
        <v>1680954</v>
      </c>
      <c r="AB9" s="300">
        <v>23023611</v>
      </c>
      <c r="AC9" s="300"/>
      <c r="AD9" s="300"/>
      <c r="AE9" s="306"/>
      <c r="AF9" s="307"/>
      <c r="AG9" s="307"/>
      <c r="AH9" s="307"/>
      <c r="AI9" s="307"/>
      <c r="AJ9" s="307"/>
      <c r="AK9" s="307"/>
      <c r="AL9" s="50"/>
    </row>
    <row r="10" spans="1:39" ht="15" customHeight="1">
      <c r="A10" s="18" t="s">
        <v>245</v>
      </c>
      <c r="B10" s="301" t="s">
        <v>589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3" t="s">
        <v>235</v>
      </c>
      <c r="O10" s="233"/>
      <c r="P10" s="61">
        <f t="shared" si="0"/>
        <v>324818.41666666669</v>
      </c>
      <c r="Q10" s="97">
        <v>245666.66666666666</v>
      </c>
      <c r="R10" s="97">
        <v>245666.66666666666</v>
      </c>
      <c r="S10" s="97">
        <v>245666.66666666666</v>
      </c>
      <c r="T10" s="97">
        <v>245666.66666666666</v>
      </c>
      <c r="U10" s="97">
        <v>245666.66666666666</v>
      </c>
      <c r="V10" s="97">
        <v>245668</v>
      </c>
      <c r="W10" s="97">
        <v>245668</v>
      </c>
      <c r="X10" s="97">
        <v>245668</v>
      </c>
      <c r="Y10" s="97">
        <v>245668</v>
      </c>
      <c r="Z10" s="97">
        <v>245668</v>
      </c>
      <c r="AA10" s="97">
        <v>245668</v>
      </c>
      <c r="AB10" s="300">
        <v>3897821</v>
      </c>
      <c r="AC10" s="300"/>
      <c r="AD10" s="300"/>
      <c r="AE10" s="306"/>
      <c r="AF10" s="307"/>
      <c r="AG10" s="307"/>
      <c r="AH10" s="307"/>
      <c r="AI10" s="307"/>
      <c r="AJ10" s="307"/>
      <c r="AK10" s="307"/>
      <c r="AL10" s="50"/>
    </row>
    <row r="11" spans="1:39" ht="15" customHeight="1">
      <c r="A11" s="18" t="s">
        <v>557</v>
      </c>
      <c r="B11" s="301" t="s">
        <v>590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3" t="s">
        <v>232</v>
      </c>
      <c r="O11" s="233"/>
      <c r="P11" s="61">
        <f t="shared" si="0"/>
        <v>1254073.9166666667</v>
      </c>
      <c r="Q11" s="113">
        <v>665360.25</v>
      </c>
      <c r="R11" s="113">
        <v>665360.25</v>
      </c>
      <c r="S11" s="113">
        <v>665360.25</v>
      </c>
      <c r="T11" s="113">
        <v>665360.25</v>
      </c>
      <c r="U11" s="113">
        <v>665360.25</v>
      </c>
      <c r="V11" s="113">
        <v>665360.25</v>
      </c>
      <c r="W11" s="113">
        <v>665360.25</v>
      </c>
      <c r="X11" s="113">
        <v>665360.25</v>
      </c>
      <c r="Y11" s="113">
        <v>665360.25</v>
      </c>
      <c r="Z11" s="113">
        <v>665360.25</v>
      </c>
      <c r="AA11" s="113">
        <v>665361</v>
      </c>
      <c r="AB11" s="300">
        <v>15048887</v>
      </c>
      <c r="AC11" s="300"/>
      <c r="AD11" s="300"/>
      <c r="AE11" s="306"/>
      <c r="AF11" s="307"/>
      <c r="AG11" s="307"/>
      <c r="AH11" s="307"/>
      <c r="AI11" s="307"/>
      <c r="AJ11" s="307"/>
      <c r="AK11" s="307"/>
      <c r="AL11" s="50"/>
      <c r="AM11" s="50"/>
    </row>
    <row r="12" spans="1:39" ht="15" customHeight="1">
      <c r="A12" s="18" t="s">
        <v>556</v>
      </c>
      <c r="B12" s="301" t="s">
        <v>591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3" t="s">
        <v>229</v>
      </c>
      <c r="O12" s="233"/>
      <c r="P12" s="61">
        <f t="shared" si="0"/>
        <v>1302937.9166666667</v>
      </c>
      <c r="Q12" s="97">
        <v>848772.83333333337</v>
      </c>
      <c r="R12" s="97">
        <v>848772.83333333337</v>
      </c>
      <c r="S12" s="97">
        <v>848772.83333333337</v>
      </c>
      <c r="T12" s="97">
        <v>848772.83333333337</v>
      </c>
      <c r="U12" s="97">
        <v>848772.83333333337</v>
      </c>
      <c r="V12" s="97">
        <v>848772.83333333337</v>
      </c>
      <c r="W12" s="97">
        <v>848772.83333333337</v>
      </c>
      <c r="X12" s="97">
        <v>848772.83333333337</v>
      </c>
      <c r="Y12" s="97">
        <v>848772.83333333337</v>
      </c>
      <c r="Z12" s="97">
        <v>848772.83333333337</v>
      </c>
      <c r="AA12" s="97">
        <v>848774</v>
      </c>
      <c r="AB12" s="300">
        <v>15635255</v>
      </c>
      <c r="AC12" s="300"/>
      <c r="AD12" s="300"/>
      <c r="AE12" s="306"/>
      <c r="AF12" s="307"/>
      <c r="AG12" s="307"/>
      <c r="AH12" s="307"/>
      <c r="AI12" s="307"/>
      <c r="AJ12" s="307"/>
      <c r="AK12" s="307"/>
      <c r="AL12" s="50"/>
    </row>
    <row r="13" spans="1:39" ht="15" customHeight="1">
      <c r="A13" s="18" t="s">
        <v>555</v>
      </c>
      <c r="B13" s="301" t="s">
        <v>592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3" t="s">
        <v>226</v>
      </c>
      <c r="O13" s="233"/>
      <c r="P13" s="61">
        <f t="shared" si="0"/>
        <v>186521.91666666666</v>
      </c>
      <c r="Q13" s="97">
        <v>71455.666666666672</v>
      </c>
      <c r="R13" s="97">
        <v>71455.666666666672</v>
      </c>
      <c r="S13" s="97">
        <v>71455.666666666672</v>
      </c>
      <c r="T13" s="97">
        <v>71455.666666666672</v>
      </c>
      <c r="U13" s="97">
        <v>71455.666666666672</v>
      </c>
      <c r="V13" s="97">
        <v>71455.666666666672</v>
      </c>
      <c r="W13" s="97">
        <v>71455.666666666672</v>
      </c>
      <c r="X13" s="97">
        <v>71455.666666666672</v>
      </c>
      <c r="Y13" s="97">
        <v>71455.666666666672</v>
      </c>
      <c r="Z13" s="97">
        <v>71455.666666666672</v>
      </c>
      <c r="AA13" s="97">
        <v>71457</v>
      </c>
      <c r="AB13" s="300">
        <v>2238263</v>
      </c>
      <c r="AC13" s="300"/>
      <c r="AD13" s="300"/>
      <c r="AE13" s="306"/>
      <c r="AF13" s="307"/>
      <c r="AG13" s="307"/>
      <c r="AH13" s="307"/>
      <c r="AI13" s="307"/>
      <c r="AJ13" s="307"/>
      <c r="AK13" s="307"/>
      <c r="AL13" s="50"/>
    </row>
    <row r="14" spans="1:39" ht="15" customHeight="1" thickBot="1">
      <c r="A14" s="18" t="s">
        <v>554</v>
      </c>
      <c r="B14" s="302" t="s">
        <v>593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6" t="s">
        <v>223</v>
      </c>
      <c r="O14" s="236"/>
      <c r="P14" s="62">
        <f t="shared" si="0"/>
        <v>0</v>
      </c>
      <c r="Q14" s="62">
        <f>AC14/12</f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303">
        <f>'Kiadások költségvetési 1.'!AG101</f>
        <v>0</v>
      </c>
      <c r="AC14" s="303"/>
      <c r="AD14" s="303"/>
      <c r="AE14" s="307"/>
      <c r="AF14" s="307"/>
      <c r="AG14" s="307"/>
      <c r="AH14" s="307"/>
      <c r="AI14" s="307"/>
      <c r="AJ14" s="307"/>
      <c r="AK14" s="307"/>
      <c r="AL14" s="50"/>
    </row>
    <row r="15" spans="1:39" ht="15" customHeight="1" thickBot="1">
      <c r="A15" s="18" t="s">
        <v>553</v>
      </c>
      <c r="B15" s="304" t="s">
        <v>594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305"/>
      <c r="N15" s="310" t="s">
        <v>220</v>
      </c>
      <c r="O15" s="239"/>
      <c r="P15" s="72">
        <f>SUM(P7:P14)</f>
        <v>7373318.5833333349</v>
      </c>
      <c r="Q15" s="72">
        <f t="shared" ref="Q15:AA15" si="1">SUM(Q7:Q14)</f>
        <v>5979192.75</v>
      </c>
      <c r="R15" s="72">
        <f t="shared" si="1"/>
        <v>5979192.75</v>
      </c>
      <c r="S15" s="72">
        <f t="shared" si="1"/>
        <v>5979192.75</v>
      </c>
      <c r="T15" s="72">
        <f t="shared" si="1"/>
        <v>5979192.75</v>
      </c>
      <c r="U15" s="72">
        <f t="shared" si="1"/>
        <v>5979192.75</v>
      </c>
      <c r="V15" s="72">
        <f t="shared" si="1"/>
        <v>5979194.083333334</v>
      </c>
      <c r="W15" s="72">
        <f t="shared" si="1"/>
        <v>5979194.083333334</v>
      </c>
      <c r="X15" s="72">
        <f t="shared" si="1"/>
        <v>5979195.583333334</v>
      </c>
      <c r="Y15" s="72">
        <f t="shared" si="1"/>
        <v>5979196.5</v>
      </c>
      <c r="Z15" s="72">
        <f t="shared" si="1"/>
        <v>5979196.5</v>
      </c>
      <c r="AA15" s="72">
        <f t="shared" si="1"/>
        <v>5979201</v>
      </c>
      <c r="AB15" s="311">
        <f>SUM(AB7:AD14)</f>
        <v>88479823</v>
      </c>
      <c r="AC15" s="312"/>
      <c r="AD15" s="312"/>
      <c r="AE15" s="307"/>
      <c r="AF15" s="307"/>
      <c r="AG15" s="313"/>
      <c r="AH15" s="313"/>
      <c r="AI15" s="313"/>
      <c r="AL15" s="50"/>
    </row>
    <row r="16" spans="1:39" ht="15" customHeight="1">
      <c r="A16" s="18" t="s">
        <v>552</v>
      </c>
      <c r="B16" s="314" t="s">
        <v>595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3" t="s">
        <v>217</v>
      </c>
      <c r="O16" s="243"/>
      <c r="P16" s="73">
        <f t="shared" ref="P16:P21" si="2">AB16/12</f>
        <v>3342936.5833333335</v>
      </c>
      <c r="Q16" s="104">
        <v>3215999.5</v>
      </c>
      <c r="R16" s="104">
        <v>3215999.5</v>
      </c>
      <c r="S16" s="104">
        <v>3215999.5</v>
      </c>
      <c r="T16" s="104">
        <v>3215999.5</v>
      </c>
      <c r="U16" s="104">
        <v>3215999.5</v>
      </c>
      <c r="V16" s="104">
        <v>3215999.5</v>
      </c>
      <c r="W16" s="104">
        <v>3216001</v>
      </c>
      <c r="X16" s="104">
        <v>3216001</v>
      </c>
      <c r="Y16" s="104">
        <v>3216001</v>
      </c>
      <c r="Z16" s="104">
        <v>3216001</v>
      </c>
      <c r="AA16" s="104">
        <v>3216001</v>
      </c>
      <c r="AB16" s="315">
        <v>40115239</v>
      </c>
      <c r="AC16" s="315"/>
      <c r="AD16" s="315"/>
      <c r="AE16" s="316"/>
      <c r="AF16" s="317"/>
      <c r="AG16" s="317"/>
      <c r="AH16" s="317"/>
      <c r="AI16" s="317"/>
      <c r="AJ16" s="317"/>
      <c r="AK16" s="317"/>
      <c r="AL16" s="50"/>
    </row>
    <row r="17" spans="1:39" ht="15" customHeight="1">
      <c r="A17" s="18" t="s">
        <v>551</v>
      </c>
      <c r="B17" s="319" t="s">
        <v>596</v>
      </c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8"/>
      <c r="N17" s="233" t="s">
        <v>214</v>
      </c>
      <c r="O17" s="233"/>
      <c r="P17" s="61">
        <f t="shared" si="2"/>
        <v>1655597.6666666667</v>
      </c>
      <c r="Q17" s="74">
        <v>671796.83333333337</v>
      </c>
      <c r="R17" s="74">
        <v>671796.83333333337</v>
      </c>
      <c r="S17" s="74">
        <v>671796.83333333337</v>
      </c>
      <c r="T17" s="74">
        <v>671796.83333333337</v>
      </c>
      <c r="U17" s="74">
        <v>671796.83333333337</v>
      </c>
      <c r="V17" s="74">
        <v>671796.83333333337</v>
      </c>
      <c r="W17" s="74">
        <v>671796.83333333337</v>
      </c>
      <c r="X17" s="74">
        <v>671796</v>
      </c>
      <c r="Y17" s="74">
        <v>671796</v>
      </c>
      <c r="Z17" s="74">
        <v>671796.83333333337</v>
      </c>
      <c r="AA17" s="126">
        <v>671796.83333333337</v>
      </c>
      <c r="AB17" s="300">
        <v>19867172</v>
      </c>
      <c r="AC17" s="300"/>
      <c r="AD17" s="300"/>
      <c r="AE17" s="316"/>
      <c r="AF17" s="317"/>
      <c r="AG17" s="317"/>
      <c r="AH17" s="317"/>
      <c r="AI17" s="317"/>
      <c r="AJ17" s="317"/>
      <c r="AK17" s="317"/>
      <c r="AL17" s="50"/>
    </row>
    <row r="18" spans="1:39" ht="15" customHeight="1">
      <c r="A18" s="18" t="s">
        <v>550</v>
      </c>
      <c r="B18" s="318" t="s">
        <v>598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33" t="s">
        <v>211</v>
      </c>
      <c r="O18" s="233"/>
      <c r="P18" s="61">
        <f t="shared" si="2"/>
        <v>635659</v>
      </c>
      <c r="Q18" s="97">
        <v>495099.25</v>
      </c>
      <c r="R18" s="97">
        <v>495099.25</v>
      </c>
      <c r="S18" s="97">
        <v>495099.25</v>
      </c>
      <c r="T18" s="97">
        <v>495099.25</v>
      </c>
      <c r="U18" s="97">
        <v>495099.25</v>
      </c>
      <c r="V18" s="97">
        <v>495099.25</v>
      </c>
      <c r="W18" s="97">
        <v>495099.25</v>
      </c>
      <c r="X18" s="97">
        <v>495099.25</v>
      </c>
      <c r="Y18" s="97">
        <v>671796</v>
      </c>
      <c r="Z18" s="97">
        <v>671796</v>
      </c>
      <c r="AA18" s="97">
        <v>671796</v>
      </c>
      <c r="AB18" s="300">
        <v>7627908</v>
      </c>
      <c r="AC18" s="300"/>
      <c r="AD18" s="300"/>
      <c r="AE18" s="316"/>
      <c r="AF18" s="317"/>
      <c r="AG18" s="317"/>
      <c r="AH18" s="317"/>
      <c r="AI18" s="317"/>
      <c r="AJ18" s="317"/>
      <c r="AK18" s="317"/>
      <c r="AL18" s="50"/>
      <c r="AM18" s="50"/>
    </row>
    <row r="19" spans="1:39" ht="15" customHeight="1">
      <c r="A19" s="18" t="s">
        <v>597</v>
      </c>
      <c r="B19" s="318" t="s">
        <v>600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33" t="s">
        <v>208</v>
      </c>
      <c r="O19" s="233"/>
      <c r="P19" s="61">
        <f t="shared" si="2"/>
        <v>492817.08333333331</v>
      </c>
      <c r="Q19" s="97">
        <v>418260.5</v>
      </c>
      <c r="R19" s="97">
        <v>418260.5</v>
      </c>
      <c r="S19" s="97">
        <v>418260.5</v>
      </c>
      <c r="T19" s="97">
        <v>418260.5</v>
      </c>
      <c r="U19" s="97">
        <v>418260.5</v>
      </c>
      <c r="V19" s="97">
        <v>418260.5</v>
      </c>
      <c r="W19" s="97">
        <v>418260.5</v>
      </c>
      <c r="X19" s="97">
        <v>418260.5</v>
      </c>
      <c r="Y19" s="97">
        <v>418260.5</v>
      </c>
      <c r="Z19" s="97">
        <v>418260.5</v>
      </c>
      <c r="AA19" s="97">
        <v>418262</v>
      </c>
      <c r="AB19" s="300">
        <v>5913805</v>
      </c>
      <c r="AC19" s="300"/>
      <c r="AD19" s="300"/>
      <c r="AE19" s="316"/>
      <c r="AF19" s="317"/>
      <c r="AG19" s="317"/>
      <c r="AH19" s="317"/>
      <c r="AI19" s="317"/>
      <c r="AJ19" s="317"/>
      <c r="AK19" s="317"/>
      <c r="AL19" s="50"/>
    </row>
    <row r="20" spans="1:39" ht="15" customHeight="1">
      <c r="A20" s="18" t="s">
        <v>599</v>
      </c>
      <c r="B20" s="319" t="s">
        <v>602</v>
      </c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8"/>
      <c r="N20" s="233" t="s">
        <v>205</v>
      </c>
      <c r="O20" s="233"/>
      <c r="P20" s="61">
        <f t="shared" si="2"/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300">
        <f>'Bevételek (költségvetési) 2.'!AG61</f>
        <v>0</v>
      </c>
      <c r="AC20" s="300"/>
      <c r="AD20" s="300"/>
      <c r="AE20" s="316"/>
      <c r="AF20" s="317"/>
      <c r="AG20" s="317"/>
      <c r="AH20" s="317"/>
      <c r="AI20" s="317"/>
      <c r="AJ20" s="317"/>
      <c r="AK20" s="317"/>
      <c r="AL20" s="50"/>
    </row>
    <row r="21" spans="1:39" ht="15" customHeight="1">
      <c r="A21" s="18" t="s">
        <v>601</v>
      </c>
      <c r="B21" s="318" t="s">
        <v>604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33" t="s">
        <v>202</v>
      </c>
      <c r="O21" s="233"/>
      <c r="P21" s="61">
        <f t="shared" si="2"/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300">
        <f>'Bevételek (költségvetési) 2.'!AG67</f>
        <v>0</v>
      </c>
      <c r="AC21" s="300"/>
      <c r="AD21" s="300"/>
      <c r="AE21" s="316"/>
      <c r="AF21" s="317"/>
      <c r="AG21" s="317"/>
      <c r="AH21" s="317"/>
      <c r="AI21" s="317"/>
      <c r="AJ21" s="317"/>
      <c r="AK21" s="317"/>
      <c r="AL21" s="50"/>
    </row>
    <row r="22" spans="1:39" ht="15" customHeight="1" thickBot="1">
      <c r="A22" s="18" t="s">
        <v>603</v>
      </c>
      <c r="B22" s="321" t="s">
        <v>606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36" t="s">
        <v>199</v>
      </c>
      <c r="O22" s="236"/>
      <c r="P22" s="62"/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4900000</v>
      </c>
      <c r="X22" s="62">
        <v>0</v>
      </c>
      <c r="Y22" s="62">
        <v>0</v>
      </c>
      <c r="Z22" s="62">
        <v>0</v>
      </c>
      <c r="AA22" s="62">
        <v>0</v>
      </c>
      <c r="AB22" s="303">
        <v>4900000</v>
      </c>
      <c r="AC22" s="303"/>
      <c r="AD22" s="303"/>
      <c r="AE22" s="316"/>
      <c r="AF22" s="317"/>
      <c r="AG22" s="317"/>
      <c r="AH22" s="317"/>
      <c r="AI22" s="317"/>
      <c r="AJ22" s="317"/>
      <c r="AK22" s="317"/>
      <c r="AL22" s="50"/>
    </row>
    <row r="23" spans="1:39" ht="15" customHeight="1" thickBot="1">
      <c r="A23" s="18" t="s">
        <v>605</v>
      </c>
      <c r="B23" s="328" t="s">
        <v>608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329"/>
      <c r="N23" s="330">
        <v>17</v>
      </c>
      <c r="O23" s="239"/>
      <c r="P23" s="72">
        <f>SUM(P16:P22)</f>
        <v>6127010.333333333</v>
      </c>
      <c r="Q23" s="72">
        <f t="shared" ref="Q23:AA23" si="3">SUM(Q16:Q22)</f>
        <v>4801156.083333334</v>
      </c>
      <c r="R23" s="72">
        <f t="shared" si="3"/>
        <v>4801156.083333334</v>
      </c>
      <c r="S23" s="72">
        <f t="shared" si="3"/>
        <v>4801156.083333334</v>
      </c>
      <c r="T23" s="72">
        <f t="shared" si="3"/>
        <v>4801156.083333334</v>
      </c>
      <c r="U23" s="72">
        <f t="shared" si="3"/>
        <v>4801156.083333334</v>
      </c>
      <c r="V23" s="72">
        <f t="shared" si="3"/>
        <v>4801156.083333334</v>
      </c>
      <c r="W23" s="72">
        <f t="shared" si="3"/>
        <v>9701157.583333334</v>
      </c>
      <c r="X23" s="72">
        <f t="shared" si="3"/>
        <v>4801156.75</v>
      </c>
      <c r="Y23" s="72">
        <f t="shared" si="3"/>
        <v>4977853.5</v>
      </c>
      <c r="Z23" s="72">
        <f t="shared" si="3"/>
        <v>4977854.333333334</v>
      </c>
      <c r="AA23" s="72">
        <f t="shared" si="3"/>
        <v>4977855.833333334</v>
      </c>
      <c r="AB23" s="311">
        <f>SUM(AB16:AD22)</f>
        <v>78424124</v>
      </c>
      <c r="AC23" s="312"/>
      <c r="AD23" s="312"/>
      <c r="AE23" s="317"/>
      <c r="AF23" s="317"/>
      <c r="AG23" s="331"/>
      <c r="AH23" s="331"/>
      <c r="AI23" s="331"/>
      <c r="AL23" s="50"/>
    </row>
    <row r="24" spans="1:39" ht="15" customHeight="1">
      <c r="A24" s="18" t="s">
        <v>607</v>
      </c>
      <c r="B24" s="332" t="s">
        <v>616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4" t="s">
        <v>193</v>
      </c>
      <c r="O24" s="334"/>
      <c r="P24" s="73">
        <v>10708259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335">
        <v>10708259</v>
      </c>
      <c r="AC24" s="335"/>
      <c r="AD24" s="335"/>
      <c r="AE24" s="325"/>
      <c r="AF24" s="325"/>
      <c r="AG24" s="320"/>
      <c r="AH24" s="320"/>
      <c r="AI24" s="320"/>
      <c r="AL24" s="50"/>
    </row>
    <row r="25" spans="1:39" ht="15" customHeight="1">
      <c r="A25" s="18" t="s">
        <v>609</v>
      </c>
      <c r="B25" s="318" t="s">
        <v>612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33" t="s">
        <v>190</v>
      </c>
      <c r="O25" s="233"/>
      <c r="P25" s="61">
        <f>AB25/12</f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300">
        <f>'Finanszírozási bevételek 4.'!AG24</f>
        <v>0</v>
      </c>
      <c r="AC25" s="300"/>
      <c r="AD25" s="300"/>
      <c r="AE25" s="325"/>
      <c r="AF25" s="325"/>
      <c r="AG25" s="325"/>
      <c r="AH25" s="325"/>
      <c r="AI25" s="325"/>
      <c r="AL25" s="50"/>
    </row>
    <row r="26" spans="1:39" ht="12.75" customHeight="1" thickBot="1">
      <c r="A26" s="18" t="s">
        <v>611</v>
      </c>
      <c r="B26" s="327" t="s">
        <v>614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 t="s">
        <v>187</v>
      </c>
      <c r="O26" s="257"/>
      <c r="P26" s="62">
        <v>10708259</v>
      </c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303">
        <v>10708259</v>
      </c>
      <c r="AC26" s="303"/>
      <c r="AD26" s="303"/>
      <c r="AE26" s="325"/>
      <c r="AF26" s="325"/>
      <c r="AG26" s="325"/>
      <c r="AH26" s="325"/>
      <c r="AI26" s="325"/>
      <c r="AL26" s="50"/>
    </row>
    <row r="27" spans="1:39" ht="15" customHeight="1" thickBot="1">
      <c r="A27" s="18" t="s">
        <v>613</v>
      </c>
      <c r="B27" s="52" t="s">
        <v>616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322" t="s">
        <v>184</v>
      </c>
      <c r="O27" s="323"/>
      <c r="P27" s="77">
        <f>SUM(P25:P26)</f>
        <v>10708259</v>
      </c>
      <c r="Q27" s="77">
        <f t="shared" ref="Q27:AA27" si="4">SUM(Q25:Q26)</f>
        <v>0</v>
      </c>
      <c r="R27" s="77">
        <f t="shared" si="4"/>
        <v>0</v>
      </c>
      <c r="S27" s="77">
        <f t="shared" si="4"/>
        <v>0</v>
      </c>
      <c r="T27" s="77">
        <f t="shared" si="4"/>
        <v>0</v>
      </c>
      <c r="U27" s="77">
        <f t="shared" si="4"/>
        <v>0</v>
      </c>
      <c r="V27" s="77">
        <f t="shared" si="4"/>
        <v>0</v>
      </c>
      <c r="W27" s="77">
        <f t="shared" si="4"/>
        <v>0</v>
      </c>
      <c r="X27" s="77">
        <f t="shared" si="4"/>
        <v>0</v>
      </c>
      <c r="Y27" s="77">
        <f t="shared" si="4"/>
        <v>0</v>
      </c>
      <c r="Z27" s="77">
        <f t="shared" si="4"/>
        <v>0</v>
      </c>
      <c r="AA27" s="78">
        <f t="shared" si="4"/>
        <v>0</v>
      </c>
      <c r="AB27" s="324">
        <f>SUM(AB25:AD26)</f>
        <v>10708259</v>
      </c>
      <c r="AC27" s="312"/>
      <c r="AD27" s="312"/>
      <c r="AE27" s="325"/>
      <c r="AF27" s="325"/>
      <c r="AG27" s="320"/>
      <c r="AH27" s="320"/>
      <c r="AI27" s="320"/>
      <c r="AL27" s="50"/>
    </row>
    <row r="28" spans="1:39" ht="13.5" customHeight="1" thickBot="1">
      <c r="A28" s="49" t="s">
        <v>615</v>
      </c>
      <c r="B28" s="286" t="s">
        <v>670</v>
      </c>
      <c r="C28" s="287"/>
      <c r="D28" s="287"/>
      <c r="E28" s="287"/>
      <c r="F28" s="287"/>
      <c r="G28" s="287"/>
      <c r="H28" s="287"/>
      <c r="I28" s="287"/>
      <c r="J28" s="287"/>
      <c r="K28" s="55"/>
      <c r="L28" s="55"/>
      <c r="M28" s="55"/>
      <c r="N28" s="288">
        <v>22</v>
      </c>
      <c r="O28" s="288"/>
      <c r="P28" s="79">
        <v>652560</v>
      </c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56">
        <f>'Finanszírozási kiadások 3.'!AG36</f>
        <v>652560</v>
      </c>
      <c r="AC28" s="84"/>
      <c r="AD28" s="94">
        <v>652560</v>
      </c>
      <c r="AE28" s="83"/>
    </row>
    <row r="29" spans="1:39" ht="13.5" customHeight="1"/>
    <row r="30" spans="1:39" ht="13.5" customHeight="1"/>
  </sheetData>
  <mergeCells count="131">
    <mergeCell ref="N27:O27"/>
    <mergeCell ref="AB27:AD27"/>
    <mergeCell ref="AE27:AF27"/>
    <mergeCell ref="AG27:AI27"/>
    <mergeCell ref="A3:AB3"/>
    <mergeCell ref="B25:M25"/>
    <mergeCell ref="N25:O25"/>
    <mergeCell ref="AB25:AD25"/>
    <mergeCell ref="AE25:AF25"/>
    <mergeCell ref="AG25:AI25"/>
    <mergeCell ref="B26:M26"/>
    <mergeCell ref="N26:O26"/>
    <mergeCell ref="AB26:AD26"/>
    <mergeCell ref="AE26:AF26"/>
    <mergeCell ref="AG26:AI26"/>
    <mergeCell ref="B23:M23"/>
    <mergeCell ref="N23:O23"/>
    <mergeCell ref="AB23:AD23"/>
    <mergeCell ref="AE23:AF23"/>
    <mergeCell ref="AG23:AI23"/>
    <mergeCell ref="B24:M24"/>
    <mergeCell ref="N24:O24"/>
    <mergeCell ref="AB24:AD24"/>
    <mergeCell ref="AE24:AF24"/>
    <mergeCell ref="AG24:AI24"/>
    <mergeCell ref="B22:M22"/>
    <mergeCell ref="N22:O22"/>
    <mergeCell ref="AB22:AD22"/>
    <mergeCell ref="AE22:AF22"/>
    <mergeCell ref="AG22:AI22"/>
    <mergeCell ref="AJ22:AK22"/>
    <mergeCell ref="B21:M21"/>
    <mergeCell ref="N21:O21"/>
    <mergeCell ref="AB21:AD21"/>
    <mergeCell ref="AE21:AF21"/>
    <mergeCell ref="AG21:AI21"/>
    <mergeCell ref="AJ21:AK21"/>
    <mergeCell ref="B20:M20"/>
    <mergeCell ref="N20:O20"/>
    <mergeCell ref="AB20:AD20"/>
    <mergeCell ref="AE20:AF20"/>
    <mergeCell ref="AG20:AI20"/>
    <mergeCell ref="AJ20:AK20"/>
    <mergeCell ref="B19:M19"/>
    <mergeCell ref="N19:O19"/>
    <mergeCell ref="AB19:AD19"/>
    <mergeCell ref="AE19:AF19"/>
    <mergeCell ref="AG19:AI19"/>
    <mergeCell ref="AJ19:AK19"/>
    <mergeCell ref="B18:M18"/>
    <mergeCell ref="N18:O18"/>
    <mergeCell ref="AB18:AD18"/>
    <mergeCell ref="AE18:AF18"/>
    <mergeCell ref="AG18:AI18"/>
    <mergeCell ref="AJ18:AK18"/>
    <mergeCell ref="AJ16:AK16"/>
    <mergeCell ref="B17:M17"/>
    <mergeCell ref="N17:O17"/>
    <mergeCell ref="AB17:AD17"/>
    <mergeCell ref="AE17:AF17"/>
    <mergeCell ref="AG17:AI17"/>
    <mergeCell ref="AJ17:AK17"/>
    <mergeCell ref="N15:O15"/>
    <mergeCell ref="AB15:AD15"/>
    <mergeCell ref="AE15:AF15"/>
    <mergeCell ref="AG15:AI15"/>
    <mergeCell ref="B16:M16"/>
    <mergeCell ref="N16:O16"/>
    <mergeCell ref="AB16:AD16"/>
    <mergeCell ref="AE16:AF16"/>
    <mergeCell ref="AG16:AI16"/>
    <mergeCell ref="AE14:AF14"/>
    <mergeCell ref="AG14:AI14"/>
    <mergeCell ref="AJ14:AK14"/>
    <mergeCell ref="B13:M13"/>
    <mergeCell ref="N13:O13"/>
    <mergeCell ref="AB13:AD13"/>
    <mergeCell ref="AE13:AF13"/>
    <mergeCell ref="AG13:AI13"/>
    <mergeCell ref="AJ13:AK13"/>
    <mergeCell ref="AE12:AF12"/>
    <mergeCell ref="AG12:AI12"/>
    <mergeCell ref="AJ12:AK12"/>
    <mergeCell ref="B11:M11"/>
    <mergeCell ref="N11:O11"/>
    <mergeCell ref="AB11:AD11"/>
    <mergeCell ref="AE11:AF11"/>
    <mergeCell ref="AG11:AI11"/>
    <mergeCell ref="AJ11:AK11"/>
    <mergeCell ref="AE10:AF10"/>
    <mergeCell ref="AG10:AI10"/>
    <mergeCell ref="AJ10:AK10"/>
    <mergeCell ref="B9:M9"/>
    <mergeCell ref="N9:O9"/>
    <mergeCell ref="AB9:AD9"/>
    <mergeCell ref="AE9:AF9"/>
    <mergeCell ref="AG9:AI9"/>
    <mergeCell ref="AJ9:AK9"/>
    <mergeCell ref="AE8:AF8"/>
    <mergeCell ref="AG8:AI8"/>
    <mergeCell ref="AJ8:AK8"/>
    <mergeCell ref="B7:M7"/>
    <mergeCell ref="N7:O7"/>
    <mergeCell ref="AB7:AD7"/>
    <mergeCell ref="AE7:AF7"/>
    <mergeCell ref="AG7:AI7"/>
    <mergeCell ref="AJ7:AK7"/>
    <mergeCell ref="B28:J28"/>
    <mergeCell ref="N28:O28"/>
    <mergeCell ref="B1:AD1"/>
    <mergeCell ref="B2:AD2"/>
    <mergeCell ref="B4:J4"/>
    <mergeCell ref="N4:O4"/>
    <mergeCell ref="A5:A6"/>
    <mergeCell ref="B5:M6"/>
    <mergeCell ref="N5:O6"/>
    <mergeCell ref="P5:AA5"/>
    <mergeCell ref="AB5:AD6"/>
    <mergeCell ref="B8:M8"/>
    <mergeCell ref="N8:O8"/>
    <mergeCell ref="AB8:AD8"/>
    <mergeCell ref="B10:M10"/>
    <mergeCell ref="N10:O10"/>
    <mergeCell ref="AB10:AD10"/>
    <mergeCell ref="B12:M12"/>
    <mergeCell ref="N12:O12"/>
    <mergeCell ref="AB12:AD12"/>
    <mergeCell ref="B14:M14"/>
    <mergeCell ref="N14:O14"/>
    <mergeCell ref="AB14:AD14"/>
    <mergeCell ref="B15:M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12</vt:i4>
      </vt:variant>
    </vt:vector>
  </HeadingPairs>
  <TitlesOfParts>
    <vt:vector size="22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'Felúj-Felhalm.kiad. 8.'!Nyomtatási_terület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  <vt:lpstr>'Létszám előirányzat 5.'!Nyomtatási_terület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2017-05-11T13:06:01Z</cp:lastPrinted>
  <dcterms:created xsi:type="dcterms:W3CDTF">1998-12-22T17:08:32Z</dcterms:created>
  <dcterms:modified xsi:type="dcterms:W3CDTF">2017-05-30T12:01:57Z</dcterms:modified>
</cp:coreProperties>
</file>