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925" firstSheet="9" activeTab="9"/>
  </bookViews>
  <sheets>
    <sheet name="1.bev. forrásonként" sheetId="1" r:id="rId1"/>
    <sheet name="2. Kiadások" sheetId="2" r:id="rId2"/>
    <sheet name="3.Mérleg" sheetId="3" r:id="rId3"/>
    <sheet name="4.felújítás" sheetId="4" r:id="rId4"/>
    <sheet name="5.Beruházások" sheetId="5" r:id="rId5"/>
    <sheet name="6.létszám" sheetId="6" r:id="rId6"/>
    <sheet name="7.közfogl." sheetId="7" r:id="rId7"/>
    <sheet name="8.EU projekt" sheetId="8" r:id="rId8"/>
    <sheet name="9. lak. szolg. tám." sheetId="9" r:id="rId9"/>
    <sheet name="10.adósság" sheetId="10" r:id="rId10"/>
    <sheet name="11.közvetett tám." sheetId="11" r:id="rId11"/>
    <sheet name="12.egyéb műk.tám." sheetId="12" r:id="rId12"/>
    <sheet name="13.pm" sheetId="13" r:id="rId13"/>
    <sheet name="14a" sheetId="14" r:id="rId14"/>
    <sheet name="14b" sheetId="15" r:id="rId15"/>
    <sheet name="15.abtöbbéves" sheetId="16" r:id="rId16"/>
    <sheet name="16.részesedés" sheetId="17" r:id="rId17"/>
  </sheets>
  <externalReferences>
    <externalReference r:id="rId20"/>
  </externalReferences>
  <definedNames>
    <definedName name="_xlnm.Print_Area" localSheetId="0">'1.bev. forrásonként'!$A$1:$H$115</definedName>
    <definedName name="_xlnm.Print_Area" localSheetId="4">'5.Beruházások'!$A$1:$H$31</definedName>
  </definedNames>
  <calcPr fullCalcOnLoad="1"/>
</workbook>
</file>

<file path=xl/sharedStrings.xml><?xml version="1.0" encoding="utf-8"?>
<sst xmlns="http://schemas.openxmlformats.org/spreadsheetml/2006/main" count="957" uniqueCount="761">
  <si>
    <t>Megnevezés</t>
  </si>
  <si>
    <t>Bevételek</t>
  </si>
  <si>
    <t>Kiadások</t>
  </si>
  <si>
    <t>Általános tartalék</t>
  </si>
  <si>
    <t>Működési célú</t>
  </si>
  <si>
    <t>Felhalmozási célú</t>
  </si>
  <si>
    <t>BEVÉTELEK MINDÖSSZESEN</t>
  </si>
  <si>
    <t>Személyi jellegű kiadások</t>
  </si>
  <si>
    <t>Beruházások</t>
  </si>
  <si>
    <t>Felújítás</t>
  </si>
  <si>
    <t>Lakástámogatás</t>
  </si>
  <si>
    <t>Lakásépítés</t>
  </si>
  <si>
    <t>BEVÉTELEK</t>
  </si>
  <si>
    <t>KIADÁSOK</t>
  </si>
  <si>
    <t>KÖLTSÉGVETÉSI KIADÁSOK</t>
  </si>
  <si>
    <t>Pénzforgalmi bevételek</t>
  </si>
  <si>
    <t>Pénzforgalmi kiadások</t>
  </si>
  <si>
    <t>Ellátottak pénzbeli juttatásai</t>
  </si>
  <si>
    <t>Felújítások</t>
  </si>
  <si>
    <t>Működési célú tartalékok</t>
  </si>
  <si>
    <t>Céltartalékok</t>
  </si>
  <si>
    <t>Felhalmozási célú tartalékok</t>
  </si>
  <si>
    <t>Fejlesztési céltartalék</t>
  </si>
  <si>
    <t>KÖLTSÉGVETÉSI HIÁNY</t>
  </si>
  <si>
    <t xml:space="preserve">Működési hiány </t>
  </si>
  <si>
    <t>Felhalmozási hiány</t>
  </si>
  <si>
    <t>FINANSZÍROZÁSI CÉLÚ KIADÁSOK</t>
  </si>
  <si>
    <t>Felhalmozási célú hiteltörlesztés</t>
  </si>
  <si>
    <t>KIADÁSOK ÖSSZESEN</t>
  </si>
  <si>
    <t xml:space="preserve">A KÖLTSÉGVETÉS ÖSSZESÍTETT HIÁNYA </t>
  </si>
  <si>
    <t>A HIÁNY FINANSZÍROZÁSÁNAK MÓDJA</t>
  </si>
  <si>
    <t>Belső forrásból</t>
  </si>
  <si>
    <t>Külső forrásból</t>
  </si>
  <si>
    <t>Felhalmozási célú hitelfelvétel</t>
  </si>
  <si>
    <t>KIADÁSOK MINDÖSSZESEN</t>
  </si>
  <si>
    <t>Működési célú bevételek összesen</t>
  </si>
  <si>
    <t>Működési célú kiadások összesen</t>
  </si>
  <si>
    <t>Felhalmozási célú bevételek összesen</t>
  </si>
  <si>
    <t xml:space="preserve"> KÖLTSÉGVETÉSI BEVÉTELEK</t>
  </si>
  <si>
    <t xml:space="preserve"> Felhalmozási célú</t>
  </si>
  <si>
    <r>
      <rPr>
        <b/>
        <sz val="14"/>
        <rFont val="Arial"/>
        <family val="2"/>
      </rPr>
      <t>BEVÉTELEK ÖSSZESEN</t>
    </r>
    <r>
      <rPr>
        <b/>
        <sz val="12"/>
        <rFont val="Arial"/>
        <family val="2"/>
      </rPr>
      <t xml:space="preserve">
</t>
    </r>
    <r>
      <rPr>
        <b/>
        <sz val="11"/>
        <rFont val="Arial"/>
        <family val="2"/>
      </rPr>
      <t>(Pénzforgalom nélküli és finanszírozási célú bevételek nélkül)</t>
    </r>
  </si>
  <si>
    <t>I. Működési célú pénzmaradvány igénybevétele</t>
  </si>
  <si>
    <t>II. Felhalmozási célú pénzmaradvány igénybevétele</t>
  </si>
  <si>
    <t>Felhalmozási célú kiadások összesen</t>
  </si>
  <si>
    <t xml:space="preserve">Összesen: </t>
  </si>
  <si>
    <t>előirányzat</t>
  </si>
  <si>
    <t xml:space="preserve">A. </t>
  </si>
  <si>
    <t xml:space="preserve">I. </t>
  </si>
  <si>
    <t>Felhalmozási bevételek</t>
  </si>
  <si>
    <t>Összesen:</t>
  </si>
  <si>
    <t>Dologi kiadások</t>
  </si>
  <si>
    <t>Tartalék</t>
  </si>
  <si>
    <t xml:space="preserve">           Szakfeladatok</t>
  </si>
  <si>
    <t>Személyi</t>
  </si>
  <si>
    <t>Munkadói</t>
  </si>
  <si>
    <t>Dologi</t>
  </si>
  <si>
    <t>Ellátott</t>
  </si>
  <si>
    <t>Átadott</t>
  </si>
  <si>
    <t>Összesen</t>
  </si>
  <si>
    <t xml:space="preserve">Kiadások mindösszesen: </t>
  </si>
  <si>
    <t xml:space="preserve">Önkormányzat </t>
  </si>
  <si>
    <t>Pénzforgalom nélküli kiadások</t>
  </si>
  <si>
    <t>A.</t>
  </si>
  <si>
    <t>B.</t>
  </si>
  <si>
    <t>A</t>
  </si>
  <si>
    <t>B</t>
  </si>
  <si>
    <t>C</t>
  </si>
  <si>
    <t>D</t>
  </si>
  <si>
    <t xml:space="preserve">C. </t>
  </si>
  <si>
    <t xml:space="preserve">D. </t>
  </si>
  <si>
    <t>Működési célú támogatásértékű bevétel</t>
  </si>
  <si>
    <t>Munkaadót terhelő járulékok és szociális hozzájárulási adó</t>
  </si>
  <si>
    <t>Egyéb működési célú kiadások</t>
  </si>
  <si>
    <t>Felhalmozási célú támogatásértékű bevételek</t>
  </si>
  <si>
    <t>Felhalmozási célú átvett pénzeszköz</t>
  </si>
  <si>
    <t>Intézményi beruházások</t>
  </si>
  <si>
    <t>Kormányzati beruházások</t>
  </si>
  <si>
    <t>Egyéb felhalmozási kiadások</t>
  </si>
  <si>
    <t xml:space="preserve">össz: </t>
  </si>
  <si>
    <t>Áltatlános tartalék</t>
  </si>
  <si>
    <t>Céltartalék</t>
  </si>
  <si>
    <t xml:space="preserve">   - működési célú</t>
  </si>
  <si>
    <t xml:space="preserve">    - felhalmozási célú</t>
  </si>
  <si>
    <t xml:space="preserve">5. Finanszírozási célú pénzügyi műveletek kiadásai: </t>
  </si>
  <si>
    <t>Beruházás</t>
  </si>
  <si>
    <t xml:space="preserve"> I. önkormányzat</t>
  </si>
  <si>
    <t>Önkormányzat költségvetési kiadásai önkormányzati szakfeladatok szerinti bontásban, kiemelt előirányzatonként</t>
  </si>
  <si>
    <t xml:space="preserve">B. </t>
  </si>
  <si>
    <t>C.</t>
  </si>
  <si>
    <t>E.</t>
  </si>
  <si>
    <t>F</t>
  </si>
  <si>
    <t>G</t>
  </si>
  <si>
    <t xml:space="preserve">E. </t>
  </si>
  <si>
    <t xml:space="preserve">F. </t>
  </si>
  <si>
    <t xml:space="preserve">G. </t>
  </si>
  <si>
    <t xml:space="preserve">H. </t>
  </si>
  <si>
    <t>F.</t>
  </si>
  <si>
    <t>kötelező</t>
  </si>
  <si>
    <t>állami</t>
  </si>
  <si>
    <t>önként</t>
  </si>
  <si>
    <t xml:space="preserve">1. Összesen: </t>
  </si>
  <si>
    <t>I.MŰKÖDÉSI KIADÁSOK- előirányzat csoport</t>
  </si>
  <si>
    <t>E</t>
  </si>
  <si>
    <t>Össz:</t>
  </si>
  <si>
    <t xml:space="preserve">            feladatok vállalása </t>
  </si>
  <si>
    <t>1. Kiemelt előirányzatok</t>
  </si>
  <si>
    <t>a) Személyi juttatások</t>
  </si>
  <si>
    <t>b) Munkaadót terhelő járulékok</t>
  </si>
  <si>
    <t>c) Dologi jellegű kiadások</t>
  </si>
  <si>
    <t>d) Ellátottak pénzbeli jutattásai</t>
  </si>
  <si>
    <t>e) Egyéb működéi célú kiadások</t>
  </si>
  <si>
    <t>II. FELHALMOZÁSI KIADÁSOK- előirányzat csoport</t>
  </si>
  <si>
    <t>a)Intézményi beruházások</t>
  </si>
  <si>
    <t>b) Felújítás</t>
  </si>
  <si>
    <t>c) Lakástámogatás</t>
  </si>
  <si>
    <t>d) Lakásépítés</t>
  </si>
  <si>
    <t>e) Egyéb felhalmozási</t>
  </si>
  <si>
    <t>III. Tartalékok</t>
  </si>
  <si>
    <t>Önkormányzat és költségvetési szervek költségvetési kiadásai, létszáma</t>
  </si>
  <si>
    <t>Működési támogatás</t>
  </si>
  <si>
    <t xml:space="preserve">Az önkormányzat  költségvetési mérlege </t>
  </si>
  <si>
    <t>Lakosságnak juttatott támogatások , szociális ellátások</t>
  </si>
  <si>
    <t>A:</t>
  </si>
  <si>
    <t xml:space="preserve">B: </t>
  </si>
  <si>
    <t xml:space="preserve">C: </t>
  </si>
  <si>
    <t xml:space="preserve">D: </t>
  </si>
  <si>
    <t xml:space="preserve">E: </t>
  </si>
  <si>
    <t xml:space="preserve"> Sor-
szám</t>
  </si>
  <si>
    <t>alszám</t>
  </si>
  <si>
    <t>Bevételi jogcímek</t>
  </si>
  <si>
    <t>Rovat
száma</t>
  </si>
  <si>
    <t>Kötelező</t>
  </si>
  <si>
    <t>Önként</t>
  </si>
  <si>
    <t>Államigazgatási</t>
  </si>
  <si>
    <t>Összes
előirányzat</t>
  </si>
  <si>
    <t>Helyi önkormányzatok működésének általános támogatása</t>
  </si>
  <si>
    <t>B111</t>
  </si>
  <si>
    <t>a</t>
  </si>
  <si>
    <t>1. ből: Zöldteürlet gazdálkodás</t>
  </si>
  <si>
    <t>b</t>
  </si>
  <si>
    <t>1- ből: közvilágításra</t>
  </si>
  <si>
    <t>c</t>
  </si>
  <si>
    <t>1- ből köztemetőre</t>
  </si>
  <si>
    <t>d</t>
  </si>
  <si>
    <t>1. ből: Közutakra</t>
  </si>
  <si>
    <t>e</t>
  </si>
  <si>
    <t>1- ből Egyéb kötelező feladatokra</t>
  </si>
  <si>
    <t>Települési önkormányzatok egyes köznevelési feladatainak támogatása</t>
  </si>
  <si>
    <t>B112</t>
  </si>
  <si>
    <t>B113</t>
  </si>
  <si>
    <t>Települési önkormányzatok kulturális feladatainak támogatása</t>
  </si>
  <si>
    <t>B114</t>
  </si>
  <si>
    <t>B115</t>
  </si>
  <si>
    <t>B116</t>
  </si>
  <si>
    <t>Önkormányzatok működési támogatásai (=01+…+06)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</si>
  <si>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</si>
  <si>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</si>
  <si>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</si>
  <si>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</si>
  <si>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</si>
  <si>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</si>
  <si>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</si>
  <si>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</si>
  <si>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</si>
  <si>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</si>
  <si>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</si>
  <si>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II.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</si>
  <si>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</si>
  <si>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</si>
  <si>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</si>
  <si>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</si>
  <si>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</si>
  <si>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</si>
  <si>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</si>
  <si>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</si>
  <si>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</si>
  <si>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</si>
  <si>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</si>
  <si>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>Felhalmozási célú támogatások államháztartáson belülről (1+…+5)</t>
  </si>
  <si>
    <t>B2</t>
  </si>
  <si>
    <t>Magánszemélyek jövedelemadói</t>
  </si>
  <si>
    <t>B311</t>
  </si>
  <si>
    <t xml:space="preserve">Társaságok jövedelemadói </t>
  </si>
  <si>
    <t>B312</t>
  </si>
  <si>
    <t>IV.</t>
  </si>
  <si>
    <t>B31</t>
  </si>
  <si>
    <t>Szociális hozzájárulási adó és járulékok</t>
  </si>
  <si>
    <t>B32</t>
  </si>
  <si>
    <t>Bérhez és foglalkoztatáshoz kapcsolódó adók</t>
  </si>
  <si>
    <t>B33</t>
  </si>
  <si>
    <t>Vagyoni tipusú adók  - kommunális adó</t>
  </si>
  <si>
    <t>B34</t>
  </si>
  <si>
    <t>Értékesítési és forgalmi adók- iparűzési adó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</si>
  <si>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</si>
  <si>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</si>
  <si>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</si>
  <si>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</si>
  <si>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</si>
  <si>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</si>
  <si>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</si>
  <si>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</si>
  <si>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</si>
  <si>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>B35</t>
  </si>
  <si>
    <t>B36</t>
  </si>
  <si>
    <t>VI.</t>
  </si>
  <si>
    <t>Közhatalmi bevételek összesen:</t>
  </si>
  <si>
    <t>B3</t>
  </si>
  <si>
    <t>Készletértékesítés ellenértéke</t>
  </si>
  <si>
    <t>B401</t>
  </si>
  <si>
    <t>Szolgáltatások ellenértéke</t>
  </si>
  <si>
    <t>B402</t>
  </si>
  <si>
    <t>Közvetített szolgáltatások ellenértéke</t>
  </si>
  <si>
    <t>B403</t>
  </si>
  <si>
    <t>Tulajdonosi bevételek: kocessziós díj, osztalék, vagyonbérbeadás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</si>
  <si>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</si>
  <si>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</si>
  <si>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</si>
  <si>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</si>
  <si>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</si>
  <si>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</si>
  <si>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</si>
  <si>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</si>
  <si>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Egyéb pénzügyi műveletek bevételei</t>
  </si>
  <si>
    <t>B409</t>
  </si>
  <si>
    <t>Egyéb működési bevételek: közterület haszonbérlet,teleház bevételei, sírhelymegváltás</t>
  </si>
  <si>
    <t>B410</t>
  </si>
  <si>
    <t>B4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</si>
  <si>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</si>
  <si>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</si>
  <si>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</si>
  <si>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</si>
  <si>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</si>
  <si>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</si>
  <si>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</si>
  <si>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</si>
  <si>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</si>
  <si>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</si>
  <si>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>VIII.</t>
  </si>
  <si>
    <t>B5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</si>
  <si>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</si>
  <si>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</si>
  <si>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</si>
  <si>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</si>
  <si>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B63</t>
  </si>
  <si>
    <t>IX.</t>
  </si>
  <si>
    <t>B6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</si>
  <si>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</si>
  <si>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</si>
  <si>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</si>
  <si>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</si>
  <si>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</si>
  <si>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</si>
  <si>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>X.</t>
  </si>
  <si>
    <t>B7</t>
  </si>
  <si>
    <t>XI.</t>
  </si>
  <si>
    <t xml:space="preserve">Költségvetési bevételek összesen: 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</si>
  <si>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</si>
  <si>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</si>
  <si>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</si>
  <si>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</si>
  <si>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</si>
  <si>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</si>
  <si>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Forgatási célú belföldi értékpapírok beváltása, értékesítése</t>
  </si>
  <si>
    <t>B8121</t>
  </si>
  <si>
    <t>B8122</t>
  </si>
  <si>
    <t>B8123</t>
  </si>
  <si>
    <t>B8124</t>
  </si>
  <si>
    <t>B812</t>
  </si>
  <si>
    <t>Előző év költségvetési maradványának igénybevétele</t>
  </si>
  <si>
    <t>B8131</t>
  </si>
  <si>
    <t>Előző év vállalkozási maradványának igénybevétele</t>
  </si>
  <si>
    <t>B8132</t>
  </si>
  <si>
    <t>XIV.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</si>
  <si>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</si>
  <si>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</si>
  <si>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</si>
  <si>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</si>
  <si>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</si>
  <si>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</si>
  <si>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</si>
  <si>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B817</t>
  </si>
  <si>
    <t>Központi költségvetés sajátos finanszírozási bevételei</t>
  </si>
  <si>
    <t>B818</t>
  </si>
  <si>
    <t>B81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</si>
  <si>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</si>
  <si>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</si>
  <si>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</si>
  <si>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</si>
  <si>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</si>
  <si>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</si>
  <si>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</si>
  <si>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</si>
  <si>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</si>
  <si>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Finanszírozási bevételek összesen:</t>
  </si>
  <si>
    <t>B8</t>
  </si>
  <si>
    <t>XVIII</t>
  </si>
  <si>
    <t xml:space="preserve">Költségvetési bevételelek mindösszesen: </t>
  </si>
  <si>
    <t>1 ből - bírságok, pótlékok</t>
  </si>
  <si>
    <t>1-ből: - igazgatási szolgáltati díjak</t>
  </si>
  <si>
    <t xml:space="preserve"> - 1- ből önormányzat működési célú pénzmaradványa</t>
  </si>
  <si>
    <t xml:space="preserve">Összesen: működési kiadások: </t>
  </si>
  <si>
    <t>Sorszám</t>
  </si>
  <si>
    <t>Kaposhomok</t>
  </si>
  <si>
    <t>Közhatalmi bevétel</t>
  </si>
  <si>
    <t>1- ből Kiegészítés</t>
  </si>
  <si>
    <t>Egyéb működési célú átvett pénzeszközök (Egyesület)</t>
  </si>
  <si>
    <t>Vagyoni tipusú adók  - telek adó</t>
  </si>
  <si>
    <t xml:space="preserve"> - 1 ből Önkormányzat felhatalmozási célú pénzmaradványa </t>
  </si>
  <si>
    <t>3-ból települési önk.szoc.feladatai</t>
  </si>
  <si>
    <t>3-ból falugondnoki szolgálatra</t>
  </si>
  <si>
    <t>5 - ből Munkaügyi Központtól közfoglalkoztatásra</t>
  </si>
  <si>
    <t>5 - ből egyes jövedelempótló támogatások</t>
  </si>
  <si>
    <t>XV.</t>
  </si>
  <si>
    <t>Ft-ban</t>
  </si>
  <si>
    <t>Bevételek kötelező, önként vállalt és államigazgatási feladatok megosztásában forintban</t>
  </si>
  <si>
    <t>1- ből Lakott külterülettel kapcsolatos feladatok</t>
  </si>
  <si>
    <t xml:space="preserve">Összeg </t>
  </si>
  <si>
    <t>107055 - 889928 Falugondnoki szolgáltatás</t>
  </si>
  <si>
    <t>063020 - 336000 Vízműkezelés</t>
  </si>
  <si>
    <t>082044 - 910123 Könyvtári szolgáltatás</t>
  </si>
  <si>
    <t>082092 - 910502 Közművelődés</t>
  </si>
  <si>
    <t>013320 - 960302 Köztemető fenntartás</t>
  </si>
  <si>
    <t>D.</t>
  </si>
  <si>
    <t>Megelőlegezések visszafizetése</t>
  </si>
  <si>
    <t>I.</t>
  </si>
  <si>
    <t>104037              Intézményen kívüli gyerekétk.</t>
  </si>
  <si>
    <t xml:space="preserve"> Ft-ban</t>
  </si>
  <si>
    <r>
      <t>Az önkormányzat  felújítási előirányzatai célonként</t>
    </r>
    <r>
      <rPr>
        <sz val="10"/>
        <rFont val="Arial"/>
        <family val="0"/>
      </rPr>
      <t xml:space="preserve"> </t>
    </r>
  </si>
  <si>
    <t>Ssz.</t>
  </si>
  <si>
    <t>Felújítási cél megnevezése</t>
  </si>
  <si>
    <t>Önként vállalt</t>
  </si>
  <si>
    <t>Állami</t>
  </si>
  <si>
    <t>áfa</t>
  </si>
  <si>
    <t>ÖSSZESEN</t>
  </si>
  <si>
    <r>
      <t>Az önkormányzat és költségvetési szervei beruházásai</t>
    </r>
    <r>
      <rPr>
        <i/>
        <sz val="10"/>
        <rFont val="Arial"/>
        <family val="2"/>
      </rPr>
      <t xml:space="preserve"> </t>
    </r>
  </si>
  <si>
    <t xml:space="preserve">s.sz. </t>
  </si>
  <si>
    <t>Kötelező feladat</t>
  </si>
  <si>
    <t>Kamerarendszer bővítése</t>
  </si>
  <si>
    <t xml:space="preserve">Beruházások összesen: </t>
  </si>
  <si>
    <t>Egyéb működési kiadások megoszlása</t>
  </si>
  <si>
    <t xml:space="preserve">Ssz. </t>
  </si>
  <si>
    <t>Ft -ban</t>
  </si>
  <si>
    <t xml:space="preserve">ei. </t>
  </si>
  <si>
    <t>ÁH-n belüli pénzeszközátadások</t>
  </si>
  <si>
    <t xml:space="preserve"> - Igal és Környéke Alapszolgáltatási Központ</t>
  </si>
  <si>
    <t xml:space="preserve"> - Taszár Esély Alapszolg.</t>
  </si>
  <si>
    <t xml:space="preserve"> - Működési pénzeszköz átadás (belső ellenőrzésre) </t>
  </si>
  <si>
    <t xml:space="preserve"> - Hulladékgazdálkodási társulásnak</t>
  </si>
  <si>
    <t xml:space="preserve"> - Szociális társulás</t>
  </si>
  <si>
    <t xml:space="preserve">II. Egyéb működési kiadásokon belül Áh.-n kívülre átadott támogatások:   </t>
  </si>
  <si>
    <t xml:space="preserve"> - Zselici Lámpások</t>
  </si>
  <si>
    <t xml:space="preserve"> - Ködből Palotát Egyesület</t>
  </si>
  <si>
    <t xml:space="preserve"> - Kaposhomoki Szabadidő és Sport Egyesület</t>
  </si>
  <si>
    <t xml:space="preserve"> - Nonprofit Kft.</t>
  </si>
  <si>
    <t xml:space="preserve"> - Sport tehetség ösztöndíj</t>
  </si>
  <si>
    <t xml:space="preserve"> - Nonprofit Kft törzstőke emelés</t>
  </si>
  <si>
    <t xml:space="preserve"> - Nefela jégesőelhárítás</t>
  </si>
  <si>
    <t xml:space="preserve">Mindösszesen: </t>
  </si>
  <si>
    <t xml:space="preserve"> - Rákóczi Szövetség</t>
  </si>
  <si>
    <t>Közfoglalkoztatottak éves létszám-előirányzata</t>
  </si>
  <si>
    <t xml:space="preserve">Sz. </t>
  </si>
  <si>
    <t>Foglalkoztatás módja- programonként</t>
  </si>
  <si>
    <t>fő</t>
  </si>
  <si>
    <t>hónap</t>
  </si>
  <si>
    <t>átlag fő/év</t>
  </si>
  <si>
    <t>Önkormányzatnál</t>
  </si>
  <si>
    <t>BxC/12</t>
  </si>
  <si>
    <t>Hosszabb időtartamú</t>
  </si>
  <si>
    <t>START - Belvíz 2016</t>
  </si>
  <si>
    <t xml:space="preserve">START - Mezőgazdaság </t>
  </si>
  <si>
    <t>Helyi sajátosság</t>
  </si>
  <si>
    <t>J.</t>
  </si>
  <si>
    <t>G.</t>
  </si>
  <si>
    <t>H.</t>
  </si>
  <si>
    <t>Teljesítés</t>
  </si>
  <si>
    <t>Létszám-előirányzat</t>
  </si>
  <si>
    <t>Igazgatási tevékenység</t>
  </si>
  <si>
    <t>Könyvtár</t>
  </si>
  <si>
    <t>Falugondnoki szolgálat</t>
  </si>
  <si>
    <t>Város-, és községgazdálkodási sz.</t>
  </si>
  <si>
    <t>Mindösszesen:</t>
  </si>
  <si>
    <t>Közvetett és közvetlen támogatások Ft-ban</t>
  </si>
  <si>
    <t>Ssz:</t>
  </si>
  <si>
    <t>Ft/fő</t>
  </si>
  <si>
    <t>ellátottak térítési díjának, illetve kártérítésének méltányossági alapon történő elengedésének összege</t>
  </si>
  <si>
    <t>lakosság részére lakásépítéshez, lakásfelújításhoz nyújtott kölcsönök elengedésének összege</t>
  </si>
  <si>
    <t>helyi adónál, gépjárműadónál biztosított kedvezmény, mentesség összege adónemenként</t>
  </si>
  <si>
    <t xml:space="preserve"> - kommunális adóból: bejelentett lakcímmel rendelkező magánszemély </t>
  </si>
  <si>
    <t>helyiségek, eszközök hasznosításából származó bevételből nyújtott kedvezmény, mentesség összege</t>
  </si>
  <si>
    <t>egyéb nyújtott kedvezmény vagy kölcsön elengedésének összege- hulladékszállítás átvállalása</t>
  </si>
  <si>
    <t xml:space="preserve">   </t>
  </si>
  <si>
    <t xml:space="preserve">A többéves kihatással járó feladatok előirányzatai </t>
  </si>
  <si>
    <t xml:space="preserve">E </t>
  </si>
  <si>
    <t>Feladatok</t>
  </si>
  <si>
    <t>Évek</t>
  </si>
  <si>
    <t>hosszú lejáratra kapott kölcsönök</t>
  </si>
  <si>
    <t>tartozások fejlesztési célú 
kötvénykibocsátásból</t>
  </si>
  <si>
    <t>tartozások működési célú 
kötvénykibocsátásból</t>
  </si>
  <si>
    <t>beruházási és fejlesztési hitelek</t>
  </si>
  <si>
    <t>működési célú hosszú lejáratú hitelek</t>
  </si>
  <si>
    <t>egyéb hosszú lejáratú kötelezettségek</t>
  </si>
  <si>
    <t>I. A saját bevételek és az adósságot keletkeztető ügyletekből és kezességvállalásokból fennálló kötelezettségek aránya</t>
  </si>
  <si>
    <t xml:space="preserve"> I. Saját bevételek</t>
  </si>
  <si>
    <t>Helyi adók</t>
  </si>
  <si>
    <t>Osztalék, koncsessziós díjak</t>
  </si>
  <si>
    <t>Díjak, pótloékok, bírságok</t>
  </si>
  <si>
    <t>Tárgyi eszközök, immateriális javask, vagyoni értékű jog értékestése és hasznosítása, vagyonhasznosításból származó bevétel</t>
  </si>
  <si>
    <t>Részvények, részesedeések értékesítés</t>
  </si>
  <si>
    <t>Vállalat értékesítéséből, privazitációból származó bev.</t>
  </si>
  <si>
    <t>Kezességvállalással kapcsolatos megtérülés</t>
  </si>
  <si>
    <t>Saját bevételek összesen:</t>
  </si>
  <si>
    <t>Saját bevételek 50%-a</t>
  </si>
  <si>
    <t>II. Adósságot keletkeztető ügyletek</t>
  </si>
  <si>
    <t>hitel előző években felvett</t>
  </si>
  <si>
    <t xml:space="preserve">értékpapír </t>
  </si>
  <si>
    <t xml:space="preserve">váltó </t>
  </si>
  <si>
    <t xml:space="preserve">pénzügyi lízing </t>
  </si>
  <si>
    <t xml:space="preserve">adásvételi szerződés  megkötése a visszavásárlási kötelezettség kikötésével </t>
  </si>
  <si>
    <t>legalább háromszázhatvanöt nap időtartamú halasztott fizetés, részletfizetés, és a még ki nem fizetett ellenérték,</t>
  </si>
  <si>
    <t>külföldi hitelintézetek által, származékos műveletek különbözeteként az Államadósság Kezelő Központ Zrt.-nél elhelyezett fedezeti betétek, és azok összege.</t>
  </si>
  <si>
    <t xml:space="preserve">Fizetési kötelezettség összesen: </t>
  </si>
  <si>
    <t>Fizetési kötelezettséggel csökkentett saját bevétel</t>
  </si>
  <si>
    <t xml:space="preserve">III. Az adósságot keletk. ügylet megkötését igénylő fejlesztési célok, valamint az adósságot keletk. ügyletek várható eü. összege </t>
  </si>
  <si>
    <t>Fejlesztési célok megnevezése</t>
  </si>
  <si>
    <t>Adósságot keletkeztető ügylet összege</t>
  </si>
  <si>
    <t>Nincs tervezve fejlesztési hitel felvétele, csak tám.megel</t>
  </si>
  <si>
    <t>Működési hitel felvétele, csak likvid hitel  van tervezte</t>
  </si>
  <si>
    <t>EU támogatással megvalósuló programok, projektek, bevételei, kiadásai</t>
  </si>
  <si>
    <t>Megállapított támogatás</t>
  </si>
  <si>
    <t>Tervezett</t>
  </si>
  <si>
    <t>Kifizetés várható ez évben</t>
  </si>
  <si>
    <t>Hozzájárulás önkormányzaton kívüli projekthez</t>
  </si>
  <si>
    <t>működésre</t>
  </si>
  <si>
    <t>felújításra</t>
  </si>
  <si>
    <t>beruházásra</t>
  </si>
  <si>
    <t>13.</t>
  </si>
  <si>
    <t>Kaposhomok Község Önkormányzat maradványkimutatása</t>
  </si>
  <si>
    <t>Önkormányzat</t>
  </si>
  <si>
    <t>Alaptevékenység költségvetési bevételei</t>
  </si>
  <si>
    <t>Alaptevékenység költségvetési kiadásai</t>
  </si>
  <si>
    <t>Alaptevékenység költségvetési egyenlege (1-2)</t>
  </si>
  <si>
    <t>Alaptevékenység finanszírozási bevételei</t>
  </si>
  <si>
    <t>Alaptevékenység finanszírozási kiadásai</t>
  </si>
  <si>
    <t>Alaptevékenység finanszírozási egyenlege (4-5)</t>
  </si>
  <si>
    <t>A) Alaptevékenység maradványa (3+6)</t>
  </si>
  <si>
    <t>Vállalkozási tevékenység költségvetési bevételei</t>
  </si>
  <si>
    <t>Vállalkozási tevékenység költségvetési kiadásai</t>
  </si>
  <si>
    <t>Vállalkozási tevékenység költségvetési egyenlege (8-9)</t>
  </si>
  <si>
    <t>Vállalkozási tevékenység finanszírozási bevételei</t>
  </si>
  <si>
    <t>Vállalkozási tevékenység finanszírozási kiadásai</t>
  </si>
  <si>
    <t>Vállalkozási tevékenység finanszírozási egyenlege (11-12)</t>
  </si>
  <si>
    <t>B) Vállalkozási tevékenység maradványa (10+13)</t>
  </si>
  <si>
    <t>C) Összes maradvány (=A+B)</t>
  </si>
  <si>
    <t>D) Alaptevékenység kötelezettségvállalással terhelt maradványa</t>
  </si>
  <si>
    <t>E) Alaptevékenység szabad maradványa (=A-D)</t>
  </si>
  <si>
    <t>F) Vállalkozási tevékenységet terhelő befizetési kötelezettség (=B*0,1)</t>
  </si>
  <si>
    <t>G) Vállalkozási tevékenység felhasználható maradványa (=B-F)</t>
  </si>
  <si>
    <t>14/A.</t>
  </si>
  <si>
    <t>Kaposhomok Községi Önkormányzat vagyonmérlege</t>
  </si>
  <si>
    <t>Mérleg
sor</t>
  </si>
  <si>
    <t>A/I/1</t>
  </si>
  <si>
    <t xml:space="preserve">Vagyoni értékű jogok </t>
  </si>
  <si>
    <t>A/I/2</t>
  </si>
  <si>
    <t>Szellemi termékek</t>
  </si>
  <si>
    <t>A/I/3</t>
  </si>
  <si>
    <t xml:space="preserve">Immateriális javak értékhelyesbítése </t>
  </si>
  <si>
    <t>A/I</t>
  </si>
  <si>
    <t>Immateriális javak  (=A/I/1+A/I/2+A/I/3)</t>
  </si>
  <si>
    <t>A/II/1.1</t>
  </si>
  <si>
    <r>
      <t xml:space="preserve">Ingatlanok és a kapcsolódó vagyoni értékű jogok </t>
    </r>
    <r>
      <rPr>
        <b/>
        <sz val="10"/>
        <rFont val="Arial"/>
        <family val="2"/>
      </rPr>
      <t>forgalomképtelen</t>
    </r>
  </si>
  <si>
    <t>A/II/1.2</t>
  </si>
  <si>
    <r>
      <t xml:space="preserve">Ingatlanok és a kapcsolódó vagyoni értékű jogok </t>
    </r>
    <r>
      <rPr>
        <b/>
        <sz val="10"/>
        <rFont val="Arial"/>
        <family val="2"/>
      </rPr>
      <t>korlátozottan forgalomképes</t>
    </r>
  </si>
  <si>
    <t>A/II/1.3</t>
  </si>
  <si>
    <r>
      <t xml:space="preserve">Ingatlanok és a kapcsolódó vagyoni értékű jogok </t>
    </r>
    <r>
      <rPr>
        <b/>
        <sz val="10"/>
        <rFont val="Arial"/>
        <family val="2"/>
      </rPr>
      <t>egyéb (üzleti)</t>
    </r>
  </si>
  <si>
    <t>A/II/1</t>
  </si>
  <si>
    <t xml:space="preserve">Ingatlanok és a kapcsolódó vagyoni értékű jogok (A/II/1.1 +A/II/1.2 +A/II/1.3) </t>
  </si>
  <si>
    <t>A/II/2.1</t>
  </si>
  <si>
    <r>
      <t xml:space="preserve">Gépek, berendezések, felszerelések, járművek </t>
    </r>
    <r>
      <rPr>
        <b/>
        <sz val="10"/>
        <rFont val="Arial"/>
        <family val="2"/>
      </rPr>
      <t>forgalomképtelen</t>
    </r>
  </si>
  <si>
    <t>A/II.2.2</t>
  </si>
  <si>
    <r>
      <t xml:space="preserve">Gépek, berendezések, felszerelések, járművek </t>
    </r>
    <r>
      <rPr>
        <b/>
        <sz val="10"/>
        <rFont val="Arial"/>
        <family val="2"/>
      </rPr>
      <t>korlátozottan forgalomképes</t>
    </r>
  </si>
  <si>
    <t>A/II.2.3</t>
  </si>
  <si>
    <r>
      <t xml:space="preserve">Gépek, berendezések, felszerelések, járművek </t>
    </r>
    <r>
      <rPr>
        <b/>
        <sz val="10"/>
        <rFont val="Arial"/>
        <family val="2"/>
      </rPr>
      <t>egyéb (üzleti)</t>
    </r>
  </si>
  <si>
    <t>A/II/2</t>
  </si>
  <si>
    <t xml:space="preserve">Gépek, berendezések, felszerelések, járművek (A/II/2.1 +A/II/2.2 +A/II/2.3) </t>
  </si>
  <si>
    <t>A/II/3</t>
  </si>
  <si>
    <t xml:space="preserve">Tenyészállatok </t>
  </si>
  <si>
    <t>A/II/4</t>
  </si>
  <si>
    <t xml:space="preserve">Beruházások, felújítások </t>
  </si>
  <si>
    <t>A/II/5</t>
  </si>
  <si>
    <t>Tárgyi eszközök értékhelyesbítése</t>
  </si>
  <si>
    <t>A/II</t>
  </si>
  <si>
    <t>Tárgyi eszközök  (=A/II/1+...+A/II/5)</t>
  </si>
  <si>
    <t>A/III/1</t>
  </si>
  <si>
    <t xml:space="preserve">Tartós részesedések </t>
  </si>
  <si>
    <t>A/III/2</t>
  </si>
  <si>
    <t>Tartós hitelviszonyt megtestesítő értékpapírok</t>
  </si>
  <si>
    <t>A/III/3</t>
  </si>
  <si>
    <t xml:space="preserve">Befektetett pénzügyi eszközök értékhelyesbítése </t>
  </si>
  <si>
    <t>A/III</t>
  </si>
  <si>
    <t>Befektetett pénzügyi eszközök (=A/III/1+A/III/2+A/III/3)</t>
  </si>
  <si>
    <t>A/IV/1</t>
  </si>
  <si>
    <t xml:space="preserve">Koncesszióba, vagyonkezelésbe adott eszközök </t>
  </si>
  <si>
    <t>A/IV/2</t>
  </si>
  <si>
    <t xml:space="preserve">Koncesszióba, vagyonkezelésbe adott eszközök értékhelyesbítése </t>
  </si>
  <si>
    <t>A/IV</t>
  </si>
  <si>
    <t>Koncesszióba, vagyonkezelésbe adott eszközök  (=A/IV/1+A/IV/2)</t>
  </si>
  <si>
    <t>A)</t>
  </si>
  <si>
    <t>NEMZETI VAGYONBA TARTOZÓ BEFEKTETETT ESZKÖZÖK (=A/I+A/II+A/III+A/IV)</t>
  </si>
  <si>
    <t>B/I/1</t>
  </si>
  <si>
    <t>Vásárolt készletek</t>
  </si>
  <si>
    <t>B/I/2</t>
  </si>
  <si>
    <t>Átsorolt, követelés fejében átvett készletek</t>
  </si>
  <si>
    <t>B/I/3</t>
  </si>
  <si>
    <t>Egyéb készletek</t>
  </si>
  <si>
    <t>B/I/4</t>
  </si>
  <si>
    <t xml:space="preserve">Befejezetlen termelés, félkész termékek, késztermékek </t>
  </si>
  <si>
    <t>B/I/5</t>
  </si>
  <si>
    <t xml:space="preserve">Növendék-, hízó és egyéb állatok </t>
  </si>
  <si>
    <t>B/I</t>
  </si>
  <si>
    <t>Készletek (=B/I/1+…+B/I/5)</t>
  </si>
  <si>
    <t>B/II/1</t>
  </si>
  <si>
    <t>Nem tartós részesedések</t>
  </si>
  <si>
    <t>B/II/2</t>
  </si>
  <si>
    <t>Forgatási célú hitelviszonyt megtestesítő értékpapírok</t>
  </si>
  <si>
    <t>B/II</t>
  </si>
  <si>
    <t>Értékpapírok (=B/II/1+B/II/2)</t>
  </si>
  <si>
    <t>B)</t>
  </si>
  <si>
    <t>NEMZETI VAGYONBA TARTOZÓ FORGÓESZKÖZÖK (= B/I+B/II)</t>
  </si>
  <si>
    <t>C/I</t>
  </si>
  <si>
    <t>Hosszú lejáratú betétek</t>
  </si>
  <si>
    <t>C/II</t>
  </si>
  <si>
    <t>Pénztárak, csekkek, betétkönyvek</t>
  </si>
  <si>
    <t>C/III</t>
  </si>
  <si>
    <t xml:space="preserve">Forintszámlák </t>
  </si>
  <si>
    <t>C/IV</t>
  </si>
  <si>
    <t>Devizaszámlák</t>
  </si>
  <si>
    <t>C/V</t>
  </si>
  <si>
    <t>Idegen pénzeszközök</t>
  </si>
  <si>
    <t>C)</t>
  </si>
  <si>
    <t>PÉNZESZKÖZÖK (=C/I+…+C/V)</t>
  </si>
  <si>
    <t>D/I</t>
  </si>
  <si>
    <t xml:space="preserve">Költségvetési évben esedékes követelések </t>
  </si>
  <si>
    <t>D/II</t>
  </si>
  <si>
    <t xml:space="preserve">Költségvetési évet követően esedékes követelések </t>
  </si>
  <si>
    <t>D/III</t>
  </si>
  <si>
    <t xml:space="preserve">Követelés jellegű sajátos elszámolások </t>
  </si>
  <si>
    <t>D)</t>
  </si>
  <si>
    <t>KÖVETELÉSEK  (=D/I+D/II+D/III)</t>
  </si>
  <si>
    <t>E)</t>
  </si>
  <si>
    <t>EGYÉB SAJÁTOS ESZKÖZOLDALI  ELSZÁMOLÁSOK</t>
  </si>
  <si>
    <t>F/1</t>
  </si>
  <si>
    <t>Eredményszemléletű bevételek aktív időbeli elhatárolása</t>
  </si>
  <si>
    <t>F/2</t>
  </si>
  <si>
    <t>Költségek, ráfordítások aktív időbeli elhatárolása</t>
  </si>
  <si>
    <t>F/3</t>
  </si>
  <si>
    <t>Halasztott ráfordítások</t>
  </si>
  <si>
    <t>F)</t>
  </si>
  <si>
    <t>AKTÍV IDŐBELI  ELHATÁROLÁSOK  (=F/1+F/2+F/3)</t>
  </si>
  <si>
    <t>ESZKÖZÖK ÖSSZESEN (=A+B+C+D+E+F)</t>
  </si>
  <si>
    <t>G/I</t>
  </si>
  <si>
    <t>Nemzeti vagyon induláskori értéke</t>
  </si>
  <si>
    <t>G/II</t>
  </si>
  <si>
    <t>Nemzeti vagyon változásai</t>
  </si>
  <si>
    <t>G/III</t>
  </si>
  <si>
    <t>Egyéb eszközök induláskori értéke és változásai</t>
  </si>
  <si>
    <t>G/IV</t>
  </si>
  <si>
    <t>Felhalmozott eredmény</t>
  </si>
  <si>
    <t>G/V</t>
  </si>
  <si>
    <t>Eszközök értékhelyesbítésének forrása</t>
  </si>
  <si>
    <t>G/VI</t>
  </si>
  <si>
    <t>Mérleg szerinti eredmény</t>
  </si>
  <si>
    <t>G)</t>
  </si>
  <si>
    <t>SAJÁT TŐKE (=G/I+…+G/VI)</t>
  </si>
  <si>
    <t>H/I</t>
  </si>
  <si>
    <t>Költségvetési évben esedékes kötelezettségek</t>
  </si>
  <si>
    <t>H/II</t>
  </si>
  <si>
    <t>Költségvetési évet követően esedékes kötelezettségek</t>
  </si>
  <si>
    <t>H/III</t>
  </si>
  <si>
    <t xml:space="preserve">Kötelezettség jellegű sajátos elszámolások </t>
  </si>
  <si>
    <t>H)</t>
  </si>
  <si>
    <t>KÖTELEZETTSÉGEK (=H/I+H/II+H/III)</t>
  </si>
  <si>
    <t>I)</t>
  </si>
  <si>
    <t xml:space="preserve">EGYÉB SAJÁTOS FORRÁSOLDALI ELSZÁMOLÁSOK </t>
  </si>
  <si>
    <t>J)</t>
  </si>
  <si>
    <t xml:space="preserve">KINCSTÁRI SZÁMLAVEZETÉSSEL KAPCSOLATOS ELSZÁMOLÁSOK </t>
  </si>
  <si>
    <t>K/1</t>
  </si>
  <si>
    <t>Eredményszemléletű bevételek passzív időbeli elhatárolása</t>
  </si>
  <si>
    <t>K/2</t>
  </si>
  <si>
    <t>Költségek, ráfordítások passzív időbeli elhatárolása</t>
  </si>
  <si>
    <t>K/3</t>
  </si>
  <si>
    <t>Halasztott eredményszemléletű bevételek</t>
  </si>
  <si>
    <t>K)</t>
  </si>
  <si>
    <t>PASSZÍV IDŐBELI ELHATÁROLÁSOK (=K/1+K/2+K/3)</t>
  </si>
  <si>
    <t>FORRÁSOK ÖSSZESEN (=G+H+I+J+K)</t>
  </si>
  <si>
    <t>14/B.</t>
  </si>
  <si>
    <t>Kaposhomok Község Önkormányzatának nullára leírt eszközeinek bemutatása</t>
  </si>
  <si>
    <t>Hansználatban lévő 
nullára írt eszközök 
bruttó értéke</t>
  </si>
  <si>
    <t>Hansználaton kívüli 
nullára írt eszközök 
bruttó értéke</t>
  </si>
  <si>
    <t>A. Önkormányzat</t>
  </si>
  <si>
    <t>I. Immateriális javak</t>
  </si>
  <si>
    <t>II: Ingatlanok</t>
  </si>
  <si>
    <t xml:space="preserve">III. Gépek, berendezések, felszerelések, járművek </t>
  </si>
  <si>
    <t>15/B. mellléklet</t>
  </si>
  <si>
    <t>Mérlegben értékkel nem szereplő kötelezettségek</t>
  </si>
  <si>
    <t>1.</t>
  </si>
  <si>
    <t>Vállalt kötelezettség, készfizető kezesség</t>
  </si>
  <si>
    <t>Székhely</t>
  </si>
  <si>
    <t>Ber. Kezdete</t>
  </si>
  <si>
    <t>Befejezés</t>
  </si>
  <si>
    <t>Kezességvállalás Ft</t>
  </si>
  <si>
    <t>Döntés száma</t>
  </si>
  <si>
    <t>Kezességváll. meg, száma</t>
  </si>
  <si>
    <t xml:space="preserve">                   16.</t>
  </si>
  <si>
    <t>Kaposhomok Község Önkormányzat tulajdonában álló gazdálkodó szervezetek működéséből származó kötelezettségek és a részesedések alakulása</t>
  </si>
  <si>
    <t>Önkormányzati részesedés könyv szerinti értéke</t>
  </si>
  <si>
    <t>Önkormányzati részesedés  mértéke</t>
  </si>
  <si>
    <t>Önkormányzati kezességvállalás összege</t>
  </si>
  <si>
    <t>Megjegyzés</t>
  </si>
  <si>
    <t>Kaposhomokért Nonprofit Kft</t>
  </si>
  <si>
    <t>adatok  forintban</t>
  </si>
  <si>
    <t>Módosítás</t>
  </si>
  <si>
    <t>f</t>
  </si>
  <si>
    <t>g</t>
  </si>
  <si>
    <t>h</t>
  </si>
  <si>
    <t>1- ből Települési Arculati Kézikönyv</t>
  </si>
  <si>
    <t>Települési önkormányzatok szociális, gyermekjóléti és gyermekétkeztetési feladatainak támogatása</t>
  </si>
  <si>
    <t>3-ból rászoruló gyermekek szünidei étkezése</t>
  </si>
  <si>
    <t>3-ból szociális ágazati pótlék</t>
  </si>
  <si>
    <t>Működési célú költségvetési támogatások és kiegészítő támogatások</t>
  </si>
  <si>
    <t>Elszámolásból származó bevételek</t>
  </si>
  <si>
    <t>5 - ből egyéb fejezeti</t>
  </si>
  <si>
    <t>5 - ből GYVK utalvány</t>
  </si>
  <si>
    <t>Működési célú támogatások államháztartáson belülről (1+…+5)</t>
  </si>
  <si>
    <t>5 - ből Munkaügyi Központtól közfoglalkoztatásra (felhalmozási)</t>
  </si>
  <si>
    <t>5 - ből TOP pályázatra</t>
  </si>
  <si>
    <t>III.</t>
  </si>
  <si>
    <t>Jövedelemadók (1+2)</t>
  </si>
  <si>
    <t>V.</t>
  </si>
  <si>
    <t>Termékek és szolgáltatások adói (1+…+9)</t>
  </si>
  <si>
    <t>Egyéb közhatalmi bevételek (a+b)</t>
  </si>
  <si>
    <t>Kamatbevételek és más nyereségjellegű bevételek</t>
  </si>
  <si>
    <t>Biztosító által fizetett kártérítés</t>
  </si>
  <si>
    <t>B411</t>
  </si>
  <si>
    <t>VII.</t>
  </si>
  <si>
    <t>Működési bevételek összesen (1+…+11)</t>
  </si>
  <si>
    <t>Felhalmozási bevételek összesen (1+…+5)</t>
  </si>
  <si>
    <t>Működési célú visszatérítendő támogatások, kölcsönök visszatérülése az Európai Uniótól</t>
  </si>
  <si>
    <t>Működési célú visszatérítendő támogatások, kölcsönök visszatérülése kormányoktól és más nemzetközi szervezetektől</t>
  </si>
  <si>
    <t>B64</t>
  </si>
  <si>
    <t>B65</t>
  </si>
  <si>
    <t>Működési célú átvett pénzeszközök (1+…+5)</t>
  </si>
  <si>
    <t>Felhalmozási célú visszatérítendő támogatások, kölcsönök visszatérülése az Európai Uniótól</t>
  </si>
  <si>
    <t>Felhalmozási célú visszatérítendő támogatások, kölcsönök visszatérülése kormányoktól és más nemzetközi szervezetektől</t>
  </si>
  <si>
    <t>B74</t>
  </si>
  <si>
    <t>B75</t>
  </si>
  <si>
    <t>Felhalmozási célú átvett pénzeszközök (1+…+5)</t>
  </si>
  <si>
    <t>Hosszú lejáratú hitelek, kölcsönök felvétele pénzügyi vállalkozástól</t>
  </si>
  <si>
    <t>Rövid lejáratú hitelek, kölcsönök felvétele pénzügyi vállalkozástól</t>
  </si>
  <si>
    <t>XII.</t>
  </si>
  <si>
    <t>Hitel-, kölcsönfelvétel pénzügyi vállalkozástól (1+…+3)</t>
  </si>
  <si>
    <t>Éven belüli lejáratú belföldi értékpapírok kibocsátása</t>
  </si>
  <si>
    <t>Befektetési célú belföldi értékpapírok beváltása, értékesítése</t>
  </si>
  <si>
    <t>Éven túli lejáratú belföldi értékpapírok kibocsátása</t>
  </si>
  <si>
    <t>XIII.</t>
  </si>
  <si>
    <t>Belföldi értékpapírok bevételei (1+…+3)</t>
  </si>
  <si>
    <t>Maradvány igénybevétele összesen (1+2)</t>
  </si>
  <si>
    <t>Lekötött bankbetétek megszüntetése</t>
  </si>
  <si>
    <t>Tulajdonosi kölcsönök bevételei</t>
  </si>
  <si>
    <t>B819</t>
  </si>
  <si>
    <t>Belföldi finanszírozás bevételei összesen (1+…+6)</t>
  </si>
  <si>
    <t>Forgatási célú külföldi értékpapírok beváltása, értékesítése</t>
  </si>
  <si>
    <t>Hitelek, kölcsönök felvétele külföldi kormányoktól és nemzetközi szervezetektől</t>
  </si>
  <si>
    <t>Hitelek, kölcsönök felvétele külföldi pénzintézetektől</t>
  </si>
  <si>
    <t>B825</t>
  </si>
  <si>
    <t>XVI.</t>
  </si>
  <si>
    <t>Külföldi finanszírozás bevételei összesen  (1+…+5)</t>
  </si>
  <si>
    <t>Váltóbevételek</t>
  </si>
  <si>
    <t>B84</t>
  </si>
  <si>
    <t>XVII.</t>
  </si>
  <si>
    <t>Visszafiz.köt.(előleg)</t>
  </si>
  <si>
    <t>K.</t>
  </si>
  <si>
    <t>L.</t>
  </si>
  <si>
    <t>visszafiz.</t>
  </si>
  <si>
    <t>Létszám</t>
  </si>
  <si>
    <t>045160 - Utak, hidak üzemeltetése</t>
  </si>
  <si>
    <t xml:space="preserve">011130 - Igazgatási tev. </t>
  </si>
  <si>
    <t>064010 - Közvilágítás</t>
  </si>
  <si>
    <t>066020 - Községgazdálkodás</t>
  </si>
  <si>
    <t>107052 - Házi segítségnyújtás</t>
  </si>
  <si>
    <t>104037 - szünidei gyermekétk.</t>
  </si>
  <si>
    <t>072111 - Háziorvosi alapellátás</t>
  </si>
  <si>
    <t>107060 - Egyéb szoc. pénzbeni és természetbeni ellát.</t>
  </si>
  <si>
    <t>104051 Gyermekvéd.ellátások</t>
  </si>
  <si>
    <t>104042 - Gyermekjóléti szolg.</t>
  </si>
  <si>
    <t>084031 - Civil szervezetek támogatás</t>
  </si>
  <si>
    <t>107053 - Jelzőrendszeres házi s.ny.</t>
  </si>
  <si>
    <t>041231 - Rövid időtartamú közfoglalkoztatás</t>
  </si>
  <si>
    <t>041233 - Hosszabb időtartamú közfoglalkoztatás</t>
  </si>
  <si>
    <t>041237 - Közfoglalkoztatási mintaprogram</t>
  </si>
  <si>
    <t>063020 - Vízműkezelés</t>
  </si>
  <si>
    <t>082044 - Könyvtári szolgáltatás</t>
  </si>
  <si>
    <t>018010  Önk.elszámolásai</t>
  </si>
  <si>
    <t>018030 Támogatási célú finansz,műveletek</t>
  </si>
  <si>
    <t xml:space="preserve">Összesen működési kiadások: </t>
  </si>
  <si>
    <t>104051 Gyermekvédelmi pénzbeli és természetbeni ellátások</t>
  </si>
  <si>
    <t>107060 Egyéb szociális pénzbeni és természetbeni ellátások, támogatások</t>
  </si>
  <si>
    <t>104037 Szünidei gyermekétk.</t>
  </si>
  <si>
    <t>Községháza  felújítás</t>
  </si>
  <si>
    <t>Út felújítás</t>
  </si>
  <si>
    <t>Értéknövelő felújítás (Kavíz)</t>
  </si>
  <si>
    <t>Hosszabb idejű közfogl. Kisértékű tárgyieszk.</t>
  </si>
  <si>
    <t>START Mg. Kisértékű tárgyieszk.</t>
  </si>
  <si>
    <t>START Mg. Beruházás</t>
  </si>
  <si>
    <t>START Helyi sajátosság Kisértékű tárgyieszk.</t>
  </si>
  <si>
    <t>START Helyi sajátosság Beruházás</t>
  </si>
  <si>
    <t>START Belvíz elvezetés Kisértékű tárgyieszk.</t>
  </si>
  <si>
    <t>START Belvíz elvezetés Beruházás</t>
  </si>
  <si>
    <t>EKG beszerzés</t>
  </si>
  <si>
    <t>Utcajelző szobor</t>
  </si>
  <si>
    <t>Kisértékű tárgyieszk.</t>
  </si>
  <si>
    <t>Részesedés Kaposhomokért NKft-ben</t>
  </si>
  <si>
    <t>Bolt épületének megvásárlása</t>
  </si>
  <si>
    <t>TAK</t>
  </si>
  <si>
    <t>Sz.gép program</t>
  </si>
  <si>
    <t>Szám.technikai eszköz</t>
  </si>
  <si>
    <t>Szennyvíz agglomeráció</t>
  </si>
  <si>
    <t>2017.</t>
  </si>
  <si>
    <t>Működési bevétel</t>
  </si>
  <si>
    <t>Működési célú átvett pénzeszköz</t>
  </si>
  <si>
    <t>Államháztartáson belüli megelőleg.visszafiz.</t>
  </si>
  <si>
    <t>III. Lekötött betét</t>
  </si>
  <si>
    <t>Áht-on belüli megelőlegezések</t>
  </si>
  <si>
    <t>I. Támogatások, támogatásértékű kiadások működési</t>
  </si>
  <si>
    <t>Módosított ei.</t>
  </si>
  <si>
    <t xml:space="preserve"> - Előző évi elszámolásból visszafiz.</t>
  </si>
  <si>
    <t xml:space="preserve"> - Humán eü-i szolg.</t>
  </si>
  <si>
    <t xml:space="preserve"> -Taszár Általános Iskola</t>
  </si>
  <si>
    <t xml:space="preserve"> - ösztöndíj</t>
  </si>
  <si>
    <t xml:space="preserve"> - S.M.Katasztrófavédelem</t>
  </si>
  <si>
    <t xml:space="preserve"> - KÖOSZ</t>
  </si>
  <si>
    <t>Előző időszak (2016. év)</t>
  </si>
  <si>
    <t>Tárgy időszak (2017. év)</t>
  </si>
  <si>
    <t>2017. évben nyújtott önkormányzati működési célú támogatás</t>
  </si>
  <si>
    <t xml:space="preserve">1. melléklet a    6/2018.(V.28.) önkormányzati rendeletethez: Az önkormányzat bevételei  </t>
  </si>
  <si>
    <t>2.  melléklet a(z)      6/2018.(V.28. önkormányzati rendelethez</t>
  </si>
  <si>
    <t>3. melléklet a(z)      6/2018.(V.28. önkormányzati rendelethez</t>
  </si>
  <si>
    <t>4. melléklet a(z)  6/2018.(V.28.) önkormányzati rendelethez</t>
  </si>
  <si>
    <t>5. melléklet a(z)      6/2018.(V.28.) önkormányzati rendelethez</t>
  </si>
  <si>
    <t>6. melléklet a(z)    6/2018.(V.28.)önkormányzati rendelethez</t>
  </si>
  <si>
    <t>7. melléklet a(z)      6/2018.(V.28.) önkormányzati rendelethez</t>
  </si>
  <si>
    <t>8. melléklet a(z)    6/2018.(V.28.)önkormányzati rendelethez</t>
  </si>
  <si>
    <t>9.  melléklet a(z)    6/2018.(V.28.) önkormányzati rendelethez</t>
  </si>
  <si>
    <t>10. melléklet a(z)     6/2018.(V.28.)önkormányzati rendelethez</t>
  </si>
  <si>
    <t>11. melléklet a(z)    6/2018.(V.28.)önkormányzati rendelethez</t>
  </si>
  <si>
    <t>12. melléklet a    6/2018.(V.28.)önkormányzati rendelethez</t>
  </si>
  <si>
    <t>melléklet a  6/2018.(V.28.)  önkormányzati rendelethez</t>
  </si>
  <si>
    <t>melléklet a   6/2018.(V.28.)  önkormányzati rendelethez</t>
  </si>
  <si>
    <t>melléklet a(z)     6/2018.(V.28.)önkormányzati rendelethez</t>
  </si>
  <si>
    <t>15. melléklet a(z)  6/2018.(V.28.)önkormányzati rendelethez</t>
  </si>
  <si>
    <t xml:space="preserve">   6/2018.(V.28.) önkormányzati rendelethez</t>
  </si>
  <si>
    <t>melléklet a(z)    6/2018.(V.28.)önkormányzati rendelethez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</si>
</sst>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\ \ "/>
    <numFmt numFmtId="165" formatCode="_-* #,##0.0\ _F_t_-;\-* #,##0.0\ _F_t_-;_-* &quot;-&quot;??\ _F_t_-;_-@_-"/>
    <numFmt numFmtId="166" formatCode="_-* #,##0\ _F_t_-;\-* #,##0\ _F_t_-;_-* &quot;-&quot;??\ _F_t_-;_-@_-"/>
    <numFmt numFmtId="167" formatCode="0.0"/>
    <numFmt numFmtId="168" formatCode="[$-40E]yyyy\.\ mmmm\ d\."/>
    <numFmt numFmtId="169" formatCode="0.0000%"/>
  </numFmts>
  <fonts count="60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3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3"/>
      <name val="Arial"/>
      <family val="2"/>
    </font>
    <font>
      <sz val="13"/>
      <color indexed="8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4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3" fillId="1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8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0" fillId="21" borderId="7" applyNumberFormat="0" applyFont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51" fillId="28" borderId="0" applyNumberFormat="0" applyBorder="0" applyAlignment="0" applyProtection="0"/>
    <xf numFmtId="0" fontId="52" fillId="29" borderId="8" applyNumberFormat="0" applyAlignment="0" applyProtection="0"/>
    <xf numFmtId="0" fontId="53" fillId="0" borderId="0" applyNumberFormat="0" applyFill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0" fontId="0" fillId="0" borderId="0" applyNumberFormat="0" applyFill="0" applyBorder="0" applyAlignment="0" applyProtection="0"/>
    <xf numFmtId="0" fontId="5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0" borderId="0" applyNumberFormat="0" applyBorder="0" applyAlignment="0" applyProtection="0"/>
    <xf numFmtId="0" fontId="56" fillId="31" borderId="0" applyNumberFormat="0" applyBorder="0" applyAlignment="0" applyProtection="0"/>
    <xf numFmtId="0" fontId="57" fillId="29" borderId="1" applyNumberFormat="0" applyAlignment="0" applyProtection="0"/>
    <xf numFmtId="9" fontId="0" fillId="0" borderId="0" applyFont="0" applyFill="0" applyBorder="0" applyAlignment="0" applyProtection="0"/>
  </cellStyleXfs>
  <cellXfs count="24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1" fillId="0" borderId="10" xfId="57" applyNumberFormat="1" applyFont="1" applyFill="1" applyBorder="1" applyAlignment="1" applyProtection="1">
      <alignment horizontal="left"/>
      <protection/>
    </xf>
    <xf numFmtId="0" fontId="0" fillId="0" borderId="10" xfId="0" applyBorder="1" applyAlignment="1">
      <alignment wrapText="1"/>
    </xf>
    <xf numFmtId="0" fontId="8" fillId="0" borderId="10" xfId="55" applyFont="1" applyFill="1" applyBorder="1" applyAlignment="1">
      <alignment horizontal="center" vertical="center"/>
      <protection/>
    </xf>
    <xf numFmtId="0" fontId="8" fillId="0" borderId="10" xfId="55" applyFont="1" applyFill="1" applyBorder="1" applyAlignment="1">
      <alignment horizontal="center" vertical="center" wrapText="1"/>
      <protection/>
    </xf>
    <xf numFmtId="0" fontId="2" fillId="0" borderId="10" xfId="55" applyFont="1" applyFill="1" applyBorder="1">
      <alignment/>
      <protection/>
    </xf>
    <xf numFmtId="3" fontId="2" fillId="0" borderId="10" xfId="55" applyNumberFormat="1" applyFont="1" applyFill="1" applyBorder="1">
      <alignment/>
      <protection/>
    </xf>
    <xf numFmtId="0" fontId="10" fillId="0" borderId="10" xfId="55" applyFont="1" applyBorder="1">
      <alignment/>
      <protection/>
    </xf>
    <xf numFmtId="3" fontId="17" fillId="0" borderId="10" xfId="55" applyNumberFormat="1" applyFont="1" applyFill="1" applyBorder="1">
      <alignment/>
      <protection/>
    </xf>
    <xf numFmtId="0" fontId="11" fillId="0" borderId="10" xfId="55" applyFont="1" applyBorder="1">
      <alignment/>
      <protection/>
    </xf>
    <xf numFmtId="3" fontId="4" fillId="0" borderId="10" xfId="55" applyNumberFormat="1" applyFont="1" applyFill="1" applyBorder="1">
      <alignment/>
      <protection/>
    </xf>
    <xf numFmtId="0" fontId="0" fillId="0" borderId="10" xfId="56" applyFont="1" applyFill="1" applyBorder="1" applyAlignment="1">
      <alignment/>
      <protection/>
    </xf>
    <xf numFmtId="3" fontId="0" fillId="0" borderId="10" xfId="55" applyNumberFormat="1" applyFont="1" applyFill="1" applyBorder="1">
      <alignment/>
      <protection/>
    </xf>
    <xf numFmtId="3" fontId="14" fillId="0" borderId="10" xfId="55" applyNumberFormat="1" applyFont="1" applyFill="1" applyBorder="1">
      <alignment/>
      <protection/>
    </xf>
    <xf numFmtId="0" fontId="15" fillId="0" borderId="10" xfId="55" applyFont="1" applyBorder="1">
      <alignment/>
      <protection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9" fillId="0" borderId="10" xfId="55" applyFont="1" applyBorder="1">
      <alignment/>
      <protection/>
    </xf>
    <xf numFmtId="0" fontId="1" fillId="0" borderId="11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57" applyNumberFormat="1" applyFont="1" applyFill="1" applyBorder="1" applyAlignment="1" applyProtection="1">
      <alignment/>
      <protection/>
    </xf>
    <xf numFmtId="0" fontId="0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1" xfId="57" applyNumberFormat="1" applyFont="1" applyFill="1" applyBorder="1" applyAlignment="1" applyProtection="1">
      <alignment/>
      <protection/>
    </xf>
    <xf numFmtId="0" fontId="0" fillId="0" borderId="11" xfId="0" applyFont="1" applyBorder="1" applyAlignment="1">
      <alignment horizontal="left"/>
    </xf>
    <xf numFmtId="0" fontId="4" fillId="0" borderId="10" xfId="57" applyNumberFormat="1" applyFont="1" applyFill="1" applyBorder="1" applyAlignment="1" applyProtection="1">
      <alignment horizontal="left"/>
      <protection/>
    </xf>
    <xf numFmtId="0" fontId="1" fillId="0" borderId="11" xfId="57" applyNumberFormat="1" applyFont="1" applyFill="1" applyBorder="1" applyAlignment="1" applyProtection="1">
      <alignment/>
      <protection/>
    </xf>
    <xf numFmtId="0" fontId="0" fillId="0" borderId="15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12" xfId="57" applyNumberFormat="1" applyFont="1" applyFill="1" applyBorder="1" applyAlignment="1" applyProtection="1">
      <alignment/>
      <protection/>
    </xf>
    <xf numFmtId="0" fontId="1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57" applyNumberFormat="1" applyFont="1" applyFill="1" applyBorder="1" applyAlignment="1" applyProtection="1">
      <alignment/>
      <protection/>
    </xf>
    <xf numFmtId="0" fontId="3" fillId="0" borderId="0" xfId="57" applyNumberFormat="1" applyFont="1" applyFill="1" applyBorder="1" applyAlignment="1" applyProtection="1">
      <alignment/>
      <protection/>
    </xf>
    <xf numFmtId="0" fontId="8" fillId="0" borderId="13" xfId="55" applyFont="1" applyFill="1" applyBorder="1" applyAlignment="1">
      <alignment horizontal="center" vertical="center"/>
      <protection/>
    </xf>
    <xf numFmtId="0" fontId="2" fillId="0" borderId="13" xfId="55" applyFont="1" applyFill="1" applyBorder="1">
      <alignment/>
      <protection/>
    </xf>
    <xf numFmtId="0" fontId="10" fillId="0" borderId="13" xfId="55" applyFont="1" applyBorder="1">
      <alignment/>
      <protection/>
    </xf>
    <xf numFmtId="0" fontId="11" fillId="0" borderId="13" xfId="55" applyFont="1" applyBorder="1">
      <alignment/>
      <protection/>
    </xf>
    <xf numFmtId="0" fontId="0" fillId="0" borderId="13" xfId="56" applyFont="1" applyFill="1" applyBorder="1" applyAlignment="1">
      <alignment/>
      <protection/>
    </xf>
    <xf numFmtId="0" fontId="0" fillId="0" borderId="13" xfId="56" applyFont="1" applyFill="1" applyBorder="1" applyAlignment="1">
      <alignment horizontal="left"/>
      <protection/>
    </xf>
    <xf numFmtId="0" fontId="12" fillId="0" borderId="13" xfId="55" applyFont="1" applyBorder="1">
      <alignment/>
      <protection/>
    </xf>
    <xf numFmtId="0" fontId="18" fillId="0" borderId="13" xfId="55" applyFont="1" applyBorder="1">
      <alignment/>
      <protection/>
    </xf>
    <xf numFmtId="0" fontId="4" fillId="0" borderId="13" xfId="55" applyFont="1" applyFill="1" applyBorder="1" applyAlignment="1">
      <alignment wrapText="1"/>
      <protection/>
    </xf>
    <xf numFmtId="0" fontId="1" fillId="0" borderId="10" xfId="0" applyFont="1" applyBorder="1" applyAlignment="1">
      <alignment wrapText="1"/>
    </xf>
    <xf numFmtId="0" fontId="0" fillId="0" borderId="13" xfId="57" applyNumberFormat="1" applyFont="1" applyFill="1" applyBorder="1" applyAlignment="1" applyProtection="1">
      <alignment horizontal="left"/>
      <protection/>
    </xf>
    <xf numFmtId="0" fontId="0" fillId="0" borderId="13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3" xfId="57" applyNumberFormat="1" applyFont="1" applyFill="1" applyBorder="1" applyAlignment="1" applyProtection="1">
      <alignment/>
      <protection/>
    </xf>
    <xf numFmtId="0" fontId="3" fillId="0" borderId="13" xfId="57" applyNumberFormat="1" applyFont="1" applyFill="1" applyBorder="1" applyAlignment="1" applyProtection="1">
      <alignment/>
      <protection/>
    </xf>
    <xf numFmtId="0" fontId="0" fillId="0" borderId="16" xfId="57" applyNumberFormat="1" applyFont="1" applyFill="1" applyBorder="1" applyAlignment="1" applyProtection="1">
      <alignment/>
      <protection/>
    </xf>
    <xf numFmtId="0" fontId="0" fillId="0" borderId="13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0" xfId="0" applyBorder="1" applyAlignment="1">
      <alignment horizontal="center"/>
    </xf>
    <xf numFmtId="166" fontId="0" fillId="0" borderId="10" xfId="40" applyNumberFormat="1" applyFont="1" applyBorder="1" applyAlignment="1">
      <alignment/>
    </xf>
    <xf numFmtId="166" fontId="1" fillId="0" borderId="10" xfId="40" applyNumberFormat="1" applyFont="1" applyBorder="1" applyAlignment="1">
      <alignment/>
    </xf>
    <xf numFmtId="0" fontId="19" fillId="0" borderId="10" xfId="56" applyFont="1" applyFill="1" applyBorder="1" applyAlignment="1">
      <alignment/>
      <protection/>
    </xf>
    <xf numFmtId="0" fontId="0" fillId="0" borderId="0" xfId="0" applyAlignment="1">
      <alignment horizontal="right"/>
    </xf>
    <xf numFmtId="0" fontId="19" fillId="0" borderId="13" xfId="56" applyFont="1" applyFill="1" applyBorder="1" applyAlignment="1">
      <alignment/>
      <protection/>
    </xf>
    <xf numFmtId="0" fontId="0" fillId="0" borderId="0" xfId="0" applyFont="1" applyAlignment="1">
      <alignment horizontal="right"/>
    </xf>
    <xf numFmtId="166" fontId="0" fillId="0" borderId="10" xfId="40" applyNumberFormat="1" applyFont="1" applyBorder="1" applyAlignment="1">
      <alignment/>
    </xf>
    <xf numFmtId="166" fontId="1" fillId="0" borderId="10" xfId="40" applyNumberFormat="1" applyFont="1" applyBorder="1" applyAlignment="1">
      <alignment/>
    </xf>
    <xf numFmtId="166" fontId="0" fillId="0" borderId="10" xfId="40" applyNumberFormat="1" applyFont="1" applyBorder="1" applyAlignment="1">
      <alignment/>
    </xf>
    <xf numFmtId="166" fontId="0" fillId="0" borderId="13" xfId="40" applyNumberFormat="1" applyFont="1" applyBorder="1" applyAlignment="1">
      <alignment/>
    </xf>
    <xf numFmtId="166" fontId="0" fillId="0" borderId="13" xfId="40" applyNumberFormat="1" applyFont="1" applyBorder="1" applyAlignment="1">
      <alignment/>
    </xf>
    <xf numFmtId="166" fontId="1" fillId="0" borderId="13" xfId="40" applyNumberFormat="1" applyFont="1" applyBorder="1" applyAlignment="1">
      <alignment/>
    </xf>
    <xf numFmtId="166" fontId="0" fillId="0" borderId="13" xfId="40" applyNumberFormat="1" applyFont="1" applyBorder="1" applyAlignment="1">
      <alignment/>
    </xf>
    <xf numFmtId="166" fontId="0" fillId="0" borderId="10" xfId="40" applyNumberFormat="1" applyFont="1" applyFill="1" applyBorder="1" applyAlignment="1" applyProtection="1">
      <alignment/>
      <protection/>
    </xf>
    <xf numFmtId="166" fontId="0" fillId="0" borderId="10" xfId="40" applyNumberFormat="1" applyFont="1" applyBorder="1" applyAlignment="1">
      <alignment/>
    </xf>
    <xf numFmtId="166" fontId="0" fillId="0" borderId="13" xfId="40" applyNumberFormat="1" applyFont="1" applyBorder="1" applyAlignment="1">
      <alignment/>
    </xf>
    <xf numFmtId="166" fontId="1" fillId="0" borderId="10" xfId="40" applyNumberFormat="1" applyFont="1" applyFill="1" applyBorder="1" applyAlignment="1" applyProtection="1">
      <alignment/>
      <protection/>
    </xf>
    <xf numFmtId="166" fontId="1" fillId="0" borderId="13" xfId="4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1" fillId="0" borderId="10" xfId="57" applyNumberFormat="1" applyFont="1" applyFill="1" applyBorder="1" applyAlignment="1" applyProtection="1">
      <alignment horizontal="left"/>
      <protection/>
    </xf>
    <xf numFmtId="3" fontId="0" fillId="0" borderId="11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4" xfId="0" applyNumberFormat="1" applyFont="1" applyBorder="1" applyAlignment="1">
      <alignment/>
    </xf>
    <xf numFmtId="3" fontId="1" fillId="0" borderId="11" xfId="0" applyNumberFormat="1" applyFont="1" applyFill="1" applyBorder="1" applyAlignment="1">
      <alignment/>
    </xf>
    <xf numFmtId="3" fontId="0" fillId="0" borderId="11" xfId="0" applyNumberFormat="1" applyFill="1" applyBorder="1" applyAlignment="1">
      <alignment/>
    </xf>
    <xf numFmtId="0" fontId="0" fillId="0" borderId="13" xfId="0" applyFont="1" applyBorder="1" applyAlignment="1">
      <alignment/>
    </xf>
    <xf numFmtId="3" fontId="58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0" fontId="0" fillId="0" borderId="10" xfId="0" applyBorder="1" applyAlignment="1">
      <alignment horizontal="center" vertical="center"/>
    </xf>
    <xf numFmtId="166" fontId="0" fillId="0" borderId="0" xfId="0" applyNumberFormat="1" applyAlignment="1">
      <alignment/>
    </xf>
    <xf numFmtId="0" fontId="0" fillId="0" borderId="14" xfId="0" applyBorder="1" applyAlignment="1">
      <alignment/>
    </xf>
    <xf numFmtId="0" fontId="16" fillId="0" borderId="12" xfId="55" applyFont="1" applyBorder="1" applyAlignment="1">
      <alignment horizontal="center"/>
      <protection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32" borderId="0" xfId="0" applyFill="1" applyAlignment="1">
      <alignment/>
    </xf>
    <xf numFmtId="0" fontId="0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2" fontId="0" fillId="0" borderId="10" xfId="0" applyNumberFormat="1" applyBorder="1" applyAlignment="1">
      <alignment/>
    </xf>
    <xf numFmtId="2" fontId="1" fillId="0" borderId="10" xfId="0" applyNumberFormat="1" applyFont="1" applyBorder="1" applyAlignment="1">
      <alignment/>
    </xf>
    <xf numFmtId="166" fontId="1" fillId="0" borderId="0" xfId="42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0" fontId="1" fillId="0" borderId="17" xfId="0" applyFont="1" applyBorder="1" applyAlignment="1">
      <alignment/>
    </xf>
    <xf numFmtId="0" fontId="0" fillId="0" borderId="18" xfId="0" applyFont="1" applyBorder="1" applyAlignment="1">
      <alignment horizontal="justify" wrapText="1"/>
    </xf>
    <xf numFmtId="0" fontId="0" fillId="0" borderId="19" xfId="0" applyFont="1" applyBorder="1" applyAlignment="1">
      <alignment horizontal="justify"/>
    </xf>
    <xf numFmtId="0" fontId="0" fillId="0" borderId="20" xfId="0" applyFont="1" applyFill="1" applyBorder="1" applyAlignment="1">
      <alignment horizontal="justify"/>
    </xf>
    <xf numFmtId="0" fontId="0" fillId="0" borderId="21" xfId="0" applyFont="1" applyBorder="1" applyAlignment="1">
      <alignment horizontal="justify"/>
    </xf>
    <xf numFmtId="0" fontId="1" fillId="0" borderId="22" xfId="0" applyFont="1" applyBorder="1" applyAlignment="1">
      <alignment/>
    </xf>
    <xf numFmtId="0" fontId="0" fillId="0" borderId="0" xfId="0" applyFont="1" applyFill="1" applyBorder="1" applyAlignment="1">
      <alignment horizontal="justify"/>
    </xf>
    <xf numFmtId="0" fontId="1" fillId="0" borderId="17" xfId="0" applyFont="1" applyFill="1" applyBorder="1" applyAlignment="1">
      <alignment horizontal="justify"/>
    </xf>
    <xf numFmtId="0" fontId="1" fillId="0" borderId="23" xfId="0" applyFont="1" applyFill="1" applyBorder="1" applyAlignment="1">
      <alignment/>
    </xf>
    <xf numFmtId="0" fontId="1" fillId="0" borderId="24" xfId="0" applyFont="1" applyFill="1" applyBorder="1" applyAlignment="1">
      <alignment/>
    </xf>
    <xf numFmtId="0" fontId="1" fillId="0" borderId="25" xfId="0" applyFont="1" applyFill="1" applyBorder="1" applyAlignment="1">
      <alignment/>
    </xf>
    <xf numFmtId="0" fontId="0" fillId="0" borderId="19" xfId="0" applyFont="1" applyFill="1" applyBorder="1" applyAlignment="1">
      <alignment horizontal="justify"/>
    </xf>
    <xf numFmtId="0" fontId="0" fillId="0" borderId="13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7" xfId="0" applyFont="1" applyFill="1" applyBorder="1" applyAlignment="1">
      <alignment horizontal="justify"/>
    </xf>
    <xf numFmtId="0" fontId="0" fillId="0" borderId="28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29" xfId="0" applyFill="1" applyBorder="1" applyAlignment="1">
      <alignment/>
    </xf>
    <xf numFmtId="0" fontId="1" fillId="0" borderId="30" xfId="0" applyFont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1" fillId="0" borderId="34" xfId="0" applyFont="1" applyFill="1" applyBorder="1" applyAlignment="1">
      <alignment horizontal="justify"/>
    </xf>
    <xf numFmtId="0" fontId="1" fillId="0" borderId="35" xfId="0" applyFont="1" applyBorder="1" applyAlignment="1">
      <alignment/>
    </xf>
    <xf numFmtId="0" fontId="1" fillId="0" borderId="36" xfId="0" applyFont="1" applyBorder="1" applyAlignment="1">
      <alignment/>
    </xf>
    <xf numFmtId="0" fontId="1" fillId="0" borderId="37" xfId="0" applyFont="1" applyBorder="1" applyAlignment="1">
      <alignment/>
    </xf>
    <xf numFmtId="0" fontId="1" fillId="0" borderId="38" xfId="0" applyFont="1" applyFill="1" applyBorder="1" applyAlignment="1">
      <alignment horizontal="justify"/>
    </xf>
    <xf numFmtId="0" fontId="1" fillId="0" borderId="39" xfId="0" applyFont="1" applyBorder="1" applyAlignment="1">
      <alignment/>
    </xf>
    <xf numFmtId="0" fontId="1" fillId="0" borderId="40" xfId="0" applyFont="1" applyBorder="1" applyAlignment="1">
      <alignment/>
    </xf>
    <xf numFmtId="0" fontId="1" fillId="0" borderId="41" xfId="0" applyFont="1" applyBorder="1" applyAlignment="1">
      <alignment/>
    </xf>
    <xf numFmtId="0" fontId="0" fillId="0" borderId="42" xfId="0" applyBorder="1" applyAlignment="1">
      <alignment/>
    </xf>
    <xf numFmtId="0" fontId="0" fillId="0" borderId="26" xfId="0" applyBorder="1" applyAlignment="1">
      <alignment/>
    </xf>
    <xf numFmtId="0" fontId="0" fillId="0" borderId="43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10" xfId="0" applyBorder="1" applyAlignment="1">
      <alignment vertical="center"/>
    </xf>
    <xf numFmtId="0" fontId="20" fillId="0" borderId="0" xfId="0" applyFont="1" applyAlignment="1">
      <alignment/>
    </xf>
    <xf numFmtId="0" fontId="21" fillId="0" borderId="0" xfId="0" applyFont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0" xfId="0" applyFont="1" applyAlignment="1">
      <alignment horizontal="left"/>
    </xf>
    <xf numFmtId="0" fontId="20" fillId="0" borderId="14" xfId="0" applyFont="1" applyBorder="1" applyAlignment="1">
      <alignment horizontal="center"/>
    </xf>
    <xf numFmtId="0" fontId="0" fillId="0" borderId="42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left"/>
    </xf>
    <xf numFmtId="3" fontId="0" fillId="0" borderId="42" xfId="0" applyNumberFormat="1" applyBorder="1" applyAlignment="1">
      <alignment/>
    </xf>
    <xf numFmtId="3" fontId="0" fillId="0" borderId="26" xfId="0" applyNumberFormat="1" applyBorder="1" applyAlignment="1">
      <alignment/>
    </xf>
    <xf numFmtId="3" fontId="1" fillId="0" borderId="26" xfId="0" applyNumberFormat="1" applyFont="1" applyBorder="1" applyAlignment="1">
      <alignment/>
    </xf>
    <xf numFmtId="3" fontId="1" fillId="0" borderId="37" xfId="0" applyNumberFormat="1" applyFont="1" applyBorder="1" applyAlignment="1">
      <alignment/>
    </xf>
    <xf numFmtId="14" fontId="0" fillId="0" borderId="10" xfId="0" applyNumberFormat="1" applyFont="1" applyFill="1" applyBorder="1" applyAlignment="1">
      <alignment/>
    </xf>
    <xf numFmtId="0" fontId="54" fillId="0" borderId="10" xfId="0" applyFont="1" applyBorder="1" applyAlignment="1">
      <alignment wrapText="1"/>
    </xf>
    <xf numFmtId="9" fontId="0" fillId="0" borderId="10" xfId="0" applyNumberFormat="1" applyBorder="1" applyAlignment="1">
      <alignment horizontal="center" vertical="center"/>
    </xf>
    <xf numFmtId="0" fontId="59" fillId="0" borderId="10" xfId="0" applyFont="1" applyBorder="1" applyAlignment="1">
      <alignment horizontal="center" vertical="center"/>
    </xf>
    <xf numFmtId="169" fontId="59" fillId="0" borderId="10" xfId="0" applyNumberFormat="1" applyFont="1" applyBorder="1" applyAlignment="1">
      <alignment horizontal="center" vertical="center"/>
    </xf>
    <xf numFmtId="0" fontId="54" fillId="0" borderId="10" xfId="0" applyFont="1" applyBorder="1" applyAlignment="1">
      <alignment/>
    </xf>
    <xf numFmtId="166" fontId="0" fillId="0" borderId="10" xfId="4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1" fillId="0" borderId="12" xfId="57" applyNumberFormat="1" applyFont="1" applyFill="1" applyBorder="1" applyAlignment="1" applyProtection="1">
      <alignment horizontal="left"/>
      <protection/>
    </xf>
    <xf numFmtId="0" fontId="0" fillId="0" borderId="44" xfId="0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45" xfId="0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0" fillId="0" borderId="10" xfId="0" applyNumberFormat="1" applyFill="1" applyBorder="1" applyAlignment="1">
      <alignment/>
    </xf>
    <xf numFmtId="0" fontId="0" fillId="0" borderId="13" xfId="0" applyFont="1" applyBorder="1" applyAlignment="1">
      <alignment/>
    </xf>
    <xf numFmtId="0" fontId="8" fillId="0" borderId="11" xfId="55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166" fontId="1" fillId="0" borderId="10" xfId="40" applyNumberFormat="1" applyFont="1" applyBorder="1" applyAlignment="1">
      <alignment horizontal="center"/>
    </xf>
    <xf numFmtId="3" fontId="2" fillId="0" borderId="11" xfId="55" applyNumberFormat="1" applyFont="1" applyFill="1" applyBorder="1">
      <alignment/>
      <protection/>
    </xf>
    <xf numFmtId="3" fontId="17" fillId="0" borderId="11" xfId="55" applyNumberFormat="1" applyFont="1" applyFill="1" applyBorder="1">
      <alignment/>
      <protection/>
    </xf>
    <xf numFmtId="3" fontId="4" fillId="0" borderId="11" xfId="55" applyNumberFormat="1" applyFont="1" applyFill="1" applyBorder="1">
      <alignment/>
      <protection/>
    </xf>
    <xf numFmtId="3" fontId="0" fillId="0" borderId="11" xfId="55" applyNumberFormat="1" applyFont="1" applyFill="1" applyBorder="1">
      <alignment/>
      <protection/>
    </xf>
    <xf numFmtId="0" fontId="4" fillId="0" borderId="13" xfId="55" applyFont="1" applyFill="1" applyBorder="1">
      <alignment/>
      <protection/>
    </xf>
    <xf numFmtId="3" fontId="14" fillId="0" borderId="11" xfId="55" applyNumberFormat="1" applyFont="1" applyFill="1" applyBorder="1">
      <alignment/>
      <protection/>
    </xf>
    <xf numFmtId="0" fontId="0" fillId="0" borderId="0" xfId="0" applyBorder="1" applyAlignment="1">
      <alignment horizontal="right"/>
    </xf>
    <xf numFmtId="166" fontId="0" fillId="0" borderId="10" xfId="42" applyNumberFormat="1" applyFont="1" applyBorder="1" applyAlignment="1">
      <alignment/>
    </xf>
    <xf numFmtId="0" fontId="0" fillId="33" borderId="10" xfId="0" applyFill="1" applyBorder="1" applyAlignment="1">
      <alignment/>
    </xf>
    <xf numFmtId="0" fontId="0" fillId="33" borderId="0" xfId="0" applyFont="1" applyFill="1" applyAlignment="1">
      <alignment/>
    </xf>
    <xf numFmtId="166" fontId="1" fillId="0" borderId="10" xfId="42" applyNumberFormat="1" applyFont="1" applyBorder="1" applyAlignment="1">
      <alignment/>
    </xf>
    <xf numFmtId="0" fontId="0" fillId="33" borderId="0" xfId="0" applyFill="1" applyAlignment="1">
      <alignment/>
    </xf>
    <xf numFmtId="0" fontId="0" fillId="33" borderId="10" xfId="0" applyFont="1" applyFill="1" applyBorder="1" applyAlignment="1">
      <alignment/>
    </xf>
    <xf numFmtId="0" fontId="16" fillId="0" borderId="12" xfId="55" applyFont="1" applyBorder="1" applyAlignment="1">
      <alignment horizontal="center"/>
      <protection/>
    </xf>
    <xf numFmtId="0" fontId="16" fillId="0" borderId="13" xfId="55" applyFont="1" applyBorder="1" applyAlignment="1">
      <alignment horizontal="center"/>
      <protection/>
    </xf>
    <xf numFmtId="0" fontId="16" fillId="0" borderId="11" xfId="55" applyFont="1" applyBorder="1" applyAlignment="1">
      <alignment horizontal="center"/>
      <protection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46" xfId="0" applyFont="1" applyBorder="1" applyAlignment="1">
      <alignment horizontal="left" vertical="center" wrapText="1"/>
    </xf>
    <xf numFmtId="0" fontId="1" fillId="0" borderId="47" xfId="0" applyFont="1" applyBorder="1" applyAlignment="1">
      <alignment horizontal="left" vertical="center" wrapText="1"/>
    </xf>
    <xf numFmtId="0" fontId="1" fillId="0" borderId="48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20" fillId="0" borderId="44" xfId="0" applyFont="1" applyBorder="1" applyAlignment="1">
      <alignment horizontal="right"/>
    </xf>
    <xf numFmtId="0" fontId="22" fillId="0" borderId="44" xfId="0" applyFont="1" applyBorder="1" applyAlignment="1">
      <alignment horizontal="right"/>
    </xf>
    <xf numFmtId="0" fontId="20" fillId="0" borderId="14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1" fillId="0" borderId="51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0" xfId="0" applyAlignment="1">
      <alignment horizontal="center" wrapText="1"/>
    </xf>
    <xf numFmtId="0" fontId="54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 wrapText="1"/>
    </xf>
    <xf numFmtId="0" fontId="0" fillId="0" borderId="52" xfId="0" applyBorder="1" applyAlignment="1">
      <alignment/>
    </xf>
    <xf numFmtId="0" fontId="0" fillId="0" borderId="53" xfId="0" applyFill="1" applyBorder="1" applyAlignment="1">
      <alignment/>
    </xf>
    <xf numFmtId="0" fontId="1" fillId="0" borderId="53" xfId="0" applyFont="1" applyBorder="1" applyAlignment="1">
      <alignment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3" fontId="0" fillId="0" borderId="36" xfId="0" applyNumberFormat="1" applyBorder="1" applyAlignment="1">
      <alignment/>
    </xf>
    <xf numFmtId="3" fontId="0" fillId="0" borderId="37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57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Magyarázó szöveg" xfId="54"/>
    <cellStyle name="Normál 11" xfId="55"/>
    <cellStyle name="Normál 2 2" xfId="56"/>
    <cellStyle name="Normál 8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nd.m&#243;d.mell&#233;klete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.pénzmaradvány"/>
      <sheetName val="4.Mérleg"/>
      <sheetName val="5.bev. forrásonként"/>
      <sheetName val="6. Kiadások"/>
      <sheetName val="7. lak. szolg. tám."/>
      <sheetName val="8. felújítás"/>
      <sheetName val="9. Beruházások"/>
      <sheetName val="16. előir.- falhaszn. ütemterv"/>
      <sheetName val="18.Egyéb műk.tám."/>
    </sheetNames>
    <sheetDataSet>
      <sheetData sheetId="2">
        <row r="23">
          <cell r="H23">
            <v>22146089</v>
          </cell>
          <cell r="I23">
            <v>26168453</v>
          </cell>
        </row>
        <row r="33">
          <cell r="H33">
            <v>25285550</v>
          </cell>
          <cell r="I33">
            <v>25800050</v>
          </cell>
        </row>
        <row r="41">
          <cell r="H41">
            <v>5239749</v>
          </cell>
          <cell r="I41">
            <v>5239749</v>
          </cell>
        </row>
        <row r="58">
          <cell r="H58">
            <v>5831000</v>
          </cell>
          <cell r="I58">
            <v>5831000</v>
          </cell>
        </row>
        <row r="70">
          <cell r="H70">
            <v>1720000</v>
          </cell>
          <cell r="I70">
            <v>1318916</v>
          </cell>
        </row>
        <row r="76">
          <cell r="H76">
            <v>0</v>
          </cell>
          <cell r="I76">
            <v>0</v>
          </cell>
        </row>
        <row r="82">
          <cell r="H82">
            <v>0</v>
          </cell>
          <cell r="I82">
            <v>0</v>
          </cell>
        </row>
        <row r="88">
          <cell r="H88">
            <v>0</v>
          </cell>
          <cell r="I88">
            <v>0</v>
          </cell>
        </row>
        <row r="100">
          <cell r="H100">
            <v>9860991</v>
          </cell>
        </row>
        <row r="101">
          <cell r="H101">
            <v>4150000</v>
          </cell>
        </row>
      </sheetData>
      <sheetData sheetId="3">
        <row r="11">
          <cell r="F11">
            <v>30534664</v>
          </cell>
          <cell r="G11">
            <v>30467983</v>
          </cell>
        </row>
        <row r="12">
          <cell r="F12">
            <v>4398007</v>
          </cell>
          <cell r="G12">
            <v>4464688</v>
          </cell>
        </row>
        <row r="13">
          <cell r="F13">
            <v>19293600</v>
          </cell>
          <cell r="G13">
            <v>18885058</v>
          </cell>
        </row>
        <row r="14">
          <cell r="F14">
            <v>4903000</v>
          </cell>
          <cell r="G14">
            <v>5762542</v>
          </cell>
        </row>
        <row r="15">
          <cell r="F15">
            <v>2116300</v>
          </cell>
          <cell r="G15">
            <v>2124280</v>
          </cell>
        </row>
        <row r="20">
          <cell r="F20">
            <v>7389749</v>
          </cell>
          <cell r="G20">
            <v>12251664</v>
          </cell>
        </row>
        <row r="21">
          <cell r="F21">
            <v>8500000</v>
          </cell>
          <cell r="G21">
            <v>8266935</v>
          </cell>
        </row>
        <row r="22">
          <cell r="F22">
            <v>0</v>
          </cell>
          <cell r="G22">
            <v>0</v>
          </cell>
        </row>
        <row r="23">
          <cell r="F23">
            <v>0</v>
          </cell>
          <cell r="G23">
            <v>0</v>
          </cell>
        </row>
        <row r="24">
          <cell r="F24">
            <v>0</v>
          </cell>
          <cell r="G24">
            <v>0</v>
          </cell>
        </row>
        <row r="28">
          <cell r="F28">
            <v>2712216</v>
          </cell>
          <cell r="G28">
            <v>2161250</v>
          </cell>
        </row>
        <row r="29">
          <cell r="F29">
            <v>0</v>
          </cell>
          <cell r="G2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0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5.421875" style="4" customWidth="1"/>
    <col min="3" max="3" width="86.57421875" style="0" customWidth="1"/>
    <col min="4" max="4" width="7.8515625" style="0" customWidth="1"/>
    <col min="5" max="5" width="13.28125" style="0" customWidth="1"/>
    <col min="6" max="6" width="13.7109375" style="0" customWidth="1"/>
    <col min="7" max="7" width="11.28125" style="0" customWidth="1"/>
    <col min="8" max="9" width="13.7109375" style="0" customWidth="1"/>
    <col min="10" max="10" width="14.7109375" style="0" bestFit="1" customWidth="1"/>
  </cols>
  <sheetData>
    <row r="1" ht="12.75">
      <c r="A1" s="1" t="s">
        <v>743</v>
      </c>
    </row>
    <row r="2" spans="1:8" ht="15">
      <c r="A2" s="1" t="s">
        <v>314</v>
      </c>
      <c r="C2" s="7"/>
      <c r="E2" s="7" t="s">
        <v>302</v>
      </c>
      <c r="F2" s="7"/>
      <c r="G2" s="7"/>
      <c r="H2" s="7"/>
    </row>
    <row r="3" spans="1:10" ht="12.75">
      <c r="A3" s="8" t="s">
        <v>122</v>
      </c>
      <c r="B3" s="16" t="s">
        <v>123</v>
      </c>
      <c r="C3" s="8" t="s">
        <v>124</v>
      </c>
      <c r="D3" s="8" t="s">
        <v>125</v>
      </c>
      <c r="E3" s="8" t="s">
        <v>126</v>
      </c>
      <c r="F3" s="9" t="s">
        <v>93</v>
      </c>
      <c r="G3" s="8" t="s">
        <v>94</v>
      </c>
      <c r="H3" s="8" t="s">
        <v>95</v>
      </c>
      <c r="I3" s="8" t="s">
        <v>324</v>
      </c>
      <c r="J3" s="8" t="s">
        <v>371</v>
      </c>
    </row>
    <row r="4" spans="1:10" ht="25.5">
      <c r="A4" s="20" t="s">
        <v>127</v>
      </c>
      <c r="B4" s="37" t="s">
        <v>128</v>
      </c>
      <c r="C4" s="19" t="s">
        <v>129</v>
      </c>
      <c r="D4" s="65" t="s">
        <v>130</v>
      </c>
      <c r="E4" s="9" t="s">
        <v>131</v>
      </c>
      <c r="F4" s="17" t="s">
        <v>132</v>
      </c>
      <c r="G4" s="65" t="s">
        <v>133</v>
      </c>
      <c r="H4" s="20" t="s">
        <v>134</v>
      </c>
      <c r="I4" s="8" t="s">
        <v>620</v>
      </c>
      <c r="J4" s="74" t="s">
        <v>374</v>
      </c>
    </row>
    <row r="5" spans="1:10" ht="15.75">
      <c r="A5" s="8">
        <v>1</v>
      </c>
      <c r="B5" s="37">
        <v>1</v>
      </c>
      <c r="C5" s="46" t="s">
        <v>135</v>
      </c>
      <c r="D5" s="8" t="s">
        <v>136</v>
      </c>
      <c r="E5" s="83"/>
      <c r="F5" s="81"/>
      <c r="G5" s="82"/>
      <c r="H5" s="83"/>
      <c r="I5" s="8"/>
      <c r="J5" s="8"/>
    </row>
    <row r="6" spans="1:10" ht="12.75">
      <c r="A6" s="8">
        <v>2</v>
      </c>
      <c r="B6" s="66" t="s">
        <v>137</v>
      </c>
      <c r="C6" s="45" t="s">
        <v>138</v>
      </c>
      <c r="D6" s="8"/>
      <c r="E6" s="83">
        <v>947750</v>
      </c>
      <c r="F6" s="81"/>
      <c r="G6" s="84"/>
      <c r="H6" s="83">
        <f>E6+F6+G6</f>
        <v>947750</v>
      </c>
      <c r="I6" s="83">
        <f>F6+G6+H6</f>
        <v>947750</v>
      </c>
      <c r="J6" s="81">
        <v>947750</v>
      </c>
    </row>
    <row r="7" spans="1:10" ht="12.75">
      <c r="A7" s="8">
        <v>3</v>
      </c>
      <c r="B7" s="37" t="s">
        <v>139</v>
      </c>
      <c r="C7" s="33" t="s">
        <v>140</v>
      </c>
      <c r="D7" s="8"/>
      <c r="E7" s="81">
        <v>1952000</v>
      </c>
      <c r="F7" s="81"/>
      <c r="G7" s="85"/>
      <c r="H7" s="83">
        <f aca="true" t="shared" si="0" ref="H7:I22">E7+F7+G7</f>
        <v>1952000</v>
      </c>
      <c r="I7" s="83">
        <f t="shared" si="0"/>
        <v>1952000</v>
      </c>
      <c r="J7" s="81">
        <v>1952000</v>
      </c>
    </row>
    <row r="8" spans="1:10" ht="12.75">
      <c r="A8" s="8">
        <v>4</v>
      </c>
      <c r="B8" s="37" t="s">
        <v>141</v>
      </c>
      <c r="C8" s="33" t="s">
        <v>142</v>
      </c>
      <c r="D8" s="8"/>
      <c r="E8" s="81">
        <v>691449</v>
      </c>
      <c r="F8" s="81"/>
      <c r="G8" s="85"/>
      <c r="H8" s="83">
        <f t="shared" si="0"/>
        <v>691449</v>
      </c>
      <c r="I8" s="83">
        <f t="shared" si="0"/>
        <v>691449</v>
      </c>
      <c r="J8" s="81">
        <v>691449</v>
      </c>
    </row>
    <row r="9" spans="1:10" ht="12.75">
      <c r="A9" s="8">
        <v>5</v>
      </c>
      <c r="B9" s="37" t="s">
        <v>143</v>
      </c>
      <c r="C9" s="33" t="s">
        <v>144</v>
      </c>
      <c r="D9" s="8"/>
      <c r="E9" s="81">
        <v>1089600</v>
      </c>
      <c r="F9" s="81"/>
      <c r="G9" s="85"/>
      <c r="H9" s="83">
        <f t="shared" si="0"/>
        <v>1089600</v>
      </c>
      <c r="I9" s="83">
        <f t="shared" si="0"/>
        <v>1089600</v>
      </c>
      <c r="J9" s="81">
        <v>1089600</v>
      </c>
    </row>
    <row r="10" spans="1:10" ht="12.75">
      <c r="A10" s="8">
        <v>6</v>
      </c>
      <c r="B10" s="67" t="s">
        <v>145</v>
      </c>
      <c r="C10" s="8" t="s">
        <v>146</v>
      </c>
      <c r="D10" s="8"/>
      <c r="E10" s="81">
        <v>5000000</v>
      </c>
      <c r="F10" s="81"/>
      <c r="G10" s="85"/>
      <c r="H10" s="83">
        <f t="shared" si="0"/>
        <v>5000000</v>
      </c>
      <c r="I10" s="83">
        <f t="shared" si="0"/>
        <v>5000000</v>
      </c>
      <c r="J10" s="81">
        <v>5000000</v>
      </c>
    </row>
    <row r="11" spans="1:10" ht="12.75">
      <c r="A11" s="8">
        <v>7</v>
      </c>
      <c r="B11" s="67" t="s">
        <v>621</v>
      </c>
      <c r="C11" s="11" t="s">
        <v>315</v>
      </c>
      <c r="D11" s="8"/>
      <c r="E11" s="81">
        <v>392700</v>
      </c>
      <c r="F11" s="81"/>
      <c r="G11" s="85"/>
      <c r="H11" s="83">
        <f t="shared" si="0"/>
        <v>392700</v>
      </c>
      <c r="I11" s="83">
        <f t="shared" si="0"/>
        <v>392700</v>
      </c>
      <c r="J11" s="81">
        <v>392700</v>
      </c>
    </row>
    <row r="12" spans="1:10" ht="12.75">
      <c r="A12" s="8">
        <v>8</v>
      </c>
      <c r="B12" s="67" t="s">
        <v>622</v>
      </c>
      <c r="C12" s="8" t="s">
        <v>304</v>
      </c>
      <c r="D12" s="8"/>
      <c r="E12" s="81">
        <v>3626460</v>
      </c>
      <c r="F12" s="81"/>
      <c r="G12" s="85"/>
      <c r="H12" s="83">
        <f t="shared" si="0"/>
        <v>3626460</v>
      </c>
      <c r="I12" s="83">
        <f t="shared" si="0"/>
        <v>3626460</v>
      </c>
      <c r="J12" s="81">
        <v>3626460</v>
      </c>
    </row>
    <row r="13" spans="1:10" ht="12.75">
      <c r="A13" s="8">
        <v>9</v>
      </c>
      <c r="B13" s="67" t="s">
        <v>623</v>
      </c>
      <c r="C13" s="8" t="s">
        <v>624</v>
      </c>
      <c r="D13" s="8"/>
      <c r="E13" s="81"/>
      <c r="F13" s="81"/>
      <c r="G13" s="85"/>
      <c r="H13" s="83"/>
      <c r="I13" s="83">
        <v>1000000</v>
      </c>
      <c r="J13" s="81">
        <v>1000000</v>
      </c>
    </row>
    <row r="14" spans="1:10" ht="12.75">
      <c r="A14" s="8">
        <v>10</v>
      </c>
      <c r="B14" s="37">
        <v>2</v>
      </c>
      <c r="C14" s="18" t="s">
        <v>147</v>
      </c>
      <c r="D14" s="8" t="s">
        <v>148</v>
      </c>
      <c r="E14" s="81"/>
      <c r="F14" s="81"/>
      <c r="G14" s="85"/>
      <c r="H14" s="83">
        <f t="shared" si="0"/>
        <v>0</v>
      </c>
      <c r="I14" s="83">
        <f t="shared" si="0"/>
        <v>0</v>
      </c>
      <c r="J14" s="81"/>
    </row>
    <row r="15" spans="1:10" ht="12.75">
      <c r="A15" s="8">
        <v>11</v>
      </c>
      <c r="B15" s="37">
        <v>3</v>
      </c>
      <c r="C15" s="53" t="s">
        <v>625</v>
      </c>
      <c r="D15" s="8" t="s">
        <v>149</v>
      </c>
      <c r="E15" s="81"/>
      <c r="F15" s="81"/>
      <c r="G15" s="85"/>
      <c r="H15" s="83">
        <f t="shared" si="0"/>
        <v>0</v>
      </c>
      <c r="I15" s="83">
        <f t="shared" si="0"/>
        <v>0</v>
      </c>
      <c r="J15" s="81"/>
    </row>
    <row r="16" spans="1:10" ht="12.75">
      <c r="A16" s="8">
        <v>12</v>
      </c>
      <c r="B16" s="37" t="s">
        <v>137</v>
      </c>
      <c r="C16" s="53" t="s">
        <v>308</v>
      </c>
      <c r="D16" s="8"/>
      <c r="E16" s="81">
        <v>4285000</v>
      </c>
      <c r="F16" s="81"/>
      <c r="G16" s="85"/>
      <c r="H16" s="83">
        <f t="shared" si="0"/>
        <v>4285000</v>
      </c>
      <c r="I16" s="83">
        <f t="shared" si="0"/>
        <v>4285000</v>
      </c>
      <c r="J16" s="81">
        <v>4285000</v>
      </c>
    </row>
    <row r="17" spans="1:10" ht="12.75">
      <c r="A17" s="8">
        <v>13</v>
      </c>
      <c r="B17" s="37" t="s">
        <v>139</v>
      </c>
      <c r="C17" s="53" t="s">
        <v>309</v>
      </c>
      <c r="D17" s="8"/>
      <c r="E17" s="81">
        <v>2500000</v>
      </c>
      <c r="F17" s="81"/>
      <c r="G17" s="85"/>
      <c r="H17" s="83">
        <f t="shared" si="0"/>
        <v>2500000</v>
      </c>
      <c r="I17" s="83">
        <f t="shared" si="0"/>
        <v>2500000</v>
      </c>
      <c r="J17" s="81">
        <v>2500000</v>
      </c>
    </row>
    <row r="18" spans="1:10" ht="12.75">
      <c r="A18" s="8">
        <v>14</v>
      </c>
      <c r="B18" s="37" t="s">
        <v>141</v>
      </c>
      <c r="C18" s="53" t="s">
        <v>626</v>
      </c>
      <c r="D18" s="8"/>
      <c r="E18" s="81">
        <v>461130</v>
      </c>
      <c r="F18" s="81"/>
      <c r="G18" s="85"/>
      <c r="H18" s="83">
        <f t="shared" si="0"/>
        <v>461130</v>
      </c>
      <c r="I18" s="83">
        <v>507870</v>
      </c>
      <c r="J18" s="81">
        <v>507870</v>
      </c>
    </row>
    <row r="19" spans="1:10" ht="12.75">
      <c r="A19" s="8"/>
      <c r="B19" s="37" t="s">
        <v>143</v>
      </c>
      <c r="C19" s="53" t="s">
        <v>627</v>
      </c>
      <c r="D19" s="8"/>
      <c r="E19" s="81"/>
      <c r="F19" s="81"/>
      <c r="G19" s="85"/>
      <c r="H19" s="83"/>
      <c r="I19" s="83">
        <v>124355</v>
      </c>
      <c r="J19" s="81">
        <v>124355</v>
      </c>
    </row>
    <row r="20" spans="1:10" ht="12.75">
      <c r="A20" s="8">
        <v>15</v>
      </c>
      <c r="B20" s="37">
        <v>4</v>
      </c>
      <c r="C20" s="18" t="s">
        <v>150</v>
      </c>
      <c r="D20" s="8" t="s">
        <v>151</v>
      </c>
      <c r="E20" s="81">
        <v>1200000</v>
      </c>
      <c r="F20" s="81"/>
      <c r="G20" s="85"/>
      <c r="H20" s="83">
        <f>E20+F20+G20</f>
        <v>1200000</v>
      </c>
      <c r="I20" s="83">
        <f>F20+G20+H20</f>
        <v>1200000</v>
      </c>
      <c r="J20" s="81">
        <v>1200000</v>
      </c>
    </row>
    <row r="21" spans="1:10" ht="12.75">
      <c r="A21" s="8">
        <v>16</v>
      </c>
      <c r="B21" s="37">
        <v>5</v>
      </c>
      <c r="C21" s="18" t="s">
        <v>628</v>
      </c>
      <c r="D21" s="8" t="s">
        <v>152</v>
      </c>
      <c r="E21" s="81">
        <v>0</v>
      </c>
      <c r="F21" s="81"/>
      <c r="G21" s="85"/>
      <c r="H21" s="83">
        <f t="shared" si="0"/>
        <v>0</v>
      </c>
      <c r="I21" s="81">
        <v>2851269</v>
      </c>
      <c r="J21" s="81">
        <v>8637389</v>
      </c>
    </row>
    <row r="22" spans="1:10" ht="12.75">
      <c r="A22" s="8">
        <v>17</v>
      </c>
      <c r="B22" s="37">
        <v>6</v>
      </c>
      <c r="C22" s="18" t="s">
        <v>629</v>
      </c>
      <c r="D22" s="8" t="s">
        <v>153</v>
      </c>
      <c r="E22" s="81">
        <v>0</v>
      </c>
      <c r="F22" s="81"/>
      <c r="G22" s="85"/>
      <c r="H22" s="83">
        <f t="shared" si="0"/>
        <v>0</v>
      </c>
      <c r="I22" s="83">
        <f t="shared" si="0"/>
        <v>0</v>
      </c>
      <c r="J22" s="81"/>
    </row>
    <row r="23" spans="1:10" ht="12.75">
      <c r="A23" s="8">
        <v>18</v>
      </c>
      <c r="B23" s="37" t="s">
        <v>47</v>
      </c>
      <c r="C23" s="17" t="s">
        <v>154</v>
      </c>
      <c r="D23" s="8" t="s">
        <v>155</v>
      </c>
      <c r="E23" s="82">
        <f aca="true" t="shared" si="1" ref="E23:J23">SUM(E6:E22)</f>
        <v>22146089</v>
      </c>
      <c r="F23" s="82">
        <f t="shared" si="1"/>
        <v>0</v>
      </c>
      <c r="G23" s="82">
        <f t="shared" si="1"/>
        <v>0</v>
      </c>
      <c r="H23" s="82">
        <f t="shared" si="1"/>
        <v>22146089</v>
      </c>
      <c r="I23" s="82">
        <f t="shared" si="1"/>
        <v>26168453</v>
      </c>
      <c r="J23" s="82">
        <f t="shared" si="1"/>
        <v>31954573</v>
      </c>
    </row>
    <row r="24" spans="1:10" ht="12.75">
      <c r="A24" s="8">
        <v>19</v>
      </c>
      <c r="B24" s="37">
        <v>1</v>
      </c>
      <c r="C24" s="53" t="s">
        <v>156</v>
      </c>
      <c r="D24" s="8" t="s">
        <v>157</v>
      </c>
      <c r="E24" s="81"/>
      <c r="F24" s="81"/>
      <c r="G24" s="85"/>
      <c r="H24" s="81">
        <v>0</v>
      </c>
      <c r="I24" s="81">
        <v>0</v>
      </c>
      <c r="J24" s="8"/>
    </row>
    <row r="25" spans="1:10" ht="12.75">
      <c r="A25" s="8">
        <v>20</v>
      </c>
      <c r="B25" s="37">
        <v>2</v>
      </c>
      <c r="C25" s="53" t="s">
        <v>158</v>
      </c>
      <c r="D25" s="8" t="s">
        <v>159</v>
      </c>
      <c r="E25" s="81"/>
      <c r="F25" s="81"/>
      <c r="G25" s="85"/>
      <c r="H25" s="81">
        <v>0</v>
      </c>
      <c r="I25" s="81">
        <v>0</v>
      </c>
      <c r="J25" s="8"/>
    </row>
    <row r="26" spans="1:10" ht="12.75">
      <c r="A26" s="8">
        <v>21</v>
      </c>
      <c r="B26" s="37">
        <v>3</v>
      </c>
      <c r="C26" s="53" t="s">
        <v>160</v>
      </c>
      <c r="D26" s="8" t="s">
        <v>161</v>
      </c>
      <c r="E26" s="81"/>
      <c r="F26" s="81"/>
      <c r="G26" s="85"/>
      <c r="H26" s="81">
        <v>0</v>
      </c>
      <c r="I26" s="81">
        <v>0</v>
      </c>
      <c r="J26" s="8"/>
    </row>
    <row r="27" spans="1:10" ht="12.75">
      <c r="A27" s="8">
        <v>22</v>
      </c>
      <c r="B27" s="37">
        <v>4</v>
      </c>
      <c r="C27" s="53" t="s">
        <v>162</v>
      </c>
      <c r="D27" s="11" t="s">
        <v>163</v>
      </c>
      <c r="E27" s="82"/>
      <c r="F27" s="82"/>
      <c r="G27" s="86"/>
      <c r="H27" s="81">
        <v>0</v>
      </c>
      <c r="I27" s="81">
        <v>0</v>
      </c>
      <c r="J27" s="8"/>
    </row>
    <row r="28" spans="1:10" ht="12.75">
      <c r="A28" s="8">
        <v>23</v>
      </c>
      <c r="B28" s="37">
        <v>5</v>
      </c>
      <c r="C28" s="18" t="s">
        <v>164</v>
      </c>
      <c r="D28" s="8" t="s">
        <v>165</v>
      </c>
      <c r="E28" s="81"/>
      <c r="F28" s="81"/>
      <c r="G28" s="85"/>
      <c r="H28" s="81"/>
      <c r="I28" s="81"/>
      <c r="J28" s="8"/>
    </row>
    <row r="29" spans="1:10" ht="12.75">
      <c r="A29" s="8">
        <v>24</v>
      </c>
      <c r="B29" s="37" t="s">
        <v>137</v>
      </c>
      <c r="C29" s="33" t="s">
        <v>310</v>
      </c>
      <c r="D29" s="8"/>
      <c r="E29" s="81">
        <v>25285550</v>
      </c>
      <c r="F29" s="81"/>
      <c r="G29" s="85"/>
      <c r="H29" s="81">
        <f>E29+F29+G29</f>
        <v>25285550</v>
      </c>
      <c r="I29" s="81">
        <v>25285550</v>
      </c>
      <c r="J29" s="8">
        <v>30754855</v>
      </c>
    </row>
    <row r="30" spans="1:10" ht="12.75">
      <c r="A30" s="8">
        <v>25</v>
      </c>
      <c r="B30" s="37" t="s">
        <v>139</v>
      </c>
      <c r="C30" s="33" t="s">
        <v>311</v>
      </c>
      <c r="D30" s="8"/>
      <c r="E30" s="81">
        <v>0</v>
      </c>
      <c r="F30" s="81"/>
      <c r="G30" s="85"/>
      <c r="H30" s="81">
        <f>E30+F30+G30</f>
        <v>0</v>
      </c>
      <c r="I30" s="81">
        <f>F30+G30+H30</f>
        <v>0</v>
      </c>
      <c r="J30" s="8"/>
    </row>
    <row r="31" spans="1:10" ht="12.75">
      <c r="A31" s="8">
        <v>26</v>
      </c>
      <c r="B31" s="37" t="s">
        <v>141</v>
      </c>
      <c r="C31" s="33" t="s">
        <v>630</v>
      </c>
      <c r="D31" s="8"/>
      <c r="E31" s="81">
        <v>0</v>
      </c>
      <c r="F31" s="81"/>
      <c r="G31" s="85"/>
      <c r="H31" s="81">
        <f>E31+F31+G31</f>
        <v>0</v>
      </c>
      <c r="I31" s="81">
        <f>F31+G31+H31</f>
        <v>0</v>
      </c>
      <c r="J31" s="8">
        <v>300000</v>
      </c>
    </row>
    <row r="32" spans="1:10" ht="12.75">
      <c r="A32" s="8">
        <v>27</v>
      </c>
      <c r="B32" s="37" t="s">
        <v>143</v>
      </c>
      <c r="C32" s="33" t="s">
        <v>631</v>
      </c>
      <c r="D32" s="8"/>
      <c r="E32" s="81">
        <v>0</v>
      </c>
      <c r="F32" s="81"/>
      <c r="G32" s="85"/>
      <c r="H32" s="81">
        <f>E32+F32+G32</f>
        <v>0</v>
      </c>
      <c r="I32" s="81">
        <v>514500</v>
      </c>
      <c r="J32" s="8">
        <v>514500</v>
      </c>
    </row>
    <row r="33" spans="1:10" ht="12.75">
      <c r="A33" s="8">
        <v>28</v>
      </c>
      <c r="B33" s="37" t="s">
        <v>166</v>
      </c>
      <c r="C33" s="39" t="s">
        <v>632</v>
      </c>
      <c r="D33" s="8" t="s">
        <v>167</v>
      </c>
      <c r="E33" s="82">
        <f aca="true" t="shared" si="2" ref="E33:J33">SUM(E24:E32)</f>
        <v>25285550</v>
      </c>
      <c r="F33" s="82">
        <f t="shared" si="2"/>
        <v>0</v>
      </c>
      <c r="G33" s="82">
        <f t="shared" si="2"/>
        <v>0</v>
      </c>
      <c r="H33" s="82">
        <f t="shared" si="2"/>
        <v>25285550</v>
      </c>
      <c r="I33" s="82">
        <f t="shared" si="2"/>
        <v>25800050</v>
      </c>
      <c r="J33" s="82">
        <f t="shared" si="2"/>
        <v>31569355</v>
      </c>
    </row>
    <row r="34" spans="1:10" ht="12.75">
      <c r="A34" s="8">
        <v>29</v>
      </c>
      <c r="B34" s="37">
        <v>1</v>
      </c>
      <c r="C34" s="33" t="s">
        <v>168</v>
      </c>
      <c r="D34" s="8" t="s">
        <v>169</v>
      </c>
      <c r="E34" s="81"/>
      <c r="F34" s="81"/>
      <c r="G34" s="85"/>
      <c r="H34" s="81">
        <f aca="true" t="shared" si="3" ref="H34:I37">SUM(E34:G34)</f>
        <v>0</v>
      </c>
      <c r="I34" s="81">
        <f t="shared" si="3"/>
        <v>0</v>
      </c>
      <c r="J34" s="8">
        <v>1000000</v>
      </c>
    </row>
    <row r="35" spans="1:10" ht="12.75">
      <c r="A35" s="8">
        <v>30</v>
      </c>
      <c r="B35" s="37">
        <v>2</v>
      </c>
      <c r="C35" s="42" t="s">
        <v>170</v>
      </c>
      <c r="D35" s="11" t="s">
        <v>171</v>
      </c>
      <c r="E35" s="82"/>
      <c r="F35" s="82"/>
      <c r="G35" s="86"/>
      <c r="H35" s="81">
        <f t="shared" si="3"/>
        <v>0</v>
      </c>
      <c r="I35" s="81">
        <f t="shared" si="3"/>
        <v>0</v>
      </c>
      <c r="J35" s="8"/>
    </row>
    <row r="36" spans="1:10" ht="12.75">
      <c r="A36" s="8">
        <v>31</v>
      </c>
      <c r="B36" s="37">
        <v>3</v>
      </c>
      <c r="C36" s="33" t="s">
        <v>172</v>
      </c>
      <c r="D36" s="8" t="s">
        <v>173</v>
      </c>
      <c r="E36" s="81"/>
      <c r="F36" s="81"/>
      <c r="G36" s="85"/>
      <c r="H36" s="81">
        <f t="shared" si="3"/>
        <v>0</v>
      </c>
      <c r="I36" s="81">
        <f t="shared" si="3"/>
        <v>0</v>
      </c>
      <c r="J36" s="8"/>
    </row>
    <row r="37" spans="1:10" ht="12.75">
      <c r="A37" s="8">
        <v>32</v>
      </c>
      <c r="B37" s="37">
        <v>4</v>
      </c>
      <c r="C37" s="33" t="s">
        <v>174</v>
      </c>
      <c r="D37" s="8" t="s">
        <v>175</v>
      </c>
      <c r="E37" s="81"/>
      <c r="F37" s="81"/>
      <c r="G37" s="85"/>
      <c r="H37" s="81">
        <f t="shared" si="3"/>
        <v>0</v>
      </c>
      <c r="I37" s="81">
        <f t="shared" si="3"/>
        <v>0</v>
      </c>
      <c r="J37" s="8"/>
    </row>
    <row r="38" spans="1:10" ht="12.75">
      <c r="A38" s="8">
        <v>33</v>
      </c>
      <c r="B38" s="68">
        <v>5</v>
      </c>
      <c r="C38" s="42" t="s">
        <v>176</v>
      </c>
      <c r="D38" s="8" t="s">
        <v>177</v>
      </c>
      <c r="E38" s="81">
        <f>E39</f>
        <v>5239749</v>
      </c>
      <c r="F38" s="81">
        <f>F39</f>
        <v>0</v>
      </c>
      <c r="G38" s="81">
        <f>G39</f>
        <v>0</v>
      </c>
      <c r="H38" s="81">
        <f>H39</f>
        <v>5239749</v>
      </c>
      <c r="I38" s="81">
        <f>I39+I40</f>
        <v>5239749</v>
      </c>
      <c r="J38" s="8">
        <v>52869500</v>
      </c>
    </row>
    <row r="39" spans="1:10" ht="12.75">
      <c r="A39" s="8">
        <v>34</v>
      </c>
      <c r="B39" s="37" t="s">
        <v>137</v>
      </c>
      <c r="C39" s="42" t="s">
        <v>633</v>
      </c>
      <c r="D39" s="8"/>
      <c r="E39" s="81">
        <v>5239749</v>
      </c>
      <c r="F39" s="81"/>
      <c r="G39" s="85"/>
      <c r="H39" s="81">
        <f>SUM(E39:G39)</f>
        <v>5239749</v>
      </c>
      <c r="I39" s="81">
        <f>SUM(F39:H39)</f>
        <v>5239749</v>
      </c>
      <c r="J39" s="81"/>
    </row>
    <row r="40" spans="1:10" ht="12.75">
      <c r="A40" s="8">
        <v>35</v>
      </c>
      <c r="B40" s="37" t="s">
        <v>139</v>
      </c>
      <c r="C40" s="42" t="s">
        <v>634</v>
      </c>
      <c r="D40" s="8"/>
      <c r="E40" s="81"/>
      <c r="F40" s="81"/>
      <c r="G40" s="85"/>
      <c r="H40" s="81"/>
      <c r="I40" s="174"/>
      <c r="J40" s="8">
        <v>52869500</v>
      </c>
    </row>
    <row r="41" spans="1:10" ht="12.75">
      <c r="A41" s="8">
        <v>36</v>
      </c>
      <c r="B41" s="37" t="s">
        <v>635</v>
      </c>
      <c r="C41" s="39" t="s">
        <v>178</v>
      </c>
      <c r="D41" s="8" t="s">
        <v>179</v>
      </c>
      <c r="E41" s="82">
        <f>SUM(E34:E38)</f>
        <v>5239749</v>
      </c>
      <c r="F41" s="82">
        <f>SUM(F34:F38)</f>
        <v>0</v>
      </c>
      <c r="G41" s="82">
        <f>SUM(G34:G38)</f>
        <v>0</v>
      </c>
      <c r="H41" s="82">
        <f>SUM(H34:H38)</f>
        <v>5239749</v>
      </c>
      <c r="I41" s="82">
        <f>SUM(I39:I40)</f>
        <v>5239749</v>
      </c>
      <c r="J41" s="82">
        <f>J34+J35+J36+J37+J38</f>
        <v>53869500</v>
      </c>
    </row>
    <row r="42" spans="1:10" ht="12.75">
      <c r="A42" s="8">
        <v>37</v>
      </c>
      <c r="B42" s="37">
        <v>1</v>
      </c>
      <c r="C42" s="33" t="s">
        <v>180</v>
      </c>
      <c r="D42" s="8" t="s">
        <v>181</v>
      </c>
      <c r="E42" s="81"/>
      <c r="F42" s="81"/>
      <c r="G42" s="85"/>
      <c r="H42" s="81">
        <f>E42+F42+G42</f>
        <v>0</v>
      </c>
      <c r="I42" s="81">
        <f>F42+G42+H42</f>
        <v>0</v>
      </c>
      <c r="J42" s="8"/>
    </row>
    <row r="43" spans="1:10" ht="12.75">
      <c r="A43" s="8">
        <v>38</v>
      </c>
      <c r="B43" s="175">
        <v>2</v>
      </c>
      <c r="C43" s="8" t="s">
        <v>182</v>
      </c>
      <c r="D43" s="8" t="s">
        <v>183</v>
      </c>
      <c r="E43" s="81"/>
      <c r="F43" s="81"/>
      <c r="G43" s="85"/>
      <c r="H43" s="81">
        <f>E43+F43+G43</f>
        <v>0</v>
      </c>
      <c r="I43" s="81">
        <f>F43+G43+H43</f>
        <v>0</v>
      </c>
      <c r="J43" s="8"/>
    </row>
    <row r="44" spans="1:10" ht="12.75">
      <c r="A44" s="8">
        <v>39</v>
      </c>
      <c r="B44" s="54" t="s">
        <v>184</v>
      </c>
      <c r="C44" s="9" t="s">
        <v>636</v>
      </c>
      <c r="D44" s="8" t="s">
        <v>185</v>
      </c>
      <c r="E44" s="83">
        <f>SUM(E42:E43)</f>
        <v>0</v>
      </c>
      <c r="F44" s="83">
        <f>SUM(F42:F43)</f>
        <v>0</v>
      </c>
      <c r="G44" s="83">
        <f>SUM(G42:G43)</f>
        <v>0</v>
      </c>
      <c r="H44" s="83">
        <f>SUM(H42:H43)</f>
        <v>0</v>
      </c>
      <c r="I44" s="83">
        <f>SUM(I42:I43)</f>
        <v>0</v>
      </c>
      <c r="J44" s="8"/>
    </row>
    <row r="45" spans="1:10" ht="12.75">
      <c r="A45" s="8">
        <v>40</v>
      </c>
      <c r="B45" s="37">
        <v>1</v>
      </c>
      <c r="C45" s="43" t="s">
        <v>186</v>
      </c>
      <c r="D45" s="8" t="s">
        <v>187</v>
      </c>
      <c r="E45" s="75"/>
      <c r="F45" s="81"/>
      <c r="G45" s="87"/>
      <c r="H45" s="83">
        <f>SUM(E45:G45)</f>
        <v>0</v>
      </c>
      <c r="I45" s="83">
        <f>SUM(F45:H45)</f>
        <v>0</v>
      </c>
      <c r="J45" s="8"/>
    </row>
    <row r="46" spans="1:10" ht="12.75">
      <c r="A46" s="8">
        <v>41</v>
      </c>
      <c r="B46" s="37">
        <v>2</v>
      </c>
      <c r="C46" s="44" t="s">
        <v>188</v>
      </c>
      <c r="D46" s="8" t="s">
        <v>189</v>
      </c>
      <c r="E46" s="81"/>
      <c r="F46" s="81"/>
      <c r="G46" s="85"/>
      <c r="H46" s="83">
        <f aca="true" t="shared" si="4" ref="H46:I53">SUM(E46:G46)</f>
        <v>0</v>
      </c>
      <c r="I46" s="83">
        <f t="shared" si="4"/>
        <v>0</v>
      </c>
      <c r="J46" s="8"/>
    </row>
    <row r="47" spans="1:10" ht="12.75">
      <c r="A47" s="8">
        <v>42</v>
      </c>
      <c r="B47" s="67">
        <v>3</v>
      </c>
      <c r="C47" s="8" t="s">
        <v>190</v>
      </c>
      <c r="D47" s="8" t="s">
        <v>191</v>
      </c>
      <c r="E47" s="81"/>
      <c r="F47" s="81">
        <v>1870000</v>
      </c>
      <c r="G47" s="85"/>
      <c r="H47" s="83">
        <f t="shared" si="4"/>
        <v>1870000</v>
      </c>
      <c r="I47" s="83">
        <v>1870000</v>
      </c>
      <c r="J47" s="8">
        <v>1437500</v>
      </c>
    </row>
    <row r="48" spans="1:10" ht="12.75">
      <c r="A48" s="8">
        <v>43</v>
      </c>
      <c r="B48" s="37">
        <v>4</v>
      </c>
      <c r="C48" s="8" t="s">
        <v>306</v>
      </c>
      <c r="D48" s="8" t="s">
        <v>191</v>
      </c>
      <c r="E48" s="81"/>
      <c r="F48" s="81">
        <v>111000</v>
      </c>
      <c r="G48" s="85"/>
      <c r="H48" s="83">
        <f t="shared" si="4"/>
        <v>111000</v>
      </c>
      <c r="I48" s="83">
        <v>111000</v>
      </c>
      <c r="J48" s="8">
        <v>84515</v>
      </c>
    </row>
    <row r="49" spans="1:10" ht="12.75">
      <c r="A49" s="8">
        <v>44</v>
      </c>
      <c r="B49" s="37">
        <v>5</v>
      </c>
      <c r="C49" s="8" t="s">
        <v>192</v>
      </c>
      <c r="D49" s="8" t="s">
        <v>193</v>
      </c>
      <c r="E49" s="81"/>
      <c r="F49" s="81">
        <v>3000000</v>
      </c>
      <c r="G49" s="85"/>
      <c r="H49" s="83">
        <f t="shared" si="4"/>
        <v>3000000</v>
      </c>
      <c r="I49" s="83">
        <v>3000000</v>
      </c>
      <c r="J49" s="8">
        <v>2812300</v>
      </c>
    </row>
    <row r="50" spans="1:10" ht="12.75">
      <c r="A50" s="8">
        <v>45</v>
      </c>
      <c r="B50" s="67">
        <v>6</v>
      </c>
      <c r="C50" s="33" t="s">
        <v>194</v>
      </c>
      <c r="D50" s="8" t="s">
        <v>195</v>
      </c>
      <c r="E50" s="81"/>
      <c r="F50" s="81"/>
      <c r="G50" s="85"/>
      <c r="H50" s="83">
        <f t="shared" si="4"/>
        <v>0</v>
      </c>
      <c r="I50" s="83">
        <f t="shared" si="4"/>
        <v>0</v>
      </c>
      <c r="J50" s="8"/>
    </row>
    <row r="51" spans="1:10" ht="12.75">
      <c r="A51" s="8">
        <v>46</v>
      </c>
      <c r="B51" s="37">
        <v>7</v>
      </c>
      <c r="C51" s="33" t="s">
        <v>196</v>
      </c>
      <c r="D51" s="8" t="s">
        <v>197</v>
      </c>
      <c r="E51" s="81"/>
      <c r="F51" s="81"/>
      <c r="G51" s="85"/>
      <c r="H51" s="83">
        <f t="shared" si="4"/>
        <v>0</v>
      </c>
      <c r="I51" s="83">
        <f t="shared" si="4"/>
        <v>0</v>
      </c>
      <c r="J51" s="8"/>
    </row>
    <row r="52" spans="1:10" ht="12.75">
      <c r="A52" s="8">
        <v>47</v>
      </c>
      <c r="B52" s="37">
        <v>8</v>
      </c>
      <c r="C52" s="42" t="s">
        <v>198</v>
      </c>
      <c r="D52" s="8" t="s">
        <v>199</v>
      </c>
      <c r="E52" s="83">
        <v>650000</v>
      </c>
      <c r="F52" s="81"/>
      <c r="G52" s="84"/>
      <c r="H52" s="83">
        <f t="shared" si="4"/>
        <v>650000</v>
      </c>
      <c r="I52" s="83">
        <f t="shared" si="4"/>
        <v>650000</v>
      </c>
      <c r="J52" s="8">
        <v>536758</v>
      </c>
    </row>
    <row r="53" spans="1:10" ht="12.75">
      <c r="A53" s="8">
        <v>48</v>
      </c>
      <c r="B53" s="67">
        <v>9</v>
      </c>
      <c r="C53" s="42" t="s">
        <v>200</v>
      </c>
      <c r="D53" s="11" t="s">
        <v>201</v>
      </c>
      <c r="E53" s="82"/>
      <c r="F53" s="82"/>
      <c r="G53" s="86"/>
      <c r="H53" s="83">
        <f t="shared" si="4"/>
        <v>0</v>
      </c>
      <c r="I53" s="83">
        <f t="shared" si="4"/>
        <v>0</v>
      </c>
      <c r="J53" s="8"/>
    </row>
    <row r="54" spans="1:10" ht="12.75">
      <c r="A54" s="8">
        <v>49</v>
      </c>
      <c r="B54" s="50" t="s">
        <v>637</v>
      </c>
      <c r="C54" s="39" t="s">
        <v>638</v>
      </c>
      <c r="D54" s="8" t="s">
        <v>202</v>
      </c>
      <c r="E54" s="82">
        <f aca="true" t="shared" si="5" ref="E54:J54">SUM(E45:E53)</f>
        <v>650000</v>
      </c>
      <c r="F54" s="82">
        <f t="shared" si="5"/>
        <v>4981000</v>
      </c>
      <c r="G54" s="82">
        <f t="shared" si="5"/>
        <v>0</v>
      </c>
      <c r="H54" s="82">
        <f t="shared" si="5"/>
        <v>5631000</v>
      </c>
      <c r="I54" s="82">
        <f t="shared" si="5"/>
        <v>5631000</v>
      </c>
      <c r="J54" s="82">
        <f t="shared" si="5"/>
        <v>4871073</v>
      </c>
    </row>
    <row r="55" spans="1:10" ht="12.75">
      <c r="A55" s="8">
        <v>50</v>
      </c>
      <c r="B55" s="41">
        <v>1</v>
      </c>
      <c r="C55" s="39" t="s">
        <v>639</v>
      </c>
      <c r="D55" s="8" t="s">
        <v>203</v>
      </c>
      <c r="E55" s="82">
        <f>SUM(E56:E57)</f>
        <v>0</v>
      </c>
      <c r="F55" s="82">
        <f>SUM(F56:F57)</f>
        <v>200000</v>
      </c>
      <c r="G55" s="82">
        <f>SUM(G56:G57)</f>
        <v>0</v>
      </c>
      <c r="H55" s="82">
        <f>SUM(H56:H57)</f>
        <v>200000</v>
      </c>
      <c r="I55" s="82">
        <v>200000</v>
      </c>
      <c r="J55" s="82">
        <v>45445</v>
      </c>
    </row>
    <row r="56" spans="1:10" ht="12.75">
      <c r="A56" s="8">
        <v>51</v>
      </c>
      <c r="B56" s="37" t="s">
        <v>137</v>
      </c>
      <c r="C56" s="42" t="s">
        <v>297</v>
      </c>
      <c r="D56" s="8"/>
      <c r="E56" s="81"/>
      <c r="F56" s="83">
        <v>200000</v>
      </c>
      <c r="G56" s="86"/>
      <c r="H56" s="83">
        <f>SUM(E56:G56)</f>
        <v>200000</v>
      </c>
      <c r="I56" s="83">
        <v>200000</v>
      </c>
      <c r="J56" s="8">
        <v>45445</v>
      </c>
    </row>
    <row r="57" spans="1:10" ht="12.75">
      <c r="A57" s="8">
        <v>52</v>
      </c>
      <c r="B57" s="37" t="s">
        <v>139</v>
      </c>
      <c r="C57" s="33" t="s">
        <v>298</v>
      </c>
      <c r="D57" s="8"/>
      <c r="E57" s="81"/>
      <c r="F57" s="81"/>
      <c r="G57" s="85"/>
      <c r="H57" s="83">
        <f>SUM(E57:G57)</f>
        <v>0</v>
      </c>
      <c r="I57" s="83">
        <f>SUM(F57:H57)</f>
        <v>0</v>
      </c>
      <c r="J57" s="8"/>
    </row>
    <row r="58" spans="1:10" ht="12.75">
      <c r="A58" s="8">
        <v>53</v>
      </c>
      <c r="B58" s="37" t="s">
        <v>204</v>
      </c>
      <c r="C58" s="47" t="s">
        <v>205</v>
      </c>
      <c r="D58" s="9" t="s">
        <v>206</v>
      </c>
      <c r="E58" s="82">
        <f aca="true" t="shared" si="6" ref="E58:J58">E44+E54+E55</f>
        <v>650000</v>
      </c>
      <c r="F58" s="82">
        <f t="shared" si="6"/>
        <v>5181000</v>
      </c>
      <c r="G58" s="82">
        <f t="shared" si="6"/>
        <v>0</v>
      </c>
      <c r="H58" s="82">
        <f t="shared" si="6"/>
        <v>5831000</v>
      </c>
      <c r="I58" s="82">
        <f t="shared" si="6"/>
        <v>5831000</v>
      </c>
      <c r="J58" s="82">
        <f t="shared" si="6"/>
        <v>4916518</v>
      </c>
    </row>
    <row r="59" spans="1:10" ht="12.75">
      <c r="A59" s="8">
        <v>54</v>
      </c>
      <c r="B59" s="37">
        <v>1</v>
      </c>
      <c r="C59" s="44" t="s">
        <v>207</v>
      </c>
      <c r="D59" s="8" t="s">
        <v>208</v>
      </c>
      <c r="E59" s="83"/>
      <c r="F59" s="81">
        <v>0</v>
      </c>
      <c r="G59" s="84"/>
      <c r="H59" s="88">
        <f>SUM(E59:G59)</f>
        <v>0</v>
      </c>
      <c r="I59" s="88">
        <f>SUM(F59:H59)</f>
        <v>0</v>
      </c>
      <c r="J59" s="8"/>
    </row>
    <row r="60" spans="1:10" ht="12.75">
      <c r="A60" s="8">
        <v>55</v>
      </c>
      <c r="B60" s="37">
        <v>2</v>
      </c>
      <c r="C60" s="44" t="s">
        <v>209</v>
      </c>
      <c r="D60" s="8" t="s">
        <v>210</v>
      </c>
      <c r="E60" s="83"/>
      <c r="F60" s="81">
        <v>30000</v>
      </c>
      <c r="G60" s="84"/>
      <c r="H60" s="88">
        <f aca="true" t="shared" si="7" ref="H60:I69">SUM(E60:G60)</f>
        <v>30000</v>
      </c>
      <c r="I60" s="88">
        <v>30000</v>
      </c>
      <c r="J60" s="8">
        <v>110500</v>
      </c>
    </row>
    <row r="61" spans="1:10" ht="12.75">
      <c r="A61" s="8">
        <v>56</v>
      </c>
      <c r="B61" s="37">
        <v>3</v>
      </c>
      <c r="C61" s="44" t="s">
        <v>211</v>
      </c>
      <c r="D61" s="8" t="s">
        <v>212</v>
      </c>
      <c r="E61" s="83"/>
      <c r="F61" s="81"/>
      <c r="G61" s="83"/>
      <c r="H61" s="88">
        <f t="shared" si="7"/>
        <v>0</v>
      </c>
      <c r="I61" s="88">
        <f t="shared" si="7"/>
        <v>0</v>
      </c>
      <c r="J61" s="8"/>
    </row>
    <row r="62" spans="1:10" ht="12.75">
      <c r="A62" s="8">
        <v>57</v>
      </c>
      <c r="B62" s="37">
        <v>4</v>
      </c>
      <c r="C62" s="42" t="s">
        <v>213</v>
      </c>
      <c r="D62" s="11" t="s">
        <v>214</v>
      </c>
      <c r="E62" s="82"/>
      <c r="F62" s="83">
        <v>1600000</v>
      </c>
      <c r="G62" s="83">
        <v>0</v>
      </c>
      <c r="H62" s="88">
        <f t="shared" si="7"/>
        <v>1600000</v>
      </c>
      <c r="I62" s="88">
        <v>1198916</v>
      </c>
      <c r="J62" s="8">
        <v>1308607</v>
      </c>
    </row>
    <row r="63" spans="1:10" ht="12.75">
      <c r="A63" s="8">
        <v>58</v>
      </c>
      <c r="B63" s="37">
        <v>5</v>
      </c>
      <c r="C63" s="44" t="s">
        <v>215</v>
      </c>
      <c r="D63" s="8" t="s">
        <v>216</v>
      </c>
      <c r="E63" s="83"/>
      <c r="F63" s="81"/>
      <c r="G63" s="83"/>
      <c r="H63" s="88">
        <f t="shared" si="7"/>
        <v>0</v>
      </c>
      <c r="I63" s="88">
        <f t="shared" si="7"/>
        <v>0</v>
      </c>
      <c r="J63" s="8"/>
    </row>
    <row r="64" spans="1:10" ht="12.75">
      <c r="A64" s="8">
        <v>59</v>
      </c>
      <c r="B64" s="68">
        <v>6</v>
      </c>
      <c r="C64" s="42" t="s">
        <v>217</v>
      </c>
      <c r="D64" s="8" t="s">
        <v>218</v>
      </c>
      <c r="E64" s="83"/>
      <c r="F64" s="82"/>
      <c r="G64" s="84"/>
      <c r="H64" s="88">
        <f t="shared" si="7"/>
        <v>0</v>
      </c>
      <c r="I64" s="88">
        <f t="shared" si="7"/>
        <v>0</v>
      </c>
      <c r="J64" s="8"/>
    </row>
    <row r="65" spans="1:10" ht="12.75">
      <c r="A65" s="8">
        <v>60</v>
      </c>
      <c r="B65" s="69">
        <v>7</v>
      </c>
      <c r="C65" s="45" t="s">
        <v>219</v>
      </c>
      <c r="D65" s="8" t="s">
        <v>220</v>
      </c>
      <c r="E65" s="83"/>
      <c r="F65" s="81"/>
      <c r="G65" s="84"/>
      <c r="H65" s="88">
        <f t="shared" si="7"/>
        <v>0</v>
      </c>
      <c r="I65" s="88">
        <f t="shared" si="7"/>
        <v>0</v>
      </c>
      <c r="J65" s="8"/>
    </row>
    <row r="66" spans="1:10" ht="12.75">
      <c r="A66" s="8">
        <v>61</v>
      </c>
      <c r="B66" s="37">
        <v>8</v>
      </c>
      <c r="C66" s="1" t="s">
        <v>640</v>
      </c>
      <c r="D66" s="8" t="s">
        <v>221</v>
      </c>
      <c r="E66" s="89"/>
      <c r="F66" s="81"/>
      <c r="G66" s="90"/>
      <c r="H66" s="88">
        <f t="shared" si="7"/>
        <v>0</v>
      </c>
      <c r="I66" s="88">
        <f t="shared" si="7"/>
        <v>0</v>
      </c>
      <c r="J66" s="8">
        <v>388</v>
      </c>
    </row>
    <row r="67" spans="1:10" ht="12.75">
      <c r="A67" s="8">
        <v>62</v>
      </c>
      <c r="B67" s="37">
        <v>9</v>
      </c>
      <c r="C67" s="44" t="s">
        <v>222</v>
      </c>
      <c r="D67" s="8" t="s">
        <v>223</v>
      </c>
      <c r="E67" s="89"/>
      <c r="F67" s="81"/>
      <c r="G67" s="90"/>
      <c r="H67" s="88">
        <f t="shared" si="7"/>
        <v>0</v>
      </c>
      <c r="I67" s="88">
        <f t="shared" si="7"/>
        <v>0</v>
      </c>
      <c r="J67" s="8">
        <v>1258761</v>
      </c>
    </row>
    <row r="68" spans="1:10" ht="12.75">
      <c r="A68" s="8">
        <v>63</v>
      </c>
      <c r="B68" s="37">
        <v>10</v>
      </c>
      <c r="C68" s="1" t="s">
        <v>641</v>
      </c>
      <c r="D68" s="8" t="s">
        <v>225</v>
      </c>
      <c r="E68" s="89"/>
      <c r="F68" s="81"/>
      <c r="G68" s="90"/>
      <c r="H68" s="88">
        <f t="shared" si="7"/>
        <v>0</v>
      </c>
      <c r="I68" s="88">
        <f t="shared" si="7"/>
        <v>0</v>
      </c>
      <c r="J68" s="8"/>
    </row>
    <row r="69" spans="1:10" ht="12.75">
      <c r="A69" s="8">
        <v>64</v>
      </c>
      <c r="B69" s="37">
        <v>11</v>
      </c>
      <c r="C69" s="44" t="s">
        <v>224</v>
      </c>
      <c r="D69" s="11" t="s">
        <v>642</v>
      </c>
      <c r="E69" s="89"/>
      <c r="F69" s="83">
        <v>90000</v>
      </c>
      <c r="G69" s="90">
        <v>0</v>
      </c>
      <c r="H69" s="88">
        <f t="shared" si="7"/>
        <v>90000</v>
      </c>
      <c r="I69" s="88">
        <v>90000</v>
      </c>
      <c r="J69" s="8">
        <v>1462709</v>
      </c>
    </row>
    <row r="70" spans="1:10" ht="12.75">
      <c r="A70" s="8">
        <v>65</v>
      </c>
      <c r="B70" s="37" t="s">
        <v>643</v>
      </c>
      <c r="C70" s="47" t="s">
        <v>644</v>
      </c>
      <c r="D70" s="8" t="s">
        <v>226</v>
      </c>
      <c r="E70" s="82">
        <f aca="true" t="shared" si="8" ref="E70:J70">SUM(E59:E69)</f>
        <v>0</v>
      </c>
      <c r="F70" s="82">
        <f t="shared" si="8"/>
        <v>1720000</v>
      </c>
      <c r="G70" s="82">
        <f t="shared" si="8"/>
        <v>0</v>
      </c>
      <c r="H70" s="91">
        <f t="shared" si="8"/>
        <v>1720000</v>
      </c>
      <c r="I70" s="91">
        <f t="shared" si="8"/>
        <v>1318916</v>
      </c>
      <c r="J70" s="91">
        <f t="shared" si="8"/>
        <v>4140965</v>
      </c>
    </row>
    <row r="71" spans="1:10" ht="12.75">
      <c r="A71" s="8">
        <v>66</v>
      </c>
      <c r="B71" s="37">
        <v>1</v>
      </c>
      <c r="C71" s="44" t="s">
        <v>227</v>
      </c>
      <c r="D71" s="11" t="s">
        <v>228</v>
      </c>
      <c r="E71" s="76"/>
      <c r="F71" s="82"/>
      <c r="G71" s="92"/>
      <c r="H71" s="88">
        <f aca="true" t="shared" si="9" ref="H71:I75">SUM(E71:G71)</f>
        <v>0</v>
      </c>
      <c r="I71" s="88">
        <f t="shared" si="9"/>
        <v>0</v>
      </c>
      <c r="J71" s="8"/>
    </row>
    <row r="72" spans="1:10" ht="12.75">
      <c r="A72" s="8">
        <v>67</v>
      </c>
      <c r="B72" s="70">
        <v>2</v>
      </c>
      <c r="C72" s="42" t="s">
        <v>229</v>
      </c>
      <c r="D72" s="8" t="s">
        <v>230</v>
      </c>
      <c r="E72" s="83"/>
      <c r="F72" s="81"/>
      <c r="G72" s="84"/>
      <c r="H72" s="88">
        <f t="shared" si="9"/>
        <v>0</v>
      </c>
      <c r="I72" s="88">
        <f t="shared" si="9"/>
        <v>0</v>
      </c>
      <c r="J72" s="8"/>
    </row>
    <row r="73" spans="1:10" ht="12.75">
      <c r="A73" s="8">
        <v>68</v>
      </c>
      <c r="B73" s="37">
        <v>3</v>
      </c>
      <c r="C73" s="44" t="s">
        <v>231</v>
      </c>
      <c r="D73" s="8" t="s">
        <v>232</v>
      </c>
      <c r="E73" s="83"/>
      <c r="F73" s="81"/>
      <c r="G73" s="84"/>
      <c r="H73" s="88">
        <f t="shared" si="9"/>
        <v>0</v>
      </c>
      <c r="I73" s="88">
        <f t="shared" si="9"/>
        <v>0</v>
      </c>
      <c r="J73" s="8"/>
    </row>
    <row r="74" spans="1:10" ht="12.75">
      <c r="A74" s="8">
        <v>69</v>
      </c>
      <c r="B74" s="37">
        <v>4</v>
      </c>
      <c r="C74" s="44" t="s">
        <v>233</v>
      </c>
      <c r="D74" s="8" t="s">
        <v>234</v>
      </c>
      <c r="E74" s="83"/>
      <c r="F74" s="81"/>
      <c r="G74" s="84"/>
      <c r="H74" s="88">
        <f t="shared" si="9"/>
        <v>0</v>
      </c>
      <c r="I74" s="88">
        <f t="shared" si="9"/>
        <v>0</v>
      </c>
      <c r="J74" s="8"/>
    </row>
    <row r="75" spans="1:10" ht="12.75">
      <c r="A75" s="8">
        <v>70</v>
      </c>
      <c r="B75" s="70">
        <v>5</v>
      </c>
      <c r="C75" s="42" t="s">
        <v>235</v>
      </c>
      <c r="D75" s="8" t="s">
        <v>236</v>
      </c>
      <c r="E75" s="83"/>
      <c r="F75" s="81"/>
      <c r="G75" s="84"/>
      <c r="H75" s="88">
        <f t="shared" si="9"/>
        <v>0</v>
      </c>
      <c r="I75" s="88">
        <f t="shared" si="9"/>
        <v>0</v>
      </c>
      <c r="J75" s="8"/>
    </row>
    <row r="76" spans="1:10" ht="12.75">
      <c r="A76" s="8">
        <v>71</v>
      </c>
      <c r="B76" s="69" t="s">
        <v>237</v>
      </c>
      <c r="C76" s="39" t="s">
        <v>645</v>
      </c>
      <c r="D76" s="8" t="s">
        <v>238</v>
      </c>
      <c r="E76" s="82">
        <f>SUM(E71:E75)</f>
        <v>0</v>
      </c>
      <c r="F76" s="82">
        <f>SUM(F71:F75)</f>
        <v>0</v>
      </c>
      <c r="G76" s="82">
        <f>SUM(G71:G75)</f>
        <v>0</v>
      </c>
      <c r="H76" s="82">
        <f>SUM(H71:H75)</f>
        <v>0</v>
      </c>
      <c r="I76" s="82">
        <f>SUM(I71:I75)</f>
        <v>0</v>
      </c>
      <c r="J76" s="8"/>
    </row>
    <row r="77" spans="1:10" ht="12.75">
      <c r="A77" s="8">
        <v>72</v>
      </c>
      <c r="B77" s="69">
        <v>1</v>
      </c>
      <c r="C77" s="42" t="s">
        <v>239</v>
      </c>
      <c r="D77" s="8" t="s">
        <v>240</v>
      </c>
      <c r="E77" s="83"/>
      <c r="F77" s="81"/>
      <c r="G77" s="84"/>
      <c r="H77" s="83">
        <f aca="true" t="shared" si="10" ref="H77:I81">SUM(E77:G77)</f>
        <v>0</v>
      </c>
      <c r="I77" s="83">
        <f t="shared" si="10"/>
        <v>0</v>
      </c>
      <c r="J77" s="8"/>
    </row>
    <row r="78" spans="1:10" ht="12.75">
      <c r="A78" s="8">
        <v>73</v>
      </c>
      <c r="B78" s="69">
        <v>2</v>
      </c>
      <c r="C78" s="42" t="s">
        <v>646</v>
      </c>
      <c r="D78" s="8" t="s">
        <v>242</v>
      </c>
      <c r="E78" s="83"/>
      <c r="F78" s="81"/>
      <c r="G78" s="84"/>
      <c r="H78" s="83">
        <f t="shared" si="10"/>
        <v>0</v>
      </c>
      <c r="I78" s="83">
        <f t="shared" si="10"/>
        <v>0</v>
      </c>
      <c r="J78" s="8"/>
    </row>
    <row r="79" spans="1:10" ht="12.75">
      <c r="A79" s="8">
        <v>74</v>
      </c>
      <c r="B79" s="69">
        <v>3</v>
      </c>
      <c r="C79" s="11" t="s">
        <v>647</v>
      </c>
      <c r="D79" s="11" t="s">
        <v>243</v>
      </c>
      <c r="E79" s="83"/>
      <c r="F79" s="81"/>
      <c r="G79" s="84"/>
      <c r="H79" s="83">
        <f t="shared" si="10"/>
        <v>0</v>
      </c>
      <c r="I79" s="83">
        <f t="shared" si="10"/>
        <v>0</v>
      </c>
      <c r="J79" s="8"/>
    </row>
    <row r="80" spans="1:10" ht="12.75">
      <c r="A80" s="8">
        <v>75</v>
      </c>
      <c r="B80" s="69">
        <v>4</v>
      </c>
      <c r="C80" s="11" t="s">
        <v>241</v>
      </c>
      <c r="D80" s="11" t="s">
        <v>648</v>
      </c>
      <c r="E80" s="83"/>
      <c r="F80" s="81"/>
      <c r="G80" s="84"/>
      <c r="H80" s="83">
        <f t="shared" si="10"/>
        <v>0</v>
      </c>
      <c r="I80" s="83">
        <f t="shared" si="10"/>
        <v>0</v>
      </c>
      <c r="J80" s="8">
        <v>30000</v>
      </c>
    </row>
    <row r="81" spans="1:10" ht="12.75">
      <c r="A81" s="8">
        <v>76</v>
      </c>
      <c r="B81" s="69">
        <v>5</v>
      </c>
      <c r="C81" s="42" t="s">
        <v>305</v>
      </c>
      <c r="D81" s="11" t="s">
        <v>649</v>
      </c>
      <c r="E81" s="83"/>
      <c r="F81" s="81"/>
      <c r="G81" s="84"/>
      <c r="H81" s="83">
        <f t="shared" si="10"/>
        <v>0</v>
      </c>
      <c r="I81" s="83">
        <f t="shared" si="10"/>
        <v>0</v>
      </c>
      <c r="J81" s="8"/>
    </row>
    <row r="82" spans="1:10" ht="12.75">
      <c r="A82" s="8">
        <v>77</v>
      </c>
      <c r="B82" s="69" t="s">
        <v>244</v>
      </c>
      <c r="C82" s="5" t="s">
        <v>650</v>
      </c>
      <c r="D82" s="8" t="s">
        <v>245</v>
      </c>
      <c r="E82" s="82">
        <f>SUM(E77:E81)</f>
        <v>0</v>
      </c>
      <c r="F82" s="82">
        <f>SUM(F77:F81)</f>
        <v>0</v>
      </c>
      <c r="G82" s="82">
        <f>SUM(G77:G81)</f>
        <v>0</v>
      </c>
      <c r="H82" s="82">
        <f>SUM(H77:H81)</f>
        <v>0</v>
      </c>
      <c r="I82" s="82">
        <f>SUM(I77:I81)</f>
        <v>0</v>
      </c>
      <c r="J82" s="8">
        <f>J81+J80+J79+J78+J77</f>
        <v>30000</v>
      </c>
    </row>
    <row r="83" spans="1:10" ht="12.75">
      <c r="A83" s="8">
        <v>78</v>
      </c>
      <c r="B83" s="69">
        <v>1</v>
      </c>
      <c r="C83" s="42" t="s">
        <v>246</v>
      </c>
      <c r="D83" s="8" t="s">
        <v>247</v>
      </c>
      <c r="E83" s="83"/>
      <c r="F83" s="81"/>
      <c r="G83" s="84"/>
      <c r="H83" s="83">
        <f aca="true" t="shared" si="11" ref="H83:I87">SUM(E83:G83)</f>
        <v>0</v>
      </c>
      <c r="I83" s="83">
        <f t="shared" si="11"/>
        <v>0</v>
      </c>
      <c r="J83" s="8"/>
    </row>
    <row r="84" spans="1:10" ht="12.75">
      <c r="A84" s="8">
        <v>79</v>
      </c>
      <c r="B84" s="69">
        <v>2</v>
      </c>
      <c r="C84" s="11" t="s">
        <v>651</v>
      </c>
      <c r="D84" s="11" t="s">
        <v>249</v>
      </c>
      <c r="E84" s="83"/>
      <c r="F84" s="81"/>
      <c r="G84" s="86"/>
      <c r="H84" s="83">
        <f t="shared" si="11"/>
        <v>0</v>
      </c>
      <c r="I84" s="83">
        <f t="shared" si="11"/>
        <v>0</v>
      </c>
      <c r="J84" s="8"/>
    </row>
    <row r="85" spans="1:10" ht="12.75">
      <c r="A85" s="8">
        <v>80</v>
      </c>
      <c r="B85" s="69">
        <v>3</v>
      </c>
      <c r="C85" s="11" t="s">
        <v>652</v>
      </c>
      <c r="D85" s="11" t="s">
        <v>251</v>
      </c>
      <c r="E85" s="83"/>
      <c r="F85" s="81"/>
      <c r="G85" s="86"/>
      <c r="H85" s="83">
        <f t="shared" si="11"/>
        <v>0</v>
      </c>
      <c r="I85" s="83">
        <f t="shared" si="11"/>
        <v>0</v>
      </c>
      <c r="J85" s="8"/>
    </row>
    <row r="86" spans="1:10" ht="12.75">
      <c r="A86" s="8">
        <v>81</v>
      </c>
      <c r="B86" s="69">
        <v>4</v>
      </c>
      <c r="C86" s="11" t="s">
        <v>248</v>
      </c>
      <c r="D86" s="11" t="s">
        <v>653</v>
      </c>
      <c r="E86" s="83"/>
      <c r="F86" s="81"/>
      <c r="G86" s="86"/>
      <c r="H86" s="83">
        <f t="shared" si="11"/>
        <v>0</v>
      </c>
      <c r="I86" s="83">
        <f t="shared" si="11"/>
        <v>0</v>
      </c>
      <c r="J86" s="8"/>
    </row>
    <row r="87" spans="1:10" ht="12.75">
      <c r="A87" s="8">
        <v>82</v>
      </c>
      <c r="B87" s="69">
        <v>5</v>
      </c>
      <c r="C87" s="11" t="s">
        <v>250</v>
      </c>
      <c r="D87" s="11" t="s">
        <v>654</v>
      </c>
      <c r="E87" s="83"/>
      <c r="F87" s="81"/>
      <c r="G87" s="84"/>
      <c r="H87" s="83">
        <f t="shared" si="11"/>
        <v>0</v>
      </c>
      <c r="I87" s="83">
        <f t="shared" si="11"/>
        <v>0</v>
      </c>
      <c r="J87" s="8"/>
    </row>
    <row r="88" spans="1:10" ht="12.75">
      <c r="A88" s="8">
        <v>83</v>
      </c>
      <c r="B88" s="71" t="s">
        <v>252</v>
      </c>
      <c r="C88" s="47" t="s">
        <v>655</v>
      </c>
      <c r="D88" s="8" t="s">
        <v>253</v>
      </c>
      <c r="E88" s="82">
        <f>SUM(E83:E87)</f>
        <v>0</v>
      </c>
      <c r="F88" s="82">
        <f>SUM(F83:F87)</f>
        <v>0</v>
      </c>
      <c r="G88" s="82">
        <f>SUM(G83:G87)</f>
        <v>0</v>
      </c>
      <c r="H88" s="82">
        <f>SUM(H83:H87)</f>
        <v>0</v>
      </c>
      <c r="I88" s="82">
        <f>SUM(I83:I87)</f>
        <v>0</v>
      </c>
      <c r="J88" s="8"/>
    </row>
    <row r="89" spans="1:10" ht="12.75">
      <c r="A89" s="8">
        <v>84</v>
      </c>
      <c r="B89" s="69" t="s">
        <v>254</v>
      </c>
      <c r="C89" s="39" t="s">
        <v>255</v>
      </c>
      <c r="D89" s="8" t="s">
        <v>256</v>
      </c>
      <c r="E89" s="82">
        <f aca="true" t="shared" si="12" ref="E89:J89">E23+E33+E41+E58+E70+E76+E82+E88</f>
        <v>53321388</v>
      </c>
      <c r="F89" s="82">
        <f t="shared" si="12"/>
        <v>6901000</v>
      </c>
      <c r="G89" s="82">
        <f t="shared" si="12"/>
        <v>0</v>
      </c>
      <c r="H89" s="82">
        <f t="shared" si="12"/>
        <v>60222388</v>
      </c>
      <c r="I89" s="82">
        <f t="shared" si="12"/>
        <v>64358168</v>
      </c>
      <c r="J89" s="82">
        <f t="shared" si="12"/>
        <v>126480911</v>
      </c>
    </row>
    <row r="90" spans="1:10" ht="12.75">
      <c r="A90" s="8">
        <v>85</v>
      </c>
      <c r="B90" s="69">
        <v>1</v>
      </c>
      <c r="C90" s="1" t="s">
        <v>656</v>
      </c>
      <c r="D90" s="8" t="s">
        <v>257</v>
      </c>
      <c r="E90" s="83"/>
      <c r="F90" s="81"/>
      <c r="G90" s="84"/>
      <c r="H90" s="83">
        <f aca="true" t="shared" si="13" ref="H90:I92">SUM(E90:G90)</f>
        <v>0</v>
      </c>
      <c r="I90" s="83">
        <f t="shared" si="13"/>
        <v>0</v>
      </c>
      <c r="J90" s="8"/>
    </row>
    <row r="91" spans="1:10" ht="12.75">
      <c r="A91" s="8">
        <v>86</v>
      </c>
      <c r="B91" s="69">
        <v>2</v>
      </c>
      <c r="C91" s="42" t="s">
        <v>258</v>
      </c>
      <c r="D91" s="8" t="s">
        <v>259</v>
      </c>
      <c r="E91" s="83"/>
      <c r="F91" s="81"/>
      <c r="G91" s="84"/>
      <c r="H91" s="83">
        <f t="shared" si="13"/>
        <v>0</v>
      </c>
      <c r="I91" s="83">
        <f t="shared" si="13"/>
        <v>0</v>
      </c>
      <c r="J91" s="8"/>
    </row>
    <row r="92" spans="1:10" ht="12.75">
      <c r="A92" s="8">
        <v>87</v>
      </c>
      <c r="B92" s="69">
        <v>3</v>
      </c>
      <c r="C92" s="1" t="s">
        <v>657</v>
      </c>
      <c r="D92" s="8" t="s">
        <v>260</v>
      </c>
      <c r="E92" s="83"/>
      <c r="F92" s="81"/>
      <c r="G92" s="84"/>
      <c r="H92" s="83">
        <f t="shared" si="13"/>
        <v>0</v>
      </c>
      <c r="I92" s="83">
        <f t="shared" si="13"/>
        <v>0</v>
      </c>
      <c r="J92" s="8"/>
    </row>
    <row r="93" spans="1:10" ht="12.75">
      <c r="A93" s="8">
        <v>88</v>
      </c>
      <c r="B93" s="69" t="s">
        <v>658</v>
      </c>
      <c r="C93" s="9" t="s">
        <v>659</v>
      </c>
      <c r="D93" s="8" t="s">
        <v>261</v>
      </c>
      <c r="E93" s="82">
        <f>SUM(E90:E92)</f>
        <v>0</v>
      </c>
      <c r="F93" s="82">
        <f>SUM(F90:F92)</f>
        <v>0</v>
      </c>
      <c r="G93" s="82">
        <f>SUM(G90:G92)</f>
        <v>0</v>
      </c>
      <c r="H93" s="82">
        <f>SUM(H90:H92)</f>
        <v>0</v>
      </c>
      <c r="I93" s="82">
        <f>SUM(I90:I92)</f>
        <v>0</v>
      </c>
      <c r="J93" s="8"/>
    </row>
    <row r="94" spans="1:10" ht="12.75">
      <c r="A94" s="8">
        <v>89</v>
      </c>
      <c r="B94" s="69">
        <v>1</v>
      </c>
      <c r="C94" s="11" t="s">
        <v>262</v>
      </c>
      <c r="D94" s="11" t="s">
        <v>263</v>
      </c>
      <c r="E94" s="82"/>
      <c r="F94" s="82"/>
      <c r="G94" s="86"/>
      <c r="H94" s="83">
        <f aca="true" t="shared" si="14" ref="H94:I97">SUM(E94:G94)</f>
        <v>0</v>
      </c>
      <c r="I94" s="83">
        <f t="shared" si="14"/>
        <v>0</v>
      </c>
      <c r="J94" s="8">
        <v>6500000</v>
      </c>
    </row>
    <row r="95" spans="1:10" ht="12.75">
      <c r="A95" s="8">
        <v>90</v>
      </c>
      <c r="B95" s="69">
        <v>2</v>
      </c>
      <c r="C95" s="11" t="s">
        <v>660</v>
      </c>
      <c r="D95" s="8" t="s">
        <v>264</v>
      </c>
      <c r="E95" s="83"/>
      <c r="F95" s="81"/>
      <c r="G95" s="84"/>
      <c r="H95" s="83">
        <f t="shared" si="14"/>
        <v>0</v>
      </c>
      <c r="I95" s="83">
        <f t="shared" si="14"/>
        <v>0</v>
      </c>
      <c r="J95" s="8"/>
    </row>
    <row r="96" spans="1:10" ht="12.75">
      <c r="A96" s="8">
        <v>91</v>
      </c>
      <c r="B96" s="71">
        <v>3</v>
      </c>
      <c r="C96" s="11" t="s">
        <v>661</v>
      </c>
      <c r="D96" s="8" t="s">
        <v>265</v>
      </c>
      <c r="E96" s="83"/>
      <c r="F96" s="81"/>
      <c r="G96" s="84"/>
      <c r="H96" s="83">
        <f t="shared" si="14"/>
        <v>0</v>
      </c>
      <c r="I96" s="83">
        <f t="shared" si="14"/>
        <v>0</v>
      </c>
      <c r="J96" s="8"/>
    </row>
    <row r="97" spans="1:10" ht="12.75">
      <c r="A97" s="8">
        <v>92</v>
      </c>
      <c r="B97" s="69">
        <v>4</v>
      </c>
      <c r="C97" s="11" t="s">
        <v>662</v>
      </c>
      <c r="D97" s="8" t="s">
        <v>266</v>
      </c>
      <c r="E97" s="83"/>
      <c r="F97" s="81"/>
      <c r="G97" s="84"/>
      <c r="H97" s="83">
        <f t="shared" si="14"/>
        <v>0</v>
      </c>
      <c r="I97" s="83">
        <f t="shared" si="14"/>
        <v>0</v>
      </c>
      <c r="J97" s="8"/>
    </row>
    <row r="98" spans="1:10" ht="12.75">
      <c r="A98" s="8">
        <v>93</v>
      </c>
      <c r="B98" s="69" t="s">
        <v>663</v>
      </c>
      <c r="C98" s="5" t="s">
        <v>664</v>
      </c>
      <c r="D98" s="8" t="s">
        <v>267</v>
      </c>
      <c r="E98" s="82">
        <f>SUM(E94:E97)</f>
        <v>0</v>
      </c>
      <c r="F98" s="82">
        <f>SUM(F94:F97)</f>
        <v>0</v>
      </c>
      <c r="G98" s="82">
        <f>SUM(G94:G97)</f>
        <v>0</v>
      </c>
      <c r="H98" s="82">
        <f>SUM(H94:H97)</f>
        <v>0</v>
      </c>
      <c r="I98" s="82">
        <f>SUM(I94:I97)</f>
        <v>0</v>
      </c>
      <c r="J98" s="8"/>
    </row>
    <row r="99" spans="1:10" ht="12.75">
      <c r="A99" s="8">
        <v>94</v>
      </c>
      <c r="B99" s="69">
        <v>1</v>
      </c>
      <c r="C99" s="42" t="s">
        <v>268</v>
      </c>
      <c r="D99" s="8" t="s">
        <v>269</v>
      </c>
      <c r="E99" s="83"/>
      <c r="F99" s="81"/>
      <c r="G99" s="84"/>
      <c r="H99" s="83"/>
      <c r="I99" s="83"/>
      <c r="J99" s="8"/>
    </row>
    <row r="100" spans="1:10" ht="12.75">
      <c r="A100" s="8">
        <v>95</v>
      </c>
      <c r="B100" s="69" t="s">
        <v>137</v>
      </c>
      <c r="C100" s="42" t="s">
        <v>299</v>
      </c>
      <c r="D100" s="8"/>
      <c r="E100" s="83">
        <v>9860991</v>
      </c>
      <c r="F100" s="83">
        <v>0</v>
      </c>
      <c r="G100" s="84"/>
      <c r="H100" s="83">
        <f>SUM(E100:G100)</f>
        <v>9860991</v>
      </c>
      <c r="I100" s="83">
        <v>5633225</v>
      </c>
      <c r="J100" s="8">
        <v>5633225</v>
      </c>
    </row>
    <row r="101" spans="1:10" ht="12.75">
      <c r="A101" s="8">
        <v>96</v>
      </c>
      <c r="B101" s="69" t="s">
        <v>139</v>
      </c>
      <c r="C101" s="72" t="s">
        <v>307</v>
      </c>
      <c r="D101" s="8"/>
      <c r="E101" s="83">
        <v>4150000</v>
      </c>
      <c r="F101" s="83"/>
      <c r="G101" s="86"/>
      <c r="H101" s="83">
        <f>SUM(E101:G101)</f>
        <v>4150000</v>
      </c>
      <c r="I101" s="83">
        <v>15278850</v>
      </c>
      <c r="J101" s="8">
        <v>15278850</v>
      </c>
    </row>
    <row r="102" spans="1:10" ht="12.75">
      <c r="A102" s="8">
        <v>97</v>
      </c>
      <c r="B102" s="37">
        <v>2</v>
      </c>
      <c r="C102" s="50" t="s">
        <v>270</v>
      </c>
      <c r="D102" s="8" t="s">
        <v>271</v>
      </c>
      <c r="E102" s="81"/>
      <c r="F102" s="81"/>
      <c r="G102" s="84"/>
      <c r="H102" s="83">
        <f>SUM(E102:G102)</f>
        <v>0</v>
      </c>
      <c r="I102" s="83">
        <f>SUM(F102:H102)</f>
        <v>0</v>
      </c>
      <c r="J102" s="8"/>
    </row>
    <row r="103" spans="1:10" ht="12.75">
      <c r="A103" s="8">
        <v>98</v>
      </c>
      <c r="B103" s="37" t="s">
        <v>272</v>
      </c>
      <c r="C103" s="51" t="s">
        <v>665</v>
      </c>
      <c r="D103" s="8" t="s">
        <v>273</v>
      </c>
      <c r="E103" s="82">
        <f>SUM(E100:E102)</f>
        <v>14010991</v>
      </c>
      <c r="F103" s="82">
        <f>SUM(F100:F102)</f>
        <v>0</v>
      </c>
      <c r="G103" s="82">
        <f>SUM(G100:G102)</f>
        <v>0</v>
      </c>
      <c r="H103" s="82">
        <f>SUM(H100:H102)</f>
        <v>14010991</v>
      </c>
      <c r="I103" s="82">
        <f>SUM(I94:I102)</f>
        <v>20912075</v>
      </c>
      <c r="J103" s="82">
        <f>SUM(J94:J102)</f>
        <v>27412075</v>
      </c>
    </row>
    <row r="104" spans="1:10" ht="12.75">
      <c r="A104" s="8">
        <v>99</v>
      </c>
      <c r="B104" s="69">
        <v>1</v>
      </c>
      <c r="C104" s="2" t="s">
        <v>274</v>
      </c>
      <c r="D104" s="8" t="s">
        <v>275</v>
      </c>
      <c r="E104" s="81"/>
      <c r="F104" s="81"/>
      <c r="G104" s="84"/>
      <c r="H104" s="83">
        <f aca="true" t="shared" si="15" ref="H104:I109">SUM(E104:G104)</f>
        <v>0</v>
      </c>
      <c r="I104" s="83">
        <f t="shared" si="15"/>
        <v>0</v>
      </c>
      <c r="J104" s="8">
        <v>1047588</v>
      </c>
    </row>
    <row r="105" spans="1:10" ht="12.75">
      <c r="A105" s="8">
        <v>100</v>
      </c>
      <c r="B105" s="37">
        <v>2</v>
      </c>
      <c r="C105" s="50" t="s">
        <v>276</v>
      </c>
      <c r="D105" s="8" t="s">
        <v>277</v>
      </c>
      <c r="E105" s="81"/>
      <c r="F105" s="81"/>
      <c r="G105" s="84"/>
      <c r="H105" s="83">
        <f t="shared" si="15"/>
        <v>0</v>
      </c>
      <c r="I105" s="83">
        <f t="shared" si="15"/>
        <v>0</v>
      </c>
      <c r="J105" s="8"/>
    </row>
    <row r="106" spans="1:10" ht="12.75">
      <c r="A106" s="8">
        <v>101</v>
      </c>
      <c r="B106" s="37">
        <v>3</v>
      </c>
      <c r="C106" s="50" t="s">
        <v>278</v>
      </c>
      <c r="D106" s="11" t="s">
        <v>279</v>
      </c>
      <c r="E106" s="82"/>
      <c r="F106" s="82"/>
      <c r="G106" s="86"/>
      <c r="H106" s="83">
        <f t="shared" si="15"/>
        <v>0</v>
      </c>
      <c r="I106" s="83">
        <f t="shared" si="15"/>
        <v>0</v>
      </c>
      <c r="J106" s="8"/>
    </row>
    <row r="107" spans="1:10" ht="12.75">
      <c r="A107" s="8">
        <v>102</v>
      </c>
      <c r="B107" s="37">
        <v>4</v>
      </c>
      <c r="C107" s="1" t="s">
        <v>666</v>
      </c>
      <c r="D107" s="8" t="s">
        <v>280</v>
      </c>
      <c r="E107" s="81">
        <v>6500000</v>
      </c>
      <c r="F107" s="81"/>
      <c r="G107" s="84"/>
      <c r="H107" s="83">
        <f t="shared" si="15"/>
        <v>6500000</v>
      </c>
      <c r="I107" s="83">
        <v>0</v>
      </c>
      <c r="J107" s="8"/>
    </row>
    <row r="108" spans="1:10" ht="12.75">
      <c r="A108" s="8">
        <v>103</v>
      </c>
      <c r="B108" s="67">
        <v>5</v>
      </c>
      <c r="C108" s="52" t="s">
        <v>281</v>
      </c>
      <c r="D108" s="8" t="s">
        <v>282</v>
      </c>
      <c r="E108" s="81"/>
      <c r="F108" s="81"/>
      <c r="G108" s="85"/>
      <c r="H108" s="83">
        <f t="shared" si="15"/>
        <v>0</v>
      </c>
      <c r="I108" s="83">
        <f t="shared" si="15"/>
        <v>0</v>
      </c>
      <c r="J108" s="8"/>
    </row>
    <row r="109" spans="1:10" ht="12.75">
      <c r="A109" s="8">
        <v>104</v>
      </c>
      <c r="B109" s="67">
        <v>6</v>
      </c>
      <c r="C109" s="1" t="s">
        <v>667</v>
      </c>
      <c r="D109" s="11" t="s">
        <v>668</v>
      </c>
      <c r="E109" s="81"/>
      <c r="F109" s="81"/>
      <c r="G109" s="85"/>
      <c r="H109" s="83">
        <f t="shared" si="15"/>
        <v>0</v>
      </c>
      <c r="I109" s="83">
        <f t="shared" si="15"/>
        <v>0</v>
      </c>
      <c r="J109" s="8"/>
    </row>
    <row r="110" spans="1:10" ht="12.75">
      <c r="A110" s="8">
        <v>105</v>
      </c>
      <c r="B110" s="37" t="s">
        <v>312</v>
      </c>
      <c r="C110" s="51" t="s">
        <v>669</v>
      </c>
      <c r="D110" s="8" t="s">
        <v>283</v>
      </c>
      <c r="E110" s="82">
        <f aca="true" t="shared" si="16" ref="E110:J110">SUM(E104:E109)+E103+E98+E93</f>
        <v>20510991</v>
      </c>
      <c r="F110" s="82">
        <f t="shared" si="16"/>
        <v>0</v>
      </c>
      <c r="G110" s="82">
        <f t="shared" si="16"/>
        <v>0</v>
      </c>
      <c r="H110" s="82">
        <f t="shared" si="16"/>
        <v>20510991</v>
      </c>
      <c r="I110" s="82">
        <f t="shared" si="16"/>
        <v>20912075</v>
      </c>
      <c r="J110" s="82">
        <f t="shared" si="16"/>
        <v>28459663</v>
      </c>
    </row>
    <row r="111" spans="1:10" ht="12.75">
      <c r="A111" s="8">
        <v>106</v>
      </c>
      <c r="B111" s="67">
        <v>1</v>
      </c>
      <c r="C111" s="11" t="s">
        <v>670</v>
      </c>
      <c r="D111" s="8" t="s">
        <v>284</v>
      </c>
      <c r="E111" s="81"/>
      <c r="F111" s="81"/>
      <c r="G111" s="85"/>
      <c r="H111" s="81">
        <f aca="true" t="shared" si="17" ref="H111:I115">SUM(E111:G111)</f>
        <v>0</v>
      </c>
      <c r="I111" s="81">
        <f t="shared" si="17"/>
        <v>0</v>
      </c>
      <c r="J111" s="8"/>
    </row>
    <row r="112" spans="1:10" ht="12.75">
      <c r="A112" s="8">
        <v>107</v>
      </c>
      <c r="B112" s="37">
        <v>2</v>
      </c>
      <c r="C112" s="8" t="s">
        <v>285</v>
      </c>
      <c r="D112" s="8" t="s">
        <v>286</v>
      </c>
      <c r="E112" s="81"/>
      <c r="F112" s="82"/>
      <c r="G112" s="85"/>
      <c r="H112" s="81">
        <f t="shared" si="17"/>
        <v>0</v>
      </c>
      <c r="I112" s="81">
        <f t="shared" si="17"/>
        <v>0</v>
      </c>
      <c r="J112" s="8"/>
    </row>
    <row r="113" spans="1:10" ht="12.75">
      <c r="A113" s="8">
        <v>108</v>
      </c>
      <c r="B113" s="69">
        <v>3</v>
      </c>
      <c r="C113" s="11" t="s">
        <v>287</v>
      </c>
      <c r="D113" s="8" t="s">
        <v>288</v>
      </c>
      <c r="E113" s="83"/>
      <c r="F113" s="81"/>
      <c r="G113" s="84"/>
      <c r="H113" s="81">
        <f t="shared" si="17"/>
        <v>0</v>
      </c>
      <c r="I113" s="81">
        <f t="shared" si="17"/>
        <v>0</v>
      </c>
      <c r="J113" s="8"/>
    </row>
    <row r="114" spans="1:10" ht="12.75">
      <c r="A114" s="8">
        <v>109</v>
      </c>
      <c r="B114" s="69">
        <v>4</v>
      </c>
      <c r="C114" s="11" t="s">
        <v>671</v>
      </c>
      <c r="D114" s="8" t="s">
        <v>289</v>
      </c>
      <c r="E114" s="83"/>
      <c r="F114" s="81"/>
      <c r="G114" s="84"/>
      <c r="H114" s="81">
        <f t="shared" si="17"/>
        <v>0</v>
      </c>
      <c r="I114" s="81">
        <f t="shared" si="17"/>
        <v>0</v>
      </c>
      <c r="J114" s="8"/>
    </row>
    <row r="115" spans="1:10" ht="12.75">
      <c r="A115" s="8">
        <v>110</v>
      </c>
      <c r="B115" s="69">
        <v>5</v>
      </c>
      <c r="C115" s="11" t="s">
        <v>672</v>
      </c>
      <c r="D115" s="11" t="s">
        <v>673</v>
      </c>
      <c r="E115" s="83"/>
      <c r="F115" s="81"/>
      <c r="G115" s="84"/>
      <c r="H115" s="81">
        <f t="shared" si="17"/>
        <v>0</v>
      </c>
      <c r="I115" s="81">
        <f t="shared" si="17"/>
        <v>0</v>
      </c>
      <c r="J115" s="8"/>
    </row>
    <row r="116" spans="1:10" ht="12.75">
      <c r="A116" s="8">
        <v>111</v>
      </c>
      <c r="B116" s="69" t="s">
        <v>674</v>
      </c>
      <c r="C116" s="51" t="s">
        <v>675</v>
      </c>
      <c r="D116" s="8" t="s">
        <v>290</v>
      </c>
      <c r="E116" s="82">
        <f>SUM(E111:E115)</f>
        <v>0</v>
      </c>
      <c r="F116" s="82">
        <f>SUM(F111:F115)</f>
        <v>0</v>
      </c>
      <c r="G116" s="82">
        <f>SUM(G111:G115)</f>
        <v>0</v>
      </c>
      <c r="H116" s="82">
        <f>SUM(H111:H115)</f>
        <v>0</v>
      </c>
      <c r="I116" s="82">
        <f>SUM(I111:I115)</f>
        <v>0</v>
      </c>
      <c r="J116" s="8"/>
    </row>
    <row r="117" spans="1:10" ht="12.75">
      <c r="A117" s="8">
        <v>112</v>
      </c>
      <c r="B117" s="69">
        <v>1</v>
      </c>
      <c r="C117" s="52" t="s">
        <v>291</v>
      </c>
      <c r="D117" s="8" t="s">
        <v>292</v>
      </c>
      <c r="E117" s="83"/>
      <c r="F117" s="81"/>
      <c r="G117" s="84"/>
      <c r="H117" s="83">
        <f>SUM(E117:G117)</f>
        <v>0</v>
      </c>
      <c r="I117" s="83">
        <f>SUM(F117:H117)</f>
        <v>0</v>
      </c>
      <c r="J117" s="8"/>
    </row>
    <row r="118" spans="1:10" ht="12.75">
      <c r="A118" s="8">
        <v>113</v>
      </c>
      <c r="B118" s="69">
        <v>2</v>
      </c>
      <c r="C118" s="1" t="s">
        <v>676</v>
      </c>
      <c r="D118" s="11" t="s">
        <v>677</v>
      </c>
      <c r="E118" s="83"/>
      <c r="F118" s="81"/>
      <c r="G118" s="84"/>
      <c r="H118" s="83">
        <f>SUM(E118:G118)</f>
        <v>0</v>
      </c>
      <c r="I118" s="83">
        <f>SUM(F118:H118)</f>
        <v>0</v>
      </c>
      <c r="J118" s="8"/>
    </row>
    <row r="119" spans="1:10" ht="12.75">
      <c r="A119" s="8">
        <v>114</v>
      </c>
      <c r="B119" s="69" t="s">
        <v>678</v>
      </c>
      <c r="C119" s="176" t="s">
        <v>293</v>
      </c>
      <c r="D119" s="8" t="s">
        <v>294</v>
      </c>
      <c r="E119" s="82">
        <f aca="true" t="shared" si="18" ref="E119:J119">E93+E98+E110+E116+E117+E118</f>
        <v>20510991</v>
      </c>
      <c r="F119" s="82">
        <f t="shared" si="18"/>
        <v>0</v>
      </c>
      <c r="G119" s="82">
        <f t="shared" si="18"/>
        <v>0</v>
      </c>
      <c r="H119" s="82">
        <f t="shared" si="18"/>
        <v>20510991</v>
      </c>
      <c r="I119" s="82">
        <f t="shared" si="18"/>
        <v>20912075</v>
      </c>
      <c r="J119" s="82">
        <f t="shared" si="18"/>
        <v>28459663</v>
      </c>
    </row>
    <row r="120" spans="1:10" ht="12.75">
      <c r="A120" s="8">
        <v>115</v>
      </c>
      <c r="B120" s="54" t="s">
        <v>295</v>
      </c>
      <c r="C120" s="9" t="s">
        <v>296</v>
      </c>
      <c r="D120" s="9"/>
      <c r="E120" s="82">
        <f aca="true" t="shared" si="19" ref="E120:J120">E89+E119</f>
        <v>73832379</v>
      </c>
      <c r="F120" s="82">
        <f t="shared" si="19"/>
        <v>6901000</v>
      </c>
      <c r="G120" s="82">
        <f t="shared" si="19"/>
        <v>0</v>
      </c>
      <c r="H120" s="82">
        <f t="shared" si="19"/>
        <v>80733379</v>
      </c>
      <c r="I120" s="82">
        <f t="shared" si="19"/>
        <v>85270243</v>
      </c>
      <c r="J120" s="82">
        <f t="shared" si="19"/>
        <v>154940574</v>
      </c>
    </row>
    <row r="121" spans="2:7" ht="12.75">
      <c r="B121" s="41"/>
      <c r="C121" s="2"/>
      <c r="E121" s="2"/>
      <c r="G121" s="2"/>
    </row>
    <row r="122" spans="2:7" ht="12.75">
      <c r="B122" s="41"/>
      <c r="C122" s="2"/>
      <c r="E122" s="2"/>
      <c r="G122" s="2"/>
    </row>
    <row r="123" spans="2:7" ht="12.75">
      <c r="B123" s="41"/>
      <c r="C123" s="2"/>
      <c r="E123" s="2"/>
      <c r="G123" s="2"/>
    </row>
    <row r="124" spans="2:7" ht="12.75">
      <c r="B124" s="41"/>
      <c r="C124" s="2"/>
      <c r="E124" s="2"/>
      <c r="G124" s="2"/>
    </row>
    <row r="125" spans="2:7" ht="12.75">
      <c r="B125" s="41"/>
      <c r="C125" s="2"/>
      <c r="E125" s="2"/>
      <c r="G125" s="2"/>
    </row>
    <row r="126" spans="2:7" ht="12.75">
      <c r="B126" s="41"/>
      <c r="C126" s="2"/>
      <c r="E126" s="2"/>
      <c r="G126" s="2"/>
    </row>
    <row r="127" spans="2:7" ht="12.75">
      <c r="B127" s="55"/>
      <c r="C127" s="2"/>
      <c r="E127" s="2"/>
      <c r="G127" s="2"/>
    </row>
    <row r="128" spans="2:7" ht="12.75">
      <c r="B128" s="41"/>
      <c r="C128" s="2"/>
      <c r="E128" s="2"/>
      <c r="G128" s="13"/>
    </row>
    <row r="129" spans="2:7" ht="12.75">
      <c r="B129" s="41"/>
      <c r="C129" s="2"/>
      <c r="E129" s="2"/>
      <c r="G129" s="2"/>
    </row>
    <row r="130" spans="2:7" ht="12.75">
      <c r="B130" s="41"/>
      <c r="C130" s="2"/>
      <c r="E130" s="2"/>
      <c r="G130" s="13"/>
    </row>
    <row r="131" spans="2:7" ht="12.75">
      <c r="B131" s="3"/>
      <c r="C131" s="12"/>
      <c r="E131" s="12"/>
      <c r="G131" s="12"/>
    </row>
    <row r="132" spans="2:7" ht="12.75">
      <c r="B132" s="3"/>
      <c r="C132" s="12"/>
      <c r="E132" s="12"/>
      <c r="G132" s="12"/>
    </row>
    <row r="133" spans="2:7" ht="12.75">
      <c r="B133" s="3"/>
      <c r="C133" s="12"/>
      <c r="E133" s="12"/>
      <c r="G133" s="12"/>
    </row>
    <row r="134" spans="2:7" ht="12.75">
      <c r="B134" s="3"/>
      <c r="C134" s="12"/>
      <c r="E134" s="12"/>
      <c r="G134" s="12"/>
    </row>
    <row r="135" spans="2:7" ht="12.75">
      <c r="B135" s="3"/>
      <c r="C135" s="12"/>
      <c r="E135" s="12"/>
      <c r="G135" s="12"/>
    </row>
    <row r="136" spans="2:7" ht="12.75">
      <c r="B136" s="3"/>
      <c r="C136" s="12"/>
      <c r="E136" s="12"/>
      <c r="G136" s="12"/>
    </row>
    <row r="137" spans="2:7" ht="12.75">
      <c r="B137" s="3"/>
      <c r="C137" s="12"/>
      <c r="E137" s="12"/>
      <c r="G137" s="12"/>
    </row>
    <row r="138" spans="2:7" ht="12.75">
      <c r="B138" s="3"/>
      <c r="C138" s="12"/>
      <c r="E138" s="12"/>
      <c r="G138" s="12"/>
    </row>
    <row r="139" spans="2:7" ht="12.75">
      <c r="B139" s="3"/>
      <c r="C139" s="12"/>
      <c r="E139" s="12"/>
      <c r="G139" s="12"/>
    </row>
    <row r="140" spans="2:7" ht="12.75">
      <c r="B140" s="3"/>
      <c r="C140" s="12"/>
      <c r="E140" s="12"/>
      <c r="G140" s="12"/>
    </row>
    <row r="141" spans="2:7" ht="12.75">
      <c r="B141" s="3"/>
      <c r="C141" s="12"/>
      <c r="E141" s="12"/>
      <c r="G141" s="12"/>
    </row>
    <row r="142" spans="2:7" ht="12.75">
      <c r="B142" s="3"/>
      <c r="C142" s="12"/>
      <c r="E142" s="12"/>
      <c r="G142" s="12"/>
    </row>
    <row r="143" spans="2:7" ht="12.75">
      <c r="B143" s="3"/>
      <c r="C143" s="12"/>
      <c r="E143" s="12"/>
      <c r="G143" s="12"/>
    </row>
    <row r="144" spans="2:7" ht="12.75">
      <c r="B144" s="3"/>
      <c r="C144" s="12"/>
      <c r="E144" s="12"/>
      <c r="G144" s="12"/>
    </row>
    <row r="145" spans="2:7" ht="12.75">
      <c r="B145" s="3"/>
      <c r="C145" s="12"/>
      <c r="E145" s="12"/>
      <c r="G145" s="12"/>
    </row>
    <row r="146" spans="2:7" ht="12.75">
      <c r="B146" s="3"/>
      <c r="C146" s="12"/>
      <c r="E146" s="12"/>
      <c r="G146" s="12"/>
    </row>
    <row r="147" spans="2:7" ht="12.75">
      <c r="B147" s="3"/>
      <c r="C147" s="12"/>
      <c r="E147" s="12"/>
      <c r="G147" s="12"/>
    </row>
    <row r="148" spans="2:7" ht="12.75">
      <c r="B148" s="3"/>
      <c r="C148" s="12"/>
      <c r="E148" s="12"/>
      <c r="G148" s="12"/>
    </row>
    <row r="149" spans="2:7" ht="12.75">
      <c r="B149" s="3"/>
      <c r="C149" s="12"/>
      <c r="E149" s="12"/>
      <c r="G149" s="12"/>
    </row>
    <row r="150" spans="2:7" ht="12.75">
      <c r="B150" s="3"/>
      <c r="C150" s="12"/>
      <c r="E150" s="12"/>
      <c r="G150" s="12"/>
    </row>
    <row r="151" spans="2:7" ht="12.75">
      <c r="B151" s="3"/>
      <c r="C151" s="12"/>
      <c r="E151" s="12"/>
      <c r="G151" s="12"/>
    </row>
    <row r="152" spans="2:7" ht="12.75">
      <c r="B152" s="3"/>
      <c r="C152" s="12"/>
      <c r="E152" s="12"/>
      <c r="G152" s="12"/>
    </row>
    <row r="153" spans="2:7" ht="12.75">
      <c r="B153" s="3"/>
      <c r="C153" s="12"/>
      <c r="E153" s="12"/>
      <c r="G153" s="12"/>
    </row>
    <row r="154" spans="2:7" ht="12.75">
      <c r="B154" s="3"/>
      <c r="C154" s="12"/>
      <c r="E154" s="12"/>
      <c r="G154" s="12"/>
    </row>
    <row r="155" spans="2:7" ht="12.75">
      <c r="B155" s="3"/>
      <c r="C155" s="12"/>
      <c r="E155" s="12"/>
      <c r="G155" s="12"/>
    </row>
    <row r="156" spans="2:7" ht="12.75">
      <c r="B156" s="3"/>
      <c r="C156" s="12"/>
      <c r="E156" s="12"/>
      <c r="G156" s="12"/>
    </row>
    <row r="157" spans="2:7" ht="12.75">
      <c r="B157" s="3"/>
      <c r="C157" s="12"/>
      <c r="E157" s="12"/>
      <c r="G157" s="12"/>
    </row>
    <row r="158" spans="2:7" ht="12.75">
      <c r="B158" s="3"/>
      <c r="C158" s="12"/>
      <c r="E158" s="12"/>
      <c r="G158" s="12"/>
    </row>
    <row r="159" spans="2:7" ht="12.75">
      <c r="B159" s="3"/>
      <c r="C159" s="12"/>
      <c r="E159" s="12"/>
      <c r="G159" s="12"/>
    </row>
    <row r="160" spans="2:7" ht="12.75">
      <c r="B160" s="3"/>
      <c r="C160" s="12"/>
      <c r="E160" s="12"/>
      <c r="G160" s="12"/>
    </row>
  </sheetData>
  <sheetProtection/>
  <printOptions/>
  <pageMargins left="0.75" right="0.75" top="1" bottom="1" header="0.5" footer="0.5"/>
  <pageSetup horizontalDpi="600" verticalDpi="600" orientation="landscape" paperSize="9" scale="8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9"/>
  <sheetViews>
    <sheetView tabSelected="1" zoomScalePageLayoutView="0" workbookViewId="0" topLeftCell="A4">
      <selection activeCell="H11" sqref="H11"/>
    </sheetView>
  </sheetViews>
  <sheetFormatPr defaultColWidth="9.140625" defaultRowHeight="12.75"/>
  <cols>
    <col min="1" max="1" width="49.8515625" style="0" customWidth="1"/>
    <col min="2" max="2" width="11.8515625" style="0" customWidth="1"/>
    <col min="3" max="3" width="12.421875" style="0" customWidth="1"/>
    <col min="4" max="5" width="14.8515625" style="0" customWidth="1"/>
  </cols>
  <sheetData>
    <row r="1" ht="12.75">
      <c r="A1" s="1" t="s">
        <v>752</v>
      </c>
    </row>
    <row r="3" spans="1:2" ht="12.75">
      <c r="A3" t="s">
        <v>302</v>
      </c>
      <c r="B3" s="1" t="s">
        <v>313</v>
      </c>
    </row>
    <row r="4" spans="1:5" ht="12.75">
      <c r="A4" s="209" t="s">
        <v>401</v>
      </c>
      <c r="B4" s="209"/>
      <c r="C4" s="209"/>
      <c r="D4" s="209"/>
      <c r="E4" s="209"/>
    </row>
    <row r="5" spans="1:5" ht="13.5" thickBot="1">
      <c r="A5" t="s">
        <v>46</v>
      </c>
      <c r="B5" t="s">
        <v>87</v>
      </c>
      <c r="C5" t="s">
        <v>66</v>
      </c>
      <c r="D5" t="s">
        <v>67</v>
      </c>
      <c r="E5" t="s">
        <v>102</v>
      </c>
    </row>
    <row r="6" spans="1:5" ht="13.5" thickBot="1">
      <c r="A6" s="120" t="s">
        <v>402</v>
      </c>
      <c r="B6" s="230" t="s">
        <v>726</v>
      </c>
      <c r="C6" s="238">
        <v>2018</v>
      </c>
      <c r="D6" s="238">
        <v>2019</v>
      </c>
      <c r="E6" s="239">
        <v>2020</v>
      </c>
    </row>
    <row r="7" spans="1:5" ht="12.75">
      <c r="A7" s="121" t="s">
        <v>403</v>
      </c>
      <c r="B7" s="231">
        <v>4871073</v>
      </c>
      <c r="C7" s="236">
        <v>5631000</v>
      </c>
      <c r="D7" s="236">
        <v>5631000</v>
      </c>
      <c r="E7" s="237">
        <v>5631000</v>
      </c>
    </row>
    <row r="8" spans="1:5" ht="20.25" customHeight="1">
      <c r="A8" s="122" t="s">
        <v>404</v>
      </c>
      <c r="B8" s="232"/>
      <c r="C8" s="8"/>
      <c r="D8" s="8"/>
      <c r="E8" s="151"/>
    </row>
    <row r="9" spans="1:5" ht="18" customHeight="1">
      <c r="A9" s="122" t="s">
        <v>405</v>
      </c>
      <c r="B9" s="232">
        <v>45445</v>
      </c>
      <c r="C9" s="97">
        <v>200000</v>
      </c>
      <c r="D9" s="97">
        <v>200000</v>
      </c>
      <c r="E9" s="165">
        <v>200000</v>
      </c>
    </row>
    <row r="10" spans="1:5" ht="66" customHeight="1">
      <c r="A10" s="122" t="s">
        <v>406</v>
      </c>
      <c r="B10" s="232"/>
      <c r="C10" s="8">
        <v>120000</v>
      </c>
      <c r="D10" s="8">
        <v>120000</v>
      </c>
      <c r="E10" s="151">
        <v>120000</v>
      </c>
    </row>
    <row r="11" spans="1:5" ht="23.25" customHeight="1">
      <c r="A11" s="122" t="s">
        <v>407</v>
      </c>
      <c r="B11" s="232">
        <v>0</v>
      </c>
      <c r="C11" s="8"/>
      <c r="D11" s="8"/>
      <c r="E11" s="151"/>
    </row>
    <row r="12" spans="1:5" ht="27" customHeight="1">
      <c r="A12" s="123" t="s">
        <v>408</v>
      </c>
      <c r="B12" s="232">
        <v>0</v>
      </c>
      <c r="C12" s="8"/>
      <c r="D12" s="8"/>
      <c r="E12" s="151"/>
    </row>
    <row r="13" spans="1:5" ht="30" customHeight="1" thickBot="1">
      <c r="A13" s="124" t="s">
        <v>409</v>
      </c>
      <c r="B13" s="233">
        <v>0</v>
      </c>
      <c r="C13" s="8"/>
      <c r="D13" s="8"/>
      <c r="E13" s="151"/>
    </row>
    <row r="14" spans="1:5" ht="13.5" thickBot="1">
      <c r="A14" s="13" t="s">
        <v>410</v>
      </c>
      <c r="B14" s="228">
        <f>SUM(B7:B13)</f>
        <v>4916518</v>
      </c>
      <c r="C14" s="97">
        <v>5951000</v>
      </c>
      <c r="D14" s="97">
        <v>5951000</v>
      </c>
      <c r="E14" s="165">
        <v>5951000</v>
      </c>
    </row>
    <row r="15" spans="1:5" ht="13.5" thickBot="1">
      <c r="A15" s="125" t="s">
        <v>411</v>
      </c>
      <c r="B15" s="229">
        <f>B14/2</f>
        <v>2458259</v>
      </c>
      <c r="C15" s="234">
        <v>2976000</v>
      </c>
      <c r="D15" s="234">
        <v>2976000</v>
      </c>
      <c r="E15" s="235">
        <v>2976000</v>
      </c>
    </row>
    <row r="16" spans="1:7" ht="12.75">
      <c r="A16" s="13"/>
      <c r="B16" s="14"/>
      <c r="C16" s="12"/>
      <c r="D16" s="12"/>
      <c r="E16" s="12"/>
      <c r="F16" s="12"/>
      <c r="G16" s="12"/>
    </row>
    <row r="17" spans="1:7" ht="12.75">
      <c r="A17" s="13"/>
      <c r="B17" s="14"/>
      <c r="C17" s="12"/>
      <c r="D17" s="12"/>
      <c r="E17" s="12"/>
      <c r="F17" s="12"/>
      <c r="G17" s="12"/>
    </row>
    <row r="18" spans="1:7" ht="12.75">
      <c r="A18" s="13"/>
      <c r="B18" s="14"/>
      <c r="C18" s="12"/>
      <c r="D18" s="12"/>
      <c r="E18" s="12"/>
      <c r="F18" s="12"/>
      <c r="G18" s="12"/>
    </row>
    <row r="19" spans="1:7" ht="13.5" thickBot="1">
      <c r="A19" s="126" t="s">
        <v>46</v>
      </c>
      <c r="B19" s="12" t="s">
        <v>87</v>
      </c>
      <c r="C19" s="12" t="s">
        <v>68</v>
      </c>
      <c r="D19" s="12" t="s">
        <v>69</v>
      </c>
      <c r="E19" s="12" t="s">
        <v>92</v>
      </c>
      <c r="F19" s="12" t="s">
        <v>93</v>
      </c>
      <c r="G19" s="12"/>
    </row>
    <row r="20" spans="1:6" ht="13.5" thickBot="1">
      <c r="A20" s="127" t="s">
        <v>412</v>
      </c>
      <c r="B20" s="128">
        <v>2017</v>
      </c>
      <c r="C20" s="129">
        <v>2018</v>
      </c>
      <c r="D20" s="129">
        <v>2019</v>
      </c>
      <c r="E20" s="130">
        <v>2020</v>
      </c>
      <c r="F20" s="130">
        <v>2021</v>
      </c>
    </row>
    <row r="21" spans="1:6" ht="20.25" customHeight="1">
      <c r="A21" s="131" t="s">
        <v>413</v>
      </c>
      <c r="B21" s="132"/>
      <c r="C21" s="18"/>
      <c r="D21" s="18"/>
      <c r="E21" s="18"/>
      <c r="F21" s="133"/>
    </row>
    <row r="22" spans="1:6" ht="12.75">
      <c r="A22" s="131" t="s">
        <v>414</v>
      </c>
      <c r="B22" s="132"/>
      <c r="C22" s="18"/>
      <c r="D22" s="18"/>
      <c r="E22" s="18"/>
      <c r="F22" s="133"/>
    </row>
    <row r="23" spans="1:6" ht="12.75">
      <c r="A23" s="131" t="s">
        <v>415</v>
      </c>
      <c r="B23" s="132"/>
      <c r="C23" s="18"/>
      <c r="D23" s="18"/>
      <c r="E23" s="18"/>
      <c r="F23" s="133"/>
    </row>
    <row r="24" spans="1:6" ht="16.5" customHeight="1">
      <c r="A24" s="131" t="s">
        <v>416</v>
      </c>
      <c r="B24" s="132"/>
      <c r="C24" s="18"/>
      <c r="D24" s="18"/>
      <c r="E24" s="18"/>
      <c r="F24" s="133"/>
    </row>
    <row r="25" spans="1:6" ht="42" customHeight="1">
      <c r="A25" s="131" t="s">
        <v>417</v>
      </c>
      <c r="B25" s="132"/>
      <c r="C25" s="18"/>
      <c r="D25" s="18"/>
      <c r="E25" s="18"/>
      <c r="F25" s="133"/>
    </row>
    <row r="26" spans="1:6" ht="42" customHeight="1">
      <c r="A26" s="131" t="s">
        <v>418</v>
      </c>
      <c r="B26" s="132"/>
      <c r="C26" s="18"/>
      <c r="D26" s="18"/>
      <c r="E26" s="18"/>
      <c r="F26" s="133"/>
    </row>
    <row r="27" spans="1:6" ht="62.25" customHeight="1" thickBot="1">
      <c r="A27" s="134" t="s">
        <v>419</v>
      </c>
      <c r="B27" s="135"/>
      <c r="C27" s="136"/>
      <c r="D27" s="136"/>
      <c r="E27" s="136"/>
      <c r="F27" s="137"/>
    </row>
    <row r="28" spans="1:6" ht="12.75">
      <c r="A28" s="138" t="s">
        <v>49</v>
      </c>
      <c r="B28" s="139"/>
      <c r="C28" s="140"/>
      <c r="D28" s="140"/>
      <c r="E28" s="140"/>
      <c r="F28" s="141"/>
    </row>
    <row r="29" spans="1:6" ht="24.75" customHeight="1" thickBot="1">
      <c r="A29" s="142" t="s">
        <v>420</v>
      </c>
      <c r="B29" s="143">
        <v>0</v>
      </c>
      <c r="C29" s="144">
        <v>0</v>
      </c>
      <c r="D29" s="144">
        <v>0</v>
      </c>
      <c r="E29" s="144">
        <v>0</v>
      </c>
      <c r="F29" s="145">
        <v>0</v>
      </c>
    </row>
    <row r="30" spans="1:6" ht="39.75" customHeight="1" thickBot="1">
      <c r="A30" s="146" t="s">
        <v>421</v>
      </c>
      <c r="B30" s="147">
        <v>4867689</v>
      </c>
      <c r="C30" s="148"/>
      <c r="D30" s="148"/>
      <c r="E30" s="148"/>
      <c r="F30" s="149"/>
    </row>
    <row r="33" spans="1:5" ht="13.5" thickBot="1">
      <c r="A33" t="s">
        <v>46</v>
      </c>
      <c r="B33" t="s">
        <v>87</v>
      </c>
      <c r="C33" t="s">
        <v>68</v>
      </c>
      <c r="D33" t="s">
        <v>69</v>
      </c>
      <c r="E33" t="s">
        <v>92</v>
      </c>
    </row>
    <row r="34" spans="1:5" ht="12.75">
      <c r="A34" s="210" t="s">
        <v>422</v>
      </c>
      <c r="B34" s="211"/>
      <c r="C34" s="211"/>
      <c r="D34" s="211"/>
      <c r="E34" s="212"/>
    </row>
    <row r="35" spans="1:5" ht="12.75">
      <c r="A35" s="150" t="s">
        <v>423</v>
      </c>
      <c r="B35" s="8" t="s">
        <v>424</v>
      </c>
      <c r="C35" s="8"/>
      <c r="D35" s="8"/>
      <c r="E35" s="151"/>
    </row>
    <row r="36" spans="1:5" ht="12.75">
      <c r="A36" s="150" t="s">
        <v>425</v>
      </c>
      <c r="B36" s="8"/>
      <c r="C36" s="8"/>
      <c r="D36" s="8"/>
      <c r="E36" s="151"/>
    </row>
    <row r="37" spans="1:5" ht="12.75">
      <c r="A37" s="150" t="s">
        <v>426</v>
      </c>
      <c r="B37" s="8"/>
      <c r="C37" s="8"/>
      <c r="D37" s="8"/>
      <c r="E37" s="151"/>
    </row>
    <row r="38" spans="1:5" ht="13.5" thickBot="1">
      <c r="A38" s="152" t="s">
        <v>49</v>
      </c>
      <c r="B38" s="153"/>
      <c r="C38" s="153"/>
      <c r="D38" s="153"/>
      <c r="E38" s="154"/>
    </row>
    <row r="39" spans="1:7" ht="12.75">
      <c r="A39" s="12"/>
      <c r="B39" s="12"/>
      <c r="C39" s="12"/>
      <c r="D39" s="12"/>
      <c r="E39" s="12"/>
      <c r="F39" s="12"/>
      <c r="G39" s="12"/>
    </row>
  </sheetData>
  <sheetProtection/>
  <mergeCells count="2">
    <mergeCell ref="A4:E4"/>
    <mergeCell ref="A34:E34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B1" sqref="B1"/>
    </sheetView>
  </sheetViews>
  <sheetFormatPr defaultColWidth="9.140625" defaultRowHeight="12.75"/>
  <cols>
    <col min="2" max="2" width="85.8515625" style="0" customWidth="1"/>
  </cols>
  <sheetData>
    <row r="1" ht="12.75">
      <c r="B1" s="4" t="s">
        <v>753</v>
      </c>
    </row>
    <row r="2" ht="12.75">
      <c r="B2" t="s">
        <v>302</v>
      </c>
    </row>
    <row r="3" ht="12.75">
      <c r="B3" s="115" t="s">
        <v>381</v>
      </c>
    </row>
    <row r="4" spans="2:4" ht="12.75">
      <c r="B4" s="115" t="s">
        <v>46</v>
      </c>
      <c r="C4" t="s">
        <v>87</v>
      </c>
      <c r="D4" t="s">
        <v>68</v>
      </c>
    </row>
    <row r="6" spans="1:4" ht="12.75">
      <c r="A6" s="8" t="s">
        <v>382</v>
      </c>
      <c r="B6" s="8" t="s">
        <v>0</v>
      </c>
      <c r="C6" s="8" t="s">
        <v>383</v>
      </c>
      <c r="D6" s="8" t="s">
        <v>362</v>
      </c>
    </row>
    <row r="7" spans="1:4" ht="12.75">
      <c r="A7" s="8">
        <v>1</v>
      </c>
      <c r="B7" s="119" t="s">
        <v>384</v>
      </c>
      <c r="C7" s="8"/>
      <c r="D7" s="8"/>
    </row>
    <row r="8" spans="1:4" ht="12.75">
      <c r="A8" s="8">
        <v>2</v>
      </c>
      <c r="B8" s="119" t="s">
        <v>385</v>
      </c>
      <c r="C8" s="8"/>
      <c r="D8" s="8"/>
    </row>
    <row r="9" spans="1:4" ht="12.75">
      <c r="A9" s="8">
        <v>3</v>
      </c>
      <c r="B9" s="119" t="s">
        <v>386</v>
      </c>
      <c r="C9" s="8"/>
      <c r="D9" s="8"/>
    </row>
    <row r="10" spans="1:4" ht="12.75">
      <c r="A10" s="8">
        <v>4</v>
      </c>
      <c r="B10" s="119" t="s">
        <v>387</v>
      </c>
      <c r="C10" s="8"/>
      <c r="D10" s="8"/>
    </row>
    <row r="11" spans="1:4" ht="12.75">
      <c r="A11" s="8">
        <v>5</v>
      </c>
      <c r="B11" s="119" t="s">
        <v>388</v>
      </c>
      <c r="C11" s="8"/>
      <c r="D11" s="8"/>
    </row>
    <row r="12" spans="1:4" ht="12.75">
      <c r="A12" s="8">
        <v>6</v>
      </c>
      <c r="B12" s="119" t="s">
        <v>389</v>
      </c>
      <c r="C12" s="8"/>
      <c r="D12" s="8"/>
    </row>
    <row r="13" spans="1:4" ht="12.75">
      <c r="A13" s="8">
        <v>7</v>
      </c>
      <c r="B13" s="8" t="s">
        <v>390</v>
      </c>
      <c r="C13" s="8"/>
      <c r="D13" s="8"/>
    </row>
    <row r="14" spans="1:4" ht="12.75">
      <c r="A14" s="8">
        <v>8</v>
      </c>
      <c r="B14" s="9" t="s">
        <v>44</v>
      </c>
      <c r="C14" s="9">
        <f>SUM(C7:C12)</f>
        <v>0</v>
      </c>
      <c r="D14" s="9">
        <f>SUM(D7:D12)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7"/>
  <sheetViews>
    <sheetView zoomScalePageLayoutView="0" workbookViewId="0" topLeftCell="A1">
      <selection activeCell="B1" sqref="B1"/>
    </sheetView>
  </sheetViews>
  <sheetFormatPr defaultColWidth="9.140625" defaultRowHeight="12.75"/>
  <cols>
    <col min="2" max="2" width="70.00390625" style="0" customWidth="1"/>
    <col min="3" max="3" width="14.140625" style="0" customWidth="1"/>
    <col min="4" max="4" width="13.57421875" style="0" customWidth="1"/>
    <col min="5" max="5" width="13.7109375" style="0" customWidth="1"/>
  </cols>
  <sheetData>
    <row r="1" spans="2:4" ht="12.75">
      <c r="B1" s="1" t="s">
        <v>754</v>
      </c>
      <c r="D1" s="12"/>
    </row>
    <row r="2" spans="2:4" ht="12.75">
      <c r="B2" t="s">
        <v>302</v>
      </c>
      <c r="D2" s="12"/>
    </row>
    <row r="3" ht="12.75">
      <c r="D3" s="12"/>
    </row>
    <row r="4" spans="2:4" ht="12.75">
      <c r="B4" s="5" t="s">
        <v>339</v>
      </c>
      <c r="C4" s="192" t="s">
        <v>341</v>
      </c>
      <c r="D4" s="12"/>
    </row>
    <row r="5" spans="1:5" ht="12.75">
      <c r="A5" s="8" t="s">
        <v>340</v>
      </c>
      <c r="B5" s="8" t="s">
        <v>46</v>
      </c>
      <c r="C5" s="8" t="s">
        <v>87</v>
      </c>
      <c r="D5" s="8" t="s">
        <v>88</v>
      </c>
      <c r="E5" s="8" t="s">
        <v>322</v>
      </c>
    </row>
    <row r="6" spans="1:5" ht="12.75">
      <c r="A6" s="8">
        <v>1</v>
      </c>
      <c r="B6" s="9" t="s">
        <v>0</v>
      </c>
      <c r="C6" s="8"/>
      <c r="D6" s="8"/>
      <c r="E6" s="8"/>
    </row>
    <row r="7" spans="1:5" ht="12.75">
      <c r="A7" s="8"/>
      <c r="B7" s="8"/>
      <c r="C7" s="8"/>
      <c r="D7" s="8"/>
      <c r="E7" s="8"/>
    </row>
    <row r="8" spans="1:5" ht="12.75">
      <c r="A8" s="8">
        <v>2</v>
      </c>
      <c r="B8" s="9" t="s">
        <v>732</v>
      </c>
      <c r="C8" s="9" t="s">
        <v>342</v>
      </c>
      <c r="D8" s="8" t="s">
        <v>733</v>
      </c>
      <c r="E8" s="8" t="s">
        <v>374</v>
      </c>
    </row>
    <row r="9" spans="1:5" ht="12.75">
      <c r="A9" s="8">
        <v>3</v>
      </c>
      <c r="B9" s="9" t="s">
        <v>343</v>
      </c>
      <c r="C9" s="193"/>
      <c r="D9" s="8"/>
      <c r="E9" s="8"/>
    </row>
    <row r="10" spans="1:5" ht="12.75">
      <c r="A10" s="8">
        <v>4</v>
      </c>
      <c r="B10" s="194" t="s">
        <v>344</v>
      </c>
      <c r="C10" s="193">
        <v>1411112</v>
      </c>
      <c r="D10" s="8">
        <v>1411112</v>
      </c>
      <c r="E10" s="8">
        <v>1260649</v>
      </c>
    </row>
    <row r="11" spans="1:5" ht="12.75">
      <c r="A11" s="8">
        <v>5</v>
      </c>
      <c r="B11" s="195" t="s">
        <v>345</v>
      </c>
      <c r="C11" s="193"/>
      <c r="D11" s="8"/>
      <c r="E11" s="8"/>
    </row>
    <row r="12" spans="1:5" ht="12.75">
      <c r="A12" s="8">
        <v>6</v>
      </c>
      <c r="B12" s="194" t="s">
        <v>346</v>
      </c>
      <c r="C12" s="193">
        <v>100000</v>
      </c>
      <c r="D12" s="8">
        <v>100000</v>
      </c>
      <c r="E12" s="8">
        <v>103168</v>
      </c>
    </row>
    <row r="13" spans="1:5" ht="12.75">
      <c r="A13" s="8">
        <v>7</v>
      </c>
      <c r="B13" s="194" t="s">
        <v>347</v>
      </c>
      <c r="C13" s="193">
        <v>27000</v>
      </c>
      <c r="D13" s="8">
        <v>27000</v>
      </c>
      <c r="E13" s="8">
        <v>26510</v>
      </c>
    </row>
    <row r="14" spans="1:5" ht="12.75">
      <c r="A14" s="8">
        <v>8</v>
      </c>
      <c r="B14" s="194" t="s">
        <v>348</v>
      </c>
      <c r="C14" s="193">
        <v>103188</v>
      </c>
      <c r="D14" s="8">
        <v>81939</v>
      </c>
      <c r="E14" s="8"/>
    </row>
    <row r="15" spans="1:5" ht="12.75">
      <c r="A15" s="8">
        <v>9</v>
      </c>
      <c r="B15" s="194" t="s">
        <v>734</v>
      </c>
      <c r="C15" s="193"/>
      <c r="D15" s="8">
        <v>7980</v>
      </c>
      <c r="E15" s="8">
        <v>7980</v>
      </c>
    </row>
    <row r="16" spans="1:5" ht="12.75">
      <c r="A16" s="8">
        <v>10</v>
      </c>
      <c r="B16" s="194" t="s">
        <v>735</v>
      </c>
      <c r="C16" s="193"/>
      <c r="D16" s="8">
        <v>11249</v>
      </c>
      <c r="E16" s="8">
        <v>11249</v>
      </c>
    </row>
    <row r="17" spans="1:5" ht="12.75">
      <c r="A17" s="8">
        <v>11</v>
      </c>
      <c r="B17" s="194" t="s">
        <v>736</v>
      </c>
      <c r="C17" s="193"/>
      <c r="D17" s="8">
        <v>10000</v>
      </c>
      <c r="E17" s="8">
        <v>10000</v>
      </c>
    </row>
    <row r="18" spans="1:5" ht="12.75">
      <c r="A18" s="8">
        <v>12</v>
      </c>
      <c r="B18" s="8"/>
      <c r="C18" s="193"/>
      <c r="D18" s="8"/>
      <c r="E18" s="8"/>
    </row>
    <row r="19" spans="1:5" ht="12.75">
      <c r="A19" s="8">
        <v>13</v>
      </c>
      <c r="B19" s="18"/>
      <c r="C19" s="193"/>
      <c r="D19" s="8"/>
      <c r="E19" s="8"/>
    </row>
    <row r="20" spans="1:5" ht="12.75">
      <c r="A20" s="8">
        <v>14</v>
      </c>
      <c r="B20" s="18"/>
      <c r="C20" s="193"/>
      <c r="D20" s="8"/>
      <c r="E20" s="8"/>
    </row>
    <row r="21" spans="1:5" ht="12.75">
      <c r="A21" s="8">
        <v>15</v>
      </c>
      <c r="B21" s="9" t="s">
        <v>49</v>
      </c>
      <c r="C21" s="196">
        <f>SUM(C10:C20)</f>
        <v>1641300</v>
      </c>
      <c r="D21" s="196">
        <f>SUM(D10:D20)</f>
        <v>1649280</v>
      </c>
      <c r="E21" s="196">
        <f>SUM(E10:E20)</f>
        <v>1419556</v>
      </c>
    </row>
    <row r="22" spans="1:5" ht="12.75">
      <c r="A22" s="8"/>
      <c r="B22" s="8"/>
      <c r="C22" s="193"/>
      <c r="D22" s="8"/>
      <c r="E22" s="8"/>
    </row>
    <row r="23" spans="1:5" ht="12.75">
      <c r="A23" s="8">
        <v>16</v>
      </c>
      <c r="B23" s="9" t="s">
        <v>349</v>
      </c>
      <c r="C23" s="193"/>
      <c r="D23" s="8"/>
      <c r="E23" s="8"/>
    </row>
    <row r="24" spans="1:5" ht="12.75">
      <c r="A24" s="8"/>
      <c r="B24" s="9"/>
      <c r="C24" s="193"/>
      <c r="D24" s="8"/>
      <c r="E24" s="8"/>
    </row>
    <row r="25" spans="1:5" ht="12.75">
      <c r="A25" s="8">
        <v>17</v>
      </c>
      <c r="B25" s="197" t="s">
        <v>350</v>
      </c>
      <c r="C25" s="193">
        <v>34000</v>
      </c>
      <c r="D25" s="8">
        <v>34000</v>
      </c>
      <c r="E25" s="8">
        <v>33740</v>
      </c>
    </row>
    <row r="26" spans="1:5" ht="12.75">
      <c r="A26" s="8">
        <v>18</v>
      </c>
      <c r="B26" s="194" t="s">
        <v>351</v>
      </c>
      <c r="C26" s="193">
        <v>100000</v>
      </c>
      <c r="D26" s="8">
        <v>100000</v>
      </c>
      <c r="E26" s="8">
        <v>100000</v>
      </c>
    </row>
    <row r="27" spans="1:5" ht="12.75">
      <c r="A27" s="8">
        <v>19</v>
      </c>
      <c r="B27" s="194" t="s">
        <v>352</v>
      </c>
      <c r="C27" s="193">
        <v>100000</v>
      </c>
      <c r="D27" s="8">
        <v>100000</v>
      </c>
      <c r="E27" s="8">
        <v>100000</v>
      </c>
    </row>
    <row r="28" spans="1:5" ht="12.75">
      <c r="A28" s="8">
        <v>20</v>
      </c>
      <c r="B28" s="194" t="s">
        <v>353</v>
      </c>
      <c r="C28" s="193">
        <v>120000</v>
      </c>
      <c r="D28" s="8">
        <v>71440</v>
      </c>
      <c r="E28" s="8"/>
    </row>
    <row r="29" spans="1:5" ht="12.75">
      <c r="A29" s="8">
        <v>21</v>
      </c>
      <c r="B29" s="194" t="s">
        <v>354</v>
      </c>
      <c r="C29" s="193"/>
      <c r="D29" s="8"/>
      <c r="E29" s="8"/>
    </row>
    <row r="30" spans="1:5" ht="12.75">
      <c r="A30" s="8">
        <v>22</v>
      </c>
      <c r="B30" s="194" t="s">
        <v>355</v>
      </c>
      <c r="C30" s="193"/>
      <c r="D30" s="8"/>
      <c r="E30" s="8"/>
    </row>
    <row r="31" spans="1:5" ht="12.75">
      <c r="A31" s="8">
        <v>23</v>
      </c>
      <c r="B31" s="194" t="s">
        <v>356</v>
      </c>
      <c r="C31" s="193">
        <v>1000</v>
      </c>
      <c r="D31" s="8">
        <v>1000</v>
      </c>
      <c r="E31" s="8">
        <v>1000</v>
      </c>
    </row>
    <row r="32" spans="1:5" ht="12.75">
      <c r="A32" s="8">
        <v>24</v>
      </c>
      <c r="B32" s="198" t="s">
        <v>737</v>
      </c>
      <c r="C32" s="193">
        <v>120000</v>
      </c>
      <c r="D32" s="8">
        <v>120000</v>
      </c>
      <c r="E32" s="8">
        <v>100000</v>
      </c>
    </row>
    <row r="33" spans="1:5" ht="12.75">
      <c r="A33" s="8">
        <v>25</v>
      </c>
      <c r="B33" s="198" t="s">
        <v>738</v>
      </c>
      <c r="C33" s="193"/>
      <c r="D33" s="8">
        <v>28920</v>
      </c>
      <c r="E33" s="8">
        <v>28920</v>
      </c>
    </row>
    <row r="34" spans="1:5" ht="12.75">
      <c r="A34" s="8">
        <v>26</v>
      </c>
      <c r="B34" s="198" t="s">
        <v>358</v>
      </c>
      <c r="C34" s="193"/>
      <c r="D34" s="8">
        <v>10000</v>
      </c>
      <c r="E34" s="8">
        <v>10000</v>
      </c>
    </row>
    <row r="35" spans="1:5" ht="12.75">
      <c r="A35" s="8">
        <v>27</v>
      </c>
      <c r="B35" s="198" t="s">
        <v>739</v>
      </c>
      <c r="C35" s="193"/>
      <c r="D35" s="8">
        <v>9640</v>
      </c>
      <c r="E35" s="8">
        <v>9640</v>
      </c>
    </row>
    <row r="36" spans="1:5" ht="12.75">
      <c r="A36" s="8">
        <v>28</v>
      </c>
      <c r="B36" s="9" t="s">
        <v>49</v>
      </c>
      <c r="C36" s="196">
        <f>SUM(C25:C36)</f>
        <v>0</v>
      </c>
      <c r="D36" s="196">
        <f>SUM(D25:D35)</f>
        <v>475000</v>
      </c>
      <c r="E36" s="196">
        <f>E25+E26+E27+E28+E29+E30+E31+E32+E33+E34+E35</f>
        <v>383300</v>
      </c>
    </row>
    <row r="37" spans="1:5" ht="12.75">
      <c r="A37" s="8">
        <v>29</v>
      </c>
      <c r="B37" s="9" t="s">
        <v>357</v>
      </c>
      <c r="C37" s="196">
        <f>C21+C36</f>
        <v>2116300</v>
      </c>
      <c r="D37" s="196">
        <f>D21+D36</f>
        <v>2124280</v>
      </c>
      <c r="E37" s="196">
        <f>E21+E36</f>
        <v>1802856</v>
      </c>
    </row>
  </sheetData>
  <sheetProtection/>
  <printOptions/>
  <pageMargins left="0.7" right="0.7" top="0.75" bottom="0.75" header="0.3" footer="0.3"/>
  <pageSetup horizontalDpi="600" verticalDpi="600" orientation="portrait" paperSize="9" scale="74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selection activeCell="B1" sqref="B1"/>
    </sheetView>
  </sheetViews>
  <sheetFormatPr defaultColWidth="9.140625" defaultRowHeight="12.75"/>
  <cols>
    <col min="2" max="2" width="55.140625" style="0" customWidth="1"/>
    <col min="3" max="3" width="18.7109375" style="0" customWidth="1"/>
  </cols>
  <sheetData>
    <row r="1" spans="1:2" ht="12.75">
      <c r="A1" s="80" t="s">
        <v>435</v>
      </c>
      <c r="B1" s="1" t="s">
        <v>755</v>
      </c>
    </row>
    <row r="2" ht="12.75">
      <c r="A2" s="156"/>
    </row>
    <row r="3" spans="1:3" ht="12.75">
      <c r="A3" s="213" t="s">
        <v>436</v>
      </c>
      <c r="B3" s="213"/>
      <c r="C3" s="213"/>
    </row>
    <row r="4" spans="1:3" ht="12.75">
      <c r="A4" s="157"/>
      <c r="B4" s="111"/>
      <c r="C4" s="111"/>
    </row>
    <row r="5" spans="1:3" ht="12.75">
      <c r="A5" s="157"/>
      <c r="B5" s="214" t="s">
        <v>619</v>
      </c>
      <c r="C5" s="214"/>
    </row>
    <row r="6" spans="1:3" ht="12.75">
      <c r="A6" s="158" t="s">
        <v>46</v>
      </c>
      <c r="B6" s="158" t="s">
        <v>87</v>
      </c>
      <c r="C6" s="158" t="s">
        <v>68</v>
      </c>
    </row>
    <row r="7" spans="1:3" ht="12.75">
      <c r="A7" s="158">
        <v>0</v>
      </c>
      <c r="B7" s="74" t="s">
        <v>0</v>
      </c>
      <c r="C7" s="114" t="s">
        <v>437</v>
      </c>
    </row>
    <row r="8" spans="1:3" ht="12.75">
      <c r="A8" s="158">
        <v>1</v>
      </c>
      <c r="B8" s="8" t="s">
        <v>438</v>
      </c>
      <c r="C8" s="97">
        <v>126480911</v>
      </c>
    </row>
    <row r="9" spans="1:3" ht="12.75">
      <c r="A9" s="158">
        <v>2</v>
      </c>
      <c r="B9" s="11" t="s">
        <v>439</v>
      </c>
      <c r="C9" s="94">
        <v>76122163</v>
      </c>
    </row>
    <row r="10" spans="1:3" ht="12.75">
      <c r="A10" s="158">
        <v>3</v>
      </c>
      <c r="B10" s="11" t="s">
        <v>440</v>
      </c>
      <c r="C10" s="94">
        <f>+C8-C9</f>
        <v>50358748</v>
      </c>
    </row>
    <row r="11" spans="1:3" ht="12.75">
      <c r="A11" s="158">
        <v>4</v>
      </c>
      <c r="B11" s="11" t="s">
        <v>441</v>
      </c>
      <c r="C11" s="94">
        <v>28459663</v>
      </c>
    </row>
    <row r="12" spans="1:3" ht="12.75">
      <c r="A12" s="158">
        <v>5</v>
      </c>
      <c r="B12" s="11" t="s">
        <v>442</v>
      </c>
      <c r="C12" s="94">
        <v>885843</v>
      </c>
    </row>
    <row r="13" spans="1:3" ht="12.75">
      <c r="A13" s="158">
        <v>6</v>
      </c>
      <c r="B13" s="11" t="s">
        <v>443</v>
      </c>
      <c r="C13" s="94">
        <f>+C11-C12</f>
        <v>27573820</v>
      </c>
    </row>
    <row r="14" spans="1:3" ht="12.75">
      <c r="A14" s="158">
        <v>7</v>
      </c>
      <c r="B14" s="9" t="s">
        <v>444</v>
      </c>
      <c r="C14" s="93">
        <f>+C10+C13</f>
        <v>77932568</v>
      </c>
    </row>
    <row r="15" spans="1:3" ht="12.75">
      <c r="A15" s="158">
        <v>8</v>
      </c>
      <c r="B15" s="11" t="s">
        <v>445</v>
      </c>
      <c r="C15" s="94"/>
    </row>
    <row r="16" spans="1:3" ht="12.75">
      <c r="A16" s="158">
        <v>9</v>
      </c>
      <c r="B16" s="11" t="s">
        <v>446</v>
      </c>
      <c r="C16" s="94"/>
    </row>
    <row r="17" spans="1:3" ht="12.75">
      <c r="A17" s="158">
        <v>10</v>
      </c>
      <c r="B17" s="11" t="s">
        <v>447</v>
      </c>
      <c r="C17" s="94">
        <f>+C15-C16</f>
        <v>0</v>
      </c>
    </row>
    <row r="18" spans="1:3" ht="12.75">
      <c r="A18" s="158">
        <v>11</v>
      </c>
      <c r="B18" s="11" t="s">
        <v>448</v>
      </c>
      <c r="C18" s="94"/>
    </row>
    <row r="19" spans="1:3" ht="12.75">
      <c r="A19" s="158">
        <v>12</v>
      </c>
      <c r="B19" s="11" t="s">
        <v>449</v>
      </c>
      <c r="C19" s="94"/>
    </row>
    <row r="20" spans="1:3" ht="12.75">
      <c r="A20" s="158">
        <v>13</v>
      </c>
      <c r="B20" s="11" t="s">
        <v>450</v>
      </c>
      <c r="C20" s="94">
        <f>+C18-C19</f>
        <v>0</v>
      </c>
    </row>
    <row r="21" spans="1:3" ht="12.75">
      <c r="A21" s="158">
        <v>14</v>
      </c>
      <c r="B21" s="9" t="s">
        <v>451</v>
      </c>
      <c r="C21" s="93">
        <f>+C17+C20</f>
        <v>0</v>
      </c>
    </row>
    <row r="22" spans="1:3" ht="12.75">
      <c r="A22" s="158">
        <v>15</v>
      </c>
      <c r="B22" s="9" t="s">
        <v>452</v>
      </c>
      <c r="C22" s="93">
        <f>+C14+C21</f>
        <v>77932568</v>
      </c>
    </row>
    <row r="23" spans="1:3" ht="12.75">
      <c r="A23" s="158">
        <v>16</v>
      </c>
      <c r="B23" s="11" t="s">
        <v>453</v>
      </c>
      <c r="C23" s="94"/>
    </row>
    <row r="24" spans="1:3" ht="12.75">
      <c r="A24" s="158">
        <v>17</v>
      </c>
      <c r="B24" s="11" t="s">
        <v>454</v>
      </c>
      <c r="C24" s="94">
        <f>+C14-C23</f>
        <v>77932568</v>
      </c>
    </row>
    <row r="25" spans="1:3" ht="12.75">
      <c r="A25" s="158">
        <v>18</v>
      </c>
      <c r="B25" s="11" t="s">
        <v>455</v>
      </c>
      <c r="C25" s="94">
        <f>+C21*0.1</f>
        <v>0</v>
      </c>
    </row>
    <row r="26" spans="1:3" ht="12.75">
      <c r="A26" s="158">
        <v>19</v>
      </c>
      <c r="B26" s="11" t="s">
        <v>456</v>
      </c>
      <c r="C26" s="94">
        <f>+C21-C25</f>
        <v>0</v>
      </c>
    </row>
  </sheetData>
  <sheetProtection/>
  <mergeCells count="2">
    <mergeCell ref="A3:C3"/>
    <mergeCell ref="B5:C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76"/>
  <sheetViews>
    <sheetView zoomScalePageLayoutView="0" workbookViewId="0" topLeftCell="A46">
      <selection activeCell="C17" sqref="C17"/>
    </sheetView>
  </sheetViews>
  <sheetFormatPr defaultColWidth="9.140625" defaultRowHeight="12.75"/>
  <cols>
    <col min="2" max="2" width="68.8515625" style="0" customWidth="1"/>
    <col min="3" max="3" width="13.421875" style="0" customWidth="1"/>
    <col min="4" max="4" width="15.00390625" style="0" customWidth="1"/>
  </cols>
  <sheetData>
    <row r="1" spans="1:2" ht="12.75">
      <c r="A1" s="112" t="s">
        <v>457</v>
      </c>
      <c r="B1" s="1" t="s">
        <v>756</v>
      </c>
    </row>
    <row r="2" ht="12.75">
      <c r="A2" s="4"/>
    </row>
    <row r="3" spans="1:4" ht="12.75">
      <c r="A3" s="213" t="s">
        <v>458</v>
      </c>
      <c r="B3" s="213"/>
      <c r="C3" s="213"/>
      <c r="D3" s="213"/>
    </row>
    <row r="4" spans="1:4" ht="12.75">
      <c r="A4" s="159"/>
      <c r="C4" s="215" t="s">
        <v>619</v>
      </c>
      <c r="D4" s="215"/>
    </row>
    <row r="5" spans="1:4" ht="13.5" thickBot="1">
      <c r="A5" s="158" t="s">
        <v>87</v>
      </c>
      <c r="B5" s="158" t="s">
        <v>68</v>
      </c>
      <c r="C5" s="160" t="s">
        <v>69</v>
      </c>
      <c r="D5" s="160" t="s">
        <v>92</v>
      </c>
    </row>
    <row r="6" spans="1:4" ht="12.75">
      <c r="A6" s="216" t="s">
        <v>459</v>
      </c>
      <c r="B6" s="218" t="s">
        <v>0</v>
      </c>
      <c r="C6" s="220" t="s">
        <v>437</v>
      </c>
      <c r="D6" s="221"/>
    </row>
    <row r="7" spans="1:4" ht="25.5">
      <c r="A7" s="217"/>
      <c r="B7" s="219"/>
      <c r="C7" s="161" t="s">
        <v>740</v>
      </c>
      <c r="D7" s="162" t="s">
        <v>741</v>
      </c>
    </row>
    <row r="8" spans="1:4" ht="12.75">
      <c r="A8" s="163" t="s">
        <v>460</v>
      </c>
      <c r="B8" s="33" t="s">
        <v>461</v>
      </c>
      <c r="C8" s="164"/>
      <c r="D8" s="165">
        <v>54196</v>
      </c>
    </row>
    <row r="9" spans="1:4" ht="12.75">
      <c r="A9" s="163" t="s">
        <v>462</v>
      </c>
      <c r="B9" s="33" t="s">
        <v>463</v>
      </c>
      <c r="C9" s="165">
        <v>0</v>
      </c>
      <c r="D9" s="165">
        <v>755000</v>
      </c>
    </row>
    <row r="10" spans="1:4" ht="12.75">
      <c r="A10" s="163" t="s">
        <v>464</v>
      </c>
      <c r="B10" s="33" t="s">
        <v>465</v>
      </c>
      <c r="C10" s="165"/>
      <c r="D10" s="165"/>
    </row>
    <row r="11" spans="1:4" ht="12.75">
      <c r="A11" s="163" t="s">
        <v>466</v>
      </c>
      <c r="B11" s="33" t="s">
        <v>467</v>
      </c>
      <c r="C11" s="165">
        <f>SUM(C8:C10)</f>
        <v>0</v>
      </c>
      <c r="D11" s="165">
        <f>SUM(D8:D10)</f>
        <v>809196</v>
      </c>
    </row>
    <row r="12" spans="1:4" ht="12.75">
      <c r="A12" s="163" t="s">
        <v>468</v>
      </c>
      <c r="B12" s="42" t="s">
        <v>469</v>
      </c>
      <c r="C12" s="165">
        <v>126840811</v>
      </c>
      <c r="D12" s="165">
        <v>126840811</v>
      </c>
    </row>
    <row r="13" spans="1:4" ht="12.75">
      <c r="A13" s="163" t="s">
        <v>470</v>
      </c>
      <c r="B13" s="42" t="s">
        <v>471</v>
      </c>
      <c r="C13" s="165">
        <v>78714392</v>
      </c>
      <c r="D13" s="165">
        <v>75031071</v>
      </c>
    </row>
    <row r="14" spans="1:4" ht="12.75">
      <c r="A14" s="163" t="s">
        <v>472</v>
      </c>
      <c r="B14" s="42" t="s">
        <v>473</v>
      </c>
      <c r="C14" s="165">
        <v>16495780</v>
      </c>
      <c r="D14" s="165">
        <v>20533263</v>
      </c>
    </row>
    <row r="15" spans="1:4" ht="12.75">
      <c r="A15" s="163" t="s">
        <v>474</v>
      </c>
      <c r="B15" s="42" t="s">
        <v>475</v>
      </c>
      <c r="C15" s="165">
        <f>SUM(C12:C14)</f>
        <v>222050983</v>
      </c>
      <c r="D15" s="165">
        <f>SUM(D12:D14)</f>
        <v>222405145</v>
      </c>
    </row>
    <row r="16" spans="1:4" ht="12.75">
      <c r="A16" s="163" t="s">
        <v>476</v>
      </c>
      <c r="B16" s="42" t="s">
        <v>477</v>
      </c>
      <c r="C16" s="165"/>
      <c r="D16" s="165"/>
    </row>
    <row r="17" spans="1:4" ht="12.75">
      <c r="A17" s="163" t="s">
        <v>478</v>
      </c>
      <c r="B17" s="42" t="s">
        <v>479</v>
      </c>
      <c r="C17" s="165">
        <v>131144</v>
      </c>
      <c r="D17" s="165">
        <v>401591</v>
      </c>
    </row>
    <row r="18" spans="1:4" ht="12.75">
      <c r="A18" s="163" t="s">
        <v>480</v>
      </c>
      <c r="B18" s="42" t="s">
        <v>481</v>
      </c>
      <c r="C18" s="165">
        <v>8952976</v>
      </c>
      <c r="D18" s="165">
        <v>6623926</v>
      </c>
    </row>
    <row r="19" spans="1:4" ht="12.75">
      <c r="A19" s="163" t="s">
        <v>482</v>
      </c>
      <c r="B19" s="42" t="s">
        <v>483</v>
      </c>
      <c r="C19" s="165">
        <f>SUM(C16:C18)</f>
        <v>9084120</v>
      </c>
      <c r="D19" s="165">
        <f>SUM(D16:D18)</f>
        <v>7025517</v>
      </c>
    </row>
    <row r="20" spans="1:4" ht="12.75">
      <c r="A20" s="163" t="s">
        <v>484</v>
      </c>
      <c r="B20" s="33" t="s">
        <v>485</v>
      </c>
      <c r="C20" s="165"/>
      <c r="D20" s="165"/>
    </row>
    <row r="21" spans="1:4" ht="12.75">
      <c r="A21" s="163" t="s">
        <v>486</v>
      </c>
      <c r="B21" s="33" t="s">
        <v>487</v>
      </c>
      <c r="C21" s="165">
        <v>0</v>
      </c>
      <c r="D21" s="165">
        <v>5917925</v>
      </c>
    </row>
    <row r="22" spans="1:4" ht="12.75">
      <c r="A22" s="163" t="s">
        <v>488</v>
      </c>
      <c r="B22" s="33" t="s">
        <v>489</v>
      </c>
      <c r="C22" s="165"/>
      <c r="D22" s="165"/>
    </row>
    <row r="23" spans="1:4" ht="12.75">
      <c r="A23" s="163" t="s">
        <v>490</v>
      </c>
      <c r="B23" s="33" t="s">
        <v>491</v>
      </c>
      <c r="C23" s="165">
        <f>+C15+C19+C20+C21+C22</f>
        <v>231135103</v>
      </c>
      <c r="D23" s="165">
        <f>+D15+D19+D20+D21+D22</f>
        <v>235348587</v>
      </c>
    </row>
    <row r="24" spans="1:4" ht="12.75">
      <c r="A24" s="163" t="s">
        <v>492</v>
      </c>
      <c r="B24" s="33" t="s">
        <v>493</v>
      </c>
      <c r="C24" s="165">
        <v>600000</v>
      </c>
      <c r="D24" s="165">
        <v>3100000</v>
      </c>
    </row>
    <row r="25" spans="1:4" ht="12.75">
      <c r="A25" s="163" t="s">
        <v>494</v>
      </c>
      <c r="B25" s="33" t="s">
        <v>495</v>
      </c>
      <c r="C25" s="165">
        <v>0</v>
      </c>
      <c r="D25" s="165">
        <v>0</v>
      </c>
    </row>
    <row r="26" spans="1:4" ht="12.75">
      <c r="A26" s="163" t="s">
        <v>496</v>
      </c>
      <c r="B26" s="33" t="s">
        <v>497</v>
      </c>
      <c r="C26" s="165"/>
      <c r="D26" s="165"/>
    </row>
    <row r="27" spans="1:4" ht="12.75">
      <c r="A27" s="163" t="s">
        <v>498</v>
      </c>
      <c r="B27" s="33" t="s">
        <v>499</v>
      </c>
      <c r="C27" s="165">
        <f>SUM(C24:C26)</f>
        <v>600000</v>
      </c>
      <c r="D27" s="165">
        <f>SUM(D24:D26)</f>
        <v>3100000</v>
      </c>
    </row>
    <row r="28" spans="1:4" ht="12.75">
      <c r="A28" s="163" t="s">
        <v>500</v>
      </c>
      <c r="B28" s="33" t="s">
        <v>501</v>
      </c>
      <c r="C28" s="165">
        <v>5645038</v>
      </c>
      <c r="D28" s="165">
        <v>5569111</v>
      </c>
    </row>
    <row r="29" spans="1:4" ht="12.75">
      <c r="A29" s="163" t="s">
        <v>502</v>
      </c>
      <c r="B29" s="33" t="s">
        <v>503</v>
      </c>
      <c r="C29" s="165"/>
      <c r="D29" s="165"/>
    </row>
    <row r="30" spans="1:4" ht="12.75">
      <c r="A30" s="163" t="s">
        <v>504</v>
      </c>
      <c r="B30" s="33" t="s">
        <v>505</v>
      </c>
      <c r="C30" s="165">
        <f>SUM(C28:C29)</f>
        <v>5645038</v>
      </c>
      <c r="D30" s="165">
        <f>SUM(D28:D29)</f>
        <v>5569111</v>
      </c>
    </row>
    <row r="31" spans="1:4" ht="12.75">
      <c r="A31" s="163" t="s">
        <v>506</v>
      </c>
      <c r="B31" s="33" t="s">
        <v>507</v>
      </c>
      <c r="C31" s="165">
        <f>+C11+C23+C27+C30</f>
        <v>237380141</v>
      </c>
      <c r="D31" s="165">
        <f>+D11+D23+D27+D30</f>
        <v>244826894</v>
      </c>
    </row>
    <row r="32" spans="1:4" ht="12.75">
      <c r="A32" s="163" t="s">
        <v>508</v>
      </c>
      <c r="B32" s="33" t="s">
        <v>509</v>
      </c>
      <c r="C32" s="165"/>
      <c r="D32" s="165"/>
    </row>
    <row r="33" spans="1:4" ht="12.75">
      <c r="A33" s="163" t="s">
        <v>510</v>
      </c>
      <c r="B33" s="33" t="s">
        <v>511</v>
      </c>
      <c r="C33" s="165"/>
      <c r="D33" s="165"/>
    </row>
    <row r="34" spans="1:4" ht="12.75">
      <c r="A34" s="163" t="s">
        <v>512</v>
      </c>
      <c r="B34" s="33" t="s">
        <v>513</v>
      </c>
      <c r="C34" s="165"/>
      <c r="D34" s="165"/>
    </row>
    <row r="35" spans="1:4" ht="12.75">
      <c r="A35" s="163" t="s">
        <v>514</v>
      </c>
      <c r="B35" s="33" t="s">
        <v>515</v>
      </c>
      <c r="C35" s="165"/>
      <c r="D35" s="165"/>
    </row>
    <row r="36" spans="1:4" ht="12.75">
      <c r="A36" s="163" t="s">
        <v>516</v>
      </c>
      <c r="B36" s="33" t="s">
        <v>517</v>
      </c>
      <c r="C36" s="165"/>
      <c r="D36" s="165"/>
    </row>
    <row r="37" spans="1:4" ht="12.75">
      <c r="A37" s="163" t="s">
        <v>518</v>
      </c>
      <c r="B37" s="33" t="s">
        <v>519</v>
      </c>
      <c r="C37" s="165">
        <f>SUM(C32:C36)</f>
        <v>0</v>
      </c>
      <c r="D37" s="165">
        <f>SUM(D32:D36)</f>
        <v>0</v>
      </c>
    </row>
    <row r="38" spans="1:4" ht="12.75">
      <c r="A38" s="163" t="s">
        <v>520</v>
      </c>
      <c r="B38" s="33" t="s">
        <v>521</v>
      </c>
      <c r="C38" s="165"/>
      <c r="D38" s="165"/>
    </row>
    <row r="39" spans="1:4" ht="12.75">
      <c r="A39" s="163" t="s">
        <v>522</v>
      </c>
      <c r="B39" s="33" t="s">
        <v>523</v>
      </c>
      <c r="C39" s="165">
        <v>6500000</v>
      </c>
      <c r="D39" s="165">
        <v>0</v>
      </c>
    </row>
    <row r="40" spans="1:4" ht="12.75">
      <c r="A40" s="163" t="s">
        <v>524</v>
      </c>
      <c r="B40" s="33" t="s">
        <v>525</v>
      </c>
      <c r="C40" s="165">
        <f>SUM(C38:C39)</f>
        <v>6500000</v>
      </c>
      <c r="D40" s="165">
        <f>SUM(D38:D39)</f>
        <v>0</v>
      </c>
    </row>
    <row r="41" spans="1:4" ht="12.75">
      <c r="A41" s="163" t="s">
        <v>526</v>
      </c>
      <c r="B41" s="33" t="s">
        <v>527</v>
      </c>
      <c r="C41" s="165">
        <v>6500000</v>
      </c>
      <c r="D41" s="165"/>
    </row>
    <row r="42" spans="1:4" ht="12.75">
      <c r="A42" s="163" t="s">
        <v>528</v>
      </c>
      <c r="B42" s="33" t="s">
        <v>529</v>
      </c>
      <c r="C42" s="165"/>
      <c r="D42" s="165"/>
    </row>
    <row r="43" spans="1:4" ht="12.75">
      <c r="A43" s="163" t="s">
        <v>530</v>
      </c>
      <c r="B43" s="33" t="s">
        <v>531</v>
      </c>
      <c r="C43" s="165">
        <v>163920</v>
      </c>
      <c r="D43" s="165">
        <v>139005</v>
      </c>
    </row>
    <row r="44" spans="1:4" ht="12.75">
      <c r="A44" s="163" t="s">
        <v>532</v>
      </c>
      <c r="B44" s="33" t="s">
        <v>533</v>
      </c>
      <c r="C44" s="165">
        <v>13847071</v>
      </c>
      <c r="D44" s="165">
        <v>70877132</v>
      </c>
    </row>
    <row r="45" spans="1:4" ht="12.75">
      <c r="A45" s="163" t="s">
        <v>534</v>
      </c>
      <c r="B45" s="33" t="s">
        <v>535</v>
      </c>
      <c r="C45" s="165"/>
      <c r="D45" s="165"/>
    </row>
    <row r="46" spans="1:4" ht="12.75">
      <c r="A46" s="163" t="s">
        <v>536</v>
      </c>
      <c r="B46" s="33" t="s">
        <v>537</v>
      </c>
      <c r="C46" s="165"/>
      <c r="D46" s="165"/>
    </row>
    <row r="47" spans="1:4" ht="12.75">
      <c r="A47" s="163" t="s">
        <v>538</v>
      </c>
      <c r="B47" s="33" t="s">
        <v>539</v>
      </c>
      <c r="C47" s="165">
        <f>SUM(C42:C46)</f>
        <v>14010991</v>
      </c>
      <c r="D47" s="165">
        <f>SUM(D42:D46)</f>
        <v>71016137</v>
      </c>
    </row>
    <row r="48" spans="1:4" ht="12.75">
      <c r="A48" s="163" t="s">
        <v>540</v>
      </c>
      <c r="B48" s="33" t="s">
        <v>541</v>
      </c>
      <c r="C48" s="165">
        <v>1807319</v>
      </c>
      <c r="D48" s="165">
        <v>1853579</v>
      </c>
    </row>
    <row r="49" spans="1:4" ht="12.75">
      <c r="A49" s="163" t="s">
        <v>542</v>
      </c>
      <c r="B49" s="33" t="s">
        <v>543</v>
      </c>
      <c r="C49" s="165"/>
      <c r="D49" s="165"/>
    </row>
    <row r="50" spans="1:4" ht="12.75">
      <c r="A50" s="163" t="s">
        <v>544</v>
      </c>
      <c r="B50" s="33" t="s">
        <v>545</v>
      </c>
      <c r="C50" s="165">
        <v>0</v>
      </c>
      <c r="D50" s="165">
        <v>0</v>
      </c>
    </row>
    <row r="51" spans="1:4" ht="12.75">
      <c r="A51" s="163" t="s">
        <v>546</v>
      </c>
      <c r="B51" s="33" t="s">
        <v>547</v>
      </c>
      <c r="C51" s="165">
        <f>SUM(C48:C50)</f>
        <v>1807319</v>
      </c>
      <c r="D51" s="165">
        <f>SUM(D48:D50)</f>
        <v>1853579</v>
      </c>
    </row>
    <row r="52" spans="1:4" ht="12.75">
      <c r="A52" s="163" t="s">
        <v>548</v>
      </c>
      <c r="B52" s="33" t="s">
        <v>549</v>
      </c>
      <c r="C52" s="165">
        <v>0</v>
      </c>
      <c r="D52" s="165">
        <v>10327</v>
      </c>
    </row>
    <row r="53" spans="1:4" ht="12.75">
      <c r="A53" s="163" t="s">
        <v>550</v>
      </c>
      <c r="B53" s="33" t="s">
        <v>551</v>
      </c>
      <c r="C53" s="165"/>
      <c r="D53" s="165"/>
    </row>
    <row r="54" spans="1:4" ht="12.75">
      <c r="A54" s="163" t="s">
        <v>552</v>
      </c>
      <c r="B54" s="33" t="s">
        <v>553</v>
      </c>
      <c r="C54" s="165"/>
      <c r="D54" s="165"/>
    </row>
    <row r="55" spans="1:4" ht="12.75">
      <c r="A55" s="163" t="s">
        <v>554</v>
      </c>
      <c r="B55" s="33" t="s">
        <v>555</v>
      </c>
      <c r="C55" s="165"/>
      <c r="D55" s="165"/>
    </row>
    <row r="56" spans="1:4" ht="12.75">
      <c r="A56" s="163" t="s">
        <v>556</v>
      </c>
      <c r="B56" s="33" t="s">
        <v>557</v>
      </c>
      <c r="C56" s="165">
        <f>SUM(C53:C55)</f>
        <v>0</v>
      </c>
      <c r="D56" s="165">
        <f>SUM(D53:D55)</f>
        <v>0</v>
      </c>
    </row>
    <row r="57" spans="1:4" ht="12.75">
      <c r="A57" s="163"/>
      <c r="B57" s="39" t="s">
        <v>558</v>
      </c>
      <c r="C57" s="166">
        <f>+C31+C41+C47+C51+C52+C56</f>
        <v>259698451</v>
      </c>
      <c r="D57" s="166">
        <f>+D31+D41+D47+D51+D52+D56</f>
        <v>317706937</v>
      </c>
    </row>
    <row r="58" spans="1:4" ht="12.75">
      <c r="A58" s="163"/>
      <c r="B58" s="33"/>
      <c r="C58" s="165"/>
      <c r="D58" s="165"/>
    </row>
    <row r="59" spans="1:4" ht="12.75">
      <c r="A59" s="163" t="s">
        <v>559</v>
      </c>
      <c r="B59" s="33" t="s">
        <v>560</v>
      </c>
      <c r="C59" s="165">
        <v>191594555</v>
      </c>
      <c r="D59" s="165">
        <v>191594555</v>
      </c>
    </row>
    <row r="60" spans="1:4" ht="12.75">
      <c r="A60" s="163" t="s">
        <v>561</v>
      </c>
      <c r="B60" s="33" t="s">
        <v>562</v>
      </c>
      <c r="C60" s="165">
        <v>54953400</v>
      </c>
      <c r="D60" s="165">
        <v>54953400</v>
      </c>
    </row>
    <row r="61" spans="1:4" ht="12.75">
      <c r="A61" s="163" t="s">
        <v>563</v>
      </c>
      <c r="B61" s="33" t="s">
        <v>564</v>
      </c>
      <c r="C61" s="165">
        <v>7313000</v>
      </c>
      <c r="D61" s="165">
        <v>7313000</v>
      </c>
    </row>
    <row r="62" spans="1:4" ht="12.75">
      <c r="A62" s="163" t="s">
        <v>565</v>
      </c>
      <c r="B62" s="33" t="s">
        <v>566</v>
      </c>
      <c r="C62" s="165">
        <v>-6396777</v>
      </c>
      <c r="D62" s="165">
        <v>-6214581</v>
      </c>
    </row>
    <row r="63" spans="1:4" ht="12.75">
      <c r="A63" s="163" t="s">
        <v>567</v>
      </c>
      <c r="B63" s="33" t="s">
        <v>568</v>
      </c>
      <c r="C63" s="165"/>
      <c r="D63" s="165"/>
    </row>
    <row r="64" spans="1:4" ht="12.75">
      <c r="A64" s="163" t="s">
        <v>569</v>
      </c>
      <c r="B64" s="33" t="s">
        <v>570</v>
      </c>
      <c r="C64" s="165">
        <v>182196</v>
      </c>
      <c r="D64" s="165">
        <v>56738309</v>
      </c>
    </row>
    <row r="65" spans="1:4" ht="12.75">
      <c r="A65" s="163" t="s">
        <v>571</v>
      </c>
      <c r="B65" s="33" t="s">
        <v>572</v>
      </c>
      <c r="C65" s="165">
        <f>SUM(C59:C64)</f>
        <v>247646374</v>
      </c>
      <c r="D65" s="165">
        <f>SUM(D59:D64)</f>
        <v>304384683</v>
      </c>
    </row>
    <row r="66" spans="1:4" ht="12.75">
      <c r="A66" s="163" t="s">
        <v>573</v>
      </c>
      <c r="B66" s="33" t="s">
        <v>574</v>
      </c>
      <c r="C66" s="165">
        <v>4</v>
      </c>
      <c r="D66" s="165">
        <v>1293204</v>
      </c>
    </row>
    <row r="67" spans="1:4" ht="12.75">
      <c r="A67" s="163" t="s">
        <v>575</v>
      </c>
      <c r="B67" s="33" t="s">
        <v>576</v>
      </c>
      <c r="C67" s="165">
        <v>885843</v>
      </c>
      <c r="D67" s="165">
        <v>1047588</v>
      </c>
    </row>
    <row r="68" spans="1:4" ht="12.75">
      <c r="A68" s="163" t="s">
        <v>577</v>
      </c>
      <c r="B68" s="33" t="s">
        <v>578</v>
      </c>
      <c r="C68" s="165">
        <v>102062</v>
      </c>
      <c r="D68" s="165">
        <v>104162</v>
      </c>
    </row>
    <row r="69" spans="1:4" ht="12.75">
      <c r="A69" s="163" t="s">
        <v>579</v>
      </c>
      <c r="B69" s="33" t="s">
        <v>580</v>
      </c>
      <c r="C69" s="165">
        <f>SUM(C66:C68)</f>
        <v>987909</v>
      </c>
      <c r="D69" s="165">
        <f>SUM(D66:D68)</f>
        <v>2444954</v>
      </c>
    </row>
    <row r="70" spans="1:4" ht="12.75">
      <c r="A70" s="163" t="s">
        <v>581</v>
      </c>
      <c r="B70" s="33" t="s">
        <v>582</v>
      </c>
      <c r="C70" s="165"/>
      <c r="D70" s="165"/>
    </row>
    <row r="71" spans="1:4" ht="12.75">
      <c r="A71" s="163" t="s">
        <v>583</v>
      </c>
      <c r="B71" s="33" t="s">
        <v>584</v>
      </c>
      <c r="C71" s="165"/>
      <c r="D71" s="165"/>
    </row>
    <row r="72" spans="1:4" ht="12.75">
      <c r="A72" s="163" t="s">
        <v>585</v>
      </c>
      <c r="B72" s="33" t="s">
        <v>586</v>
      </c>
      <c r="C72" s="165"/>
      <c r="D72" s="165"/>
    </row>
    <row r="73" spans="1:4" ht="12.75">
      <c r="A73" s="163" t="s">
        <v>587</v>
      </c>
      <c r="B73" s="33" t="s">
        <v>588</v>
      </c>
      <c r="C73" s="165">
        <v>2949100</v>
      </c>
      <c r="D73" s="165">
        <v>2662232</v>
      </c>
    </row>
    <row r="74" spans="1:4" ht="12.75">
      <c r="A74" s="163" t="s">
        <v>589</v>
      </c>
      <c r="B74" s="33" t="s">
        <v>590</v>
      </c>
      <c r="C74" s="165">
        <v>8115068</v>
      </c>
      <c r="D74" s="165">
        <v>8215068</v>
      </c>
    </row>
    <row r="75" spans="1:4" ht="12.75">
      <c r="A75" s="163" t="s">
        <v>591</v>
      </c>
      <c r="B75" s="33" t="s">
        <v>592</v>
      </c>
      <c r="C75" s="165">
        <f>SUM(C72:C74)</f>
        <v>11064168</v>
      </c>
      <c r="D75" s="165">
        <f>SUM(D72:D74)</f>
        <v>10877300</v>
      </c>
    </row>
    <row r="76" spans="1:4" ht="13.5" thickBot="1">
      <c r="A76" s="163"/>
      <c r="B76" s="39" t="s">
        <v>593</v>
      </c>
      <c r="C76" s="167">
        <f>+C65+C69+C70+C71+C75</f>
        <v>259698451</v>
      </c>
      <c r="D76" s="167">
        <f>+D65+D69+D70+D71+D75</f>
        <v>317706937</v>
      </c>
    </row>
  </sheetData>
  <sheetProtection/>
  <mergeCells count="5">
    <mergeCell ref="A3:D3"/>
    <mergeCell ref="C4:D4"/>
    <mergeCell ref="A6:A7"/>
    <mergeCell ref="B6:B7"/>
    <mergeCell ref="C6:D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selection activeCell="B1" sqref="B1"/>
    </sheetView>
  </sheetViews>
  <sheetFormatPr defaultColWidth="9.140625" defaultRowHeight="12.75"/>
  <cols>
    <col min="2" max="2" width="42.140625" style="0" customWidth="1"/>
    <col min="3" max="3" width="14.8515625" style="0" customWidth="1"/>
    <col min="4" max="4" width="15.28125" style="0" customWidth="1"/>
    <col min="5" max="5" width="14.421875" style="0" customWidth="1"/>
  </cols>
  <sheetData>
    <row r="1" spans="1:2" ht="12.75">
      <c r="A1" t="s">
        <v>594</v>
      </c>
      <c r="B1" s="1" t="s">
        <v>757</v>
      </c>
    </row>
    <row r="3" ht="12.75">
      <c r="A3" t="s">
        <v>595</v>
      </c>
    </row>
    <row r="5" ht="12.75">
      <c r="D5" s="1" t="s">
        <v>619</v>
      </c>
    </row>
    <row r="6" spans="1:5" ht="12.75">
      <c r="A6" t="s">
        <v>46</v>
      </c>
      <c r="B6" t="s">
        <v>87</v>
      </c>
      <c r="C6" t="s">
        <v>68</v>
      </c>
      <c r="D6" t="s">
        <v>69</v>
      </c>
      <c r="E6" t="s">
        <v>92</v>
      </c>
    </row>
    <row r="7" spans="1:5" ht="63.75">
      <c r="A7" s="8">
        <v>1</v>
      </c>
      <c r="B7" s="8" t="s">
        <v>0</v>
      </c>
      <c r="C7" s="20" t="s">
        <v>596</v>
      </c>
      <c r="D7" s="20" t="s">
        <v>597</v>
      </c>
      <c r="E7" s="8" t="s">
        <v>58</v>
      </c>
    </row>
    <row r="8" spans="1:5" ht="12.75">
      <c r="A8" s="8">
        <v>2</v>
      </c>
      <c r="B8" s="8" t="s">
        <v>598</v>
      </c>
      <c r="C8" s="8"/>
      <c r="D8" s="8"/>
      <c r="E8" s="8"/>
    </row>
    <row r="9" spans="1:5" ht="12.75">
      <c r="A9" s="8">
        <v>3</v>
      </c>
      <c r="B9" s="8" t="s">
        <v>599</v>
      </c>
      <c r="C9" s="97"/>
      <c r="D9" s="8"/>
      <c r="E9" s="97"/>
    </row>
    <row r="10" spans="1:5" ht="12.75">
      <c r="A10" s="8">
        <v>4</v>
      </c>
      <c r="B10" s="8" t="s">
        <v>600</v>
      </c>
      <c r="C10" s="8"/>
      <c r="D10" s="8"/>
      <c r="E10" s="8"/>
    </row>
    <row r="11" spans="1:5" ht="12.75">
      <c r="A11" s="8">
        <v>5</v>
      </c>
      <c r="B11" s="8" t="s">
        <v>601</v>
      </c>
      <c r="C11" s="97">
        <v>5094263</v>
      </c>
      <c r="D11" s="8"/>
      <c r="E11" s="97">
        <v>5094263</v>
      </c>
    </row>
    <row r="12" spans="1:5" ht="12.75">
      <c r="A12" s="8">
        <v>6</v>
      </c>
      <c r="B12" s="8" t="s">
        <v>44</v>
      </c>
      <c r="C12" s="97">
        <f>C9+C10+C11</f>
        <v>5094263</v>
      </c>
      <c r="D12" s="97">
        <f>D9+D10+D11</f>
        <v>0</v>
      </c>
      <c r="E12" s="97">
        <f>E9+E10+E11</f>
        <v>5094263</v>
      </c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">
      <selection activeCell="E17" sqref="E17"/>
    </sheetView>
  </sheetViews>
  <sheetFormatPr defaultColWidth="9.140625" defaultRowHeight="12.75"/>
  <cols>
    <col min="2" max="2" width="34.00390625" style="0" customWidth="1"/>
    <col min="9" max="9" width="23.140625" style="0" customWidth="1"/>
  </cols>
  <sheetData>
    <row r="1" ht="12.75">
      <c r="B1" s="1" t="s">
        <v>758</v>
      </c>
    </row>
    <row r="2" ht="12.75">
      <c r="B2" t="s">
        <v>302</v>
      </c>
    </row>
    <row r="3" spans="2:5" ht="12.75">
      <c r="B3" s="5" t="s">
        <v>391</v>
      </c>
      <c r="E3" t="s">
        <v>313</v>
      </c>
    </row>
    <row r="4" spans="1:7" ht="12.75">
      <c r="A4" t="s">
        <v>340</v>
      </c>
      <c r="B4" t="s">
        <v>46</v>
      </c>
      <c r="C4" t="s">
        <v>87</v>
      </c>
      <c r="D4" t="s">
        <v>68</v>
      </c>
      <c r="E4" t="s">
        <v>69</v>
      </c>
      <c r="F4" t="s">
        <v>392</v>
      </c>
      <c r="G4" t="s">
        <v>96</v>
      </c>
    </row>
    <row r="5" spans="1:7" ht="12.75">
      <c r="A5" s="8">
        <v>1</v>
      </c>
      <c r="B5" s="9" t="s">
        <v>393</v>
      </c>
      <c r="C5" s="222" t="s">
        <v>394</v>
      </c>
      <c r="D5" s="223"/>
      <c r="E5" s="223"/>
      <c r="F5" s="223"/>
      <c r="G5" s="224"/>
    </row>
    <row r="6" spans="1:7" ht="12.75">
      <c r="A6" s="8">
        <v>2</v>
      </c>
      <c r="B6" s="8"/>
      <c r="C6" s="8">
        <v>2017</v>
      </c>
      <c r="D6" s="8">
        <v>2018</v>
      </c>
      <c r="E6" s="8">
        <v>2019</v>
      </c>
      <c r="F6" s="8">
        <v>2020</v>
      </c>
      <c r="G6" s="8">
        <v>2021</v>
      </c>
    </row>
    <row r="7" spans="1:7" ht="12.75">
      <c r="A7" s="8">
        <v>3</v>
      </c>
      <c r="B7" s="8" t="s">
        <v>395</v>
      </c>
      <c r="C7" s="8"/>
      <c r="D7" s="8"/>
      <c r="E7" s="8"/>
      <c r="F7" s="8"/>
      <c r="G7" s="8"/>
    </row>
    <row r="8" spans="1:7" ht="60.75" customHeight="1">
      <c r="A8" s="8">
        <v>4</v>
      </c>
      <c r="B8" s="20" t="s">
        <v>396</v>
      </c>
      <c r="C8" s="8"/>
      <c r="D8" s="8"/>
      <c r="E8" s="8"/>
      <c r="F8" s="8"/>
      <c r="G8" s="8"/>
    </row>
    <row r="9" spans="1:7" ht="60" customHeight="1">
      <c r="A9" s="8">
        <v>5</v>
      </c>
      <c r="B9" s="20" t="s">
        <v>397</v>
      </c>
      <c r="C9" s="8"/>
      <c r="D9" s="8"/>
      <c r="E9" s="8"/>
      <c r="F9" s="8"/>
      <c r="G9" s="8"/>
    </row>
    <row r="10" spans="1:7" ht="12.75">
      <c r="A10" s="8">
        <v>6</v>
      </c>
      <c r="B10" s="8" t="s">
        <v>398</v>
      </c>
      <c r="C10" s="8"/>
      <c r="D10" s="8"/>
      <c r="E10" s="8"/>
      <c r="F10" s="8"/>
      <c r="G10" s="8"/>
    </row>
    <row r="11" spans="1:7" ht="12.75">
      <c r="A11" s="8">
        <v>7</v>
      </c>
      <c r="B11" s="8" t="s">
        <v>399</v>
      </c>
      <c r="C11" s="8"/>
      <c r="D11" s="8"/>
      <c r="E11" s="8"/>
      <c r="F11" s="8"/>
      <c r="G11" s="8"/>
    </row>
    <row r="12" spans="1:7" ht="12.75">
      <c r="A12" s="8">
        <v>8</v>
      </c>
      <c r="B12" s="8" t="s">
        <v>400</v>
      </c>
      <c r="C12" s="8"/>
      <c r="D12" s="8"/>
      <c r="E12" s="8"/>
      <c r="F12" s="8"/>
      <c r="G12" s="8"/>
    </row>
    <row r="13" spans="1:7" ht="12.75">
      <c r="A13" s="8">
        <v>9</v>
      </c>
      <c r="B13" s="9" t="s">
        <v>49</v>
      </c>
      <c r="C13" s="9">
        <f>SUM(C10:C12)</f>
        <v>0</v>
      </c>
      <c r="D13" s="9">
        <f>SUM(D10:D12)</f>
        <v>0</v>
      </c>
      <c r="E13" s="9">
        <f>SUM(E10:E12)</f>
        <v>0</v>
      </c>
      <c r="F13" s="9">
        <f>SUM(F10:F12)</f>
        <v>0</v>
      </c>
      <c r="G13" s="9">
        <f>SUM(G10:G12)</f>
        <v>0</v>
      </c>
    </row>
    <row r="17" spans="1:9" ht="12.75">
      <c r="A17" s="10"/>
      <c r="B17" s="10" t="s">
        <v>602</v>
      </c>
      <c r="C17" s="10"/>
      <c r="D17" s="10"/>
      <c r="E17" s="10" t="s">
        <v>759</v>
      </c>
      <c r="F17" s="10"/>
      <c r="G17" s="10"/>
      <c r="H17" s="10"/>
      <c r="I17" s="10"/>
    </row>
    <row r="18" spans="1:9" ht="12.75">
      <c r="A18" s="10"/>
      <c r="B18" s="15" t="s">
        <v>603</v>
      </c>
      <c r="C18" s="10"/>
      <c r="D18" s="10"/>
      <c r="E18" s="10"/>
      <c r="F18" s="10"/>
      <c r="G18" s="10"/>
      <c r="H18" s="10"/>
      <c r="I18" s="10"/>
    </row>
    <row r="19" spans="1:9" ht="12.75">
      <c r="A19" s="10"/>
      <c r="B19" s="15"/>
      <c r="C19" s="10"/>
      <c r="D19" s="10"/>
      <c r="E19" s="10"/>
      <c r="F19" s="10"/>
      <c r="G19" s="10"/>
      <c r="H19" s="10"/>
      <c r="I19" s="10"/>
    </row>
    <row r="20" spans="1:9" ht="12.75">
      <c r="A20" s="53"/>
      <c r="B20" s="53" t="s">
        <v>64</v>
      </c>
      <c r="C20" s="53" t="s">
        <v>65</v>
      </c>
      <c r="D20" s="53"/>
      <c r="E20" s="53" t="s">
        <v>66</v>
      </c>
      <c r="F20" s="53" t="s">
        <v>67</v>
      </c>
      <c r="G20" s="53" t="s">
        <v>102</v>
      </c>
      <c r="H20" s="53" t="s">
        <v>90</v>
      </c>
      <c r="I20" s="53" t="s">
        <v>91</v>
      </c>
    </row>
    <row r="21" spans="1:9" ht="12.75">
      <c r="A21" s="53" t="s">
        <v>604</v>
      </c>
      <c r="B21" s="53" t="s">
        <v>605</v>
      </c>
      <c r="C21" s="53" t="s">
        <v>606</v>
      </c>
      <c r="D21" s="53"/>
      <c r="E21" s="53" t="s">
        <v>607</v>
      </c>
      <c r="F21" s="53" t="s">
        <v>608</v>
      </c>
      <c r="G21" s="53" t="s">
        <v>609</v>
      </c>
      <c r="H21" s="53" t="s">
        <v>610</v>
      </c>
      <c r="I21" s="53" t="s">
        <v>611</v>
      </c>
    </row>
    <row r="22" spans="1:9" ht="12.75">
      <c r="A22" s="53"/>
      <c r="B22" s="53">
        <v>0</v>
      </c>
      <c r="C22" s="53"/>
      <c r="D22" s="53"/>
      <c r="E22" s="168"/>
      <c r="F22" s="168"/>
      <c r="G22" s="53">
        <v>0</v>
      </c>
      <c r="H22" s="53">
        <v>0</v>
      </c>
      <c r="I22" s="53"/>
    </row>
  </sheetData>
  <sheetProtection/>
  <mergeCells count="1">
    <mergeCell ref="C5:G5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F16" sqref="F16"/>
    </sheetView>
  </sheetViews>
  <sheetFormatPr defaultColWidth="9.140625" defaultRowHeight="12.75"/>
  <cols>
    <col min="1" max="1" width="35.7109375" style="0" customWidth="1"/>
    <col min="2" max="2" width="15.7109375" style="0" customWidth="1"/>
    <col min="3" max="3" width="17.28125" style="0" customWidth="1"/>
    <col min="4" max="4" width="18.421875" style="0" customWidth="1"/>
    <col min="5" max="5" width="13.28125" style="0" customWidth="1"/>
    <col min="6" max="6" width="16.28125" style="0" customWidth="1"/>
  </cols>
  <sheetData>
    <row r="1" spans="1:2" ht="12.75">
      <c r="A1" s="112" t="s">
        <v>612</v>
      </c>
      <c r="B1" s="1" t="s">
        <v>760</v>
      </c>
    </row>
    <row r="3" spans="1:6" ht="12.75">
      <c r="A3" s="225" t="s">
        <v>613</v>
      </c>
      <c r="B3" s="225"/>
      <c r="C3" s="225"/>
      <c r="D3" s="225"/>
      <c r="E3" s="225"/>
      <c r="F3" s="225"/>
    </row>
    <row r="4" spans="1:6" ht="12.75">
      <c r="A4" s="225"/>
      <c r="B4" s="225"/>
      <c r="C4" s="225"/>
      <c r="D4" s="225"/>
      <c r="E4" s="225"/>
      <c r="F4" s="225"/>
    </row>
    <row r="6" spans="1:6" ht="12.75">
      <c r="A6" s="226" t="s">
        <v>0</v>
      </c>
      <c r="B6" s="227" t="s">
        <v>614</v>
      </c>
      <c r="C6" s="227" t="s">
        <v>615</v>
      </c>
      <c r="D6" s="227" t="s">
        <v>616</v>
      </c>
      <c r="E6" s="226" t="s">
        <v>617</v>
      </c>
      <c r="F6" s="227" t="s">
        <v>742</v>
      </c>
    </row>
    <row r="7" spans="1:6" ht="12.75">
      <c r="A7" s="226"/>
      <c r="B7" s="227"/>
      <c r="C7" s="227"/>
      <c r="D7" s="227"/>
      <c r="E7" s="226"/>
      <c r="F7" s="227"/>
    </row>
    <row r="8" spans="1:6" ht="83.25" customHeight="1">
      <c r="A8" s="226"/>
      <c r="B8" s="227"/>
      <c r="C8" s="227"/>
      <c r="D8" s="227"/>
      <c r="E8" s="226"/>
      <c r="F8" s="227"/>
    </row>
    <row r="9" spans="1:6" ht="15">
      <c r="A9" s="169" t="s">
        <v>618</v>
      </c>
      <c r="B9" s="107">
        <v>3100000</v>
      </c>
      <c r="C9" s="170">
        <v>1</v>
      </c>
      <c r="D9" s="8"/>
      <c r="E9" s="8"/>
      <c r="F9" s="8"/>
    </row>
    <row r="10" spans="1:6" ht="15">
      <c r="A10" s="169"/>
      <c r="B10" s="171"/>
      <c r="C10" s="172"/>
      <c r="D10" s="8"/>
      <c r="E10" s="8"/>
      <c r="F10" s="8"/>
    </row>
    <row r="11" spans="1:6" ht="15">
      <c r="A11" s="173" t="s">
        <v>49</v>
      </c>
      <c r="B11" s="107">
        <f>B9+B10</f>
        <v>3100000</v>
      </c>
      <c r="C11" s="107"/>
      <c r="D11" s="8"/>
      <c r="E11" s="8"/>
      <c r="F11" s="8"/>
    </row>
  </sheetData>
  <sheetProtection/>
  <mergeCells count="7">
    <mergeCell ref="A3:F4"/>
    <mergeCell ref="A6:A8"/>
    <mergeCell ref="B6:B8"/>
    <mergeCell ref="C6:C8"/>
    <mergeCell ref="D6:D8"/>
    <mergeCell ref="E6:E8"/>
    <mergeCell ref="F6:F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1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4.8515625" style="0" customWidth="1"/>
    <col min="2" max="2" width="49.28125" style="0" customWidth="1"/>
    <col min="3" max="3" width="10.28125" style="0" customWidth="1"/>
    <col min="4" max="4" width="10.28125" style="0" bestFit="1" customWidth="1"/>
    <col min="5" max="5" width="10.140625" style="0" bestFit="1" customWidth="1"/>
    <col min="6" max="7" width="12.57421875" style="0" customWidth="1"/>
    <col min="8" max="8" width="14.28125" style="0" customWidth="1"/>
    <col min="9" max="9" width="11.7109375" style="0" customWidth="1"/>
    <col min="10" max="10" width="13.28125" style="0" customWidth="1"/>
    <col min="11" max="11" width="9.8515625" style="0" customWidth="1"/>
    <col min="12" max="12" width="10.140625" style="0" bestFit="1" customWidth="1"/>
  </cols>
  <sheetData>
    <row r="1" spans="1:2" ht="12.75">
      <c r="A1" s="1"/>
      <c r="B1" s="1" t="s">
        <v>744</v>
      </c>
    </row>
    <row r="2" ht="12.75">
      <c r="A2" s="1"/>
    </row>
    <row r="3" spans="1:2" ht="12.75">
      <c r="A3" s="1"/>
      <c r="B3" t="s">
        <v>302</v>
      </c>
    </row>
    <row r="4" spans="1:11" ht="12.75">
      <c r="A4" s="1"/>
      <c r="B4" s="5" t="s">
        <v>118</v>
      </c>
      <c r="E4" s="12"/>
      <c r="F4" s="12"/>
      <c r="G4" s="12"/>
      <c r="H4" s="12"/>
      <c r="I4" s="12"/>
      <c r="J4" s="12"/>
      <c r="K4" s="12"/>
    </row>
    <row r="5" spans="1:11" ht="12.75">
      <c r="A5" s="1"/>
      <c r="B5" s="5" t="s">
        <v>302</v>
      </c>
      <c r="C5" s="80" t="s">
        <v>313</v>
      </c>
      <c r="E5" s="12"/>
      <c r="F5" s="12"/>
      <c r="G5" s="12"/>
      <c r="H5" s="12"/>
      <c r="I5" s="12"/>
      <c r="J5" s="12"/>
      <c r="K5" s="12"/>
    </row>
    <row r="6" spans="1:11" ht="12.75">
      <c r="A6" s="1"/>
      <c r="B6" s="5" t="s">
        <v>62</v>
      </c>
      <c r="C6" t="s">
        <v>63</v>
      </c>
      <c r="D6" t="s">
        <v>88</v>
      </c>
      <c r="E6" s="12" t="s">
        <v>322</v>
      </c>
      <c r="F6" s="177" t="s">
        <v>89</v>
      </c>
      <c r="G6" s="14" t="s">
        <v>96</v>
      </c>
      <c r="H6" s="14" t="s">
        <v>372</v>
      </c>
      <c r="I6" s="12"/>
      <c r="J6" s="12"/>
      <c r="K6" s="12"/>
    </row>
    <row r="7" spans="1:11" ht="12.75">
      <c r="A7" s="11"/>
      <c r="B7" s="9" t="s">
        <v>0</v>
      </c>
      <c r="C7" s="33" t="s">
        <v>104</v>
      </c>
      <c r="D7" s="34"/>
      <c r="E7" s="35"/>
      <c r="F7" s="39" t="s">
        <v>103</v>
      </c>
      <c r="G7" s="18" t="s">
        <v>620</v>
      </c>
      <c r="H7" s="8" t="s">
        <v>374</v>
      </c>
      <c r="I7" s="13"/>
      <c r="J7" s="12"/>
      <c r="K7" s="12"/>
    </row>
    <row r="8" spans="1:11" ht="12.75">
      <c r="A8" s="11"/>
      <c r="B8" s="9"/>
      <c r="C8" s="48" t="s">
        <v>97</v>
      </c>
      <c r="D8" s="48" t="s">
        <v>99</v>
      </c>
      <c r="E8" s="48" t="s">
        <v>98</v>
      </c>
      <c r="F8" s="39"/>
      <c r="G8" s="8"/>
      <c r="H8" s="8"/>
      <c r="I8" s="13"/>
      <c r="J8" s="12"/>
      <c r="K8" s="12"/>
    </row>
    <row r="9" spans="1:11" ht="12.75">
      <c r="A9" s="11">
        <v>1</v>
      </c>
      <c r="B9" s="19" t="s">
        <v>101</v>
      </c>
      <c r="C9" s="93"/>
      <c r="D9" s="94"/>
      <c r="E9" s="95"/>
      <c r="F9" s="96"/>
      <c r="G9" s="9"/>
      <c r="H9" s="8"/>
      <c r="I9" s="13"/>
      <c r="J9" s="12"/>
      <c r="K9" s="12"/>
    </row>
    <row r="10" spans="1:11" ht="12.75">
      <c r="A10" s="11">
        <v>2</v>
      </c>
      <c r="B10" s="19" t="s">
        <v>105</v>
      </c>
      <c r="C10" s="93"/>
      <c r="D10" s="94"/>
      <c r="E10" s="95"/>
      <c r="F10" s="96"/>
      <c r="G10" s="9"/>
      <c r="H10" s="8"/>
      <c r="I10" s="13"/>
      <c r="J10" s="12"/>
      <c r="K10" s="12"/>
    </row>
    <row r="11" spans="1:11" ht="12.75">
      <c r="A11" s="11">
        <v>3</v>
      </c>
      <c r="B11" s="8" t="s">
        <v>106</v>
      </c>
      <c r="C11" s="97">
        <v>30534664</v>
      </c>
      <c r="D11" s="94"/>
      <c r="E11" s="97"/>
      <c r="F11" s="98">
        <f aca="true" t="shared" si="0" ref="F11:F16">SUM(C11:E11)</f>
        <v>30534664</v>
      </c>
      <c r="G11" s="97">
        <v>30467983</v>
      </c>
      <c r="H11" s="8">
        <v>29261131</v>
      </c>
      <c r="I11" s="12"/>
      <c r="J11" s="12"/>
      <c r="K11" s="12"/>
    </row>
    <row r="12" spans="1:11" ht="12.75">
      <c r="A12" s="11">
        <v>4</v>
      </c>
      <c r="B12" s="11" t="s">
        <v>107</v>
      </c>
      <c r="C12" s="94">
        <v>4398007</v>
      </c>
      <c r="D12" s="94"/>
      <c r="E12" s="97"/>
      <c r="F12" s="98">
        <f t="shared" si="0"/>
        <v>4398007</v>
      </c>
      <c r="G12" s="97">
        <v>4464688</v>
      </c>
      <c r="H12" s="8">
        <v>4464688</v>
      </c>
      <c r="I12" s="2"/>
      <c r="J12" s="12"/>
      <c r="K12" s="12"/>
    </row>
    <row r="13" spans="1:11" ht="12.75">
      <c r="A13" s="11">
        <v>5</v>
      </c>
      <c r="B13" s="11" t="s">
        <v>108</v>
      </c>
      <c r="C13" s="94">
        <v>19293600</v>
      </c>
      <c r="D13" s="94"/>
      <c r="E13" s="97"/>
      <c r="F13" s="98">
        <f t="shared" si="0"/>
        <v>19293600</v>
      </c>
      <c r="G13" s="97">
        <v>18885058</v>
      </c>
      <c r="H13" s="8">
        <v>17167573</v>
      </c>
      <c r="I13" s="49"/>
      <c r="J13" s="49"/>
      <c r="K13" s="49"/>
    </row>
    <row r="14" spans="1:11" ht="12.75">
      <c r="A14" s="11">
        <v>6</v>
      </c>
      <c r="B14" s="11" t="s">
        <v>109</v>
      </c>
      <c r="C14" s="94">
        <v>4903000</v>
      </c>
      <c r="D14" s="94"/>
      <c r="E14" s="97"/>
      <c r="F14" s="98">
        <f t="shared" si="0"/>
        <v>4903000</v>
      </c>
      <c r="G14" s="97">
        <v>5762542</v>
      </c>
      <c r="H14" s="178">
        <v>5752350</v>
      </c>
      <c r="I14" s="2"/>
      <c r="J14" s="12"/>
      <c r="K14" s="12"/>
    </row>
    <row r="15" spans="1:11" ht="12.75">
      <c r="A15" s="11">
        <v>7</v>
      </c>
      <c r="B15" s="11" t="s">
        <v>110</v>
      </c>
      <c r="C15" s="94">
        <v>1211112</v>
      </c>
      <c r="D15" s="94">
        <v>905188</v>
      </c>
      <c r="E15" s="97"/>
      <c r="F15" s="98">
        <f t="shared" si="0"/>
        <v>2116300</v>
      </c>
      <c r="G15" s="97">
        <v>2124280</v>
      </c>
      <c r="H15" s="178">
        <v>1802856</v>
      </c>
      <c r="I15" s="10"/>
      <c r="J15" s="12"/>
      <c r="K15" s="12"/>
    </row>
    <row r="16" spans="1:11" ht="12.75">
      <c r="A16" s="11">
        <v>8</v>
      </c>
      <c r="B16" s="11" t="s">
        <v>100</v>
      </c>
      <c r="C16" s="94">
        <f>SUM(C11:C15)</f>
        <v>60340383</v>
      </c>
      <c r="D16" s="94">
        <f>SUM(D12:D15)</f>
        <v>905188</v>
      </c>
      <c r="E16" s="97">
        <f>SUM(E14:E15)</f>
        <v>0</v>
      </c>
      <c r="F16" s="96">
        <f t="shared" si="0"/>
        <v>61245571</v>
      </c>
      <c r="G16" s="94">
        <f>SUM(G11:G15)</f>
        <v>61704551</v>
      </c>
      <c r="H16" s="94">
        <f>SUM(H11:H15)</f>
        <v>58448598</v>
      </c>
      <c r="I16" s="2"/>
      <c r="J16" s="12"/>
      <c r="K16" s="12"/>
    </row>
    <row r="17" spans="1:11" ht="12.75">
      <c r="A17" s="11"/>
      <c r="B17" s="11"/>
      <c r="C17" s="94"/>
      <c r="D17" s="94"/>
      <c r="E17" s="97"/>
      <c r="F17" s="96"/>
      <c r="G17" s="11"/>
      <c r="H17" s="8"/>
      <c r="I17" s="2"/>
      <c r="J17" s="12"/>
      <c r="K17" s="12"/>
    </row>
    <row r="18" spans="1:11" ht="12.75">
      <c r="A18" s="53">
        <v>9</v>
      </c>
      <c r="B18" s="9" t="s">
        <v>111</v>
      </c>
      <c r="C18" s="94"/>
      <c r="D18" s="94"/>
      <c r="E18" s="93"/>
      <c r="F18" s="96"/>
      <c r="G18" s="11"/>
      <c r="H18" s="8"/>
      <c r="I18" s="13"/>
      <c r="J18" s="12"/>
      <c r="K18" s="12"/>
    </row>
    <row r="19" spans="1:11" ht="12.75">
      <c r="A19" s="53">
        <v>10</v>
      </c>
      <c r="B19" s="9" t="s">
        <v>105</v>
      </c>
      <c r="C19" s="94"/>
      <c r="D19" s="94"/>
      <c r="E19" s="93"/>
      <c r="F19" s="96"/>
      <c r="G19" s="11"/>
      <c r="H19" s="8"/>
      <c r="I19" s="13"/>
      <c r="J19" s="12"/>
      <c r="K19" s="12"/>
    </row>
    <row r="20" spans="1:11" ht="12.75">
      <c r="A20" s="11">
        <v>11</v>
      </c>
      <c r="B20" s="11" t="s">
        <v>112</v>
      </c>
      <c r="C20" s="94">
        <v>5239749</v>
      </c>
      <c r="D20" s="94">
        <v>2150000</v>
      </c>
      <c r="E20" s="97"/>
      <c r="F20" s="96">
        <f aca="true" t="shared" si="1" ref="F20:F25">SUM(C20:E20)</f>
        <v>7389749</v>
      </c>
      <c r="G20" s="94">
        <v>12251664</v>
      </c>
      <c r="H20" s="8">
        <v>10975430</v>
      </c>
      <c r="I20" s="2"/>
      <c r="J20" s="12"/>
      <c r="K20" s="12"/>
    </row>
    <row r="21" spans="1:11" ht="12.75">
      <c r="A21" s="11">
        <v>12</v>
      </c>
      <c r="B21" s="11" t="s">
        <v>113</v>
      </c>
      <c r="C21" s="94">
        <v>8500000</v>
      </c>
      <c r="D21" s="94"/>
      <c r="E21" s="97"/>
      <c r="F21" s="96">
        <f t="shared" si="1"/>
        <v>8500000</v>
      </c>
      <c r="G21" s="94">
        <v>8266935</v>
      </c>
      <c r="H21" s="8">
        <v>6698135</v>
      </c>
      <c r="I21" s="2"/>
      <c r="J21" s="12"/>
      <c r="K21" s="12"/>
    </row>
    <row r="22" spans="1:11" ht="12.75">
      <c r="A22" s="11">
        <v>13</v>
      </c>
      <c r="B22" s="11" t="s">
        <v>114</v>
      </c>
      <c r="C22" s="97"/>
      <c r="D22" s="97"/>
      <c r="E22" s="97"/>
      <c r="F22" s="96">
        <f t="shared" si="1"/>
        <v>0</v>
      </c>
      <c r="G22" s="94">
        <f>SUM(D22:F22)</f>
        <v>0</v>
      </c>
      <c r="H22" s="8"/>
      <c r="I22" s="2"/>
      <c r="J22" s="12"/>
      <c r="K22" s="12"/>
    </row>
    <row r="23" spans="1:11" ht="12.75">
      <c r="A23" s="11">
        <v>14</v>
      </c>
      <c r="B23" s="11" t="s">
        <v>115</v>
      </c>
      <c r="C23" s="97"/>
      <c r="D23" s="97"/>
      <c r="E23" s="97"/>
      <c r="F23" s="96">
        <f t="shared" si="1"/>
        <v>0</v>
      </c>
      <c r="G23" s="94">
        <f>SUM(D23:F23)</f>
        <v>0</v>
      </c>
      <c r="H23" s="8"/>
      <c r="I23" s="2"/>
      <c r="J23" s="12"/>
      <c r="K23" s="12"/>
    </row>
    <row r="24" spans="1:11" ht="12.75">
      <c r="A24" s="11">
        <v>15</v>
      </c>
      <c r="B24" s="11" t="s">
        <v>116</v>
      </c>
      <c r="C24" s="97"/>
      <c r="D24" s="97"/>
      <c r="E24" s="97"/>
      <c r="F24" s="96">
        <f t="shared" si="1"/>
        <v>0</v>
      </c>
      <c r="G24" s="94">
        <f>SUM(D24:F24)</f>
        <v>0</v>
      </c>
      <c r="H24" s="8"/>
      <c r="I24" s="2"/>
      <c r="J24" s="12"/>
      <c r="K24" s="12"/>
    </row>
    <row r="25" spans="1:11" ht="12.75">
      <c r="A25" s="11">
        <v>16</v>
      </c>
      <c r="B25" s="11" t="s">
        <v>78</v>
      </c>
      <c r="C25" s="97">
        <f>SUM(C20:C24)</f>
        <v>13739749</v>
      </c>
      <c r="D25" s="97">
        <f>SUM(D20:D24)</f>
        <v>2150000</v>
      </c>
      <c r="E25" s="97">
        <f>SUM(E20:E24)</f>
        <v>0</v>
      </c>
      <c r="F25" s="96">
        <f t="shared" si="1"/>
        <v>15889749</v>
      </c>
      <c r="G25" s="94">
        <f>SUM(G20:G24)</f>
        <v>20518599</v>
      </c>
      <c r="H25" s="94">
        <f>SUM(H20:H24)</f>
        <v>17673565</v>
      </c>
      <c r="I25" s="2"/>
      <c r="J25" s="12"/>
      <c r="K25" s="12"/>
    </row>
    <row r="26" spans="1:11" ht="12.75">
      <c r="A26" s="11"/>
      <c r="B26" s="8"/>
      <c r="C26" s="97"/>
      <c r="D26" s="97"/>
      <c r="E26" s="93"/>
      <c r="F26" s="98"/>
      <c r="G26" s="97"/>
      <c r="H26" s="8"/>
      <c r="I26" s="12"/>
      <c r="J26" s="12"/>
      <c r="K26" s="12"/>
    </row>
    <row r="27" spans="1:11" ht="12.75">
      <c r="A27" s="179">
        <v>17</v>
      </c>
      <c r="B27" s="9" t="s">
        <v>117</v>
      </c>
      <c r="C27" s="97"/>
      <c r="D27" s="97"/>
      <c r="E27" s="93"/>
      <c r="F27" s="98"/>
      <c r="G27" s="97"/>
      <c r="H27" s="8"/>
      <c r="I27" s="13"/>
      <c r="J27" s="12"/>
      <c r="K27" s="12"/>
    </row>
    <row r="28" spans="1:11" ht="12.75">
      <c r="A28" s="40">
        <v>18</v>
      </c>
      <c r="B28" s="40" t="s">
        <v>79</v>
      </c>
      <c r="C28" s="99">
        <v>0</v>
      </c>
      <c r="D28" s="97">
        <v>2712216</v>
      </c>
      <c r="E28" s="93"/>
      <c r="F28" s="96">
        <f>SUM(C28:E28)</f>
        <v>2712216</v>
      </c>
      <c r="G28" s="94">
        <v>2161250</v>
      </c>
      <c r="H28" s="8"/>
      <c r="I28" s="2"/>
      <c r="J28" s="12"/>
      <c r="K28" s="12"/>
    </row>
    <row r="29" spans="1:11" ht="12.75">
      <c r="A29" s="11">
        <v>19</v>
      </c>
      <c r="B29" s="18" t="s">
        <v>80</v>
      </c>
      <c r="C29" s="97"/>
      <c r="D29" s="97"/>
      <c r="E29" s="93"/>
      <c r="F29" s="96">
        <f>SUM(F30:F31)</f>
        <v>0</v>
      </c>
      <c r="G29" s="94">
        <f>SUM(G30:G31)</f>
        <v>0</v>
      </c>
      <c r="H29" s="8"/>
      <c r="I29" s="14"/>
      <c r="J29" s="12"/>
      <c r="K29" s="12"/>
    </row>
    <row r="30" spans="1:11" ht="12.75">
      <c r="A30" s="11">
        <v>20</v>
      </c>
      <c r="B30" s="18" t="s">
        <v>81</v>
      </c>
      <c r="C30" s="97"/>
      <c r="D30" s="97"/>
      <c r="E30" s="93"/>
      <c r="F30" s="96">
        <f>SUM(C30:E30)</f>
        <v>0</v>
      </c>
      <c r="G30" s="94">
        <f>SUM(D30:F30)</f>
        <v>0</v>
      </c>
      <c r="H30" s="8"/>
      <c r="I30" s="14"/>
      <c r="J30" s="12"/>
      <c r="K30" s="12"/>
    </row>
    <row r="31" spans="1:11" ht="12.75">
      <c r="A31" s="11">
        <v>21</v>
      </c>
      <c r="B31" s="18" t="s">
        <v>82</v>
      </c>
      <c r="C31" s="97"/>
      <c r="D31" s="97"/>
      <c r="E31" s="93"/>
      <c r="F31" s="96">
        <f>SUM(C31:E31)</f>
        <v>0</v>
      </c>
      <c r="G31" s="94">
        <f>SUM(D31:F31)</f>
        <v>0</v>
      </c>
      <c r="H31" s="8"/>
      <c r="I31" s="14"/>
      <c r="J31" s="12"/>
      <c r="K31" s="12"/>
    </row>
    <row r="32" spans="1:11" ht="12.75">
      <c r="A32" s="11">
        <v>22</v>
      </c>
      <c r="B32" s="18" t="s">
        <v>78</v>
      </c>
      <c r="C32" s="97">
        <f>SUM(C28:C30)</f>
        <v>0</v>
      </c>
      <c r="D32" s="97">
        <f>SUM(D28:D30)</f>
        <v>2712216</v>
      </c>
      <c r="E32" s="93"/>
      <c r="F32" s="96">
        <f>SUM(C32:E32)</f>
        <v>2712216</v>
      </c>
      <c r="G32" s="94">
        <f>SUM(G28:G31)</f>
        <v>2161250</v>
      </c>
      <c r="H32" s="8"/>
      <c r="I32" s="14"/>
      <c r="J32" s="12"/>
      <c r="K32" s="12"/>
    </row>
    <row r="33" spans="1:11" ht="12.75">
      <c r="A33" s="11"/>
      <c r="B33" s="17"/>
      <c r="C33" s="93"/>
      <c r="D33" s="93"/>
      <c r="E33" s="93"/>
      <c r="F33" s="100"/>
      <c r="G33" s="180"/>
      <c r="H33" s="9"/>
      <c r="I33" s="15"/>
      <c r="J33" s="13"/>
      <c r="K33" s="12"/>
    </row>
    <row r="34" spans="1:11" ht="12.75">
      <c r="A34" s="53">
        <v>23</v>
      </c>
      <c r="B34" s="13" t="s">
        <v>83</v>
      </c>
      <c r="C34" s="97">
        <f>C35</f>
        <v>885843</v>
      </c>
      <c r="D34" s="97">
        <f>D35</f>
        <v>0</v>
      </c>
      <c r="E34" s="97">
        <f>E35</f>
        <v>0</v>
      </c>
      <c r="F34" s="97">
        <f>F35</f>
        <v>885843</v>
      </c>
      <c r="G34" s="97">
        <f>G35</f>
        <v>885843</v>
      </c>
      <c r="H34" s="8">
        <v>885843</v>
      </c>
      <c r="I34" s="15"/>
      <c r="J34" s="12"/>
      <c r="K34" s="12"/>
    </row>
    <row r="35" spans="1:11" ht="12.75">
      <c r="A35" s="11">
        <v>24</v>
      </c>
      <c r="B35" s="53" t="s">
        <v>679</v>
      </c>
      <c r="C35" s="97">
        <v>885843</v>
      </c>
      <c r="D35" s="97">
        <v>0</v>
      </c>
      <c r="E35" s="93">
        <v>0</v>
      </c>
      <c r="F35" s="101">
        <f>C35+D35+E35</f>
        <v>885843</v>
      </c>
      <c r="G35" s="181">
        <f>D35+E35+F35</f>
        <v>885843</v>
      </c>
      <c r="H35" s="8">
        <v>885843</v>
      </c>
      <c r="I35" s="14"/>
      <c r="J35" s="12"/>
      <c r="K35" s="12"/>
    </row>
    <row r="36" spans="1:11" ht="12.75">
      <c r="A36" s="11">
        <v>25</v>
      </c>
      <c r="B36" s="9" t="s">
        <v>59</v>
      </c>
      <c r="C36" s="93">
        <f aca="true" t="shared" si="2" ref="C36:H36">C16+C25+C32+C34</f>
        <v>74965975</v>
      </c>
      <c r="D36" s="93">
        <f t="shared" si="2"/>
        <v>5767404</v>
      </c>
      <c r="E36" s="93">
        <f t="shared" si="2"/>
        <v>0</v>
      </c>
      <c r="F36" s="93">
        <f t="shared" si="2"/>
        <v>80733379</v>
      </c>
      <c r="G36" s="93">
        <f t="shared" si="2"/>
        <v>85270243</v>
      </c>
      <c r="H36" s="93">
        <f t="shared" si="2"/>
        <v>77008006</v>
      </c>
      <c r="I36" s="12"/>
      <c r="J36" s="12"/>
      <c r="K36" s="12"/>
    </row>
    <row r="37" ht="12.75">
      <c r="A37" s="1"/>
    </row>
    <row r="38" ht="12.75">
      <c r="A38" s="1"/>
    </row>
    <row r="39" ht="12.75">
      <c r="A39" s="1"/>
    </row>
    <row r="40" ht="12.75">
      <c r="A40" s="1"/>
    </row>
    <row r="41" ht="12.75">
      <c r="A41" s="1"/>
    </row>
    <row r="42" ht="12.75">
      <c r="A42" s="1"/>
    </row>
    <row r="43" spans="1:13" ht="12.75">
      <c r="A43" s="2"/>
      <c r="B43" t="s">
        <v>62</v>
      </c>
      <c r="C43" t="s">
        <v>63</v>
      </c>
      <c r="D43" t="s">
        <v>88</v>
      </c>
      <c r="E43" t="s">
        <v>69</v>
      </c>
      <c r="F43" t="s">
        <v>89</v>
      </c>
      <c r="G43" t="s">
        <v>96</v>
      </c>
      <c r="H43" t="s">
        <v>372</v>
      </c>
      <c r="I43" t="s">
        <v>373</v>
      </c>
      <c r="J43" t="s">
        <v>324</v>
      </c>
      <c r="K43" t="s">
        <v>371</v>
      </c>
      <c r="L43" t="s">
        <v>680</v>
      </c>
      <c r="M43" s="1" t="s">
        <v>681</v>
      </c>
    </row>
    <row r="44" spans="1:13" ht="12.75">
      <c r="A44" s="11">
        <v>26</v>
      </c>
      <c r="B44" s="36" t="s">
        <v>86</v>
      </c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</row>
    <row r="45" spans="1:13" ht="12.75">
      <c r="A45" s="11">
        <v>27</v>
      </c>
      <c r="B45" s="35" t="s">
        <v>52</v>
      </c>
      <c r="C45" s="8" t="s">
        <v>53</v>
      </c>
      <c r="D45" s="8" t="s">
        <v>54</v>
      </c>
      <c r="E45" s="8" t="s">
        <v>55</v>
      </c>
      <c r="F45" s="8" t="s">
        <v>56</v>
      </c>
      <c r="G45" s="8" t="s">
        <v>57</v>
      </c>
      <c r="H45" s="8" t="s">
        <v>84</v>
      </c>
      <c r="I45" s="8" t="s">
        <v>9</v>
      </c>
      <c r="J45" s="11" t="s">
        <v>682</v>
      </c>
      <c r="K45" s="8" t="s">
        <v>51</v>
      </c>
      <c r="L45" s="8" t="s">
        <v>58</v>
      </c>
      <c r="M45" s="114" t="s">
        <v>683</v>
      </c>
    </row>
    <row r="46" spans="1:13" ht="12.75">
      <c r="A46" s="11">
        <v>28</v>
      </c>
      <c r="B46" s="36" t="s">
        <v>85</v>
      </c>
      <c r="C46" s="103"/>
      <c r="D46" s="103"/>
      <c r="E46" s="103"/>
      <c r="F46" s="103"/>
      <c r="G46" s="103"/>
      <c r="H46" s="103"/>
      <c r="I46" s="103"/>
      <c r="J46" s="103"/>
      <c r="K46" s="103"/>
      <c r="L46" s="97"/>
      <c r="M46" s="8"/>
    </row>
    <row r="47" spans="1:13" ht="12.75">
      <c r="A47" s="11">
        <v>29</v>
      </c>
      <c r="B47" s="102" t="s">
        <v>684</v>
      </c>
      <c r="C47" s="103"/>
      <c r="D47" s="103"/>
      <c r="E47" s="103"/>
      <c r="F47" s="103"/>
      <c r="G47" s="103"/>
      <c r="H47" s="103"/>
      <c r="I47" s="94"/>
      <c r="J47" s="103"/>
      <c r="K47" s="103"/>
      <c r="L47" s="94">
        <f>SUM(C47:K47)</f>
        <v>0</v>
      </c>
      <c r="M47" s="8"/>
    </row>
    <row r="48" spans="1:13" ht="12.75">
      <c r="A48" s="11">
        <v>30</v>
      </c>
      <c r="B48" s="102" t="s">
        <v>685</v>
      </c>
      <c r="C48" s="94">
        <v>5892263</v>
      </c>
      <c r="D48" s="94">
        <v>1338797</v>
      </c>
      <c r="E48" s="94">
        <v>2508681</v>
      </c>
      <c r="F48" s="103"/>
      <c r="G48" s="94">
        <v>173300</v>
      </c>
      <c r="H48" s="94">
        <v>2636940</v>
      </c>
      <c r="I48" s="94">
        <v>5781478</v>
      </c>
      <c r="J48" s="94"/>
      <c r="K48" s="103"/>
      <c r="L48" s="94">
        <f aca="true" t="shared" si="3" ref="L48:L68">SUM(C48:K48)</f>
        <v>18331459</v>
      </c>
      <c r="M48" s="8">
        <v>1</v>
      </c>
    </row>
    <row r="49" spans="1:13" ht="12.75">
      <c r="A49" s="11">
        <v>31</v>
      </c>
      <c r="B49" s="102" t="s">
        <v>686</v>
      </c>
      <c r="C49" s="94"/>
      <c r="D49" s="94"/>
      <c r="E49" s="94">
        <v>1232643</v>
      </c>
      <c r="F49" s="103"/>
      <c r="G49" s="94"/>
      <c r="H49" s="103"/>
      <c r="I49" s="103"/>
      <c r="J49" s="103"/>
      <c r="K49" s="103"/>
      <c r="L49" s="94">
        <f>SUM(C49:K49)</f>
        <v>1232643</v>
      </c>
      <c r="M49" s="8"/>
    </row>
    <row r="50" spans="1:13" ht="12.75">
      <c r="A50" s="11">
        <v>32</v>
      </c>
      <c r="B50" s="102" t="s">
        <v>687</v>
      </c>
      <c r="C50" s="94">
        <v>191250</v>
      </c>
      <c r="D50" s="94">
        <v>42075</v>
      </c>
      <c r="E50" s="94">
        <v>2969007</v>
      </c>
      <c r="F50" s="103"/>
      <c r="G50" s="103"/>
      <c r="H50" s="94">
        <v>6919850</v>
      </c>
      <c r="I50" s="94">
        <v>550</v>
      </c>
      <c r="J50" s="103"/>
      <c r="K50" s="94"/>
      <c r="L50" s="94">
        <f>SUM(C50:K50)</f>
        <v>10122732</v>
      </c>
      <c r="M50" s="8">
        <v>1</v>
      </c>
    </row>
    <row r="51" spans="1:13" ht="12.75">
      <c r="A51" s="11">
        <v>33</v>
      </c>
      <c r="B51" s="102" t="s">
        <v>688</v>
      </c>
      <c r="C51" s="103"/>
      <c r="D51" s="103"/>
      <c r="E51" s="103"/>
      <c r="F51" s="103"/>
      <c r="G51" s="94"/>
      <c r="H51" s="103"/>
      <c r="I51" s="103"/>
      <c r="J51" s="103"/>
      <c r="K51" s="103"/>
      <c r="L51" s="94">
        <f t="shared" si="3"/>
        <v>0</v>
      </c>
      <c r="M51" s="8"/>
    </row>
    <row r="52" spans="1:13" ht="12.75">
      <c r="A52" s="11">
        <v>34</v>
      </c>
      <c r="B52" s="102" t="s">
        <v>689</v>
      </c>
      <c r="C52" s="103"/>
      <c r="D52" s="103"/>
      <c r="E52" s="94">
        <v>779163</v>
      </c>
      <c r="F52" s="94"/>
      <c r="G52" s="103"/>
      <c r="H52" s="103"/>
      <c r="I52" s="103"/>
      <c r="J52" s="103"/>
      <c r="K52" s="103"/>
      <c r="L52" s="94">
        <f t="shared" si="3"/>
        <v>779163</v>
      </c>
      <c r="M52" s="8"/>
    </row>
    <row r="53" spans="1:13" ht="12.75">
      <c r="A53" s="11">
        <v>35</v>
      </c>
      <c r="B53" s="102" t="s">
        <v>690</v>
      </c>
      <c r="C53" s="103"/>
      <c r="D53" s="103"/>
      <c r="E53" s="103"/>
      <c r="F53" s="103"/>
      <c r="G53" s="103"/>
      <c r="H53" s="94"/>
      <c r="I53" s="103"/>
      <c r="J53" s="103"/>
      <c r="K53" s="103"/>
      <c r="L53" s="94">
        <f t="shared" si="3"/>
        <v>0</v>
      </c>
      <c r="M53" s="8"/>
    </row>
    <row r="54" spans="1:13" ht="12.75">
      <c r="A54" s="11">
        <v>36</v>
      </c>
      <c r="B54" s="102" t="s">
        <v>691</v>
      </c>
      <c r="C54" s="103"/>
      <c r="D54" s="103"/>
      <c r="E54" s="103"/>
      <c r="F54" s="94">
        <v>5237850</v>
      </c>
      <c r="G54" s="103"/>
      <c r="H54" s="103"/>
      <c r="I54" s="103"/>
      <c r="J54" s="103"/>
      <c r="K54" s="103"/>
      <c r="L54" s="94">
        <f t="shared" si="3"/>
        <v>5237850</v>
      </c>
      <c r="M54" s="8"/>
    </row>
    <row r="55" spans="1:13" ht="12.75">
      <c r="A55" s="11">
        <v>37</v>
      </c>
      <c r="B55" s="102" t="s">
        <v>692</v>
      </c>
      <c r="C55" s="103"/>
      <c r="D55" s="103"/>
      <c r="E55" s="103"/>
      <c r="F55" s="94">
        <v>514500</v>
      </c>
      <c r="G55" s="103"/>
      <c r="H55" s="103"/>
      <c r="I55" s="103"/>
      <c r="J55" s="103"/>
      <c r="K55" s="103"/>
      <c r="L55" s="94">
        <f t="shared" si="3"/>
        <v>514500</v>
      </c>
      <c r="M55" s="8"/>
    </row>
    <row r="56" spans="1:13" ht="12.75">
      <c r="A56" s="11">
        <v>38</v>
      </c>
      <c r="B56" s="102" t="s">
        <v>693</v>
      </c>
      <c r="C56" s="103"/>
      <c r="D56" s="103"/>
      <c r="E56" s="103"/>
      <c r="F56" s="103"/>
      <c r="G56" s="94"/>
      <c r="H56" s="103"/>
      <c r="I56" s="103"/>
      <c r="J56" s="103"/>
      <c r="K56" s="103"/>
      <c r="L56" s="94">
        <f t="shared" si="3"/>
        <v>0</v>
      </c>
      <c r="M56" s="8"/>
    </row>
    <row r="57" spans="1:13" ht="12.75">
      <c r="A57" s="11">
        <v>39</v>
      </c>
      <c r="B57" s="102" t="s">
        <v>317</v>
      </c>
      <c r="C57" s="94">
        <v>2097601</v>
      </c>
      <c r="D57" s="94">
        <v>483689</v>
      </c>
      <c r="E57" s="94">
        <v>785473</v>
      </c>
      <c r="F57" s="103"/>
      <c r="G57" s="103"/>
      <c r="H57" s="103"/>
      <c r="I57" s="103"/>
      <c r="J57" s="103"/>
      <c r="K57" s="103"/>
      <c r="L57" s="94">
        <f t="shared" si="3"/>
        <v>3366763</v>
      </c>
      <c r="M57" s="8">
        <v>1</v>
      </c>
    </row>
    <row r="58" spans="1:13" ht="12.75">
      <c r="A58" s="11">
        <v>40</v>
      </c>
      <c r="B58" s="102" t="s">
        <v>694</v>
      </c>
      <c r="C58" s="103"/>
      <c r="D58" s="103"/>
      <c r="E58" s="103"/>
      <c r="F58" s="103"/>
      <c r="G58" s="94">
        <v>210000</v>
      </c>
      <c r="H58" s="103"/>
      <c r="I58" s="103"/>
      <c r="J58" s="103"/>
      <c r="K58" s="103"/>
      <c r="L58" s="94">
        <f t="shared" si="3"/>
        <v>210000</v>
      </c>
      <c r="M58" s="8"/>
    </row>
    <row r="59" spans="1:13" ht="12.75">
      <c r="A59" s="11">
        <v>41</v>
      </c>
      <c r="B59" s="102" t="s">
        <v>695</v>
      </c>
      <c r="C59" s="103"/>
      <c r="D59" s="103"/>
      <c r="E59" s="103"/>
      <c r="F59" s="103"/>
      <c r="G59" s="94">
        <v>0</v>
      </c>
      <c r="H59" s="103"/>
      <c r="I59" s="103"/>
      <c r="J59" s="103"/>
      <c r="K59" s="103"/>
      <c r="L59" s="94">
        <f t="shared" si="3"/>
        <v>0</v>
      </c>
      <c r="M59" s="8"/>
    </row>
    <row r="60" spans="1:13" ht="12.75">
      <c r="A60" s="11">
        <v>42</v>
      </c>
      <c r="B60" s="102" t="s">
        <v>696</v>
      </c>
      <c r="C60" s="94"/>
      <c r="D60" s="94"/>
      <c r="E60" s="94">
        <v>502729</v>
      </c>
      <c r="F60" s="94"/>
      <c r="G60" s="94"/>
      <c r="H60" s="94">
        <v>236221</v>
      </c>
      <c r="I60" s="103"/>
      <c r="J60" s="103"/>
      <c r="K60" s="103"/>
      <c r="L60" s="94">
        <f t="shared" si="3"/>
        <v>738950</v>
      </c>
      <c r="M60" s="8"/>
    </row>
    <row r="61" spans="1:13" ht="12.75">
      <c r="A61" s="11">
        <v>43</v>
      </c>
      <c r="B61" s="102" t="s">
        <v>697</v>
      </c>
      <c r="C61" s="94">
        <v>6302304</v>
      </c>
      <c r="D61" s="94">
        <v>779209</v>
      </c>
      <c r="E61" s="94">
        <v>1060368</v>
      </c>
      <c r="F61" s="103"/>
      <c r="G61" s="103"/>
      <c r="H61" s="94">
        <v>65725</v>
      </c>
      <c r="I61" s="103"/>
      <c r="J61" s="103"/>
      <c r="K61" s="103"/>
      <c r="L61" s="94">
        <f t="shared" si="3"/>
        <v>8207606</v>
      </c>
      <c r="M61" s="8">
        <v>7</v>
      </c>
    </row>
    <row r="62" spans="1:13" ht="12.75">
      <c r="A62" s="11">
        <v>44</v>
      </c>
      <c r="B62" s="102" t="s">
        <v>698</v>
      </c>
      <c r="C62" s="105">
        <v>14777713</v>
      </c>
      <c r="D62" s="94">
        <v>1820918</v>
      </c>
      <c r="E62" s="94">
        <v>5698845</v>
      </c>
      <c r="F62" s="103"/>
      <c r="G62" s="103"/>
      <c r="H62" s="94">
        <v>921114</v>
      </c>
      <c r="I62" s="103"/>
      <c r="J62" s="103"/>
      <c r="K62" s="103"/>
      <c r="L62" s="94">
        <f t="shared" si="3"/>
        <v>23218590</v>
      </c>
      <c r="M62" s="8">
        <v>15</v>
      </c>
    </row>
    <row r="63" spans="1:13" ht="12.75">
      <c r="A63" s="11">
        <v>45</v>
      </c>
      <c r="B63" s="102" t="s">
        <v>699</v>
      </c>
      <c r="C63" s="103"/>
      <c r="D63" s="103"/>
      <c r="E63" s="103"/>
      <c r="F63" s="103"/>
      <c r="G63" s="103"/>
      <c r="H63" s="94">
        <v>195580</v>
      </c>
      <c r="I63" s="94">
        <v>916107</v>
      </c>
      <c r="J63" s="103"/>
      <c r="K63" s="103"/>
      <c r="L63" s="94">
        <f t="shared" si="3"/>
        <v>1111687</v>
      </c>
      <c r="M63" s="8"/>
    </row>
    <row r="64" spans="1:13" ht="12.75">
      <c r="A64" s="11">
        <v>46</v>
      </c>
      <c r="B64" s="102" t="s">
        <v>700</v>
      </c>
      <c r="C64" s="103"/>
      <c r="D64" s="103"/>
      <c r="E64" s="94">
        <v>817265</v>
      </c>
      <c r="F64" s="103"/>
      <c r="G64" s="103"/>
      <c r="H64" s="103"/>
      <c r="I64" s="103"/>
      <c r="J64" s="103"/>
      <c r="K64" s="103"/>
      <c r="L64" s="94">
        <f t="shared" si="3"/>
        <v>817265</v>
      </c>
      <c r="M64" s="8"/>
    </row>
    <row r="65" spans="1:13" ht="12.75">
      <c r="A65" s="11">
        <v>47</v>
      </c>
      <c r="B65" s="102" t="s">
        <v>320</v>
      </c>
      <c r="C65" s="103"/>
      <c r="D65" s="103"/>
      <c r="E65" s="94">
        <v>798840</v>
      </c>
      <c r="F65" s="103"/>
      <c r="G65" s="103"/>
      <c r="H65" s="103"/>
      <c r="I65" s="103"/>
      <c r="J65" s="103"/>
      <c r="K65" s="103"/>
      <c r="L65" s="94">
        <f t="shared" si="3"/>
        <v>798840</v>
      </c>
      <c r="M65" s="8"/>
    </row>
    <row r="66" spans="1:13" ht="12.75">
      <c r="A66" s="11">
        <v>48</v>
      </c>
      <c r="B66" s="102" t="s">
        <v>321</v>
      </c>
      <c r="C66" s="103"/>
      <c r="D66" s="103"/>
      <c r="E66" s="94">
        <v>14559</v>
      </c>
      <c r="F66" s="103"/>
      <c r="G66" s="103"/>
      <c r="H66" s="103"/>
      <c r="I66" s="103"/>
      <c r="J66" s="103"/>
      <c r="K66" s="103"/>
      <c r="L66" s="94">
        <f t="shared" si="3"/>
        <v>14559</v>
      </c>
      <c r="M66" s="8"/>
    </row>
    <row r="67" spans="1:13" ht="12.75">
      <c r="A67" s="11">
        <v>49</v>
      </c>
      <c r="B67" s="102" t="s">
        <v>701</v>
      </c>
      <c r="C67" s="103"/>
      <c r="D67" s="103"/>
      <c r="E67" s="103"/>
      <c r="F67" s="103"/>
      <c r="G67" s="94">
        <v>893823</v>
      </c>
      <c r="H67" s="103"/>
      <c r="I67" s="103"/>
      <c r="J67" s="94"/>
      <c r="K67" s="103"/>
      <c r="L67" s="94">
        <f t="shared" si="3"/>
        <v>893823</v>
      </c>
      <c r="M67" s="8"/>
    </row>
    <row r="68" spans="1:13" ht="12.75">
      <c r="A68" s="11">
        <v>50</v>
      </c>
      <c r="B68" s="102" t="s">
        <v>702</v>
      </c>
      <c r="C68" s="103"/>
      <c r="D68" s="103"/>
      <c r="E68" s="103"/>
      <c r="F68" s="103"/>
      <c r="G68" s="94">
        <v>1411576</v>
      </c>
      <c r="H68" s="103"/>
      <c r="I68" s="103"/>
      <c r="J68" s="94"/>
      <c r="K68" s="103"/>
      <c r="L68" s="94">
        <f t="shared" si="3"/>
        <v>1411576</v>
      </c>
      <c r="M68" s="8"/>
    </row>
    <row r="69" spans="1:13" ht="12.75">
      <c r="A69" s="11">
        <v>51</v>
      </c>
      <c r="B69" s="182" t="s">
        <v>703</v>
      </c>
      <c r="C69" s="93">
        <f>SUM(C47:C67)</f>
        <v>29261131</v>
      </c>
      <c r="D69" s="93">
        <f>SUM(D47:D67)</f>
        <v>4464688</v>
      </c>
      <c r="E69" s="93">
        <f>SUM(E47:E67)</f>
        <v>17167573</v>
      </c>
      <c r="F69" s="93">
        <f>SUM(F47:F67)</f>
        <v>5752350</v>
      </c>
      <c r="G69" s="93">
        <f>SUM(G47:G68)</f>
        <v>2688699</v>
      </c>
      <c r="H69" s="93">
        <f aca="true" t="shared" si="4" ref="H69:M69">SUM(H47:H68)</f>
        <v>10975430</v>
      </c>
      <c r="I69" s="93">
        <f t="shared" si="4"/>
        <v>6698135</v>
      </c>
      <c r="J69" s="93">
        <f t="shared" si="4"/>
        <v>0</v>
      </c>
      <c r="K69" s="93">
        <f t="shared" si="4"/>
        <v>0</v>
      </c>
      <c r="L69" s="93">
        <f t="shared" si="4"/>
        <v>77008006</v>
      </c>
      <c r="M69" s="93">
        <f t="shared" si="4"/>
        <v>25</v>
      </c>
    </row>
    <row r="70" spans="1:12" ht="12.75">
      <c r="A70" s="8">
        <v>53</v>
      </c>
      <c r="B70" s="102" t="s">
        <v>318</v>
      </c>
      <c r="C70" s="103"/>
      <c r="D70" s="103"/>
      <c r="E70" s="103"/>
      <c r="F70" s="103"/>
      <c r="G70" s="103"/>
      <c r="H70" s="103"/>
      <c r="I70" s="103"/>
      <c r="J70" s="103"/>
      <c r="K70" s="103"/>
      <c r="L70" s="104">
        <f aca="true" t="shared" si="5" ref="L70:L75">SUM(C70:K70)</f>
        <v>0</v>
      </c>
    </row>
    <row r="71" spans="1:12" ht="12.75">
      <c r="A71" s="8">
        <v>54</v>
      </c>
      <c r="B71" s="102" t="s">
        <v>319</v>
      </c>
      <c r="C71" s="103"/>
      <c r="D71" s="103"/>
      <c r="E71" s="94">
        <v>1852267</v>
      </c>
      <c r="F71" s="103"/>
      <c r="G71" s="103"/>
      <c r="H71" s="94">
        <v>22489</v>
      </c>
      <c r="I71" s="94">
        <v>180500</v>
      </c>
      <c r="J71" s="103"/>
      <c r="K71" s="103"/>
      <c r="L71" s="104">
        <f t="shared" si="5"/>
        <v>2055256</v>
      </c>
    </row>
    <row r="72" spans="1:12" ht="12.75">
      <c r="A72" s="8">
        <v>55</v>
      </c>
      <c r="B72" s="102" t="s">
        <v>320</v>
      </c>
      <c r="C72" s="103"/>
      <c r="D72" s="103"/>
      <c r="E72" s="94">
        <v>290033</v>
      </c>
      <c r="F72" s="103"/>
      <c r="G72" s="103"/>
      <c r="H72" s="103"/>
      <c r="I72" s="103"/>
      <c r="J72" s="103"/>
      <c r="K72" s="103"/>
      <c r="L72" s="104">
        <f t="shared" si="5"/>
        <v>290033</v>
      </c>
    </row>
    <row r="73" spans="1:12" ht="12.75">
      <c r="A73" s="8">
        <v>56</v>
      </c>
      <c r="B73" s="102" t="s">
        <v>321</v>
      </c>
      <c r="C73" s="103"/>
      <c r="D73" s="103"/>
      <c r="E73" s="94">
        <v>99415</v>
      </c>
      <c r="F73" s="103"/>
      <c r="G73" s="103"/>
      <c r="H73" s="103"/>
      <c r="I73" s="103"/>
      <c r="J73" s="103"/>
      <c r="K73" s="103"/>
      <c r="L73" s="104">
        <f t="shared" si="5"/>
        <v>99415</v>
      </c>
    </row>
    <row r="74" spans="1:12" ht="12.75">
      <c r="A74" s="8"/>
      <c r="B74" s="102" t="s">
        <v>325</v>
      </c>
      <c r="C74" s="103"/>
      <c r="D74" s="103"/>
      <c r="E74" s="94">
        <v>847512</v>
      </c>
      <c r="F74" s="103"/>
      <c r="G74" s="103"/>
      <c r="H74" s="103"/>
      <c r="I74" s="103"/>
      <c r="J74" s="103"/>
      <c r="K74" s="103"/>
      <c r="L74" s="104">
        <f t="shared" si="5"/>
        <v>847512</v>
      </c>
    </row>
    <row r="75" spans="1:12" ht="12.75">
      <c r="A75" s="8">
        <v>57</v>
      </c>
      <c r="B75" s="29" t="s">
        <v>323</v>
      </c>
      <c r="C75" s="103"/>
      <c r="D75" s="103"/>
      <c r="E75" s="103"/>
      <c r="F75" s="103"/>
      <c r="G75" s="103"/>
      <c r="H75" s="103"/>
      <c r="I75" s="103"/>
      <c r="J75" s="94">
        <v>932274</v>
      </c>
      <c r="K75" s="103"/>
      <c r="L75" s="104">
        <f t="shared" si="5"/>
        <v>932274</v>
      </c>
    </row>
    <row r="76" spans="1:12" ht="12.75">
      <c r="A76" s="8">
        <v>58</v>
      </c>
      <c r="B76" s="73" t="s">
        <v>300</v>
      </c>
      <c r="C76" s="106">
        <f>SUM(C47:C75)</f>
        <v>58522262</v>
      </c>
      <c r="D76" s="106">
        <f>SUM(D47:D75)</f>
        <v>8929376</v>
      </c>
      <c r="E76" s="106">
        <f>SUM(E47:E75)</f>
        <v>37424373</v>
      </c>
      <c r="F76" s="106">
        <f aca="true" t="shared" si="6" ref="F76:L76">SUM(F47:F75)</f>
        <v>11504700</v>
      </c>
      <c r="G76" s="106">
        <f t="shared" si="6"/>
        <v>5377398</v>
      </c>
      <c r="H76" s="106">
        <f t="shared" si="6"/>
        <v>21973349</v>
      </c>
      <c r="I76" s="106">
        <f t="shared" si="6"/>
        <v>13576770</v>
      </c>
      <c r="J76" s="106">
        <f t="shared" si="6"/>
        <v>932274</v>
      </c>
      <c r="K76" s="106">
        <f t="shared" si="6"/>
        <v>0</v>
      </c>
      <c r="L76" s="106">
        <f t="shared" si="6"/>
        <v>158240502</v>
      </c>
    </row>
    <row r="77" spans="2:10" ht="12.75">
      <c r="B77" s="13"/>
      <c r="C77" s="13"/>
      <c r="D77" s="13"/>
      <c r="E77" s="13"/>
      <c r="F77" s="13"/>
      <c r="G77" s="13"/>
      <c r="H77" s="13"/>
      <c r="I77" s="13"/>
      <c r="J77" s="13"/>
    </row>
    <row r="78" spans="2:10" ht="12.75">
      <c r="B78" s="12"/>
      <c r="C78" s="12"/>
      <c r="D78" s="12"/>
      <c r="E78" s="12"/>
      <c r="F78" s="12"/>
      <c r="G78" s="12"/>
      <c r="H78" s="12"/>
      <c r="I78" s="12"/>
      <c r="J78" s="12"/>
    </row>
    <row r="79" spans="2:10" ht="12.75">
      <c r="B79" s="13"/>
      <c r="C79" s="13"/>
      <c r="D79" s="13"/>
      <c r="E79" s="13"/>
      <c r="F79" s="13"/>
      <c r="G79" s="13"/>
      <c r="H79" s="13"/>
      <c r="I79" s="13"/>
      <c r="J79" s="13"/>
    </row>
    <row r="80" spans="2:10" ht="12.75">
      <c r="B80" s="12"/>
      <c r="C80" s="12"/>
      <c r="D80" s="12"/>
      <c r="E80" s="12"/>
      <c r="F80" s="12"/>
      <c r="G80" s="12"/>
      <c r="H80" s="12"/>
      <c r="I80" s="12"/>
      <c r="J80" s="12"/>
    </row>
    <row r="81" spans="2:10" ht="12.75">
      <c r="B81" s="12"/>
      <c r="C81" s="12"/>
      <c r="D81" s="12"/>
      <c r="E81" s="12"/>
      <c r="F81" s="12"/>
      <c r="G81" s="12"/>
      <c r="H81" s="12"/>
      <c r="I81" s="12"/>
      <c r="J81" s="12"/>
    </row>
  </sheetData>
  <sheetProtection/>
  <printOptions/>
  <pageMargins left="0.75" right="0.75" top="1" bottom="1" header="0.5" footer="0.5"/>
  <pageSetup horizontalDpi="600" verticalDpi="600" orientation="landscape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6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5.00390625" style="12" customWidth="1"/>
    <col min="2" max="2" width="51.7109375" style="0" customWidth="1"/>
    <col min="3" max="3" width="15.421875" style="0" bestFit="1" customWidth="1"/>
    <col min="4" max="4" width="15.421875" style="0" customWidth="1"/>
    <col min="5" max="5" width="17.00390625" style="0" bestFit="1" customWidth="1"/>
    <col min="6" max="6" width="57.421875" style="0" customWidth="1"/>
    <col min="7" max="8" width="15.28125" style="0" customWidth="1"/>
    <col min="9" max="9" width="16.421875" style="0" customWidth="1"/>
  </cols>
  <sheetData>
    <row r="1" ht="12.75">
      <c r="B1" t="s">
        <v>745</v>
      </c>
    </row>
    <row r="3" ht="12.75">
      <c r="B3" t="s">
        <v>302</v>
      </c>
    </row>
    <row r="4" ht="15.75">
      <c r="B4" s="6" t="s">
        <v>120</v>
      </c>
    </row>
    <row r="5" spans="3:11" ht="12.75">
      <c r="C5" s="78"/>
      <c r="D5" s="78"/>
      <c r="E5" s="78"/>
      <c r="G5" s="78"/>
      <c r="H5" s="78" t="s">
        <v>313</v>
      </c>
      <c r="J5" s="1"/>
      <c r="K5" s="1"/>
    </row>
    <row r="6" spans="1:11" ht="12.75">
      <c r="A6" s="8"/>
      <c r="B6" s="35" t="s">
        <v>62</v>
      </c>
      <c r="C6" s="8" t="s">
        <v>63</v>
      </c>
      <c r="D6" s="8" t="s">
        <v>88</v>
      </c>
      <c r="E6" s="8" t="s">
        <v>322</v>
      </c>
      <c r="F6" s="8" t="s">
        <v>89</v>
      </c>
      <c r="G6" s="8" t="s">
        <v>96</v>
      </c>
      <c r="H6" s="33" t="s">
        <v>372</v>
      </c>
      <c r="I6" s="18" t="s">
        <v>373</v>
      </c>
      <c r="J6" s="1"/>
      <c r="K6" s="1"/>
    </row>
    <row r="7" spans="1:9" ht="18">
      <c r="A7" s="8"/>
      <c r="B7" s="199" t="s">
        <v>12</v>
      </c>
      <c r="C7" s="200"/>
      <c r="D7" s="110"/>
      <c r="E7" s="110"/>
      <c r="F7" s="201" t="s">
        <v>13</v>
      </c>
      <c r="G7" s="200"/>
      <c r="I7" s="8"/>
    </row>
    <row r="8" spans="1:9" ht="12.75">
      <c r="A8" s="8"/>
      <c r="B8" s="56" t="s">
        <v>0</v>
      </c>
      <c r="C8" s="22" t="s">
        <v>45</v>
      </c>
      <c r="D8" s="22" t="s">
        <v>620</v>
      </c>
      <c r="E8" s="22" t="s">
        <v>374</v>
      </c>
      <c r="F8" s="21" t="s">
        <v>0</v>
      </c>
      <c r="G8" s="22" t="s">
        <v>45</v>
      </c>
      <c r="H8" s="183" t="s">
        <v>620</v>
      </c>
      <c r="I8" s="8" t="s">
        <v>374</v>
      </c>
    </row>
    <row r="9" spans="1:9" ht="18">
      <c r="A9" s="8">
        <v>1</v>
      </c>
      <c r="B9" s="57" t="s">
        <v>38</v>
      </c>
      <c r="C9" s="24"/>
      <c r="D9" s="24"/>
      <c r="E9" s="24"/>
      <c r="F9" s="23" t="s">
        <v>14</v>
      </c>
      <c r="G9" s="24"/>
      <c r="H9" s="186"/>
      <c r="I9" s="8"/>
    </row>
    <row r="10" spans="1:9" ht="16.5">
      <c r="A10" s="8">
        <v>2</v>
      </c>
      <c r="B10" s="58" t="s">
        <v>15</v>
      </c>
      <c r="C10" s="26"/>
      <c r="D10" s="26"/>
      <c r="E10" s="26"/>
      <c r="F10" s="25" t="s">
        <v>16</v>
      </c>
      <c r="G10" s="26"/>
      <c r="H10" s="187"/>
      <c r="I10" s="8"/>
    </row>
    <row r="11" spans="1:9" ht="15.75">
      <c r="A11" s="8">
        <v>3</v>
      </c>
      <c r="B11" s="59" t="s">
        <v>4</v>
      </c>
      <c r="C11" s="28"/>
      <c r="D11" s="28"/>
      <c r="E11" s="28"/>
      <c r="F11" s="27" t="s">
        <v>4</v>
      </c>
      <c r="G11" s="28"/>
      <c r="H11" s="188"/>
      <c r="I11" s="8"/>
    </row>
    <row r="12" spans="1:9" ht="12.75">
      <c r="A12" s="8">
        <v>4</v>
      </c>
      <c r="B12" s="60" t="s">
        <v>119</v>
      </c>
      <c r="C12" s="30">
        <f>'[1]5.bev. forrásonként'!H23</f>
        <v>22146089</v>
      </c>
      <c r="D12" s="30">
        <f>'[1]5.bev. forrásonként'!I23</f>
        <v>26168453</v>
      </c>
      <c r="E12" s="30">
        <v>31954573</v>
      </c>
      <c r="F12" s="29" t="s">
        <v>7</v>
      </c>
      <c r="G12" s="30">
        <f>'[1]6. Kiadások'!F11</f>
        <v>30534664</v>
      </c>
      <c r="H12" s="189">
        <f>'[1]6. Kiadások'!G11</f>
        <v>30467983</v>
      </c>
      <c r="I12" s="8">
        <v>29261131</v>
      </c>
    </row>
    <row r="13" spans="1:9" ht="12.75">
      <c r="A13" s="8">
        <v>5</v>
      </c>
      <c r="B13" s="61" t="s">
        <v>70</v>
      </c>
      <c r="C13" s="30">
        <f>'[1]5.bev. forrásonként'!H33</f>
        <v>25285550</v>
      </c>
      <c r="D13" s="30">
        <f>'[1]5.bev. forrásonként'!I33</f>
        <v>25800050</v>
      </c>
      <c r="E13" s="30">
        <v>31569355</v>
      </c>
      <c r="F13" s="29" t="s">
        <v>71</v>
      </c>
      <c r="G13" s="30">
        <f>'[1]6. Kiadások'!F12</f>
        <v>4398007</v>
      </c>
      <c r="H13" s="189">
        <f>'[1]6. Kiadások'!G12</f>
        <v>4464688</v>
      </c>
      <c r="I13" s="8">
        <v>4464688</v>
      </c>
    </row>
    <row r="14" spans="1:9" ht="12.75">
      <c r="A14" s="8">
        <v>6</v>
      </c>
      <c r="B14" s="61" t="s">
        <v>303</v>
      </c>
      <c r="C14" s="30">
        <f>'[1]5.bev. forrásonként'!H58</f>
        <v>5831000</v>
      </c>
      <c r="D14" s="30">
        <f>'[1]5.bev. forrásonként'!I58</f>
        <v>5831000</v>
      </c>
      <c r="E14" s="30">
        <v>4916518</v>
      </c>
      <c r="F14" s="29" t="s">
        <v>50</v>
      </c>
      <c r="G14" s="30">
        <f>'[1]6. Kiadások'!F13</f>
        <v>19293600</v>
      </c>
      <c r="H14" s="189">
        <f>'[1]6. Kiadások'!G13</f>
        <v>18885058</v>
      </c>
      <c r="I14" s="8">
        <v>17167573</v>
      </c>
    </row>
    <row r="15" spans="1:9" ht="12.75">
      <c r="A15" s="8">
        <v>7</v>
      </c>
      <c r="B15" s="61" t="s">
        <v>727</v>
      </c>
      <c r="C15" s="30">
        <f>'[1]5.bev. forrásonként'!H70</f>
        <v>1720000</v>
      </c>
      <c r="D15" s="30">
        <f>'[1]5.bev. forrásonként'!I70</f>
        <v>1318916</v>
      </c>
      <c r="E15" s="30">
        <v>4140965</v>
      </c>
      <c r="F15" s="29" t="s">
        <v>17</v>
      </c>
      <c r="G15" s="30">
        <f>'[1]6. Kiadások'!F14</f>
        <v>4903000</v>
      </c>
      <c r="H15" s="189">
        <f>'[1]6. Kiadások'!G14</f>
        <v>5762542</v>
      </c>
      <c r="I15" s="8">
        <v>5752350</v>
      </c>
    </row>
    <row r="16" spans="1:9" ht="12.75">
      <c r="A16" s="8">
        <v>8</v>
      </c>
      <c r="B16" s="61" t="s">
        <v>728</v>
      </c>
      <c r="C16" s="30">
        <f>'[1]5.bev. forrásonként'!H82</f>
        <v>0</v>
      </c>
      <c r="D16" s="30">
        <f>'[1]5.bev. forrásonként'!I82</f>
        <v>0</v>
      </c>
      <c r="E16" s="30">
        <v>30000</v>
      </c>
      <c r="F16" s="29" t="s">
        <v>72</v>
      </c>
      <c r="G16" s="30">
        <f>'[1]6. Kiadások'!F15</f>
        <v>2116300</v>
      </c>
      <c r="H16" s="189">
        <f>'[1]6. Kiadások'!G15</f>
        <v>2124280</v>
      </c>
      <c r="I16" s="8">
        <v>1802856</v>
      </c>
    </row>
    <row r="17" spans="1:9" ht="14.25">
      <c r="A17" s="8">
        <v>9</v>
      </c>
      <c r="B17" s="79" t="s">
        <v>44</v>
      </c>
      <c r="C17" s="30">
        <f>SUM(C12:C16)</f>
        <v>54982639</v>
      </c>
      <c r="D17" s="30">
        <f>SUM(D12:D16)</f>
        <v>59118419</v>
      </c>
      <c r="E17" s="30">
        <f>SUM(E12:E16)</f>
        <v>72611411</v>
      </c>
      <c r="F17" s="77" t="s">
        <v>44</v>
      </c>
      <c r="G17" s="30">
        <f>SUM(G12:G16)</f>
        <v>61245571</v>
      </c>
      <c r="H17" s="189">
        <f>SUM(H12:H16)</f>
        <v>61704551</v>
      </c>
      <c r="I17" s="30">
        <f>SUM(I12:I16)</f>
        <v>58448598</v>
      </c>
    </row>
    <row r="18" spans="1:9" ht="12.75">
      <c r="A18" s="8"/>
      <c r="B18" s="60"/>
      <c r="C18" s="30"/>
      <c r="D18" s="30"/>
      <c r="E18" s="30"/>
      <c r="F18" s="29"/>
      <c r="G18" s="30"/>
      <c r="H18" s="189"/>
      <c r="I18" s="8"/>
    </row>
    <row r="19" spans="1:9" ht="15.75">
      <c r="A19" s="8">
        <v>11</v>
      </c>
      <c r="B19" s="59" t="s">
        <v>5</v>
      </c>
      <c r="C19" s="28"/>
      <c r="D19" s="28"/>
      <c r="E19" s="28"/>
      <c r="F19" s="27" t="s">
        <v>39</v>
      </c>
      <c r="G19" s="28"/>
      <c r="H19" s="188"/>
      <c r="I19" s="8"/>
    </row>
    <row r="20" spans="1:9" ht="12.75">
      <c r="A20" s="8">
        <v>12</v>
      </c>
      <c r="B20" s="60" t="s">
        <v>48</v>
      </c>
      <c r="C20" s="30">
        <f>'[1]5.bev. forrásonként'!H76</f>
        <v>0</v>
      </c>
      <c r="D20" s="30">
        <f>'[1]5.bev. forrásonként'!I76</f>
        <v>0</v>
      </c>
      <c r="E20" s="30">
        <v>1000000</v>
      </c>
      <c r="F20" s="29" t="s">
        <v>75</v>
      </c>
      <c r="G20" s="30">
        <f>'[1]6. Kiadások'!F20</f>
        <v>7389749</v>
      </c>
      <c r="H20" s="189">
        <f>'[1]6. Kiadások'!G20</f>
        <v>12251664</v>
      </c>
      <c r="I20" s="8">
        <v>10975430</v>
      </c>
    </row>
    <row r="21" spans="1:9" ht="12.75">
      <c r="A21" s="8">
        <v>13</v>
      </c>
      <c r="B21" s="60" t="s">
        <v>73</v>
      </c>
      <c r="C21" s="30">
        <f>'[1]5.bev. forrásonként'!H41</f>
        <v>5239749</v>
      </c>
      <c r="D21" s="30">
        <f>'[1]5.bev. forrásonként'!I41</f>
        <v>5239749</v>
      </c>
      <c r="E21" s="30">
        <v>52869500</v>
      </c>
      <c r="F21" s="29" t="s">
        <v>18</v>
      </c>
      <c r="G21" s="30">
        <f>'[1]6. Kiadások'!F21</f>
        <v>8500000</v>
      </c>
      <c r="H21" s="189">
        <f>'[1]6. Kiadások'!G21</f>
        <v>8266935</v>
      </c>
      <c r="I21" s="8">
        <v>6698135</v>
      </c>
    </row>
    <row r="22" spans="1:9" ht="12.75">
      <c r="A22" s="8">
        <v>14</v>
      </c>
      <c r="B22" s="60" t="s">
        <v>74</v>
      </c>
      <c r="C22" s="30">
        <f>'[1]5.bev. forrásonként'!H88</f>
        <v>0</v>
      </c>
      <c r="D22" s="30">
        <f>'[1]5.bev. forrásonként'!I88</f>
        <v>0</v>
      </c>
      <c r="E22" s="30"/>
      <c r="F22" s="29" t="s">
        <v>76</v>
      </c>
      <c r="G22" s="30">
        <v>0</v>
      </c>
      <c r="H22" s="189">
        <v>0</v>
      </c>
      <c r="I22" s="8"/>
    </row>
    <row r="23" spans="1:9" ht="12.75">
      <c r="A23" s="8">
        <v>15</v>
      </c>
      <c r="B23" s="35"/>
      <c r="C23" s="8"/>
      <c r="D23" s="8"/>
      <c r="E23" s="8"/>
      <c r="F23" s="29" t="s">
        <v>10</v>
      </c>
      <c r="G23" s="30">
        <f>'[1]6. Kiadások'!F22</f>
        <v>0</v>
      </c>
      <c r="H23" s="189">
        <f>'[1]6. Kiadások'!G22</f>
        <v>0</v>
      </c>
      <c r="I23" s="8"/>
    </row>
    <row r="24" spans="1:9" ht="12.75">
      <c r="A24" s="8">
        <v>16</v>
      </c>
      <c r="B24" s="35"/>
      <c r="C24" s="8"/>
      <c r="D24" s="8"/>
      <c r="E24" s="8"/>
      <c r="F24" s="29" t="s">
        <v>11</v>
      </c>
      <c r="G24" s="30">
        <f>'[1]6. Kiadások'!F23</f>
        <v>0</v>
      </c>
      <c r="H24" s="189">
        <f>'[1]6. Kiadások'!G23</f>
        <v>0</v>
      </c>
      <c r="I24" s="8"/>
    </row>
    <row r="25" spans="1:9" ht="14.25">
      <c r="A25" s="8">
        <v>17</v>
      </c>
      <c r="B25" s="62"/>
      <c r="C25" s="30"/>
      <c r="D25" s="30"/>
      <c r="E25" s="30"/>
      <c r="F25" s="29" t="s">
        <v>77</v>
      </c>
      <c r="G25" s="30">
        <f>'[1]6. Kiadások'!F24</f>
        <v>0</v>
      </c>
      <c r="H25" s="189">
        <f>'[1]6. Kiadások'!G24</f>
        <v>0</v>
      </c>
      <c r="I25" s="8"/>
    </row>
    <row r="26" spans="1:9" ht="14.25">
      <c r="A26" s="8">
        <v>18</v>
      </c>
      <c r="B26" s="79" t="s">
        <v>44</v>
      </c>
      <c r="C26" s="30">
        <f>SUM(C20:C25)</f>
        <v>5239749</v>
      </c>
      <c r="D26" s="30">
        <f>SUM(D20:D25)</f>
        <v>5239749</v>
      </c>
      <c r="E26" s="30">
        <f>SUM(E20:E25)</f>
        <v>53869500</v>
      </c>
      <c r="F26" s="77" t="s">
        <v>44</v>
      </c>
      <c r="G26" s="30">
        <f>SUM(G20:G25)</f>
        <v>15889749</v>
      </c>
      <c r="H26" s="189">
        <f>SUM(H20:H25)</f>
        <v>20518599</v>
      </c>
      <c r="I26" s="30">
        <f>SUM(I20:I25)</f>
        <v>17673565</v>
      </c>
    </row>
    <row r="27" spans="1:9" ht="16.5">
      <c r="A27" s="8">
        <v>19</v>
      </c>
      <c r="B27" s="63"/>
      <c r="C27" s="30"/>
      <c r="D27" s="30"/>
      <c r="E27" s="30"/>
      <c r="F27" s="25" t="s">
        <v>61</v>
      </c>
      <c r="G27" s="26"/>
      <c r="H27" s="187"/>
      <c r="I27" s="8"/>
    </row>
    <row r="28" spans="1:9" ht="15.75">
      <c r="A28" s="8">
        <v>20</v>
      </c>
      <c r="B28" s="59"/>
      <c r="C28" s="30"/>
      <c r="D28" s="30"/>
      <c r="E28" s="30"/>
      <c r="F28" s="27" t="s">
        <v>19</v>
      </c>
      <c r="G28" s="28"/>
      <c r="H28" s="188"/>
      <c r="I28" s="8"/>
    </row>
    <row r="29" spans="1:9" ht="15.75">
      <c r="A29" s="8">
        <v>21</v>
      </c>
      <c r="B29" s="59"/>
      <c r="C29" s="30"/>
      <c r="D29" s="30"/>
      <c r="E29" s="30"/>
      <c r="F29" s="38" t="s">
        <v>3</v>
      </c>
      <c r="G29" s="30">
        <f>'[1]6. Kiadások'!F28</f>
        <v>2712216</v>
      </c>
      <c r="H29" s="189">
        <f>'[1]6. Kiadások'!G28</f>
        <v>2161250</v>
      </c>
      <c r="I29" s="8"/>
    </row>
    <row r="30" spans="1:9" ht="14.25">
      <c r="A30" s="8">
        <v>22</v>
      </c>
      <c r="B30" s="62"/>
      <c r="C30" s="30"/>
      <c r="D30" s="30"/>
      <c r="E30" s="30"/>
      <c r="F30" s="29" t="s">
        <v>20</v>
      </c>
      <c r="G30" s="30">
        <f>'[1]6. Kiadások'!F29</f>
        <v>0</v>
      </c>
      <c r="H30" s="189">
        <f>'[1]6. Kiadások'!G29</f>
        <v>0</v>
      </c>
      <c r="I30" s="8"/>
    </row>
    <row r="31" spans="1:9" ht="14.25">
      <c r="A31" s="8">
        <v>23</v>
      </c>
      <c r="B31" s="62"/>
      <c r="C31" s="30"/>
      <c r="D31" s="30"/>
      <c r="E31" s="30"/>
      <c r="F31" s="77" t="s">
        <v>44</v>
      </c>
      <c r="G31" s="30">
        <f>SUM(G29:G30)</f>
        <v>2712216</v>
      </c>
      <c r="H31" s="189">
        <f>SUM(H29:H30)</f>
        <v>2161250</v>
      </c>
      <c r="I31" s="8"/>
    </row>
    <row r="32" spans="1:9" ht="15.75">
      <c r="A32" s="8">
        <v>24</v>
      </c>
      <c r="B32" s="59"/>
      <c r="C32" s="30"/>
      <c r="D32" s="30"/>
      <c r="E32" s="30"/>
      <c r="F32" s="27" t="s">
        <v>21</v>
      </c>
      <c r="G32" s="28"/>
      <c r="H32" s="188"/>
      <c r="I32" s="8"/>
    </row>
    <row r="33" spans="1:9" ht="14.25">
      <c r="A33" s="8">
        <v>25</v>
      </c>
      <c r="B33" s="62"/>
      <c r="C33" s="30"/>
      <c r="D33" s="30"/>
      <c r="E33" s="30"/>
      <c r="F33" s="29" t="s">
        <v>22</v>
      </c>
      <c r="G33" s="30">
        <v>0</v>
      </c>
      <c r="H33" s="189">
        <v>0</v>
      </c>
      <c r="I33" s="8"/>
    </row>
    <row r="34" spans="1:9" ht="18">
      <c r="A34" s="8">
        <v>26</v>
      </c>
      <c r="B34" s="57"/>
      <c r="C34" s="30"/>
      <c r="D34" s="30"/>
      <c r="E34" s="30"/>
      <c r="F34" s="23" t="s">
        <v>23</v>
      </c>
      <c r="G34" s="24"/>
      <c r="H34" s="186"/>
      <c r="I34" s="8"/>
    </row>
    <row r="35" spans="1:9" ht="14.25">
      <c r="A35" s="8">
        <v>27</v>
      </c>
      <c r="B35" s="62"/>
      <c r="C35" s="30"/>
      <c r="D35" s="30"/>
      <c r="E35" s="30"/>
      <c r="F35" s="29" t="s">
        <v>24</v>
      </c>
      <c r="G35" s="30">
        <v>0</v>
      </c>
      <c r="H35" s="189">
        <v>0</v>
      </c>
      <c r="I35" s="8"/>
    </row>
    <row r="36" spans="1:9" ht="14.25">
      <c r="A36" s="8">
        <v>28</v>
      </c>
      <c r="B36" s="62"/>
      <c r="C36" s="30"/>
      <c r="D36" s="30"/>
      <c r="E36" s="30"/>
      <c r="F36" s="29" t="s">
        <v>25</v>
      </c>
      <c r="G36" s="30">
        <v>0</v>
      </c>
      <c r="H36" s="189">
        <v>0</v>
      </c>
      <c r="I36" s="8"/>
    </row>
    <row r="37" spans="1:9" ht="14.25">
      <c r="A37" s="8">
        <v>29</v>
      </c>
      <c r="B37" s="62"/>
      <c r="C37" s="30"/>
      <c r="D37" s="30"/>
      <c r="E37" s="30"/>
      <c r="F37" s="77" t="s">
        <v>44</v>
      </c>
      <c r="G37" s="30">
        <f>SUM(G35:G36)</f>
        <v>0</v>
      </c>
      <c r="H37" s="189">
        <f>SUM(H35:H36)</f>
        <v>0</v>
      </c>
      <c r="I37" s="8"/>
    </row>
    <row r="38" spans="1:9" ht="14.25">
      <c r="A38" s="8">
        <v>30</v>
      </c>
      <c r="B38" s="62"/>
      <c r="C38" s="30"/>
      <c r="D38" s="30"/>
      <c r="E38" s="30"/>
      <c r="F38" s="29"/>
      <c r="G38" s="30"/>
      <c r="H38" s="189"/>
      <c r="I38" s="8"/>
    </row>
    <row r="39" spans="1:9" ht="18">
      <c r="A39" s="8">
        <v>31</v>
      </c>
      <c r="B39" s="57"/>
      <c r="C39" s="30"/>
      <c r="D39" s="30"/>
      <c r="E39" s="30"/>
      <c r="F39" s="23" t="s">
        <v>26</v>
      </c>
      <c r="G39" s="24"/>
      <c r="H39" s="186"/>
      <c r="I39" s="8"/>
    </row>
    <row r="40" spans="1:9" ht="14.25">
      <c r="A40" s="8">
        <v>32</v>
      </c>
      <c r="B40" s="62"/>
      <c r="C40" s="30"/>
      <c r="D40" s="30"/>
      <c r="E40" s="30"/>
      <c r="F40" s="29" t="s">
        <v>729</v>
      </c>
      <c r="G40" s="30">
        <v>885843</v>
      </c>
      <c r="H40" s="189">
        <v>885843</v>
      </c>
      <c r="I40" s="8">
        <v>885843</v>
      </c>
    </row>
    <row r="41" spans="1:9" ht="14.25">
      <c r="A41" s="8">
        <v>33</v>
      </c>
      <c r="B41" s="62"/>
      <c r="C41" s="30"/>
      <c r="D41" s="30"/>
      <c r="E41" s="30"/>
      <c r="F41" s="29" t="s">
        <v>27</v>
      </c>
      <c r="G41" s="30">
        <v>0</v>
      </c>
      <c r="H41" s="189">
        <v>0</v>
      </c>
      <c r="I41" s="8"/>
    </row>
    <row r="42" spans="1:9" ht="48">
      <c r="A42" s="8">
        <v>34</v>
      </c>
      <c r="B42" s="64" t="s">
        <v>40</v>
      </c>
      <c r="C42" s="28">
        <f>C17+C26</f>
        <v>60222388</v>
      </c>
      <c r="D42" s="28">
        <f>D17+D26</f>
        <v>64358168</v>
      </c>
      <c r="E42" s="28">
        <f>E17+E26</f>
        <v>126480911</v>
      </c>
      <c r="F42" s="23" t="s">
        <v>28</v>
      </c>
      <c r="G42" s="28">
        <f>G17+G26+G31+G40</f>
        <v>80733379</v>
      </c>
      <c r="H42" s="188">
        <f>H17+H26+H31+H40</f>
        <v>85270243</v>
      </c>
      <c r="I42" s="28">
        <f>I17+I26+I31+I40</f>
        <v>77008006</v>
      </c>
    </row>
    <row r="43" spans="1:9" ht="18">
      <c r="A43" s="8">
        <v>35</v>
      </c>
      <c r="B43" s="190"/>
      <c r="C43" s="30"/>
      <c r="D43" s="30"/>
      <c r="E43" s="30"/>
      <c r="F43" s="23" t="s">
        <v>29</v>
      </c>
      <c r="G43" s="24"/>
      <c r="H43" s="186"/>
      <c r="I43" s="8"/>
    </row>
    <row r="44" spans="1:9" ht="14.25">
      <c r="A44" s="8">
        <v>36</v>
      </c>
      <c r="B44" s="62"/>
      <c r="C44" s="30"/>
      <c r="D44" s="30"/>
      <c r="E44" s="30"/>
      <c r="F44" s="29" t="s">
        <v>24</v>
      </c>
      <c r="G44" s="30">
        <v>0</v>
      </c>
      <c r="H44" s="189">
        <v>0</v>
      </c>
      <c r="I44" s="8"/>
    </row>
    <row r="45" spans="1:9" ht="14.25">
      <c r="A45" s="8">
        <v>37</v>
      </c>
      <c r="B45" s="62"/>
      <c r="C45" s="30"/>
      <c r="D45" s="30"/>
      <c r="E45" s="30"/>
      <c r="F45" s="29" t="s">
        <v>25</v>
      </c>
      <c r="G45" s="30">
        <v>0</v>
      </c>
      <c r="H45" s="189">
        <v>0</v>
      </c>
      <c r="I45" s="8"/>
    </row>
    <row r="46" spans="1:9" ht="18">
      <c r="A46" s="8">
        <v>38</v>
      </c>
      <c r="B46" s="57" t="s">
        <v>30</v>
      </c>
      <c r="C46" s="24"/>
      <c r="D46" s="24"/>
      <c r="E46" s="24"/>
      <c r="F46" s="23"/>
      <c r="G46" s="31"/>
      <c r="H46" s="191"/>
      <c r="I46" s="8"/>
    </row>
    <row r="47" spans="1:9" ht="18">
      <c r="A47" s="8">
        <v>39</v>
      </c>
      <c r="B47" s="59" t="s">
        <v>31</v>
      </c>
      <c r="C47" s="28"/>
      <c r="D47" s="28"/>
      <c r="E47" s="28"/>
      <c r="F47" s="32"/>
      <c r="G47" s="31"/>
      <c r="H47" s="191"/>
      <c r="I47" s="8"/>
    </row>
    <row r="48" spans="1:9" ht="18">
      <c r="A48" s="8">
        <v>40</v>
      </c>
      <c r="B48" s="62" t="s">
        <v>41</v>
      </c>
      <c r="C48" s="30">
        <f>'[1]5.bev. forrásonként'!H100</f>
        <v>9860991</v>
      </c>
      <c r="D48" s="30">
        <v>5633225</v>
      </c>
      <c r="E48" s="30">
        <v>5633225</v>
      </c>
      <c r="F48" s="29"/>
      <c r="G48" s="31"/>
      <c r="H48" s="191"/>
      <c r="I48" s="8"/>
    </row>
    <row r="49" spans="1:9" ht="18">
      <c r="A49" s="8">
        <v>41</v>
      </c>
      <c r="B49" s="62" t="s">
        <v>42</v>
      </c>
      <c r="C49" s="30">
        <f>'[1]5.bev. forrásonként'!H101</f>
        <v>4150000</v>
      </c>
      <c r="D49" s="30">
        <v>15278850</v>
      </c>
      <c r="E49" s="30">
        <v>15278850</v>
      </c>
      <c r="F49" s="29"/>
      <c r="G49" s="31"/>
      <c r="H49" s="191"/>
      <c r="I49" s="8"/>
    </row>
    <row r="50" spans="1:9" ht="18">
      <c r="A50" s="8"/>
      <c r="B50" s="62" t="s">
        <v>730</v>
      </c>
      <c r="C50" s="30">
        <v>6500000</v>
      </c>
      <c r="D50" s="30"/>
      <c r="E50" s="30">
        <v>6500000</v>
      </c>
      <c r="F50" s="29"/>
      <c r="G50" s="31"/>
      <c r="H50" s="191"/>
      <c r="I50" s="8"/>
    </row>
    <row r="51" spans="1:9" ht="18">
      <c r="A51" s="8">
        <v>42</v>
      </c>
      <c r="B51" s="59" t="s">
        <v>32</v>
      </c>
      <c r="C51" s="28"/>
      <c r="D51" s="28"/>
      <c r="E51" s="28"/>
      <c r="F51" s="32"/>
      <c r="G51" s="31"/>
      <c r="H51" s="191"/>
      <c r="I51" s="8"/>
    </row>
    <row r="52" spans="1:9" ht="18">
      <c r="A52" s="8">
        <v>43</v>
      </c>
      <c r="B52" s="62" t="s">
        <v>731</v>
      </c>
      <c r="C52" s="30">
        <v>0</v>
      </c>
      <c r="D52" s="30">
        <v>0</v>
      </c>
      <c r="E52" s="30">
        <v>1047588</v>
      </c>
      <c r="F52" s="29"/>
      <c r="G52" s="31"/>
      <c r="H52" s="191"/>
      <c r="I52" s="8"/>
    </row>
    <row r="53" spans="1:9" ht="18">
      <c r="A53" s="8">
        <v>44</v>
      </c>
      <c r="B53" s="62" t="s">
        <v>33</v>
      </c>
      <c r="C53" s="30">
        <v>0</v>
      </c>
      <c r="D53" s="30">
        <v>0</v>
      </c>
      <c r="E53" s="30"/>
      <c r="F53" s="29"/>
      <c r="G53" s="31"/>
      <c r="H53" s="191"/>
      <c r="I53" s="8"/>
    </row>
    <row r="54" spans="1:9" ht="18">
      <c r="A54" s="8">
        <v>45</v>
      </c>
      <c r="B54" s="57" t="s">
        <v>6</v>
      </c>
      <c r="C54" s="24">
        <f>C42+C49+C52+C48+C53+C50</f>
        <v>80733379</v>
      </c>
      <c r="D54" s="24">
        <f>D42+D49+D52+D48+D53+D50</f>
        <v>85270243</v>
      </c>
      <c r="E54" s="24">
        <f>E42+E49+E52+E48+E53+E50</f>
        <v>154940574</v>
      </c>
      <c r="F54" s="23" t="s">
        <v>34</v>
      </c>
      <c r="G54" s="24">
        <f>G17+G26+G31+G40</f>
        <v>80733379</v>
      </c>
      <c r="H54" s="186">
        <f>H17+H26+H31+H40</f>
        <v>85270243</v>
      </c>
      <c r="I54" s="24">
        <f>I17+I26+I31+I40</f>
        <v>77008006</v>
      </c>
    </row>
    <row r="55" spans="1:9" ht="14.25">
      <c r="A55" s="8">
        <v>46</v>
      </c>
      <c r="B55" s="62" t="s">
        <v>35</v>
      </c>
      <c r="C55" s="30">
        <f>C17+C52+C48</f>
        <v>64843630</v>
      </c>
      <c r="D55" s="30">
        <f>D17+D52+D48</f>
        <v>64751644</v>
      </c>
      <c r="E55" s="30">
        <f>E17+E52+E48</f>
        <v>79292224</v>
      </c>
      <c r="F55" s="29" t="s">
        <v>36</v>
      </c>
      <c r="G55" s="30">
        <f>G17+G31+G40</f>
        <v>64843630</v>
      </c>
      <c r="H55" s="189">
        <f>H17+H31+H40</f>
        <v>64751644</v>
      </c>
      <c r="I55" s="30">
        <f>I17+I31+I40</f>
        <v>59334441</v>
      </c>
    </row>
    <row r="56" spans="1:9" ht="14.25">
      <c r="A56" s="8">
        <v>47</v>
      </c>
      <c r="B56" s="62" t="s">
        <v>37</v>
      </c>
      <c r="C56" s="30">
        <f>C26+C49+C50</f>
        <v>15889749</v>
      </c>
      <c r="D56" s="30">
        <f>D26+D49+D50</f>
        <v>20518599</v>
      </c>
      <c r="E56" s="30">
        <f>E26+E49+E50</f>
        <v>75648350</v>
      </c>
      <c r="F56" s="29" t="s">
        <v>43</v>
      </c>
      <c r="G56" s="30">
        <f>G26</f>
        <v>15889749</v>
      </c>
      <c r="H56" s="189">
        <f>H26</f>
        <v>20518599</v>
      </c>
      <c r="I56" s="30">
        <f>I26</f>
        <v>17673565</v>
      </c>
    </row>
  </sheetData>
  <sheetProtection/>
  <mergeCells count="2">
    <mergeCell ref="B7:C7"/>
    <mergeCell ref="F7:G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selection activeCell="B1" sqref="B1"/>
    </sheetView>
  </sheetViews>
  <sheetFormatPr defaultColWidth="9.140625" defaultRowHeight="12.75"/>
  <cols>
    <col min="2" max="2" width="16.8515625" style="0" customWidth="1"/>
    <col min="3" max="3" width="12.28125" style="0" customWidth="1"/>
    <col min="4" max="4" width="14.421875" style="0" customWidth="1"/>
    <col min="5" max="5" width="11.57421875" style="0" customWidth="1"/>
    <col min="6" max="6" width="13.00390625" style="0" customWidth="1"/>
    <col min="7" max="7" width="13.421875" style="0" customWidth="1"/>
    <col min="8" max="8" width="13.7109375" style="0" bestFit="1" customWidth="1"/>
  </cols>
  <sheetData>
    <row r="1" ht="12.75">
      <c r="B1" s="1" t="s">
        <v>746</v>
      </c>
    </row>
    <row r="2" spans="2:4" ht="12.75">
      <c r="B2" t="s">
        <v>302</v>
      </c>
      <c r="D2" t="s">
        <v>326</v>
      </c>
    </row>
    <row r="3" ht="12.75">
      <c r="A3" s="5" t="s">
        <v>327</v>
      </c>
    </row>
    <row r="4" spans="2:8" ht="12.75">
      <c r="B4" s="1" t="s">
        <v>62</v>
      </c>
      <c r="C4" s="1" t="s">
        <v>63</v>
      </c>
      <c r="D4" s="1" t="s">
        <v>88</v>
      </c>
      <c r="E4" s="1" t="s">
        <v>322</v>
      </c>
      <c r="F4" s="1" t="s">
        <v>89</v>
      </c>
      <c r="G4" s="1" t="s">
        <v>96</v>
      </c>
      <c r="H4" s="1" t="s">
        <v>372</v>
      </c>
    </row>
    <row r="5" spans="1:8" ht="12.75">
      <c r="A5" s="9" t="s">
        <v>328</v>
      </c>
      <c r="B5" s="9" t="s">
        <v>329</v>
      </c>
      <c r="C5" s="9" t="s">
        <v>330</v>
      </c>
      <c r="D5" s="17" t="s">
        <v>131</v>
      </c>
      <c r="E5" s="17" t="s">
        <v>331</v>
      </c>
      <c r="F5" s="17" t="s">
        <v>58</v>
      </c>
      <c r="G5" s="17" t="s">
        <v>620</v>
      </c>
      <c r="H5" s="11" t="s">
        <v>374</v>
      </c>
    </row>
    <row r="6" spans="1:8" ht="12.75">
      <c r="A6" s="8">
        <v>1</v>
      </c>
      <c r="B6" s="8" t="s">
        <v>707</v>
      </c>
      <c r="C6" s="81"/>
      <c r="D6" s="81">
        <v>5905512</v>
      </c>
      <c r="E6" s="81"/>
      <c r="F6" s="81">
        <f>SUM(C6:E6)</f>
        <v>5905512</v>
      </c>
      <c r="G6" s="81">
        <v>5787621</v>
      </c>
      <c r="H6" s="8">
        <v>4552345</v>
      </c>
    </row>
    <row r="7" spans="1:8" ht="12.75">
      <c r="A7" s="8">
        <v>2</v>
      </c>
      <c r="B7" s="8" t="s">
        <v>332</v>
      </c>
      <c r="C7" s="81"/>
      <c r="D7" s="81">
        <v>1594488</v>
      </c>
      <c r="E7" s="81"/>
      <c r="F7" s="81">
        <f>SUM(C7:E7)</f>
        <v>1594488</v>
      </c>
      <c r="G7" s="81">
        <v>1562657</v>
      </c>
      <c r="H7" s="8">
        <v>1229133</v>
      </c>
    </row>
    <row r="8" spans="1:8" ht="12.75">
      <c r="A8" s="8">
        <v>3</v>
      </c>
      <c r="B8" s="8" t="s">
        <v>708</v>
      </c>
      <c r="C8" s="81"/>
      <c r="D8" s="81">
        <v>787402</v>
      </c>
      <c r="E8" s="81"/>
      <c r="F8" s="81">
        <f>SUM(C8:E8)</f>
        <v>787402</v>
      </c>
      <c r="G8" s="81"/>
      <c r="H8" s="8"/>
    </row>
    <row r="9" spans="1:8" ht="12.75">
      <c r="A9" s="8">
        <v>4</v>
      </c>
      <c r="B9" s="8" t="s">
        <v>332</v>
      </c>
      <c r="C9" s="81"/>
      <c r="D9" s="81">
        <v>212598</v>
      </c>
      <c r="E9" s="81"/>
      <c r="F9" s="81">
        <f>SUM(C9:E9)</f>
        <v>212598</v>
      </c>
      <c r="G9" s="81"/>
      <c r="H9" s="8"/>
    </row>
    <row r="10" spans="1:8" ht="12.75">
      <c r="A10" s="8">
        <v>5</v>
      </c>
      <c r="B10" s="8" t="s">
        <v>709</v>
      </c>
      <c r="C10" s="81"/>
      <c r="D10" s="81"/>
      <c r="E10" s="81"/>
      <c r="F10" s="81"/>
      <c r="G10" s="81">
        <v>721777</v>
      </c>
      <c r="H10" s="8">
        <v>721777</v>
      </c>
    </row>
    <row r="11" spans="1:8" ht="12.75">
      <c r="A11" s="8">
        <v>6</v>
      </c>
      <c r="B11" s="8"/>
      <c r="C11" s="81"/>
      <c r="D11" s="81"/>
      <c r="E11" s="81"/>
      <c r="F11" s="81">
        <f>SUM(C11:E11)</f>
        <v>0</v>
      </c>
      <c r="G11" s="81">
        <v>194880</v>
      </c>
      <c r="H11" s="8">
        <v>194880</v>
      </c>
    </row>
    <row r="12" spans="1:8" ht="12.75">
      <c r="A12" s="8">
        <v>7</v>
      </c>
      <c r="B12" s="9" t="s">
        <v>333</v>
      </c>
      <c r="C12" s="82">
        <f aca="true" t="shared" si="0" ref="C12:H12">SUM(C6:C11)</f>
        <v>0</v>
      </c>
      <c r="D12" s="82">
        <f t="shared" si="0"/>
        <v>8500000</v>
      </c>
      <c r="E12" s="82">
        <f t="shared" si="0"/>
        <v>0</v>
      </c>
      <c r="F12" s="82">
        <f t="shared" si="0"/>
        <v>8500000</v>
      </c>
      <c r="G12" s="82">
        <f t="shared" si="0"/>
        <v>8266935</v>
      </c>
      <c r="H12" s="82">
        <f t="shared" si="0"/>
        <v>6698135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8"/>
  <sheetViews>
    <sheetView zoomScalePageLayoutView="0" workbookViewId="0" topLeftCell="A1">
      <selection activeCell="B1" sqref="B1"/>
    </sheetView>
  </sheetViews>
  <sheetFormatPr defaultColWidth="9.140625" defaultRowHeight="12.75"/>
  <cols>
    <col min="2" max="2" width="40.140625" style="0" customWidth="1"/>
    <col min="3" max="3" width="16.00390625" style="0" customWidth="1"/>
    <col min="4" max="4" width="16.8515625" style="0" customWidth="1"/>
    <col min="5" max="5" width="12.421875" style="0" customWidth="1"/>
    <col min="6" max="6" width="16.7109375" style="0" customWidth="1"/>
    <col min="7" max="8" width="14.7109375" style="0" customWidth="1"/>
    <col min="9" max="10" width="12.57421875" style="0" bestFit="1" customWidth="1"/>
  </cols>
  <sheetData>
    <row r="1" ht="12.75">
      <c r="B1" s="1" t="s">
        <v>747</v>
      </c>
    </row>
    <row r="2" ht="12.75">
      <c r="C2" t="s">
        <v>302</v>
      </c>
    </row>
    <row r="3" spans="1:2" ht="12.75">
      <c r="A3" s="5" t="s">
        <v>334</v>
      </c>
      <c r="B3" s="184"/>
    </row>
    <row r="4" spans="2:8" ht="12.75">
      <c r="B4" t="s">
        <v>46</v>
      </c>
      <c r="C4" t="s">
        <v>63</v>
      </c>
      <c r="D4" t="s">
        <v>68</v>
      </c>
      <c r="E4" t="s">
        <v>322</v>
      </c>
      <c r="F4" t="s">
        <v>89</v>
      </c>
      <c r="G4" t="s">
        <v>96</v>
      </c>
      <c r="H4" t="s">
        <v>372</v>
      </c>
    </row>
    <row r="5" spans="1:8" ht="12.75">
      <c r="A5" s="9" t="s">
        <v>335</v>
      </c>
      <c r="B5" s="9" t="s">
        <v>8</v>
      </c>
      <c r="C5" s="9" t="s">
        <v>330</v>
      </c>
      <c r="D5" s="9" t="s">
        <v>336</v>
      </c>
      <c r="E5" s="17" t="s">
        <v>331</v>
      </c>
      <c r="F5" s="17" t="s">
        <v>58</v>
      </c>
      <c r="G5" s="17" t="s">
        <v>620</v>
      </c>
      <c r="H5" s="8"/>
    </row>
    <row r="6" spans="1:8" ht="12.75">
      <c r="A6" s="8">
        <v>1</v>
      </c>
      <c r="B6" s="8" t="s">
        <v>710</v>
      </c>
      <c r="C6" s="81"/>
      <c r="D6" s="81">
        <v>71960</v>
      </c>
      <c r="E6" s="81"/>
      <c r="F6" s="81">
        <f>SUM(C6:E6)</f>
        <v>71960</v>
      </c>
      <c r="G6" s="81">
        <v>71960</v>
      </c>
      <c r="H6" s="8">
        <v>51752</v>
      </c>
    </row>
    <row r="7" spans="1:8" ht="12.75">
      <c r="A7" s="109">
        <v>2</v>
      </c>
      <c r="B7" s="8" t="s">
        <v>332</v>
      </c>
      <c r="C7" s="81"/>
      <c r="D7" s="81">
        <v>19430</v>
      </c>
      <c r="E7" s="81"/>
      <c r="F7" s="81">
        <f aca="true" t="shared" si="0" ref="F7:F26">SUM(C7:E7)</f>
        <v>19430</v>
      </c>
      <c r="G7" s="81">
        <v>19430</v>
      </c>
      <c r="H7" s="8">
        <v>13976</v>
      </c>
    </row>
    <row r="8" spans="1:8" ht="12.75">
      <c r="A8" s="109">
        <v>3</v>
      </c>
      <c r="B8" s="8" t="s">
        <v>711</v>
      </c>
      <c r="C8" s="81"/>
      <c r="D8" s="81">
        <v>215727</v>
      </c>
      <c r="E8" s="81"/>
      <c r="F8" s="81">
        <f t="shared" si="0"/>
        <v>215727</v>
      </c>
      <c r="G8" s="81"/>
      <c r="H8" s="8"/>
    </row>
    <row r="9" spans="1:8" ht="12.75">
      <c r="A9" s="109">
        <v>4</v>
      </c>
      <c r="B9" s="8" t="s">
        <v>332</v>
      </c>
      <c r="C9" s="81"/>
      <c r="D9" s="81">
        <v>58246</v>
      </c>
      <c r="E9" s="81"/>
      <c r="F9" s="81">
        <f t="shared" si="0"/>
        <v>58246</v>
      </c>
      <c r="G9" s="81"/>
      <c r="H9" s="8"/>
    </row>
    <row r="10" spans="1:8" ht="12.75">
      <c r="A10" s="109">
        <v>5</v>
      </c>
      <c r="B10" s="8" t="s">
        <v>712</v>
      </c>
      <c r="C10" s="81"/>
      <c r="D10" s="81">
        <v>1755939</v>
      </c>
      <c r="E10" s="81"/>
      <c r="F10" s="81">
        <f t="shared" si="0"/>
        <v>1755939</v>
      </c>
      <c r="G10" s="81">
        <v>1312202</v>
      </c>
      <c r="H10" s="8">
        <v>305286</v>
      </c>
    </row>
    <row r="11" spans="1:8" ht="12.75">
      <c r="A11" s="109">
        <v>6</v>
      </c>
      <c r="B11" s="8" t="s">
        <v>332</v>
      </c>
      <c r="C11" s="81"/>
      <c r="D11" s="81">
        <v>474104</v>
      </c>
      <c r="E11" s="81"/>
      <c r="F11" s="81">
        <f t="shared" si="0"/>
        <v>474104</v>
      </c>
      <c r="G11" s="81">
        <v>354295</v>
      </c>
      <c r="H11" s="8">
        <v>82427</v>
      </c>
    </row>
    <row r="12" spans="1:8" ht="12.75">
      <c r="A12" s="109">
        <v>7</v>
      </c>
      <c r="B12" s="8" t="s">
        <v>713</v>
      </c>
      <c r="C12" s="81"/>
      <c r="D12" s="81">
        <v>74760</v>
      </c>
      <c r="E12" s="81"/>
      <c r="F12" s="81">
        <f t="shared" si="0"/>
        <v>74760</v>
      </c>
      <c r="G12" s="81"/>
      <c r="H12" s="8"/>
    </row>
    <row r="13" spans="1:8" ht="12.75">
      <c r="A13" s="109">
        <v>8</v>
      </c>
      <c r="B13" s="8" t="s">
        <v>332</v>
      </c>
      <c r="C13" s="81"/>
      <c r="D13" s="81">
        <v>20185</v>
      </c>
      <c r="E13" s="81"/>
      <c r="F13" s="81">
        <f t="shared" si="0"/>
        <v>20185</v>
      </c>
      <c r="G13" s="81"/>
      <c r="H13" s="8"/>
    </row>
    <row r="14" spans="1:8" ht="12.75">
      <c r="A14" s="109">
        <v>9</v>
      </c>
      <c r="B14" s="8" t="s">
        <v>714</v>
      </c>
      <c r="C14" s="81"/>
      <c r="D14" s="81">
        <v>1198000</v>
      </c>
      <c r="E14" s="81"/>
      <c r="F14" s="81">
        <f t="shared" si="0"/>
        <v>1198000</v>
      </c>
      <c r="G14" s="81">
        <v>583786</v>
      </c>
      <c r="H14" s="8">
        <v>606000</v>
      </c>
    </row>
    <row r="15" spans="1:8" ht="12.75">
      <c r="A15" s="109">
        <v>10</v>
      </c>
      <c r="B15" s="8" t="s">
        <v>332</v>
      </c>
      <c r="C15" s="81"/>
      <c r="D15" s="81">
        <v>323460</v>
      </c>
      <c r="E15" s="81"/>
      <c r="F15" s="81">
        <f t="shared" si="0"/>
        <v>323460</v>
      </c>
      <c r="G15" s="81">
        <v>157622</v>
      </c>
      <c r="H15" s="8">
        <v>163620</v>
      </c>
    </row>
    <row r="16" spans="1:8" ht="12.75">
      <c r="A16" s="109">
        <v>11</v>
      </c>
      <c r="B16" s="8" t="s">
        <v>715</v>
      </c>
      <c r="C16" s="81"/>
      <c r="D16" s="81">
        <v>37000</v>
      </c>
      <c r="E16" s="81"/>
      <c r="F16" s="81">
        <f t="shared" si="0"/>
        <v>37000</v>
      </c>
      <c r="G16" s="81"/>
      <c r="H16" s="8"/>
    </row>
    <row r="17" spans="1:8" ht="12.75">
      <c r="A17" s="109">
        <v>12</v>
      </c>
      <c r="B17" s="8" t="s">
        <v>332</v>
      </c>
      <c r="C17" s="81"/>
      <c r="D17" s="81">
        <v>9990</v>
      </c>
      <c r="E17" s="81"/>
      <c r="F17" s="81">
        <f t="shared" si="0"/>
        <v>9990</v>
      </c>
      <c r="G17" s="81"/>
      <c r="H17" s="8"/>
    </row>
    <row r="18" spans="1:8" ht="12.75">
      <c r="A18" s="109">
        <v>13</v>
      </c>
      <c r="B18" s="8" t="s">
        <v>716</v>
      </c>
      <c r="C18" s="81"/>
      <c r="D18" s="81">
        <v>772400</v>
      </c>
      <c r="E18" s="81"/>
      <c r="F18" s="81">
        <f t="shared" si="0"/>
        <v>772400</v>
      </c>
      <c r="G18" s="81"/>
      <c r="H18" s="8"/>
    </row>
    <row r="19" spans="1:8" ht="12.75">
      <c r="A19" s="109">
        <v>14</v>
      </c>
      <c r="B19" s="8" t="s">
        <v>332</v>
      </c>
      <c r="C19" s="81"/>
      <c r="D19" s="81">
        <v>208548</v>
      </c>
      <c r="E19" s="81"/>
      <c r="F19" s="81">
        <f t="shared" si="0"/>
        <v>208548</v>
      </c>
      <c r="G19" s="81"/>
      <c r="H19" s="8"/>
    </row>
    <row r="20" spans="1:8" ht="12.75">
      <c r="A20" s="109">
        <v>15</v>
      </c>
      <c r="B20" s="8" t="s">
        <v>337</v>
      </c>
      <c r="C20" s="81">
        <v>787402</v>
      </c>
      <c r="D20" s="81"/>
      <c r="E20" s="81"/>
      <c r="F20" s="81">
        <f t="shared" si="0"/>
        <v>787402</v>
      </c>
      <c r="G20" s="81"/>
      <c r="H20" s="8"/>
    </row>
    <row r="21" spans="1:8" ht="12.75">
      <c r="A21" s="109">
        <v>16</v>
      </c>
      <c r="B21" s="8" t="s">
        <v>332</v>
      </c>
      <c r="C21" s="81">
        <v>212598</v>
      </c>
      <c r="D21" s="81"/>
      <c r="E21" s="81"/>
      <c r="F21" s="81">
        <f t="shared" si="0"/>
        <v>212598</v>
      </c>
      <c r="G21" s="81"/>
      <c r="H21" s="8"/>
    </row>
    <row r="22" spans="1:8" ht="12.75">
      <c r="A22" s="109">
        <v>17</v>
      </c>
      <c r="B22" s="8" t="s">
        <v>717</v>
      </c>
      <c r="C22" s="81">
        <v>314961</v>
      </c>
      <c r="D22" s="81"/>
      <c r="E22" s="81"/>
      <c r="F22" s="81">
        <f t="shared" si="0"/>
        <v>314961</v>
      </c>
      <c r="G22" s="81"/>
      <c r="H22" s="8"/>
    </row>
    <row r="23" spans="1:8" ht="12.75">
      <c r="A23" s="109">
        <v>18</v>
      </c>
      <c r="B23" s="8" t="s">
        <v>332</v>
      </c>
      <c r="C23" s="81">
        <v>85039</v>
      </c>
      <c r="D23" s="81"/>
      <c r="E23" s="81"/>
      <c r="F23" s="81">
        <f t="shared" si="0"/>
        <v>85039</v>
      </c>
      <c r="G23" s="81"/>
      <c r="H23" s="8"/>
    </row>
    <row r="24" spans="1:8" ht="12.75">
      <c r="A24" s="109">
        <v>19</v>
      </c>
      <c r="B24" s="8" t="s">
        <v>718</v>
      </c>
      <c r="C24" s="81">
        <v>500000</v>
      </c>
      <c r="D24" s="81"/>
      <c r="E24" s="81"/>
      <c r="F24" s="81">
        <f t="shared" si="0"/>
        <v>500000</v>
      </c>
      <c r="G24" s="81">
        <v>500000</v>
      </c>
      <c r="H24" s="8">
        <v>500000</v>
      </c>
    </row>
    <row r="25" spans="1:8" ht="12.75">
      <c r="A25" s="109">
        <v>20</v>
      </c>
      <c r="B25" s="8" t="s">
        <v>719</v>
      </c>
      <c r="C25" s="81">
        <v>196850</v>
      </c>
      <c r="D25" s="81"/>
      <c r="E25" s="81"/>
      <c r="F25" s="81">
        <f t="shared" si="0"/>
        <v>196850</v>
      </c>
      <c r="G25" s="81">
        <v>0</v>
      </c>
      <c r="H25" s="8"/>
    </row>
    <row r="26" spans="1:8" ht="12.75">
      <c r="A26" s="109">
        <v>21</v>
      </c>
      <c r="B26" s="8" t="s">
        <v>332</v>
      </c>
      <c r="C26" s="81">
        <v>53150</v>
      </c>
      <c r="D26" s="81"/>
      <c r="E26" s="81"/>
      <c r="F26" s="81">
        <f t="shared" si="0"/>
        <v>53150</v>
      </c>
      <c r="G26" s="81">
        <v>0</v>
      </c>
      <c r="H26" s="8"/>
    </row>
    <row r="27" spans="1:10" ht="12.75">
      <c r="A27" s="109"/>
      <c r="B27" s="11" t="s">
        <v>720</v>
      </c>
      <c r="C27" s="81"/>
      <c r="D27" s="81"/>
      <c r="E27" s="81"/>
      <c r="F27" s="81"/>
      <c r="G27" s="81">
        <v>2500000</v>
      </c>
      <c r="H27" s="8">
        <v>2500000</v>
      </c>
      <c r="J27" s="108"/>
    </row>
    <row r="28" spans="1:8" ht="12.75">
      <c r="A28" s="109">
        <v>25</v>
      </c>
      <c r="B28" s="11" t="s">
        <v>721</v>
      </c>
      <c r="C28" s="81"/>
      <c r="D28" s="81"/>
      <c r="E28" s="81"/>
      <c r="F28" s="81"/>
      <c r="G28" s="81">
        <v>4300000</v>
      </c>
      <c r="H28" s="8">
        <v>4300000</v>
      </c>
    </row>
    <row r="29" spans="1:9" ht="12.75">
      <c r="A29" s="109">
        <v>26</v>
      </c>
      <c r="B29" s="11" t="s">
        <v>332</v>
      </c>
      <c r="C29" s="81"/>
      <c r="D29" s="81"/>
      <c r="E29" s="81"/>
      <c r="F29" s="81"/>
      <c r="G29" s="81">
        <v>1161000</v>
      </c>
      <c r="H29" s="8">
        <v>1161000</v>
      </c>
      <c r="I29" s="118"/>
    </row>
    <row r="30" spans="1:8" ht="12.75">
      <c r="A30" s="109">
        <v>27</v>
      </c>
      <c r="B30" s="11" t="s">
        <v>722</v>
      </c>
      <c r="C30" s="81"/>
      <c r="D30" s="81"/>
      <c r="E30" s="81"/>
      <c r="F30" s="81"/>
      <c r="G30" s="81">
        <v>755000</v>
      </c>
      <c r="H30" s="8">
        <v>755000</v>
      </c>
    </row>
    <row r="31" spans="1:9" ht="12.75">
      <c r="A31" s="109">
        <v>28</v>
      </c>
      <c r="B31" s="11" t="s">
        <v>332</v>
      </c>
      <c r="C31" s="81"/>
      <c r="D31" s="81"/>
      <c r="E31" s="81"/>
      <c r="F31" s="81"/>
      <c r="G31" s="81">
        <v>203850</v>
      </c>
      <c r="H31" s="8">
        <v>203850</v>
      </c>
      <c r="I31" s="113"/>
    </row>
    <row r="32" spans="1:8" ht="12.75">
      <c r="A32" s="109">
        <v>29</v>
      </c>
      <c r="B32" s="11" t="s">
        <v>723</v>
      </c>
      <c r="C32" s="81"/>
      <c r="D32" s="81"/>
      <c r="E32" s="81"/>
      <c r="F32" s="81"/>
      <c r="G32" s="81">
        <v>64800</v>
      </c>
      <c r="H32" s="8">
        <v>64800</v>
      </c>
    </row>
    <row r="33" spans="1:8" ht="12.75">
      <c r="A33" s="109">
        <v>30</v>
      </c>
      <c r="B33" s="11" t="s">
        <v>332</v>
      </c>
      <c r="C33" s="81"/>
      <c r="D33" s="81"/>
      <c r="E33" s="81"/>
      <c r="F33" s="81"/>
      <c r="G33" s="81">
        <v>17496</v>
      </c>
      <c r="H33" s="8">
        <v>17496</v>
      </c>
    </row>
    <row r="34" spans="1:8" ht="12.75">
      <c r="A34" s="109">
        <v>31</v>
      </c>
      <c r="B34" s="11" t="s">
        <v>724</v>
      </c>
      <c r="C34" s="81"/>
      <c r="D34" s="81"/>
      <c r="E34" s="81"/>
      <c r="F34" s="81"/>
      <c r="G34" s="81">
        <v>43026</v>
      </c>
      <c r="H34" s="8">
        <v>43026</v>
      </c>
    </row>
    <row r="35" spans="1:8" ht="12.75">
      <c r="A35" s="109">
        <v>32</v>
      </c>
      <c r="B35" s="11" t="s">
        <v>332</v>
      </c>
      <c r="C35" s="81"/>
      <c r="D35" s="81"/>
      <c r="E35" s="81"/>
      <c r="F35" s="81"/>
      <c r="G35" s="81">
        <v>11617</v>
      </c>
      <c r="H35" s="8">
        <v>11617</v>
      </c>
    </row>
    <row r="36" spans="1:8" ht="12.75">
      <c r="A36" s="109">
        <v>33</v>
      </c>
      <c r="B36" s="11" t="s">
        <v>725</v>
      </c>
      <c r="C36" s="81"/>
      <c r="D36" s="81"/>
      <c r="E36" s="81"/>
      <c r="F36" s="81"/>
      <c r="G36" s="81">
        <v>195580</v>
      </c>
      <c r="H36" s="8">
        <v>195580</v>
      </c>
    </row>
    <row r="37" spans="1:8" ht="12.75">
      <c r="A37" s="8">
        <v>34</v>
      </c>
      <c r="B37" s="9" t="s">
        <v>338</v>
      </c>
      <c r="C37" s="185">
        <f>SUM(C6:C33)</f>
        <v>2150000</v>
      </c>
      <c r="D37" s="185">
        <f>SUM(D6:D33)</f>
        <v>5239749</v>
      </c>
      <c r="E37" s="185">
        <f>SUM(E6:E33)</f>
        <v>0</v>
      </c>
      <c r="F37" s="185">
        <f>SUM(F6:F33)</f>
        <v>7389749</v>
      </c>
      <c r="G37" s="185">
        <f>SUM(G6:G36)</f>
        <v>12251664</v>
      </c>
      <c r="H37" s="185">
        <f>SUM(H6:H36)</f>
        <v>10975430</v>
      </c>
    </row>
    <row r="38" spans="1:4" ht="12.75">
      <c r="A38" s="12"/>
      <c r="B38" s="12"/>
      <c r="C38" s="12"/>
      <c r="D38" s="12"/>
    </row>
  </sheetData>
  <sheetProtection/>
  <printOptions/>
  <pageMargins left="0.7" right="0.7" top="0.75" bottom="0.75" header="0.3" footer="0.3"/>
  <pageSetup horizontalDpi="600" verticalDpi="600" orientation="landscape" paperSize="9" scale="95" r:id="rId1"/>
  <colBreaks count="1" manualBreakCount="1">
    <brk id="8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D15"/>
  <sheetViews>
    <sheetView zoomScalePageLayoutView="0" workbookViewId="0" topLeftCell="A1">
      <selection activeCell="E29" sqref="E29"/>
    </sheetView>
  </sheetViews>
  <sheetFormatPr defaultColWidth="9.140625" defaultRowHeight="12.75"/>
  <cols>
    <col min="2" max="2" width="34.57421875" style="0" customWidth="1"/>
    <col min="3" max="3" width="13.7109375" style="0" customWidth="1"/>
  </cols>
  <sheetData>
    <row r="1" ht="12.75">
      <c r="B1" s="1" t="s">
        <v>748</v>
      </c>
    </row>
    <row r="2" ht="12.75">
      <c r="B2" t="s">
        <v>302</v>
      </c>
    </row>
    <row r="3" ht="12.75">
      <c r="B3" s="5" t="s">
        <v>375</v>
      </c>
    </row>
    <row r="4" spans="1:4" ht="12.75">
      <c r="A4" t="s">
        <v>340</v>
      </c>
      <c r="B4" s="5" t="s">
        <v>46</v>
      </c>
      <c r="C4" t="s">
        <v>87</v>
      </c>
      <c r="D4" t="s">
        <v>88</v>
      </c>
    </row>
    <row r="5" spans="1:4" ht="12.75">
      <c r="A5" s="8">
        <v>1</v>
      </c>
      <c r="B5" s="9" t="s">
        <v>0</v>
      </c>
      <c r="C5" s="9" t="s">
        <v>362</v>
      </c>
      <c r="D5" s="9"/>
    </row>
    <row r="6" spans="1:4" ht="12.75">
      <c r="A6" s="8"/>
      <c r="B6" s="8"/>
      <c r="C6" s="8"/>
      <c r="D6" s="8"/>
    </row>
    <row r="7" spans="1:4" ht="12.75">
      <c r="A7" s="8"/>
      <c r="B7" s="8"/>
      <c r="C7" s="8"/>
      <c r="D7" s="8"/>
    </row>
    <row r="8" spans="1:4" ht="12.75">
      <c r="A8" s="8">
        <v>2</v>
      </c>
      <c r="B8" s="9" t="s">
        <v>60</v>
      </c>
      <c r="C8" s="8"/>
      <c r="D8" s="8"/>
    </row>
    <row r="9" spans="1:4" ht="12.75">
      <c r="A9" s="8">
        <v>3</v>
      </c>
      <c r="B9" s="8" t="s">
        <v>376</v>
      </c>
      <c r="C9" s="8"/>
      <c r="D9" s="8">
        <v>1</v>
      </c>
    </row>
    <row r="10" spans="1:4" ht="12.75">
      <c r="A10" s="8">
        <v>4</v>
      </c>
      <c r="B10" s="8" t="s">
        <v>377</v>
      </c>
      <c r="C10" s="8">
        <v>0</v>
      </c>
      <c r="D10" s="8"/>
    </row>
    <row r="11" spans="1:4" ht="12.75">
      <c r="A11" s="8">
        <v>5</v>
      </c>
      <c r="B11" s="8" t="s">
        <v>378</v>
      </c>
      <c r="C11" s="8">
        <v>1</v>
      </c>
      <c r="D11" s="8">
        <v>1</v>
      </c>
    </row>
    <row r="12" spans="1:4" ht="12.75">
      <c r="A12" s="8">
        <v>6</v>
      </c>
      <c r="B12" s="8" t="s">
        <v>379</v>
      </c>
      <c r="C12" s="8">
        <v>0</v>
      </c>
      <c r="D12" s="8"/>
    </row>
    <row r="13" spans="1:4" ht="12.75">
      <c r="A13" s="8">
        <v>7</v>
      </c>
      <c r="B13" s="9" t="s">
        <v>44</v>
      </c>
      <c r="C13" s="9">
        <f>SUM(C9:C12)</f>
        <v>1</v>
      </c>
      <c r="D13" s="9">
        <f>SUM(D9:D12)</f>
        <v>2</v>
      </c>
    </row>
    <row r="14" spans="1:4" ht="12.75">
      <c r="A14" s="8"/>
      <c r="B14" s="8"/>
      <c r="C14" s="8"/>
      <c r="D14" s="8"/>
    </row>
    <row r="15" spans="1:4" ht="12.75">
      <c r="A15" s="8">
        <v>8</v>
      </c>
      <c r="B15" s="9" t="s">
        <v>380</v>
      </c>
      <c r="C15" s="9">
        <v>1</v>
      </c>
      <c r="D15" s="9">
        <v>2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B1" sqref="B1"/>
    </sheetView>
  </sheetViews>
  <sheetFormatPr defaultColWidth="9.140625" defaultRowHeight="12.75"/>
  <cols>
    <col min="2" max="2" width="22.421875" style="0" customWidth="1"/>
    <col min="5" max="5" width="13.7109375" style="0" customWidth="1"/>
  </cols>
  <sheetData>
    <row r="1" ht="12.75">
      <c r="B1" s="1" t="s">
        <v>749</v>
      </c>
    </row>
    <row r="2" ht="12.75">
      <c r="C2" t="s">
        <v>302</v>
      </c>
    </row>
    <row r="3" ht="12.75">
      <c r="B3" s="5" t="s">
        <v>359</v>
      </c>
    </row>
    <row r="4" spans="1:6" ht="12.75">
      <c r="A4" t="s">
        <v>360</v>
      </c>
      <c r="B4" t="s">
        <v>46</v>
      </c>
      <c r="C4" t="s">
        <v>87</v>
      </c>
      <c r="D4" t="s">
        <v>68</v>
      </c>
      <c r="E4" t="s">
        <v>69</v>
      </c>
      <c r="F4" t="s">
        <v>102</v>
      </c>
    </row>
    <row r="5" spans="1:6" ht="12.75">
      <c r="A5" s="8">
        <v>1</v>
      </c>
      <c r="B5" s="9" t="s">
        <v>361</v>
      </c>
      <c r="C5" s="9" t="s">
        <v>362</v>
      </c>
      <c r="D5" s="9" t="s">
        <v>363</v>
      </c>
      <c r="E5" s="9" t="s">
        <v>364</v>
      </c>
      <c r="F5" s="17" t="s">
        <v>374</v>
      </c>
    </row>
    <row r="6" spans="1:6" ht="12.75">
      <c r="A6" s="8">
        <v>2</v>
      </c>
      <c r="B6" s="9" t="s">
        <v>365</v>
      </c>
      <c r="C6" s="9"/>
      <c r="D6" s="9"/>
      <c r="E6" s="9" t="s">
        <v>366</v>
      </c>
      <c r="F6" s="8"/>
    </row>
    <row r="7" spans="1:6" ht="12.75">
      <c r="A7" s="8">
        <v>3</v>
      </c>
      <c r="B7" s="11" t="s">
        <v>367</v>
      </c>
      <c r="C7" s="8">
        <v>10</v>
      </c>
      <c r="D7" s="8">
        <v>5</v>
      </c>
      <c r="E7" s="116">
        <f>C7*D7/12</f>
        <v>4.166666666666667</v>
      </c>
      <c r="F7" s="18">
        <v>7</v>
      </c>
    </row>
    <row r="8" spans="1:6" ht="12.75">
      <c r="A8" s="8">
        <v>4</v>
      </c>
      <c r="B8" s="11" t="s">
        <v>368</v>
      </c>
      <c r="C8" s="8">
        <v>5</v>
      </c>
      <c r="D8" s="8">
        <v>7</v>
      </c>
      <c r="E8" s="116">
        <f>C8*D8/12</f>
        <v>2.9166666666666665</v>
      </c>
      <c r="F8" s="18">
        <v>2</v>
      </c>
    </row>
    <row r="9" spans="1:6" ht="12.75">
      <c r="A9" s="8">
        <v>5</v>
      </c>
      <c r="B9" s="11" t="s">
        <v>369</v>
      </c>
      <c r="C9" s="8">
        <v>11</v>
      </c>
      <c r="D9" s="8">
        <v>10</v>
      </c>
      <c r="E9" s="116">
        <f>C9*D9/12</f>
        <v>9.166666666666666</v>
      </c>
      <c r="F9" s="18">
        <v>9</v>
      </c>
    </row>
    <row r="10" spans="1:6" ht="12.75">
      <c r="A10" s="8">
        <v>6</v>
      </c>
      <c r="B10" s="8" t="s">
        <v>370</v>
      </c>
      <c r="C10" s="8">
        <v>6</v>
      </c>
      <c r="D10" s="8">
        <v>10</v>
      </c>
      <c r="E10" s="116">
        <f>C10*D10/12</f>
        <v>5</v>
      </c>
      <c r="F10" s="18">
        <v>4</v>
      </c>
    </row>
    <row r="11" spans="1:6" ht="12.75">
      <c r="A11" s="8">
        <v>7</v>
      </c>
      <c r="B11" s="17" t="s">
        <v>44</v>
      </c>
      <c r="C11" s="9">
        <f>SUM(C7:C10)</f>
        <v>32</v>
      </c>
      <c r="D11" s="9">
        <f>SUM(D7:D10)</f>
        <v>32</v>
      </c>
      <c r="E11" s="117">
        <f>SUM(E7:E10)</f>
        <v>21.25</v>
      </c>
      <c r="F11" s="117">
        <f>SUM(F7:F10)</f>
        <v>22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12.421875" style="0" customWidth="1"/>
    <col min="2" max="2" width="20.8515625" style="0" customWidth="1"/>
    <col min="3" max="3" width="10.28125" style="0" customWidth="1"/>
    <col min="4" max="4" width="11.140625" style="0" customWidth="1"/>
    <col min="5" max="6" width="11.28125" style="0" customWidth="1"/>
    <col min="7" max="7" width="40.421875" style="0" customWidth="1"/>
  </cols>
  <sheetData>
    <row r="1" ht="12.75">
      <c r="B1" s="1" t="s">
        <v>750</v>
      </c>
    </row>
    <row r="3" spans="1:7" ht="12.75">
      <c r="A3" s="5" t="s">
        <v>427</v>
      </c>
      <c r="F3" s="1" t="s">
        <v>302</v>
      </c>
      <c r="G3" s="80" t="s">
        <v>313</v>
      </c>
    </row>
    <row r="5" spans="1:7" ht="12.75">
      <c r="A5" t="s">
        <v>46</v>
      </c>
      <c r="B5" t="s">
        <v>87</v>
      </c>
      <c r="C5" t="s">
        <v>68</v>
      </c>
      <c r="D5" t="s">
        <v>69</v>
      </c>
      <c r="E5" t="s">
        <v>92</v>
      </c>
      <c r="F5" t="s">
        <v>93</v>
      </c>
      <c r="G5" t="s">
        <v>94</v>
      </c>
    </row>
    <row r="6" spans="1:7" ht="12.75">
      <c r="A6" s="202" t="s">
        <v>0</v>
      </c>
      <c r="B6" s="204" t="s">
        <v>428</v>
      </c>
      <c r="C6" s="202" t="s">
        <v>429</v>
      </c>
      <c r="D6" s="206" t="s">
        <v>430</v>
      </c>
      <c r="E6" s="207"/>
      <c r="F6" s="208"/>
      <c r="G6" s="202" t="s">
        <v>431</v>
      </c>
    </row>
    <row r="7" spans="1:7" ht="12.75">
      <c r="A7" s="203"/>
      <c r="B7" s="205"/>
      <c r="C7" s="203"/>
      <c r="D7" s="155" t="s">
        <v>432</v>
      </c>
      <c r="E7" s="155" t="s">
        <v>433</v>
      </c>
      <c r="F7" s="155" t="s">
        <v>434</v>
      </c>
      <c r="G7" s="205"/>
    </row>
    <row r="8" spans="1:7" ht="12.75">
      <c r="A8" s="9" t="s">
        <v>1</v>
      </c>
      <c r="B8" s="8"/>
      <c r="C8" s="8"/>
      <c r="D8" s="8"/>
      <c r="E8" s="8"/>
      <c r="F8" s="8"/>
      <c r="G8" s="8"/>
    </row>
    <row r="9" spans="1:7" ht="12.75">
      <c r="A9" s="8"/>
      <c r="B9" s="8"/>
      <c r="C9" s="8"/>
      <c r="D9" s="8"/>
      <c r="E9" s="8"/>
      <c r="F9" s="8"/>
      <c r="G9" s="8"/>
    </row>
    <row r="10" spans="1:7" ht="12.75">
      <c r="A10" s="8" t="s">
        <v>49</v>
      </c>
      <c r="B10" s="8">
        <f>SUM(B9:B9)</f>
        <v>0</v>
      </c>
      <c r="C10" s="9">
        <v>0</v>
      </c>
      <c r="D10" s="8">
        <f>SUM(D8:D9)</f>
        <v>0</v>
      </c>
      <c r="E10" s="8">
        <v>0</v>
      </c>
      <c r="F10" s="8">
        <v>0</v>
      </c>
      <c r="G10" s="8">
        <v>0</v>
      </c>
    </row>
    <row r="11" spans="1:7" ht="12.75">
      <c r="A11" s="8"/>
      <c r="B11" s="8"/>
      <c r="C11" s="8"/>
      <c r="D11" s="8"/>
      <c r="E11" s="8"/>
      <c r="F11" s="8"/>
      <c r="G11" s="8"/>
    </row>
    <row r="12" spans="1:7" ht="12.75">
      <c r="A12" s="9" t="s">
        <v>2</v>
      </c>
      <c r="B12" s="8">
        <v>0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</row>
    <row r="13" spans="1:7" ht="12.75">
      <c r="A13" s="8"/>
      <c r="B13" s="8"/>
      <c r="C13" s="8"/>
      <c r="D13" s="8"/>
      <c r="E13" s="8"/>
      <c r="F13" s="8"/>
      <c r="G13" s="8"/>
    </row>
    <row r="14" spans="1:7" ht="12.75">
      <c r="A14" s="8" t="s">
        <v>49</v>
      </c>
      <c r="B14" s="8">
        <v>0</v>
      </c>
      <c r="C14" s="9">
        <v>0</v>
      </c>
      <c r="D14" s="8">
        <v>0</v>
      </c>
      <c r="E14" s="8">
        <f>SUM(E13:E13)</f>
        <v>0</v>
      </c>
      <c r="F14" s="8">
        <v>0</v>
      </c>
      <c r="G14" s="8">
        <v>0</v>
      </c>
    </row>
  </sheetData>
  <sheetProtection/>
  <mergeCells count="5">
    <mergeCell ref="A6:A7"/>
    <mergeCell ref="B6:B7"/>
    <mergeCell ref="C6:C7"/>
    <mergeCell ref="D6:F6"/>
    <mergeCell ref="G6:G7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selection activeCell="B1" sqref="B1"/>
    </sheetView>
  </sheetViews>
  <sheetFormatPr defaultColWidth="9.140625" defaultRowHeight="12.75"/>
  <cols>
    <col min="2" max="2" width="58.140625" style="0" bestFit="1" customWidth="1"/>
    <col min="3" max="3" width="13.00390625" style="0" customWidth="1"/>
    <col min="4" max="4" width="14.7109375" style="0" customWidth="1"/>
    <col min="5" max="5" width="13.57421875" style="0" customWidth="1"/>
  </cols>
  <sheetData>
    <row r="1" ht="12.75">
      <c r="B1" s="1" t="s">
        <v>751</v>
      </c>
    </row>
    <row r="3" ht="12.75">
      <c r="B3" s="1" t="s">
        <v>302</v>
      </c>
    </row>
    <row r="4" spans="3:4" ht="12.75">
      <c r="C4" s="80"/>
      <c r="D4" s="80" t="s">
        <v>313</v>
      </c>
    </row>
    <row r="5" spans="1:5" ht="12.75">
      <c r="A5" s="8"/>
      <c r="B5" s="9" t="s">
        <v>121</v>
      </c>
      <c r="C5" s="8"/>
      <c r="D5" s="11"/>
      <c r="E5" s="8"/>
    </row>
    <row r="6" spans="1:5" ht="12.75">
      <c r="A6" s="8" t="s">
        <v>62</v>
      </c>
      <c r="B6" s="11" t="s">
        <v>63</v>
      </c>
      <c r="C6" s="11" t="s">
        <v>68</v>
      </c>
      <c r="D6" s="11" t="s">
        <v>322</v>
      </c>
      <c r="E6" s="11" t="s">
        <v>89</v>
      </c>
    </row>
    <row r="7" spans="1:5" ht="12.75">
      <c r="A7" s="8" t="s">
        <v>301</v>
      </c>
      <c r="B7" s="8" t="s">
        <v>0</v>
      </c>
      <c r="C7" s="11" t="s">
        <v>316</v>
      </c>
      <c r="D7" s="114" t="s">
        <v>620</v>
      </c>
      <c r="E7" s="114" t="s">
        <v>374</v>
      </c>
    </row>
    <row r="8" spans="1:5" ht="12.75">
      <c r="A8" s="8"/>
      <c r="B8" s="8"/>
      <c r="C8" s="8"/>
      <c r="D8" s="11"/>
      <c r="E8" s="11"/>
    </row>
    <row r="9" spans="1:5" ht="12.75">
      <c r="A9" s="8"/>
      <c r="B9" s="8" t="s">
        <v>704</v>
      </c>
      <c r="C9" s="8"/>
      <c r="D9" s="11">
        <v>514500</v>
      </c>
      <c r="E9" s="8">
        <v>514500</v>
      </c>
    </row>
    <row r="10" spans="1:5" ht="12.75">
      <c r="A10" s="8">
        <v>1</v>
      </c>
      <c r="B10" s="11" t="s">
        <v>705</v>
      </c>
      <c r="C10" s="81">
        <v>4300000</v>
      </c>
      <c r="D10" s="81">
        <v>5248042</v>
      </c>
      <c r="E10" s="8">
        <v>5237850</v>
      </c>
    </row>
    <row r="11" spans="1:5" ht="12.75">
      <c r="A11" s="8">
        <v>2</v>
      </c>
      <c r="B11" s="11" t="s">
        <v>706</v>
      </c>
      <c r="C11" s="81">
        <v>603000</v>
      </c>
      <c r="D11" s="81">
        <v>0</v>
      </c>
      <c r="E11" s="8"/>
    </row>
    <row r="12" spans="1:5" ht="12.75">
      <c r="A12" s="8">
        <v>3</v>
      </c>
      <c r="B12" s="11" t="s">
        <v>44</v>
      </c>
      <c r="C12" s="82">
        <f>SUM(C9:C11)</f>
        <v>4903000</v>
      </c>
      <c r="D12" s="82">
        <f>SUM(D9:D11)</f>
        <v>5762542</v>
      </c>
      <c r="E12" s="82">
        <f>SUM(E9:E11)</f>
        <v>5752350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Jegyzo</cp:lastModifiedBy>
  <cp:lastPrinted>2018-05-23T12:32:11Z</cp:lastPrinted>
  <dcterms:created xsi:type="dcterms:W3CDTF">2006-01-17T11:47:21Z</dcterms:created>
  <dcterms:modified xsi:type="dcterms:W3CDTF">2018-05-28T16:39:51Z</dcterms:modified>
  <cp:category/>
  <cp:version/>
  <cp:contentType/>
  <cp:contentStatus/>
</cp:coreProperties>
</file>