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10" activeTab="0"/>
  </bookViews>
  <sheets>
    <sheet name="3. sz. mell." sheetId="1" r:id="rId1"/>
  </sheets>
  <definedNames>
    <definedName name="_xlfn.IFERROR" hidden="1">#NAME?</definedName>
    <definedName name="_xlnm.Print_Area" localSheetId="0">'3. sz. mell.'!$A$1:$K$153</definedName>
  </definedNames>
  <calcPr fullCalcOnLoad="1"/>
</workbook>
</file>

<file path=xl/sharedStrings.xml><?xml version="1.0" encoding="utf-8"?>
<sst xmlns="http://schemas.openxmlformats.org/spreadsheetml/2006/main" count="310" uniqueCount="249">
  <si>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</si>
  <si>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</si>
  <si>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</si>
  <si>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</si>
  <si>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</si>
  <si>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</si>
  <si>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</si>
  <si>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</si>
  <si>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</si>
  <si>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</si>
  <si>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</si>
  <si>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</si>
  <si>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</si>
  <si>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</si>
  <si>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</si>
  <si>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</si>
  <si>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</si>
  <si>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</si>
  <si>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</si>
  <si>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</si>
  <si>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</si>
  <si>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</si>
  <si>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</si>
  <si>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</si>
  <si>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</si>
  <si>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</si>
  <si>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</si>
  <si>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</si>
  <si>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</si>
  <si>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</si>
  <si>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</si>
  <si>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</si>
  <si>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</si>
  <si>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</si>
  <si>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</si>
  <si>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</si>
  <si>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</si>
  <si>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</si>
  <si>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</si>
  <si>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</si>
  <si>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</si>
  <si>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</si>
  <si>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</si>
  <si>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</si>
  <si>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</si>
  <si>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</si>
  <si>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</si>
  <si>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</si>
  <si>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</si>
  <si>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</si>
  <si>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4.1.2.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</si>
  <si>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</si>
  <si>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</si>
  <si>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</si>
  <si>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</si>
  <si>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</si>
  <si>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</si>
  <si>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</si>
  <si>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</si>
  <si>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</si>
  <si>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</si>
  <si>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</si>
  <si>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</si>
  <si>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</si>
  <si>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</si>
  <si>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</si>
  <si>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</si>
  <si>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</si>
  <si>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</si>
  <si>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</si>
  <si>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</si>
  <si>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</si>
  <si>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</si>
  <si>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</si>
  <si>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</si>
  <si>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</si>
  <si>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</si>
  <si>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</si>
  <si>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</si>
  <si>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</si>
  <si>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</si>
  <si>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</si>
  <si>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</si>
  <si>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</si>
  <si>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</si>
  <si>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</si>
  <si>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</si>
  <si>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</si>
  <si>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</si>
  <si>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</si>
  <si>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</si>
  <si>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</si>
  <si>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</si>
  <si>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</si>
  <si>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</si>
  <si>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</si>
  <si>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</si>
  <si>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</si>
  <si>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</si>
  <si>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</si>
  <si>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</si>
  <si>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</si>
  <si>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</si>
  <si>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</si>
  <si>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</si>
  <si>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</si>
  <si>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</si>
  <si>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</si>
  <si>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</si>
  <si>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</si>
  <si>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</si>
  <si>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</si>
  <si>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</si>
  <si>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</si>
  <si>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</si>
  <si>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</si>
  <si>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</si>
  <si>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</si>
  <si>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</si>
  <si>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</si>
  <si>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</si>
  <si>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</si>
  <si>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</si>
  <si>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</si>
  <si>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</si>
  <si>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</si>
  <si>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</si>
  <si>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</si>
  <si>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</si>
  <si>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</si>
  <si>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</si>
  <si>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</si>
  <si>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</si>
  <si>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</si>
  <si>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</si>
  <si>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</si>
  <si>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</si>
  <si>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</si>
  <si>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</si>
  <si>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</si>
  <si>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</si>
  <si>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</si>
  <si>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</si>
  <si>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</si>
  <si>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</si>
  <si>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</si>
  <si>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</si>
  <si>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</si>
  <si>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</si>
  <si>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</si>
  <si>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</si>
  <si>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</si>
  <si>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</si>
  <si>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</si>
  <si>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</si>
  <si>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</si>
  <si>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</si>
  <si>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</si>
  <si>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</si>
  <si>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</si>
  <si>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</si>
  <si>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</si>
  <si>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</si>
  <si>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</si>
  <si>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</si>
  <si>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</si>
  <si>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</si>
  <si>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</si>
  <si>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</si>
  <si>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</si>
  <si>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</si>
  <si>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</si>
  <si>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</si>
  <si>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</si>
  <si>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</si>
  <si>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</si>
  <si>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</si>
  <si>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</si>
  <si>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</si>
  <si>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</si>
  <si>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</si>
  <si>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</si>
  <si>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</si>
  <si>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</si>
  <si>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</si>
  <si>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</si>
  <si>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</si>
  <si>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</si>
  <si>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</si>
  <si>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</si>
  <si>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</si>
  <si>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</si>
  <si>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</si>
  <si>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</si>
  <si>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</si>
  <si>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</si>
  <si>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</si>
  <si>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</si>
  <si>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</si>
  <si>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</si>
  <si>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</si>
  <si>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</si>
  <si>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</si>
  <si>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</si>
  <si>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</si>
  <si>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</si>
  <si>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</si>
  <si>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</si>
  <si>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</si>
  <si>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</si>
  <si>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</si>
  <si>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</si>
  <si>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</si>
  <si>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</si>
  <si>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</si>
  <si>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</si>
  <si>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</si>
  <si>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</si>
  <si>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</si>
  <si>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</si>
  <si>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</si>
  <si>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</si>
  <si>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</si>
  <si>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</si>
  <si>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</si>
  <si>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</si>
  <si>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</si>
  <si>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</si>
  <si>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</si>
  <si>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</si>
  <si>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</si>
  <si>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</si>
  <si>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</si>
  <si>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</si>
  <si>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</si>
  <si>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</si>
  <si>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</si>
  <si>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2017. évi előirányzat</t>
  </si>
  <si>
    <t>Forintban</t>
  </si>
  <si>
    <t>Központi, irányítószervi támogatások folyósítása</t>
  </si>
  <si>
    <t>2017.évi változás</t>
  </si>
  <si>
    <t>Irányítószervi támogatások (finanszírozás)</t>
  </si>
  <si>
    <t>Rövid lejáratú  hitelek, kölcsönök felvétele</t>
  </si>
  <si>
    <t xml:space="preserve">    - Vagyoni típusú adók</t>
  </si>
  <si>
    <t xml:space="preserve">    - Termékek és szolgáltatások adói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</si>
  <si>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</si>
  <si>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</si>
  <si>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2017.évi  I.ei.módosított</t>
  </si>
  <si>
    <t>2017.évi
ei.módosított 09.25.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</si>
</sst>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sz val="12"/>
      <name val="Times New Roman"/>
      <family val="1"/>
    </font>
    <font>
      <b/>
      <i/>
      <sz val="9"/>
      <name val="Times New Roman CE"/>
      <family val="0"/>
    </font>
    <font>
      <b/>
      <sz val="12"/>
      <name val="Times New Roman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2"/>
      <color indexed="10"/>
      <name val="Times New Roman CE"/>
      <family val="0"/>
    </font>
    <font>
      <b/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3" fontId="21" fillId="0" borderId="10" xfId="56" applyNumberFormat="1" applyFont="1" applyFill="1" applyBorder="1" applyProtection="1">
      <alignment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Protection="1">
      <alignment/>
      <protection/>
    </xf>
    <xf numFmtId="164" fontId="23" fillId="0" borderId="11" xfId="56" applyNumberFormat="1" applyFont="1" applyFill="1" applyBorder="1" applyAlignment="1" applyProtection="1">
      <alignment horizontal="left" vertical="center"/>
      <protection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Alignment="1" applyProtection="1">
      <alignment horizontal="right"/>
      <protection/>
    </xf>
    <xf numFmtId="0" fontId="16" fillId="0" borderId="11" xfId="56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10" xfId="56" applyFont="1" applyFill="1" applyBorder="1" applyAlignment="1" applyProtection="1">
      <alignment horizontal="center" vertical="center" wrapText="1"/>
      <protection/>
    </xf>
    <xf numFmtId="0" fontId="21" fillId="0" borderId="14" xfId="56" applyFont="1" applyFill="1" applyBorder="1" applyAlignment="1" applyProtection="1">
      <alignment horizontal="center" vertical="center" wrapText="1"/>
      <protection/>
    </xf>
    <xf numFmtId="0" fontId="21" fillId="0" borderId="15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12" xfId="56" applyFont="1" applyFill="1" applyBorder="1" applyAlignment="1" applyProtection="1">
      <alignment horizontal="center"/>
      <protection/>
    </xf>
    <xf numFmtId="0" fontId="21" fillId="0" borderId="17" xfId="56" applyFont="1" applyFill="1" applyBorder="1" applyAlignment="1" applyProtection="1">
      <alignment horizontal="center"/>
      <protection/>
    </xf>
    <xf numFmtId="0" fontId="21" fillId="0" borderId="13" xfId="56" applyFont="1" applyFill="1" applyBorder="1" applyAlignment="1" applyProtection="1">
      <alignment horizontal="center"/>
      <protection/>
    </xf>
    <xf numFmtId="0" fontId="21" fillId="0" borderId="10" xfId="56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21" fillId="0" borderId="12" xfId="56" applyFont="1" applyFill="1" applyBorder="1" applyAlignment="1" applyProtection="1">
      <alignment horizontal="left" vertical="center" wrapText="1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3" fontId="16" fillId="0" borderId="12" xfId="56" applyNumberFormat="1" applyFont="1" applyFill="1" applyBorder="1" applyProtection="1">
      <alignment/>
      <protection/>
    </xf>
    <xf numFmtId="49" fontId="16" fillId="0" borderId="18" xfId="56" applyNumberFormat="1" applyFont="1" applyFill="1" applyBorder="1" applyAlignment="1" applyProtection="1">
      <alignment horizontal="left" vertical="center" wrapTex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19" xfId="56" applyNumberFormat="1" applyFont="1" applyFill="1" applyBorder="1" applyProtection="1">
      <alignment/>
      <protection/>
    </xf>
    <xf numFmtId="3" fontId="16" fillId="0" borderId="20" xfId="56" applyNumberFormat="1" applyFont="1" applyFill="1" applyBorder="1" applyProtection="1">
      <alignment/>
      <protection/>
    </xf>
    <xf numFmtId="49" fontId="16" fillId="0" borderId="21" xfId="56" applyNumberFormat="1" applyFont="1" applyFill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 indent="1"/>
      <protection/>
    </xf>
    <xf numFmtId="164" fontId="16" fillId="0" borderId="23" xfId="56" applyNumberFormat="1" applyFont="1" applyFill="1" applyBorder="1" applyAlignment="1" applyProtection="1">
      <alignment horizontal="right" vertical="center" wrapText="1"/>
      <protection locked="0"/>
    </xf>
    <xf numFmtId="0" fontId="16" fillId="0" borderId="21" xfId="56" applyFont="1" applyFill="1" applyBorder="1" applyProtection="1">
      <alignment/>
      <protection/>
    </xf>
    <xf numFmtId="3" fontId="16" fillId="0" borderId="23" xfId="56" applyNumberFormat="1" applyFont="1" applyFill="1" applyBorder="1" applyProtection="1">
      <alignment/>
      <protection/>
    </xf>
    <xf numFmtId="3" fontId="16" fillId="0" borderId="21" xfId="56" applyNumberFormat="1" applyFont="1" applyFill="1" applyBorder="1" applyProtection="1">
      <alignment/>
      <protection/>
    </xf>
    <xf numFmtId="49" fontId="16" fillId="0" borderId="24" xfId="56" applyNumberFormat="1" applyFont="1" applyFill="1" applyBorder="1" applyAlignment="1" applyProtection="1">
      <alignment horizontal="left" vertical="center" wrapTex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3" fontId="16" fillId="0" borderId="26" xfId="56" applyNumberFormat="1" applyFont="1" applyFill="1" applyBorder="1" applyProtection="1">
      <alignment/>
      <protection/>
    </xf>
    <xf numFmtId="3" fontId="16" fillId="0" borderId="27" xfId="56" applyNumberFormat="1" applyFont="1" applyFill="1" applyBorder="1" applyProtection="1">
      <alignment/>
      <protection/>
    </xf>
    <xf numFmtId="0" fontId="24" fillId="0" borderId="13" xfId="0" applyFont="1" applyBorder="1" applyAlignment="1" applyProtection="1">
      <alignment horizontal="left" vertical="center" wrapText="1" indent="1"/>
      <protection/>
    </xf>
    <xf numFmtId="0" fontId="0" fillId="0" borderId="28" xfId="56" applyFont="1" applyFill="1" applyBorder="1" applyProtection="1">
      <alignment/>
      <protection/>
    </xf>
    <xf numFmtId="0" fontId="0" fillId="0" borderId="20" xfId="56" applyFont="1" applyFill="1" applyBorder="1" applyProtection="1">
      <alignment/>
      <protection/>
    </xf>
    <xf numFmtId="0" fontId="0" fillId="0" borderId="23" xfId="56" applyFont="1" applyFill="1" applyBorder="1" applyProtection="1">
      <alignment/>
      <protection/>
    </xf>
    <xf numFmtId="164" fontId="16" fillId="0" borderId="21" xfId="56" applyNumberFormat="1" applyFont="1" applyFill="1" applyBorder="1" applyProtection="1">
      <alignment/>
      <protection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29" xfId="56" applyFont="1" applyFill="1" applyBorder="1" applyProtection="1">
      <alignment/>
      <protection/>
    </xf>
    <xf numFmtId="0" fontId="0" fillId="0" borderId="27" xfId="56" applyFont="1" applyFill="1" applyBorder="1" applyProtection="1">
      <alignment/>
      <protection/>
    </xf>
    <xf numFmtId="3" fontId="21" fillId="0" borderId="10" xfId="56" applyNumberFormat="1" applyFont="1" applyFill="1" applyBorder="1" applyProtection="1">
      <alignment/>
      <protection/>
    </xf>
    <xf numFmtId="0" fontId="16" fillId="0" borderId="30" xfId="56" applyFont="1" applyFill="1" applyBorder="1" applyProtection="1">
      <alignment/>
      <protection/>
    </xf>
    <xf numFmtId="0" fontId="16" fillId="0" borderId="31" xfId="56" applyFont="1" applyFill="1" applyBorder="1" applyProtection="1">
      <alignment/>
      <protection/>
    </xf>
    <xf numFmtId="0" fontId="16" fillId="0" borderId="20" xfId="56" applyFont="1" applyFill="1" applyBorder="1" applyProtection="1">
      <alignment/>
      <protection/>
    </xf>
    <xf numFmtId="0" fontId="16" fillId="0" borderId="22" xfId="56" applyFont="1" applyFill="1" applyBorder="1" applyProtection="1">
      <alignment/>
      <protection/>
    </xf>
    <xf numFmtId="0" fontId="16" fillId="0" borderId="23" xfId="56" applyFont="1" applyFill="1" applyBorder="1" applyProtection="1">
      <alignment/>
      <protection/>
    </xf>
    <xf numFmtId="3" fontId="16" fillId="0" borderId="22" xfId="56" applyNumberFormat="1" applyFont="1" applyFill="1" applyBorder="1" applyProtection="1">
      <alignment/>
      <protection/>
    </xf>
    <xf numFmtId="0" fontId="0" fillId="0" borderId="32" xfId="56" applyFont="1" applyFill="1" applyBorder="1" applyProtection="1">
      <alignment/>
      <protection/>
    </xf>
    <xf numFmtId="0" fontId="0" fillId="0" borderId="33" xfId="56" applyFont="1" applyFill="1" applyBorder="1" applyProtection="1">
      <alignment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/>
    </xf>
    <xf numFmtId="164" fontId="16" fillId="0" borderId="30" xfId="56" applyNumberFormat="1" applyFont="1" applyFill="1" applyBorder="1" applyProtection="1">
      <alignment/>
      <protection/>
    </xf>
    <xf numFmtId="164" fontId="16" fillId="0" borderId="19" xfId="56" applyNumberFormat="1" applyFont="1" applyFill="1" applyBorder="1" applyAlignment="1" applyProtection="1">
      <alignment horizontal="right" vertical="center" wrapText="1"/>
      <protection/>
    </xf>
    <xf numFmtId="0" fontId="0" fillId="0" borderId="22" xfId="56" applyFont="1" applyFill="1" applyBorder="1" applyProtection="1">
      <alignment/>
      <protection/>
    </xf>
    <xf numFmtId="0" fontId="0" fillId="0" borderId="21" xfId="56" applyFont="1" applyFill="1" applyBorder="1" applyProtection="1">
      <alignment/>
      <protection/>
    </xf>
    <xf numFmtId="164" fontId="0" fillId="0" borderId="32" xfId="56" applyNumberFormat="1" applyFont="1" applyFill="1" applyBorder="1" applyProtection="1">
      <alignment/>
      <protection/>
    </xf>
    <xf numFmtId="3" fontId="16" fillId="0" borderId="30" xfId="56" applyNumberFormat="1" applyFont="1" applyFill="1" applyBorder="1" applyProtection="1">
      <alignment/>
      <protection/>
    </xf>
    <xf numFmtId="164" fontId="16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32" xfId="56" applyNumberFormat="1" applyFont="1" applyFill="1" applyBorder="1" applyProtection="1">
      <alignment/>
      <protection/>
    </xf>
    <xf numFmtId="3" fontId="16" fillId="0" borderId="25" xfId="56" applyNumberFormat="1" applyFont="1" applyFill="1" applyBorder="1" applyProtection="1">
      <alignment/>
      <protection/>
    </xf>
    <xf numFmtId="0" fontId="0" fillId="0" borderId="12" xfId="56" applyFont="1" applyFill="1" applyBorder="1" applyProtection="1">
      <alignment/>
      <protection/>
    </xf>
    <xf numFmtId="0" fontId="0" fillId="0" borderId="34" xfId="56" applyFont="1" applyFill="1" applyBorder="1" applyProtection="1">
      <alignment/>
      <protection/>
    </xf>
    <xf numFmtId="0" fontId="0" fillId="0" borderId="13" xfId="56" applyFont="1" applyFill="1" applyBorder="1" applyProtection="1">
      <alignment/>
      <protection/>
    </xf>
    <xf numFmtId="0" fontId="0" fillId="0" borderId="10" xfId="56" applyFont="1" applyFill="1" applyBorder="1" applyProtection="1">
      <alignment/>
      <protection/>
    </xf>
    <xf numFmtId="164" fontId="1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0" fillId="0" borderId="30" xfId="56" applyFont="1" applyFill="1" applyBorder="1" applyProtection="1">
      <alignment/>
      <protection/>
    </xf>
    <xf numFmtId="0" fontId="0" fillId="0" borderId="19" xfId="56" applyFont="1" applyFill="1" applyBorder="1" applyProtection="1">
      <alignment/>
      <protection/>
    </xf>
    <xf numFmtId="0" fontId="0" fillId="0" borderId="25" xfId="56" applyFont="1" applyFill="1" applyBorder="1" applyProtection="1">
      <alignment/>
      <protection/>
    </xf>
    <xf numFmtId="3" fontId="16" fillId="0" borderId="35" xfId="56" applyNumberFormat="1" applyFont="1" applyFill="1" applyBorder="1" applyProtection="1">
      <alignment/>
      <protection/>
    </xf>
    <xf numFmtId="0" fontId="24" fillId="0" borderId="12" xfId="0" applyFont="1" applyBorder="1" applyAlignment="1" applyProtection="1">
      <alignment vertical="center" wrapText="1"/>
      <protection/>
    </xf>
    <xf numFmtId="0" fontId="0" fillId="0" borderId="35" xfId="56" applyFont="1" applyFill="1" applyBorder="1" applyProtection="1">
      <alignment/>
      <protection/>
    </xf>
    <xf numFmtId="0" fontId="0" fillId="0" borderId="36" xfId="56" applyFont="1" applyFill="1" applyBorder="1" applyProtection="1">
      <alignment/>
      <protection/>
    </xf>
    <xf numFmtId="3" fontId="16" fillId="0" borderId="37" xfId="56" applyNumberFormat="1" applyFont="1" applyFill="1" applyBorder="1" applyProtection="1">
      <alignment/>
      <protection/>
    </xf>
    <xf numFmtId="0" fontId="0" fillId="0" borderId="18" xfId="56" applyFont="1" applyFill="1" applyBorder="1" applyProtection="1">
      <alignment/>
      <protection/>
    </xf>
    <xf numFmtId="0" fontId="0" fillId="0" borderId="38" xfId="56" applyFont="1" applyFill="1" applyBorder="1" applyProtection="1">
      <alignment/>
      <protection/>
    </xf>
    <xf numFmtId="0" fontId="0" fillId="0" borderId="39" xfId="56" applyFont="1" applyFill="1" applyBorder="1" applyProtection="1">
      <alignment/>
      <protection/>
    </xf>
    <xf numFmtId="0" fontId="0" fillId="0" borderId="24" xfId="56" applyFont="1" applyFill="1" applyBorder="1" applyProtection="1">
      <alignment/>
      <protection/>
    </xf>
    <xf numFmtId="0" fontId="0" fillId="0" borderId="40" xfId="56" applyFont="1" applyFill="1" applyBorder="1" applyProtection="1">
      <alignment/>
      <protection/>
    </xf>
    <xf numFmtId="3" fontId="16" fillId="0" borderId="39" xfId="56" applyNumberFormat="1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3" fontId="16" fillId="0" borderId="40" xfId="56" applyNumberFormat="1" applyFont="1" applyFill="1" applyBorder="1" applyProtection="1">
      <alignment/>
      <protection/>
    </xf>
    <xf numFmtId="0" fontId="22" fillId="0" borderId="18" xfId="0" applyFont="1" applyBorder="1" applyAlignment="1" applyProtection="1">
      <alignment vertical="center" wrapText="1"/>
      <protection/>
    </xf>
    <xf numFmtId="0" fontId="0" fillId="0" borderId="17" xfId="56" applyFont="1" applyFill="1" applyBorder="1" applyProtection="1">
      <alignment/>
      <protection/>
    </xf>
    <xf numFmtId="0" fontId="22" fillId="0" borderId="21" xfId="0" applyFont="1" applyBorder="1" applyAlignment="1" applyProtection="1">
      <alignment vertical="center" wrapText="1"/>
      <protection/>
    </xf>
    <xf numFmtId="0" fontId="22" fillId="0" borderId="24" xfId="0" applyFont="1" applyBorder="1" applyAlignment="1" applyProtection="1">
      <alignment vertical="center" wrapText="1"/>
      <protection/>
    </xf>
    <xf numFmtId="164" fontId="21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0" xfId="0" applyFont="1" applyBorder="1" applyAlignment="1" applyProtection="1">
      <alignment vertical="center" wrapText="1"/>
      <protection/>
    </xf>
    <xf numFmtId="0" fontId="24" fillId="0" borderId="35" xfId="0" applyFont="1" applyBorder="1" applyAlignment="1" applyProtection="1">
      <alignment horizontal="left" vertical="center" wrapText="1" indent="1"/>
      <protection/>
    </xf>
    <xf numFmtId="0" fontId="16" fillId="0" borderId="0" xfId="56" applyFont="1" applyFill="1" applyBorder="1" applyProtection="1">
      <alignment/>
      <protection/>
    </xf>
    <xf numFmtId="164" fontId="21" fillId="0" borderId="11" xfId="56" applyNumberFormat="1" applyFont="1" applyFill="1" applyBorder="1" applyAlignment="1" applyProtection="1">
      <alignment horizontal="center"/>
      <protection/>
    </xf>
    <xf numFmtId="0" fontId="16" fillId="0" borderId="0" xfId="56" applyFont="1" applyFill="1" applyAlignment="1" applyProtection="1">
      <alignment/>
      <protection/>
    </xf>
    <xf numFmtId="0" fontId="16" fillId="0" borderId="0" xfId="56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21" fillId="0" borderId="32" xfId="56" applyFont="1" applyFill="1" applyBorder="1" applyAlignment="1" applyProtection="1">
      <alignment horizontal="center"/>
      <protection/>
    </xf>
    <xf numFmtId="0" fontId="21" fillId="0" borderId="19" xfId="56" applyFont="1" applyFill="1" applyBorder="1" applyAlignment="1" applyProtection="1">
      <alignment horizontal="center"/>
      <protection/>
    </xf>
    <xf numFmtId="0" fontId="26" fillId="0" borderId="0" xfId="56" applyFont="1" applyFill="1" applyProtection="1">
      <alignment/>
      <protection/>
    </xf>
    <xf numFmtId="0" fontId="21" fillId="0" borderId="14" xfId="56" applyFont="1" applyFill="1" applyBorder="1" applyAlignment="1" applyProtection="1">
      <alignment horizontal="left" vertical="center" wrapText="1" indent="1"/>
      <protection/>
    </xf>
    <xf numFmtId="164" fontId="21" fillId="0" borderId="10" xfId="56" applyNumberFormat="1" applyFont="1" applyFill="1" applyBorder="1" applyAlignment="1" applyProtection="1">
      <alignment horizontal="right" vertical="center" wrapText="1" indent="1"/>
      <protection/>
    </xf>
    <xf numFmtId="49" fontId="16" fillId="0" borderId="41" xfId="56" applyNumberFormat="1" applyFont="1" applyFill="1" applyBorder="1" applyAlignment="1" applyProtection="1">
      <alignment horizontal="left" vertical="center" wrapText="1" indent="1"/>
      <protection/>
    </xf>
    <xf numFmtId="3" fontId="16" fillId="0" borderId="19" xfId="56" applyNumberFormat="1" applyFont="1" applyFill="1" applyBorder="1" applyProtection="1">
      <alignment/>
      <protection/>
    </xf>
    <xf numFmtId="49" fontId="16" fillId="0" borderId="21" xfId="56" applyNumberFormat="1" applyFont="1" applyFill="1" applyBorder="1" applyAlignment="1" applyProtection="1">
      <alignment horizontal="left" vertical="center" wrapText="1" indent="1"/>
      <protection/>
    </xf>
    <xf numFmtId="3" fontId="16" fillId="0" borderId="22" xfId="56" applyNumberFormat="1" applyFont="1" applyFill="1" applyBorder="1" applyProtection="1">
      <alignment/>
      <protection/>
    </xf>
    <xf numFmtId="3" fontId="16" fillId="0" borderId="23" xfId="56" applyNumberFormat="1" applyFont="1" applyFill="1" applyBorder="1" applyProtection="1">
      <alignment/>
      <protection/>
    </xf>
    <xf numFmtId="0" fontId="16" fillId="0" borderId="0" xfId="56" applyFont="1" applyFill="1" applyBorder="1" applyAlignment="1" applyProtection="1">
      <alignment horizontal="left" vertical="center" wrapText="1" indent="1"/>
      <protection/>
    </xf>
    <xf numFmtId="0" fontId="16" fillId="0" borderId="21" xfId="56" applyFont="1" applyFill="1" applyBorder="1" applyProtection="1">
      <alignment/>
      <protection/>
    </xf>
    <xf numFmtId="49" fontId="16" fillId="0" borderId="42" xfId="56" applyNumberFormat="1" applyFont="1" applyFill="1" applyBorder="1" applyAlignment="1" applyProtection="1">
      <alignment horizontal="left" vertical="center" wrapText="1" indent="1"/>
      <protection/>
    </xf>
    <xf numFmtId="49" fontId="16" fillId="0" borderId="43" xfId="56" applyNumberFormat="1" applyFont="1" applyFill="1" applyBorder="1" applyAlignment="1" applyProtection="1">
      <alignment horizontal="left" vertical="center" wrapText="1" indent="1"/>
      <protection/>
    </xf>
    <xf numFmtId="3" fontId="16" fillId="0" borderId="26" xfId="56" applyNumberFormat="1" applyFont="1" applyFill="1" applyBorder="1" applyProtection="1">
      <alignment/>
      <protection/>
    </xf>
    <xf numFmtId="3" fontId="16" fillId="0" borderId="27" xfId="56" applyNumberFormat="1" applyFont="1" applyFill="1" applyBorder="1" applyProtection="1">
      <alignment/>
      <protection/>
    </xf>
    <xf numFmtId="0" fontId="21" fillId="0" borderId="12" xfId="56" applyFont="1" applyFill="1" applyBorder="1" applyAlignment="1" applyProtection="1">
      <alignment horizontal="left" vertical="center" wrapText="1" indent="1"/>
      <protection/>
    </xf>
    <xf numFmtId="49" fontId="16" fillId="0" borderId="18" xfId="56" applyNumberFormat="1" applyFont="1" applyFill="1" applyBorder="1" applyAlignment="1" applyProtection="1">
      <alignment horizontal="left" vertical="center" wrapText="1" indent="1"/>
      <protection/>
    </xf>
    <xf numFmtId="164" fontId="16" fillId="0" borderId="21" xfId="56" applyNumberFormat="1" applyFont="1" applyFill="1" applyBorder="1" applyProtection="1">
      <alignment/>
      <protection/>
    </xf>
    <xf numFmtId="0" fontId="16" fillId="0" borderId="22" xfId="56" applyFont="1" applyFill="1" applyBorder="1" applyProtection="1">
      <alignment/>
      <protection/>
    </xf>
    <xf numFmtId="0" fontId="16" fillId="0" borderId="23" xfId="56" applyFont="1" applyFill="1" applyBorder="1" applyProtection="1">
      <alignment/>
      <protection/>
    </xf>
    <xf numFmtId="0" fontId="16" fillId="0" borderId="32" xfId="56" applyFont="1" applyFill="1" applyBorder="1" applyProtection="1">
      <alignment/>
      <protection/>
    </xf>
    <xf numFmtId="0" fontId="16" fillId="0" borderId="27" xfId="56" applyFont="1" applyFill="1" applyBorder="1" applyProtection="1">
      <alignment/>
      <protection/>
    </xf>
    <xf numFmtId="49" fontId="1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16" fillId="0" borderId="35" xfId="56" applyFont="1" applyFill="1" applyBorder="1" applyProtection="1">
      <alignment/>
      <protection/>
    </xf>
    <xf numFmtId="0" fontId="16" fillId="0" borderId="13" xfId="56" applyFont="1" applyFill="1" applyBorder="1" applyProtection="1">
      <alignment/>
      <protection/>
    </xf>
    <xf numFmtId="0" fontId="16" fillId="0" borderId="10" xfId="56" applyFont="1" applyFill="1" applyBorder="1" applyProtection="1">
      <alignment/>
      <protection/>
    </xf>
    <xf numFmtId="0" fontId="16" fillId="0" borderId="30" xfId="56" applyFont="1" applyFill="1" applyBorder="1" applyProtection="1">
      <alignment/>
      <protection/>
    </xf>
    <xf numFmtId="0" fontId="16" fillId="0" borderId="19" xfId="56" applyFont="1" applyFill="1" applyBorder="1" applyProtection="1">
      <alignment/>
      <protection/>
    </xf>
    <xf numFmtId="0" fontId="16" fillId="0" borderId="20" xfId="56" applyFont="1" applyFill="1" applyBorder="1" applyProtection="1">
      <alignment/>
      <protection/>
    </xf>
    <xf numFmtId="0" fontId="16" fillId="0" borderId="24" xfId="56" applyFont="1" applyFill="1" applyBorder="1" applyProtection="1">
      <alignment/>
      <protection/>
    </xf>
    <xf numFmtId="0" fontId="16" fillId="0" borderId="25" xfId="56" applyFont="1" applyFill="1" applyBorder="1" applyProtection="1">
      <alignment/>
      <protection/>
    </xf>
    <xf numFmtId="0" fontId="16" fillId="0" borderId="12" xfId="56" applyFont="1" applyFill="1" applyBorder="1" applyProtection="1">
      <alignment/>
      <protection/>
    </xf>
    <xf numFmtId="3" fontId="16" fillId="0" borderId="37" xfId="56" applyNumberFormat="1" applyFont="1" applyFill="1" applyBorder="1" applyProtection="1">
      <alignment/>
      <protection/>
    </xf>
    <xf numFmtId="0" fontId="16" fillId="0" borderId="18" xfId="56" applyFont="1" applyFill="1" applyBorder="1" applyProtection="1">
      <alignment/>
      <protection/>
    </xf>
    <xf numFmtId="164" fontId="16" fillId="0" borderId="32" xfId="56" applyNumberFormat="1" applyFont="1" applyFill="1" applyBorder="1" applyProtection="1">
      <alignment/>
      <protection/>
    </xf>
    <xf numFmtId="0" fontId="29" fillId="0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0" fontId="24" fillId="0" borderId="44" xfId="0" applyFont="1" applyBorder="1" applyAlignment="1" applyProtection="1">
      <alignment horizontal="left" vertical="center" wrapText="1" indent="1"/>
      <protection/>
    </xf>
    <xf numFmtId="0" fontId="24" fillId="0" borderId="0" xfId="0" applyFont="1" applyBorder="1" applyAlignment="1" applyProtection="1">
      <alignment horizontal="left" vertical="center" wrapText="1" indent="1"/>
      <protection/>
    </xf>
    <xf numFmtId="164" fontId="24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56" applyFont="1" applyFill="1" applyBorder="1" applyProtection="1">
      <alignment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21" fillId="0" borderId="35" xfId="56" applyFont="1" applyFill="1" applyBorder="1" applyAlignment="1" applyProtection="1">
      <alignment horizontal="left"/>
      <protection/>
    </xf>
    <xf numFmtId="0" fontId="21" fillId="0" borderId="34" xfId="56" applyFont="1" applyFill="1" applyBorder="1" applyAlignment="1" applyProtection="1">
      <alignment horizontal="left"/>
      <protection/>
    </xf>
    <xf numFmtId="0" fontId="21" fillId="0" borderId="37" xfId="56" applyFont="1" applyFill="1" applyBorder="1" applyProtection="1">
      <alignment/>
      <protection/>
    </xf>
    <xf numFmtId="0" fontId="21" fillId="0" borderId="0" xfId="56" applyFont="1" applyFill="1" applyBorder="1" applyProtection="1">
      <alignment/>
      <protection/>
    </xf>
    <xf numFmtId="0" fontId="21" fillId="0" borderId="0" xfId="56" applyFont="1" applyFill="1" applyAlignment="1" applyProtection="1">
      <alignment horizontal="center"/>
      <protection/>
    </xf>
    <xf numFmtId="0" fontId="16" fillId="0" borderId="45" xfId="56" applyFont="1" applyFill="1" applyBorder="1" applyProtection="1">
      <alignment/>
      <protection/>
    </xf>
    <xf numFmtId="0" fontId="21" fillId="0" borderId="0" xfId="56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21" fillId="0" borderId="11" xfId="56" applyNumberFormat="1" applyFont="1" applyFill="1" applyBorder="1" applyAlignment="1" applyProtection="1">
      <alignment horizontal="left" vertical="center"/>
      <protection/>
    </xf>
    <xf numFmtId="0" fontId="16" fillId="0" borderId="11" xfId="0" applyFont="1" applyBorder="1" applyAlignment="1">
      <alignment/>
    </xf>
    <xf numFmtId="0" fontId="25" fillId="0" borderId="11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25" fillId="0" borderId="12" xfId="56" applyFont="1" applyFill="1" applyBorder="1" applyAlignment="1" applyProtection="1">
      <alignment horizontal="left" vertical="center" wrapText="1" indent="1"/>
      <protection/>
    </xf>
    <xf numFmtId="164" fontId="16" fillId="0" borderId="34" xfId="56" applyNumberFormat="1" applyFont="1" applyFill="1" applyBorder="1" applyAlignment="1" applyProtection="1">
      <alignment horizontal="right" vertical="center" wrapText="1"/>
      <protection/>
    </xf>
    <xf numFmtId="3" fontId="16" fillId="0" borderId="37" xfId="56" applyNumberFormat="1" applyFont="1" applyFill="1" applyBorder="1" applyProtection="1">
      <alignment/>
      <protection/>
    </xf>
    <xf numFmtId="3" fontId="16" fillId="0" borderId="12" xfId="56" applyNumberFormat="1" applyFont="1" applyFill="1" applyBorder="1" applyAlignment="1" applyProtection="1">
      <alignment horizontal="right" vertical="center"/>
      <protection/>
    </xf>
    <xf numFmtId="3" fontId="16" fillId="0" borderId="37" xfId="56" applyNumberFormat="1" applyFont="1" applyFill="1" applyBorder="1" applyAlignment="1" applyProtection="1">
      <alignment horizontal="right" vertical="center"/>
      <protection/>
    </xf>
    <xf numFmtId="3" fontId="16" fillId="0" borderId="41" xfId="56" applyNumberFormat="1" applyFont="1" applyFill="1" applyBorder="1" applyAlignment="1" applyProtection="1">
      <alignment horizontal="right" vertical="center"/>
      <protection/>
    </xf>
    <xf numFmtId="3" fontId="16" fillId="0" borderId="28" xfId="56" applyNumberFormat="1" applyFont="1" applyFill="1" applyBorder="1" applyAlignment="1" applyProtection="1">
      <alignment horizontal="right" vertical="center"/>
      <protection/>
    </xf>
    <xf numFmtId="3" fontId="16" fillId="0" borderId="19" xfId="56" applyNumberFormat="1" applyFont="1" applyFill="1" applyBorder="1" applyAlignment="1" applyProtection="1">
      <alignment horizontal="right" vertical="center"/>
      <protection/>
    </xf>
    <xf numFmtId="3" fontId="16" fillId="0" borderId="20" xfId="56" applyNumberFormat="1" applyFont="1" applyFill="1" applyBorder="1" applyAlignment="1" applyProtection="1">
      <alignment horizontal="right" vertical="center"/>
      <protection/>
    </xf>
    <xf numFmtId="0" fontId="16" fillId="0" borderId="21" xfId="56" applyFont="1" applyFill="1" applyBorder="1" applyAlignment="1" applyProtection="1">
      <alignment horizontal="right" vertical="center"/>
      <protection/>
    </xf>
    <xf numFmtId="3" fontId="16" fillId="0" borderId="23" xfId="56" applyNumberFormat="1" applyFont="1" applyFill="1" applyBorder="1" applyAlignment="1" applyProtection="1">
      <alignment horizontal="right" vertical="center"/>
      <protection/>
    </xf>
    <xf numFmtId="3" fontId="16" fillId="0" borderId="21" xfId="56" applyNumberFormat="1" applyFont="1" applyFill="1" applyBorder="1" applyAlignment="1" applyProtection="1">
      <alignment horizontal="right" vertical="center"/>
      <protection/>
    </xf>
    <xf numFmtId="3" fontId="16" fillId="0" borderId="44" xfId="56" applyNumberFormat="1" applyFont="1" applyFill="1" applyBorder="1" applyAlignment="1" applyProtection="1">
      <alignment horizontal="right" vertical="center"/>
      <protection/>
    </xf>
    <xf numFmtId="3" fontId="16" fillId="0" borderId="26" xfId="56" applyNumberFormat="1" applyFont="1" applyFill="1" applyBorder="1" applyAlignment="1" applyProtection="1">
      <alignment horizontal="right" vertical="center"/>
      <protection/>
    </xf>
    <xf numFmtId="3" fontId="16" fillId="0" borderId="27" xfId="56" applyNumberFormat="1" applyFont="1" applyFill="1" applyBorder="1" applyAlignment="1" applyProtection="1">
      <alignment horizontal="right" vertical="center"/>
      <protection/>
    </xf>
    <xf numFmtId="164" fontId="16" fillId="0" borderId="12" xfId="56" applyNumberFormat="1" applyFont="1" applyFill="1" applyBorder="1" applyAlignment="1" applyProtection="1">
      <alignment horizontal="right" vertical="center"/>
      <protection/>
    </xf>
    <xf numFmtId="0" fontId="16" fillId="0" borderId="14" xfId="56" applyFont="1" applyFill="1" applyBorder="1" applyAlignment="1" applyProtection="1">
      <alignment horizontal="right" vertical="center"/>
      <protection/>
    </xf>
    <xf numFmtId="0" fontId="0" fillId="0" borderId="28" xfId="56" applyFont="1" applyFill="1" applyBorder="1" applyAlignment="1" applyProtection="1">
      <alignment horizontal="right" vertical="center"/>
      <protection/>
    </xf>
    <xf numFmtId="0" fontId="0" fillId="0" borderId="20" xfId="56" applyFont="1" applyFill="1" applyBorder="1" applyAlignment="1" applyProtection="1">
      <alignment horizontal="right" vertical="center"/>
      <protection/>
    </xf>
    <xf numFmtId="0" fontId="0" fillId="0" borderId="23" xfId="56" applyFont="1" applyFill="1" applyBorder="1" applyAlignment="1" applyProtection="1">
      <alignment horizontal="right" vertical="center"/>
      <protection/>
    </xf>
    <xf numFmtId="164" fontId="16" fillId="0" borderId="21" xfId="56" applyNumberFormat="1" applyFont="1" applyFill="1" applyBorder="1" applyAlignment="1" applyProtection="1">
      <alignment horizontal="right" vertical="center"/>
      <protection/>
    </xf>
    <xf numFmtId="0" fontId="0" fillId="0" borderId="44" xfId="56" applyFont="1" applyFill="1" applyBorder="1" applyAlignment="1" applyProtection="1">
      <alignment horizontal="right" vertical="center"/>
      <protection/>
    </xf>
    <xf numFmtId="0" fontId="0" fillId="0" borderId="29" xfId="56" applyFont="1" applyFill="1" applyBorder="1" applyAlignment="1" applyProtection="1">
      <alignment horizontal="right" vertical="center"/>
      <protection/>
    </xf>
    <xf numFmtId="0" fontId="0" fillId="0" borderId="27" xfId="56" applyFont="1" applyFill="1" applyBorder="1" applyAlignment="1" applyProtection="1">
      <alignment horizontal="right" vertical="center"/>
      <protection/>
    </xf>
    <xf numFmtId="3" fontId="21" fillId="0" borderId="10" xfId="56" applyNumberFormat="1" applyFont="1" applyFill="1" applyBorder="1" applyAlignment="1" applyProtection="1">
      <alignment horizontal="right" vertical="center"/>
      <protection/>
    </xf>
    <xf numFmtId="164" fontId="16" fillId="0" borderId="12" xfId="56" applyNumberFormat="1" applyFont="1" applyFill="1" applyBorder="1" applyAlignment="1" applyProtection="1">
      <alignment horizontal="right" vertical="center"/>
      <protection/>
    </xf>
    <xf numFmtId="3" fontId="16" fillId="0" borderId="34" xfId="56" applyNumberFormat="1" applyFont="1" applyFill="1" applyBorder="1" applyAlignment="1" applyProtection="1">
      <alignment horizontal="right" vertical="center"/>
      <protection/>
    </xf>
    <xf numFmtId="164" fontId="16" fillId="0" borderId="35" xfId="56" applyNumberFormat="1" applyFont="1" applyFill="1" applyBorder="1" applyProtection="1">
      <alignment/>
      <protection/>
    </xf>
    <xf numFmtId="164" fontId="16" fillId="0" borderId="13" xfId="56" applyNumberFormat="1" applyFont="1" applyFill="1" applyBorder="1" applyAlignment="1" applyProtection="1">
      <alignment horizontal="right" vertical="center" wrapText="1"/>
      <protection/>
    </xf>
    <xf numFmtId="3" fontId="16" fillId="0" borderId="35" xfId="56" applyNumberFormat="1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3" fontId="16" fillId="0" borderId="35" xfId="56" applyNumberFormat="1" applyFont="1" applyFill="1" applyBorder="1" applyAlignment="1" applyProtection="1">
      <alignment horizontal="right" vertical="center"/>
      <protection/>
    </xf>
    <xf numFmtId="3" fontId="16" fillId="0" borderId="46" xfId="56" applyNumberFormat="1" applyFont="1" applyFill="1" applyBorder="1" applyAlignment="1" applyProtection="1">
      <alignment horizontal="right" vertical="center"/>
      <protection/>
    </xf>
    <xf numFmtId="164" fontId="16" fillId="0" borderId="36" xfId="56" applyNumberFormat="1" applyFont="1" applyFill="1" applyBorder="1" applyAlignment="1" applyProtection="1">
      <alignment horizontal="right" vertical="center" wrapText="1"/>
      <protection/>
    </xf>
    <xf numFmtId="3" fontId="16" fillId="0" borderId="37" xfId="56" applyNumberFormat="1" applyFont="1" applyFill="1" applyBorder="1" applyAlignment="1" applyProtection="1">
      <alignment horizontal="right"/>
      <protection/>
    </xf>
    <xf numFmtId="3" fontId="16" fillId="0" borderId="47" xfId="56" applyNumberFormat="1" applyFont="1" applyFill="1" applyBorder="1" applyAlignment="1" applyProtection="1">
      <alignment horizontal="right" vertical="center"/>
      <protection/>
    </xf>
    <xf numFmtId="3" fontId="16" fillId="0" borderId="19" xfId="56" applyNumberFormat="1" applyFont="1" applyFill="1" applyBorder="1" applyAlignment="1" applyProtection="1">
      <alignment horizontal="right" vertical="center"/>
      <protection/>
    </xf>
    <xf numFmtId="3" fontId="16" fillId="0" borderId="20" xfId="56" applyNumberFormat="1" applyFont="1" applyFill="1" applyBorder="1" applyAlignment="1" applyProtection="1">
      <alignment horizontal="right" vertical="center"/>
      <protection/>
    </xf>
    <xf numFmtId="3" fontId="16" fillId="0" borderId="21" xfId="56" applyNumberFormat="1" applyFont="1" applyFill="1" applyBorder="1" applyAlignment="1" applyProtection="1">
      <alignment horizontal="right" vertical="center"/>
      <protection/>
    </xf>
    <xf numFmtId="3" fontId="16" fillId="0" borderId="22" xfId="56" applyNumberFormat="1" applyFont="1" applyFill="1" applyBorder="1" applyAlignment="1" applyProtection="1">
      <alignment horizontal="right" vertical="center"/>
      <protection/>
    </xf>
    <xf numFmtId="3" fontId="16" fillId="0" borderId="23" xfId="56" applyNumberFormat="1" applyFont="1" applyFill="1" applyBorder="1" applyAlignment="1" applyProtection="1">
      <alignment horizontal="right" vertical="center"/>
      <protection/>
    </xf>
    <xf numFmtId="0" fontId="16" fillId="0" borderId="21" xfId="56" applyFont="1" applyFill="1" applyBorder="1" applyAlignment="1" applyProtection="1">
      <alignment horizontal="right" vertical="center"/>
      <protection/>
    </xf>
    <xf numFmtId="3" fontId="16" fillId="0" borderId="32" xfId="56" applyNumberFormat="1" applyFont="1" applyFill="1" applyBorder="1" applyAlignment="1" applyProtection="1">
      <alignment horizontal="right" vertical="center"/>
      <protection/>
    </xf>
    <xf numFmtId="3" fontId="16" fillId="0" borderId="26" xfId="56" applyNumberFormat="1" applyFont="1" applyFill="1" applyBorder="1" applyAlignment="1" applyProtection="1">
      <alignment horizontal="right" vertical="center"/>
      <protection/>
    </xf>
    <xf numFmtId="3" fontId="16" fillId="0" borderId="27" xfId="56" applyNumberFormat="1" applyFont="1" applyFill="1" applyBorder="1" applyAlignment="1" applyProtection="1">
      <alignment horizontal="right" vertical="center"/>
      <protection/>
    </xf>
    <xf numFmtId="164" fontId="16" fillId="0" borderId="30" xfId="56" applyNumberFormat="1" applyFont="1" applyFill="1" applyBorder="1" applyAlignment="1" applyProtection="1">
      <alignment horizontal="right" vertical="center"/>
      <protection/>
    </xf>
    <xf numFmtId="164" fontId="16" fillId="0" borderId="21" xfId="56" applyNumberFormat="1" applyFont="1" applyFill="1" applyBorder="1" applyAlignment="1" applyProtection="1">
      <alignment horizontal="right" vertical="center"/>
      <protection/>
    </xf>
    <xf numFmtId="0" fontId="16" fillId="0" borderId="22" xfId="56" applyFont="1" applyFill="1" applyBorder="1" applyAlignment="1" applyProtection="1">
      <alignment horizontal="right" vertical="center"/>
      <protection/>
    </xf>
    <xf numFmtId="0" fontId="16" fillId="0" borderId="23" xfId="56" applyFont="1" applyFill="1" applyBorder="1" applyAlignment="1" applyProtection="1">
      <alignment horizontal="right" vertical="center"/>
      <protection/>
    </xf>
    <xf numFmtId="164" fontId="16" fillId="0" borderId="35" xfId="56" applyNumberFormat="1" applyFont="1" applyFill="1" applyBorder="1" applyAlignment="1" applyProtection="1">
      <alignment horizontal="right" vertical="center"/>
      <protection/>
    </xf>
    <xf numFmtId="164" fontId="16" fillId="0" borderId="15" xfId="56" applyNumberFormat="1" applyFont="1" applyFill="1" applyBorder="1" applyAlignment="1" applyProtection="1">
      <alignment horizontal="right" vertical="center" wrapText="1"/>
      <protection/>
    </xf>
    <xf numFmtId="164" fontId="21" fillId="0" borderId="16" xfId="56" applyNumberFormat="1" applyFont="1" applyFill="1" applyBorder="1" applyAlignment="1" applyProtection="1">
      <alignment horizontal="right" vertical="center" wrapText="1"/>
      <protection/>
    </xf>
    <xf numFmtId="164" fontId="16" fillId="0" borderId="41" xfId="56" applyNumberFormat="1" applyFont="1" applyFill="1" applyBorder="1" applyAlignment="1" applyProtection="1">
      <alignment horizontal="right" vertical="center"/>
      <protection/>
    </xf>
    <xf numFmtId="3" fontId="16" fillId="0" borderId="22" xfId="56" applyNumberFormat="1" applyFont="1" applyFill="1" applyBorder="1" applyAlignment="1" applyProtection="1">
      <alignment horizontal="right" vertical="center"/>
      <protection/>
    </xf>
    <xf numFmtId="3" fontId="16" fillId="0" borderId="19" xfId="56" applyNumberFormat="1" applyFont="1" applyFill="1" applyBorder="1" applyAlignment="1" applyProtection="1">
      <alignment horizontal="right" vertical="center"/>
      <protection/>
    </xf>
    <xf numFmtId="0" fontId="16" fillId="0" borderId="32" xfId="56" applyFont="1" applyFill="1" applyBorder="1" applyAlignment="1" applyProtection="1">
      <alignment horizontal="right" vertical="center"/>
      <protection/>
    </xf>
    <xf numFmtId="0" fontId="16" fillId="0" borderId="22" xfId="56" applyFont="1" applyFill="1" applyBorder="1" applyAlignment="1" applyProtection="1">
      <alignment horizontal="right" vertical="center"/>
      <protection/>
    </xf>
    <xf numFmtId="3" fontId="16" fillId="0" borderId="26" xfId="56" applyNumberFormat="1" applyFont="1" applyFill="1" applyBorder="1" applyAlignment="1" applyProtection="1">
      <alignment horizontal="right" vertical="center"/>
      <protection/>
    </xf>
    <xf numFmtId="0" fontId="16" fillId="0" borderId="27" xfId="56" applyFont="1" applyFill="1" applyBorder="1" applyAlignment="1" applyProtection="1">
      <alignment horizontal="right" vertical="center"/>
      <protection/>
    </xf>
    <xf numFmtId="164" fontId="24" fillId="0" borderId="10" xfId="0" applyNumberFormat="1" applyFont="1" applyBorder="1" applyAlignment="1" applyProtection="1" quotePrefix="1">
      <alignment horizontal="right" vertical="center" wrapText="1"/>
      <protection/>
    </xf>
    <xf numFmtId="164" fontId="22" fillId="0" borderId="13" xfId="0" applyNumberFormat="1" applyFont="1" applyBorder="1" applyAlignment="1" applyProtection="1" quotePrefix="1">
      <alignment horizontal="right" vertical="center" wrapText="1"/>
      <protection/>
    </xf>
    <xf numFmtId="164" fontId="22" fillId="0" borderId="35" xfId="0" applyNumberFormat="1" applyFont="1" applyBorder="1" applyAlignment="1" applyProtection="1" quotePrefix="1">
      <alignment horizontal="right" vertical="center" wrapText="1"/>
      <protection/>
    </xf>
    <xf numFmtId="0" fontId="16" fillId="0" borderId="13" xfId="56" applyFont="1" applyFill="1" applyBorder="1" applyProtection="1">
      <alignment/>
      <protection/>
    </xf>
    <xf numFmtId="0" fontId="16" fillId="0" borderId="37" xfId="56" applyFont="1" applyFill="1" applyBorder="1" applyProtection="1">
      <alignment/>
      <protection/>
    </xf>
    <xf numFmtId="0" fontId="16" fillId="0" borderId="35" xfId="56" applyFont="1" applyFill="1" applyBorder="1" applyAlignment="1" applyProtection="1">
      <alignment horizontal="right" vertical="center"/>
      <protection/>
    </xf>
    <xf numFmtId="0" fontId="21" fillId="0" borderId="15" xfId="56" applyFont="1" applyFill="1" applyBorder="1" applyAlignment="1" applyProtection="1">
      <alignment vertical="center" wrapText="1"/>
      <protection/>
    </xf>
    <xf numFmtId="0" fontId="16" fillId="0" borderId="31" xfId="56" applyFont="1" applyFill="1" applyBorder="1" applyAlignment="1" applyProtection="1">
      <alignment horizontal="left" vertical="center" wrapText="1" indent="1"/>
      <protection/>
    </xf>
    <xf numFmtId="0" fontId="16" fillId="0" borderId="22" xfId="56" applyFont="1" applyFill="1" applyBorder="1" applyAlignment="1" applyProtection="1">
      <alignment horizontal="left" vertical="center" wrapText="1" indent="1"/>
      <protection/>
    </xf>
    <xf numFmtId="0" fontId="16" fillId="0" borderId="28" xfId="56" applyFont="1" applyFill="1" applyBorder="1" applyAlignment="1" applyProtection="1">
      <alignment horizontal="left" vertical="center" wrapText="1" indent="1"/>
      <protection/>
    </xf>
    <xf numFmtId="0" fontId="27" fillId="0" borderId="22" xfId="56" applyFont="1" applyFill="1" applyBorder="1" applyAlignment="1" applyProtection="1">
      <alignment horizontal="left" indent="6"/>
      <protection/>
    </xf>
    <xf numFmtId="0" fontId="27" fillId="0" borderId="22" xfId="56" applyFont="1" applyFill="1" applyBorder="1" applyAlignment="1" applyProtection="1">
      <alignment horizontal="left" vertical="center" wrapText="1" indent="6"/>
      <protection/>
    </xf>
    <xf numFmtId="0" fontId="27" fillId="0" borderId="25" xfId="56" applyFont="1" applyFill="1" applyBorder="1" applyAlignment="1" applyProtection="1">
      <alignment horizontal="left" vertical="center" wrapText="1" indent="6"/>
      <protection/>
    </xf>
    <xf numFmtId="0" fontId="27" fillId="0" borderId="33" xfId="56" applyFont="1" applyFill="1" applyBorder="1" applyAlignment="1" applyProtection="1">
      <alignment horizontal="left" vertical="center" wrapText="1" indent="6"/>
      <protection/>
    </xf>
    <xf numFmtId="0" fontId="21" fillId="0" borderId="13" xfId="56" applyFont="1" applyFill="1" applyBorder="1" applyAlignment="1" applyProtection="1">
      <alignment vertical="center" wrapText="1"/>
      <protection/>
    </xf>
    <xf numFmtId="0" fontId="16" fillId="0" borderId="25" xfId="56" applyFont="1" applyFill="1" applyBorder="1" applyAlignment="1" applyProtection="1">
      <alignment horizontal="left" vertical="center" wrapText="1" indent="1"/>
      <protection/>
    </xf>
    <xf numFmtId="0" fontId="28" fillId="0" borderId="22" xfId="0" applyFont="1" applyBorder="1" applyAlignment="1" applyProtection="1">
      <alignment horizontal="left" vertical="center" wrapText="1" indent="1"/>
      <protection/>
    </xf>
    <xf numFmtId="0" fontId="27" fillId="0" borderId="19" xfId="56" applyFont="1" applyFill="1" applyBorder="1" applyAlignment="1" applyProtection="1">
      <alignment horizontal="left" vertical="center" wrapText="1" indent="6"/>
      <protection/>
    </xf>
    <xf numFmtId="0" fontId="21" fillId="0" borderId="13" xfId="56" applyFont="1" applyFill="1" applyBorder="1" applyAlignment="1" applyProtection="1">
      <alignment horizontal="left" vertical="center" wrapText="1" indent="1"/>
      <protection/>
    </xf>
    <xf numFmtId="0" fontId="16" fillId="0" borderId="19" xfId="56" applyFont="1" applyFill="1" applyBorder="1" applyAlignment="1" applyProtection="1">
      <alignment horizontal="left" vertical="center" wrapText="1" indent="1"/>
      <protection/>
    </xf>
    <xf numFmtId="0" fontId="16" fillId="0" borderId="26" xfId="56" applyFont="1" applyFill="1" applyBorder="1" applyAlignment="1" applyProtection="1">
      <alignment horizontal="left" vertical="center" wrapText="1" indent="1"/>
      <protection/>
    </xf>
    <xf numFmtId="0" fontId="24" fillId="0" borderId="48" xfId="0" applyFont="1" applyBorder="1" applyAlignment="1" applyProtection="1">
      <alignment horizontal="left" vertical="center" wrapText="1" indent="1"/>
      <protection/>
    </xf>
    <xf numFmtId="164" fontId="16" fillId="0" borderId="49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7" xfId="56" applyNumberFormat="1" applyFont="1" applyFill="1" applyBorder="1" applyAlignment="1" applyProtection="1">
      <alignment horizontal="right" vertical="center" wrapText="1"/>
      <protection/>
    </xf>
    <xf numFmtId="164" fontId="16" fillId="0" borderId="27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56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0" xfId="0" applyNumberFormat="1" applyFont="1" applyBorder="1" applyAlignment="1" applyProtection="1">
      <alignment horizontal="right" vertical="center" wrapText="1" indent="1"/>
      <protection/>
    </xf>
    <xf numFmtId="0" fontId="25" fillId="0" borderId="13" xfId="56" applyFont="1" applyFill="1" applyBorder="1" applyAlignment="1" applyProtection="1">
      <alignment vertical="center" wrapText="1"/>
      <protection/>
    </xf>
    <xf numFmtId="0" fontId="21" fillId="0" borderId="12" xfId="56" applyFont="1" applyFill="1" applyBorder="1" applyAlignment="1" applyProtection="1">
      <alignment horizontal="center" vertical="center" wrapText="1"/>
      <protection/>
    </xf>
    <xf numFmtId="0" fontId="21" fillId="0" borderId="13" xfId="56" applyFont="1" applyFill="1" applyBorder="1" applyAlignment="1" applyProtection="1">
      <alignment horizontal="center" vertical="center" wrapText="1"/>
      <protection/>
    </xf>
    <xf numFmtId="0" fontId="21" fillId="0" borderId="37" xfId="56" applyFont="1" applyFill="1" applyBorder="1" applyAlignment="1" applyProtection="1">
      <alignment horizontal="center" vertical="center" wrapText="1"/>
      <protection/>
    </xf>
    <xf numFmtId="0" fontId="21" fillId="0" borderId="16" xfId="56" applyFont="1" applyFill="1" applyBorder="1" applyAlignment="1" applyProtection="1">
      <alignment horizontal="center" vertical="center" wrapText="1"/>
      <protection/>
    </xf>
    <xf numFmtId="0" fontId="21" fillId="0" borderId="35" xfId="56" applyFont="1" applyFill="1" applyBorder="1" applyAlignment="1" applyProtection="1">
      <alignment horizontal="center" vertical="center" wrapText="1"/>
      <protection locked="0"/>
    </xf>
    <xf numFmtId="0" fontId="21" fillId="0" borderId="13" xfId="56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3"/>
  <sheetViews>
    <sheetView tabSelected="1" view="pageBreakPreview" zoomScaleSheetLayoutView="100" workbookViewId="0" topLeftCell="A124">
      <selection activeCell="E129" sqref="E129"/>
    </sheetView>
  </sheetViews>
  <sheetFormatPr defaultColWidth="9.00390625" defaultRowHeight="12.75"/>
  <cols>
    <col min="1" max="1" width="9.125" style="3" bestFit="1" customWidth="1"/>
    <col min="2" max="2" width="76.625" style="3" customWidth="1"/>
    <col min="3" max="3" width="18.00390625" style="143" customWidth="1"/>
    <col min="4" max="4" width="17.875" style="3" customWidth="1"/>
    <col min="5" max="6" width="19.00390625" style="3" customWidth="1"/>
    <col min="7" max="7" width="20.625" style="3" customWidth="1"/>
    <col min="8" max="16384" width="9.375" style="3" customWidth="1"/>
  </cols>
  <sheetData>
    <row r="1" spans="1:3" ht="15.75" customHeight="1">
      <c r="A1" s="2"/>
      <c r="B1" s="2"/>
      <c r="C1" s="2"/>
    </row>
    <row r="2" spans="1:7" ht="15.75" customHeight="1" thickBot="1">
      <c r="A2" s="4"/>
      <c r="B2" s="5" t="s">
        <v>0</v>
      </c>
      <c r="C2" s="5"/>
      <c r="D2" s="5"/>
      <c r="E2" s="6"/>
      <c r="F2" s="7" t="s">
        <v>238</v>
      </c>
      <c r="G2" s="8"/>
    </row>
    <row r="3" spans="1:7" ht="48" thickBot="1">
      <c r="A3" s="9" t="s">
        <v>1</v>
      </c>
      <c r="B3" s="10" t="s">
        <v>2</v>
      </c>
      <c r="C3" s="11" t="s">
        <v>237</v>
      </c>
      <c r="D3" s="245" t="s">
        <v>240</v>
      </c>
      <c r="E3" s="246" t="s">
        <v>247</v>
      </c>
      <c r="F3" s="247" t="s">
        <v>240</v>
      </c>
      <c r="G3" s="248" t="s">
        <v>248</v>
      </c>
    </row>
    <row r="4" spans="1:7" s="19" customFormat="1" ht="16.5" thickBot="1">
      <c r="A4" s="12" t="s">
        <v>3</v>
      </c>
      <c r="B4" s="13" t="s">
        <v>17</v>
      </c>
      <c r="C4" s="14" t="s">
        <v>31</v>
      </c>
      <c r="D4" s="15" t="s">
        <v>207</v>
      </c>
      <c r="E4" s="16" t="s">
        <v>57</v>
      </c>
      <c r="F4" s="17" t="s">
        <v>79</v>
      </c>
      <c r="G4" s="18" t="s">
        <v>218</v>
      </c>
    </row>
    <row r="5" spans="1:7" s="19" customFormat="1" ht="16.5" thickBot="1">
      <c r="A5" s="20" t="s">
        <v>3</v>
      </c>
      <c r="B5" s="21" t="s">
        <v>4</v>
      </c>
      <c r="C5" s="22">
        <f>SUM(C6:C11)</f>
        <v>73964596</v>
      </c>
      <c r="D5" s="160">
        <f>E5-C5</f>
        <v>616455</v>
      </c>
      <c r="E5" s="158">
        <f>SUM(E6:E11)</f>
        <v>74581051</v>
      </c>
      <c r="F5" s="161">
        <f aca="true" t="shared" si="0" ref="F5:F11">SUM(G5-E5)</f>
        <v>1234448</v>
      </c>
      <c r="G5" s="22">
        <f>SUM(G6:G11)</f>
        <v>75815499</v>
      </c>
    </row>
    <row r="6" spans="1:7" s="19" customFormat="1" ht="15.75">
      <c r="A6" s="24" t="s">
        <v>5</v>
      </c>
      <c r="B6" s="25" t="s">
        <v>6</v>
      </c>
      <c r="C6" s="26">
        <v>60040676</v>
      </c>
      <c r="D6" s="162">
        <f>E6-C6</f>
        <v>0</v>
      </c>
      <c r="E6" s="163">
        <v>60040676</v>
      </c>
      <c r="F6" s="164">
        <f t="shared" si="0"/>
        <v>0</v>
      </c>
      <c r="G6" s="165">
        <v>60040676</v>
      </c>
    </row>
    <row r="7" spans="1:7" s="19" customFormat="1" ht="15.75">
      <c r="A7" s="29" t="s">
        <v>7</v>
      </c>
      <c r="B7" s="30" t="s">
        <v>8</v>
      </c>
      <c r="C7" s="31"/>
      <c r="D7" s="166"/>
      <c r="E7" s="163"/>
      <c r="F7" s="164">
        <f t="shared" si="0"/>
        <v>0</v>
      </c>
      <c r="G7" s="167"/>
    </row>
    <row r="8" spans="1:7" s="19" customFormat="1" ht="30.75" customHeight="1">
      <c r="A8" s="29" t="s">
        <v>9</v>
      </c>
      <c r="B8" s="30" t="s">
        <v>10</v>
      </c>
      <c r="C8" s="31">
        <v>12619760</v>
      </c>
      <c r="D8" s="168">
        <f>E8-C8</f>
        <v>0</v>
      </c>
      <c r="E8" s="163">
        <v>12619760</v>
      </c>
      <c r="F8" s="164">
        <f t="shared" si="0"/>
        <v>0</v>
      </c>
      <c r="G8" s="167">
        <v>12619760</v>
      </c>
    </row>
    <row r="9" spans="1:7" s="19" customFormat="1" ht="15.75">
      <c r="A9" s="29" t="s">
        <v>11</v>
      </c>
      <c r="B9" s="30" t="s">
        <v>12</v>
      </c>
      <c r="C9" s="31">
        <v>1304160</v>
      </c>
      <c r="D9" s="168">
        <f>E9-C9</f>
        <v>0</v>
      </c>
      <c r="E9" s="163">
        <v>1304160</v>
      </c>
      <c r="F9" s="164">
        <f t="shared" si="0"/>
        <v>0</v>
      </c>
      <c r="G9" s="167">
        <v>1304160</v>
      </c>
    </row>
    <row r="10" spans="1:7" s="19" customFormat="1" ht="15.75">
      <c r="A10" s="29" t="s">
        <v>13</v>
      </c>
      <c r="B10" s="30" t="s">
        <v>14</v>
      </c>
      <c r="C10" s="31"/>
      <c r="D10" s="168">
        <f>E10-C10</f>
        <v>271207</v>
      </c>
      <c r="E10" s="163">
        <v>271207</v>
      </c>
      <c r="F10" s="164">
        <f t="shared" si="0"/>
        <v>1107308</v>
      </c>
      <c r="G10" s="167">
        <v>1378515</v>
      </c>
    </row>
    <row r="11" spans="1:7" s="19" customFormat="1" ht="16.5" thickBot="1">
      <c r="A11" s="35" t="s">
        <v>15</v>
      </c>
      <c r="B11" s="36" t="s">
        <v>16</v>
      </c>
      <c r="C11" s="31"/>
      <c r="D11" s="169">
        <f>E11-C11</f>
        <v>345248</v>
      </c>
      <c r="E11" s="163">
        <v>345248</v>
      </c>
      <c r="F11" s="170">
        <f t="shared" si="0"/>
        <v>127140</v>
      </c>
      <c r="G11" s="171">
        <v>472388</v>
      </c>
    </row>
    <row r="12" spans="1:7" s="19" customFormat="1" ht="30.75" customHeight="1" thickBot="1">
      <c r="A12" s="20" t="s">
        <v>17</v>
      </c>
      <c r="B12" s="39" t="s">
        <v>18</v>
      </c>
      <c r="C12" s="22">
        <f>SUM(C13:C17)</f>
        <v>24612318</v>
      </c>
      <c r="D12" s="172">
        <f>E12-C12</f>
        <v>26265035</v>
      </c>
      <c r="E12" s="158">
        <f>SUM(E13:E17)</f>
        <v>50877353</v>
      </c>
      <c r="F12" s="161">
        <f aca="true" t="shared" si="1" ref="F12:F18">SUM(G12-E12)</f>
        <v>3005420</v>
      </c>
      <c r="G12" s="22">
        <f>SUM(G13:G17)</f>
        <v>53882773</v>
      </c>
    </row>
    <row r="13" spans="1:7" s="19" customFormat="1" ht="15.75">
      <c r="A13" s="24" t="s">
        <v>19</v>
      </c>
      <c r="B13" s="25" t="s">
        <v>20</v>
      </c>
      <c r="C13" s="26"/>
      <c r="D13" s="173"/>
      <c r="E13" s="174"/>
      <c r="F13" s="164">
        <f t="shared" si="1"/>
        <v>0</v>
      </c>
      <c r="G13" s="175"/>
    </row>
    <row r="14" spans="1:7" s="19" customFormat="1" ht="23.25" customHeight="1">
      <c r="A14" s="29" t="s">
        <v>21</v>
      </c>
      <c r="B14" s="30" t="s">
        <v>22</v>
      </c>
      <c r="C14" s="31"/>
      <c r="D14" s="166"/>
      <c r="E14" s="174"/>
      <c r="F14" s="164">
        <f t="shared" si="1"/>
        <v>0</v>
      </c>
      <c r="G14" s="176"/>
    </row>
    <row r="15" spans="1:7" s="19" customFormat="1" ht="27" customHeight="1">
      <c r="A15" s="29" t="s">
        <v>23</v>
      </c>
      <c r="B15" s="30" t="s">
        <v>24</v>
      </c>
      <c r="C15" s="31"/>
      <c r="D15" s="166"/>
      <c r="E15" s="174"/>
      <c r="F15" s="164">
        <f t="shared" si="1"/>
        <v>0</v>
      </c>
      <c r="G15" s="176"/>
    </row>
    <row r="16" spans="1:7" s="19" customFormat="1" ht="27" customHeight="1">
      <c r="A16" s="29" t="s">
        <v>25</v>
      </c>
      <c r="B16" s="30" t="s">
        <v>26</v>
      </c>
      <c r="C16" s="31"/>
      <c r="D16" s="166"/>
      <c r="E16" s="174"/>
      <c r="F16" s="164">
        <f t="shared" si="1"/>
        <v>0</v>
      </c>
      <c r="G16" s="176"/>
    </row>
    <row r="17" spans="1:7" s="19" customFormat="1" ht="15.75">
      <c r="A17" s="29" t="s">
        <v>27</v>
      </c>
      <c r="B17" s="30" t="s">
        <v>28</v>
      </c>
      <c r="C17" s="31">
        <v>24612318</v>
      </c>
      <c r="D17" s="177">
        <f>E17-C17</f>
        <v>26265035</v>
      </c>
      <c r="E17" s="163">
        <v>50877353</v>
      </c>
      <c r="F17" s="164">
        <f t="shared" si="1"/>
        <v>3005420</v>
      </c>
      <c r="G17" s="167">
        <v>53882773</v>
      </c>
    </row>
    <row r="18" spans="1:7" s="19" customFormat="1" ht="16.5" thickBot="1">
      <c r="A18" s="35" t="s">
        <v>29</v>
      </c>
      <c r="B18" s="36" t="s">
        <v>30</v>
      </c>
      <c r="C18" s="44"/>
      <c r="D18" s="178"/>
      <c r="E18" s="179"/>
      <c r="F18" s="170">
        <f t="shared" si="1"/>
        <v>0</v>
      </c>
      <c r="G18" s="180"/>
    </row>
    <row r="19" spans="1:7" s="19" customFormat="1" ht="28.5" customHeight="1" thickBot="1">
      <c r="A19" s="20" t="s">
        <v>31</v>
      </c>
      <c r="B19" s="21" t="s">
        <v>32</v>
      </c>
      <c r="C19" s="22"/>
      <c r="D19" s="182">
        <f>E19-C19</f>
        <v>5313378</v>
      </c>
      <c r="E19" s="183">
        <f>SUM(E20:E24)</f>
        <v>5313378</v>
      </c>
      <c r="F19" s="161">
        <f aca="true" t="shared" si="2" ref="F19:F76">SUM(G19-E19)</f>
        <v>3300000</v>
      </c>
      <c r="G19" s="181">
        <f>SUM(G20:G24)</f>
        <v>8613378</v>
      </c>
    </row>
    <row r="20" spans="1:7" s="19" customFormat="1" ht="15.75">
      <c r="A20" s="24" t="s">
        <v>33</v>
      </c>
      <c r="B20" s="25" t="s">
        <v>34</v>
      </c>
      <c r="C20" s="26"/>
      <c r="D20" s="48"/>
      <c r="E20" s="49"/>
      <c r="F20" s="27">
        <f t="shared" si="2"/>
        <v>0</v>
      </c>
      <c r="G20" s="50"/>
    </row>
    <row r="21" spans="1:7" s="19" customFormat="1" ht="30.75" customHeight="1">
      <c r="A21" s="29" t="s">
        <v>35</v>
      </c>
      <c r="B21" s="30" t="s">
        <v>36</v>
      </c>
      <c r="C21" s="31"/>
      <c r="D21" s="32"/>
      <c r="E21" s="51"/>
      <c r="F21" s="27">
        <f t="shared" si="2"/>
        <v>0</v>
      </c>
      <c r="G21" s="52"/>
    </row>
    <row r="22" spans="1:7" s="19" customFormat="1" ht="29.25" customHeight="1">
      <c r="A22" s="29" t="s">
        <v>37</v>
      </c>
      <c r="B22" s="30" t="s">
        <v>38</v>
      </c>
      <c r="C22" s="31"/>
      <c r="D22" s="32"/>
      <c r="E22" s="51"/>
      <c r="F22" s="27">
        <f t="shared" si="2"/>
        <v>0</v>
      </c>
      <c r="G22" s="52"/>
    </row>
    <row r="23" spans="1:7" s="19" customFormat="1" ht="27.75" customHeight="1">
      <c r="A23" s="29" t="s">
        <v>39</v>
      </c>
      <c r="B23" s="30" t="s">
        <v>40</v>
      </c>
      <c r="C23" s="31"/>
      <c r="D23" s="32"/>
      <c r="E23" s="51"/>
      <c r="F23" s="27">
        <f t="shared" si="2"/>
        <v>0</v>
      </c>
      <c r="G23" s="52"/>
    </row>
    <row r="24" spans="1:7" s="19" customFormat="1" ht="15.75">
      <c r="A24" s="29" t="s">
        <v>41</v>
      </c>
      <c r="B24" s="30" t="s">
        <v>42</v>
      </c>
      <c r="C24" s="31"/>
      <c r="D24" s="43">
        <f>E24-C24</f>
        <v>5313378</v>
      </c>
      <c r="E24" s="53">
        <v>5313378</v>
      </c>
      <c r="F24" s="27">
        <f t="shared" si="2"/>
        <v>3300000</v>
      </c>
      <c r="G24" s="33">
        <v>8613378</v>
      </c>
    </row>
    <row r="25" spans="1:7" s="19" customFormat="1" ht="16.5" thickBot="1">
      <c r="A25" s="35" t="s">
        <v>43</v>
      </c>
      <c r="B25" s="36" t="s">
        <v>44</v>
      </c>
      <c r="C25" s="44"/>
      <c r="D25" s="54"/>
      <c r="E25" s="55"/>
      <c r="F25" s="37">
        <f t="shared" si="2"/>
        <v>0</v>
      </c>
      <c r="G25" s="46"/>
    </row>
    <row r="26" spans="1:7" s="19" customFormat="1" ht="16.5" thickBot="1">
      <c r="A26" s="20" t="s">
        <v>45</v>
      </c>
      <c r="B26" s="21" t="s">
        <v>46</v>
      </c>
      <c r="C26" s="56">
        <f>SUM(C27,C30,C31,C32)</f>
        <v>17800000</v>
      </c>
      <c r="D26" s="184">
        <f>E26-C26</f>
        <v>194558</v>
      </c>
      <c r="E26" s="185">
        <f>SUM(E27,E30,E31,E32)</f>
        <v>17994558</v>
      </c>
      <c r="F26" s="159">
        <f>SUM(G26-E26)</f>
        <v>7559347</v>
      </c>
      <c r="G26" s="56">
        <f>SUM(G27,G30,G31,G32)</f>
        <v>25553905</v>
      </c>
    </row>
    <row r="27" spans="1:7" s="19" customFormat="1" ht="15.75">
      <c r="A27" s="24" t="s">
        <v>47</v>
      </c>
      <c r="B27" s="25" t="s">
        <v>48</v>
      </c>
      <c r="C27" s="57">
        <f>SUM(C28:C29)</f>
        <v>15000000</v>
      </c>
      <c r="D27" s="58">
        <f>E27-C27</f>
        <v>0</v>
      </c>
      <c r="E27" s="59">
        <f>SUM(E28:E29)</f>
        <v>15000000</v>
      </c>
      <c r="F27" s="27">
        <f t="shared" si="2"/>
        <v>960099</v>
      </c>
      <c r="G27" s="57">
        <f>SUM(G28:G29)</f>
        <v>15960099</v>
      </c>
    </row>
    <row r="28" spans="1:7" s="19" customFormat="1" ht="15.75">
      <c r="A28" s="29" t="s">
        <v>49</v>
      </c>
      <c r="B28" s="30" t="s">
        <v>243</v>
      </c>
      <c r="C28" s="31"/>
      <c r="D28" s="32"/>
      <c r="E28" s="60"/>
      <c r="F28" s="27">
        <f t="shared" si="2"/>
        <v>960099</v>
      </c>
      <c r="G28" s="31">
        <v>960099</v>
      </c>
    </row>
    <row r="29" spans="1:7" s="19" customFormat="1" ht="15.75">
      <c r="A29" s="29" t="s">
        <v>50</v>
      </c>
      <c r="B29" s="30" t="s">
        <v>244</v>
      </c>
      <c r="C29" s="31">
        <v>15000000</v>
      </c>
      <c r="D29" s="43">
        <f>E29-C29</f>
        <v>0</v>
      </c>
      <c r="E29" s="53">
        <v>15000000</v>
      </c>
      <c r="F29" s="27">
        <f t="shared" si="2"/>
        <v>0</v>
      </c>
      <c r="G29" s="33">
        <v>15000000</v>
      </c>
    </row>
    <row r="30" spans="1:7" s="19" customFormat="1" ht="15.75">
      <c r="A30" s="29" t="s">
        <v>51</v>
      </c>
      <c r="B30" s="30" t="s">
        <v>52</v>
      </c>
      <c r="C30" s="31">
        <v>2700000</v>
      </c>
      <c r="D30" s="43">
        <f>E30-C30</f>
        <v>194558</v>
      </c>
      <c r="E30" s="53">
        <v>2894558</v>
      </c>
      <c r="F30" s="27">
        <f t="shared" si="2"/>
        <v>0</v>
      </c>
      <c r="G30" s="33">
        <v>2894558</v>
      </c>
    </row>
    <row r="31" spans="1:7" s="19" customFormat="1" ht="15.75">
      <c r="A31" s="29" t="s">
        <v>53</v>
      </c>
      <c r="B31" s="30" t="s">
        <v>54</v>
      </c>
      <c r="C31" s="31"/>
      <c r="D31" s="61"/>
      <c r="E31" s="53"/>
      <c r="F31" s="27">
        <f t="shared" si="2"/>
        <v>0</v>
      </c>
      <c r="G31" s="33"/>
    </row>
    <row r="32" spans="1:7" s="19" customFormat="1" ht="16.5" thickBot="1">
      <c r="A32" s="35" t="s">
        <v>55</v>
      </c>
      <c r="B32" s="36" t="s">
        <v>56</v>
      </c>
      <c r="C32" s="44">
        <v>100000</v>
      </c>
      <c r="D32" s="62">
        <f>E32-C32</f>
        <v>0</v>
      </c>
      <c r="E32" s="53">
        <v>100000</v>
      </c>
      <c r="F32" s="37">
        <f t="shared" si="2"/>
        <v>6599248</v>
      </c>
      <c r="G32" s="38">
        <v>6699248</v>
      </c>
    </row>
    <row r="33" spans="1:7" s="19" customFormat="1" ht="16.5" thickBot="1">
      <c r="A33" s="20" t="s">
        <v>57</v>
      </c>
      <c r="B33" s="21" t="s">
        <v>58</v>
      </c>
      <c r="C33" s="22">
        <f>SUM(C34:C43)</f>
        <v>6161000</v>
      </c>
      <c r="D33" s="186">
        <f>E33-C33</f>
        <v>1521967</v>
      </c>
      <c r="E33" s="185">
        <f>SUM(E34:E43)</f>
        <v>7682967</v>
      </c>
      <c r="F33" s="159">
        <f t="shared" si="2"/>
        <v>705448</v>
      </c>
      <c r="G33" s="22">
        <f>SUM(G34:G43)</f>
        <v>8388415</v>
      </c>
    </row>
    <row r="34" spans="1:7" s="19" customFormat="1" ht="15.75">
      <c r="A34" s="24" t="s">
        <v>59</v>
      </c>
      <c r="B34" s="25" t="s">
        <v>60</v>
      </c>
      <c r="C34" s="26"/>
      <c r="D34" s="63">
        <f>E34-C34</f>
        <v>191920</v>
      </c>
      <c r="E34" s="53">
        <v>191920</v>
      </c>
      <c r="F34" s="27">
        <f t="shared" si="2"/>
        <v>123712</v>
      </c>
      <c r="G34" s="28">
        <v>315632</v>
      </c>
    </row>
    <row r="35" spans="1:7" s="19" customFormat="1" ht="15.75">
      <c r="A35" s="29" t="s">
        <v>61</v>
      </c>
      <c r="B35" s="30" t="s">
        <v>62</v>
      </c>
      <c r="C35" s="31"/>
      <c r="D35" s="34">
        <f aca="true" t="shared" si="3" ref="D35:D43">E35-C35</f>
        <v>793943</v>
      </c>
      <c r="E35" s="53">
        <v>793943</v>
      </c>
      <c r="F35" s="27">
        <f t="shared" si="2"/>
        <v>131473</v>
      </c>
      <c r="G35" s="33">
        <v>925416</v>
      </c>
    </row>
    <row r="36" spans="1:7" s="19" customFormat="1" ht="15.75">
      <c r="A36" s="29" t="s">
        <v>63</v>
      </c>
      <c r="B36" s="30" t="s">
        <v>64</v>
      </c>
      <c r="C36" s="31">
        <v>3200000</v>
      </c>
      <c r="D36" s="34">
        <f t="shared" si="3"/>
        <v>0</v>
      </c>
      <c r="E36" s="53">
        <v>3200000</v>
      </c>
      <c r="F36" s="27">
        <f t="shared" si="2"/>
        <v>5652</v>
      </c>
      <c r="G36" s="33">
        <v>3205652</v>
      </c>
    </row>
    <row r="37" spans="1:7" s="19" customFormat="1" ht="15.75">
      <c r="A37" s="29" t="s">
        <v>65</v>
      </c>
      <c r="B37" s="30" t="s">
        <v>66</v>
      </c>
      <c r="C37" s="31">
        <v>2960000</v>
      </c>
      <c r="D37" s="34">
        <f t="shared" si="3"/>
        <v>0</v>
      </c>
      <c r="E37" s="53">
        <v>2960000</v>
      </c>
      <c r="F37" s="27">
        <f t="shared" si="2"/>
        <v>0</v>
      </c>
      <c r="G37" s="33">
        <v>2960000</v>
      </c>
    </row>
    <row r="38" spans="1:7" s="19" customFormat="1" ht="15.75">
      <c r="A38" s="29" t="s">
        <v>67</v>
      </c>
      <c r="B38" s="30" t="s">
        <v>68</v>
      </c>
      <c r="C38" s="31"/>
      <c r="D38" s="34">
        <f t="shared" si="3"/>
        <v>4035</v>
      </c>
      <c r="E38" s="53">
        <v>4035</v>
      </c>
      <c r="F38" s="27">
        <f t="shared" si="2"/>
        <v>25620</v>
      </c>
      <c r="G38" s="33">
        <v>29655</v>
      </c>
    </row>
    <row r="39" spans="1:7" s="19" customFormat="1" ht="15.75">
      <c r="A39" s="29" t="s">
        <v>69</v>
      </c>
      <c r="B39" s="30" t="s">
        <v>70</v>
      </c>
      <c r="C39" s="31"/>
      <c r="D39" s="34">
        <f t="shared" si="3"/>
        <v>460545</v>
      </c>
      <c r="E39" s="53">
        <v>460545</v>
      </c>
      <c r="F39" s="27">
        <f t="shared" si="2"/>
        <v>290017</v>
      </c>
      <c r="G39" s="33">
        <v>750562</v>
      </c>
    </row>
    <row r="40" spans="1:7" s="19" customFormat="1" ht="15.75">
      <c r="A40" s="29" t="s">
        <v>71</v>
      </c>
      <c r="B40" s="30" t="s">
        <v>72</v>
      </c>
      <c r="C40" s="31"/>
      <c r="D40" s="34">
        <f t="shared" si="3"/>
        <v>0</v>
      </c>
      <c r="E40" s="53"/>
      <c r="F40" s="27">
        <f t="shared" si="2"/>
        <v>0</v>
      </c>
      <c r="G40" s="33"/>
    </row>
    <row r="41" spans="1:7" s="19" customFormat="1" ht="15.75">
      <c r="A41" s="29" t="s">
        <v>73</v>
      </c>
      <c r="B41" s="30" t="s">
        <v>74</v>
      </c>
      <c r="C41" s="31"/>
      <c r="D41" s="34">
        <f t="shared" si="3"/>
        <v>8692</v>
      </c>
      <c r="E41" s="53">
        <v>8692</v>
      </c>
      <c r="F41" s="27">
        <f t="shared" si="2"/>
        <v>6550</v>
      </c>
      <c r="G41" s="33">
        <v>15242</v>
      </c>
    </row>
    <row r="42" spans="1:7" s="19" customFormat="1" ht="15.75">
      <c r="A42" s="29" t="s">
        <v>75</v>
      </c>
      <c r="B42" s="30" t="s">
        <v>76</v>
      </c>
      <c r="C42" s="64"/>
      <c r="D42" s="34">
        <f t="shared" si="3"/>
        <v>0</v>
      </c>
      <c r="E42" s="53"/>
      <c r="F42" s="27">
        <f t="shared" si="2"/>
        <v>0</v>
      </c>
      <c r="G42" s="33"/>
    </row>
    <row r="43" spans="1:7" s="19" customFormat="1" ht="16.5" thickBot="1">
      <c r="A43" s="35" t="s">
        <v>77</v>
      </c>
      <c r="B43" s="36" t="s">
        <v>78</v>
      </c>
      <c r="C43" s="65">
        <v>1000</v>
      </c>
      <c r="D43" s="66">
        <f t="shared" si="3"/>
        <v>62832</v>
      </c>
      <c r="E43" s="67">
        <v>63832</v>
      </c>
      <c r="F43" s="27">
        <f t="shared" si="2"/>
        <v>122424</v>
      </c>
      <c r="G43" s="38">
        <v>186256</v>
      </c>
    </row>
    <row r="44" spans="1:7" s="19" customFormat="1" ht="16.5" thickBot="1">
      <c r="A44" s="20" t="s">
        <v>79</v>
      </c>
      <c r="B44" s="21" t="s">
        <v>80</v>
      </c>
      <c r="C44" s="22"/>
      <c r="D44" s="68"/>
      <c r="E44" s="69"/>
      <c r="F44" s="70"/>
      <c r="G44" s="71"/>
    </row>
    <row r="45" spans="1:7" s="19" customFormat="1" ht="15.75">
      <c r="A45" s="24" t="s">
        <v>81</v>
      </c>
      <c r="B45" s="25" t="s">
        <v>82</v>
      </c>
      <c r="C45" s="72"/>
      <c r="D45" s="73"/>
      <c r="E45" s="74"/>
      <c r="F45" s="27">
        <f t="shared" si="2"/>
        <v>0</v>
      </c>
      <c r="G45" s="41"/>
    </row>
    <row r="46" spans="1:7" s="19" customFormat="1" ht="15.75">
      <c r="A46" s="29" t="s">
        <v>83</v>
      </c>
      <c r="B46" s="30" t="s">
        <v>84</v>
      </c>
      <c r="C46" s="64"/>
      <c r="D46" s="61"/>
      <c r="E46" s="60"/>
      <c r="F46" s="27">
        <f t="shared" si="2"/>
        <v>0</v>
      </c>
      <c r="G46" s="42"/>
    </row>
    <row r="47" spans="1:7" s="19" customFormat="1" ht="15.75">
      <c r="A47" s="29" t="s">
        <v>85</v>
      </c>
      <c r="B47" s="30" t="s">
        <v>86</v>
      </c>
      <c r="C47" s="64"/>
      <c r="D47" s="61"/>
      <c r="E47" s="60"/>
      <c r="F47" s="27">
        <f t="shared" si="2"/>
        <v>0</v>
      </c>
      <c r="G47" s="42"/>
    </row>
    <row r="48" spans="1:7" s="19" customFormat="1" ht="15.75">
      <c r="A48" s="29" t="s">
        <v>87</v>
      </c>
      <c r="B48" s="30" t="s">
        <v>88</v>
      </c>
      <c r="C48" s="64"/>
      <c r="D48" s="61"/>
      <c r="E48" s="60"/>
      <c r="F48" s="27">
        <f t="shared" si="2"/>
        <v>0</v>
      </c>
      <c r="G48" s="42"/>
    </row>
    <row r="49" spans="1:7" s="19" customFormat="1" ht="16.5" thickBot="1">
      <c r="A49" s="35" t="s">
        <v>89</v>
      </c>
      <c r="B49" s="36" t="s">
        <v>90</v>
      </c>
      <c r="C49" s="65"/>
      <c r="D49" s="54"/>
      <c r="E49" s="75"/>
      <c r="F49" s="37">
        <f t="shared" si="2"/>
        <v>0</v>
      </c>
      <c r="G49" s="46"/>
    </row>
    <row r="50" spans="1:7" s="19" customFormat="1" ht="16.5" thickBot="1">
      <c r="A50" s="20" t="s">
        <v>91</v>
      </c>
      <c r="B50" s="21" t="s">
        <v>92</v>
      </c>
      <c r="C50" s="22"/>
      <c r="D50" s="186">
        <f>E50-C50</f>
        <v>45000</v>
      </c>
      <c r="E50" s="187">
        <f>SUM(E51:E53)</f>
        <v>45000</v>
      </c>
      <c r="F50" s="159">
        <f t="shared" si="2"/>
        <v>1603537</v>
      </c>
      <c r="G50" s="47">
        <f>SUM(G51:G53)</f>
        <v>1648537</v>
      </c>
    </row>
    <row r="51" spans="1:7" s="19" customFormat="1" ht="28.5" customHeight="1">
      <c r="A51" s="24" t="s">
        <v>93</v>
      </c>
      <c r="B51" s="25" t="s">
        <v>94</v>
      </c>
      <c r="C51" s="26"/>
      <c r="D51" s="63"/>
      <c r="E51" s="27"/>
      <c r="F51" s="27">
        <f t="shared" si="2"/>
        <v>0</v>
      </c>
      <c r="G51" s="28"/>
    </row>
    <row r="52" spans="1:7" s="19" customFormat="1" ht="28.5" customHeight="1">
      <c r="A52" s="29" t="s">
        <v>95</v>
      </c>
      <c r="B52" s="30" t="s">
        <v>96</v>
      </c>
      <c r="C52" s="31"/>
      <c r="D52" s="34">
        <f>E52-C52</f>
        <v>15000</v>
      </c>
      <c r="E52" s="53">
        <v>15000</v>
      </c>
      <c r="F52" s="27">
        <f t="shared" si="2"/>
        <v>1341537</v>
      </c>
      <c r="G52" s="33">
        <v>1356537</v>
      </c>
    </row>
    <row r="53" spans="1:7" s="19" customFormat="1" ht="15.75">
      <c r="A53" s="29" t="s">
        <v>97</v>
      </c>
      <c r="B53" s="30" t="s">
        <v>98</v>
      </c>
      <c r="C53" s="31"/>
      <c r="D53" s="34">
        <f>E53-C53</f>
        <v>30000</v>
      </c>
      <c r="E53" s="53">
        <v>30000</v>
      </c>
      <c r="F53" s="27">
        <f t="shared" si="2"/>
        <v>262000</v>
      </c>
      <c r="G53" s="33">
        <v>292000</v>
      </c>
    </row>
    <row r="54" spans="1:7" s="19" customFormat="1" ht="16.5" thickBot="1">
      <c r="A54" s="35" t="s">
        <v>99</v>
      </c>
      <c r="B54" s="36" t="s">
        <v>100</v>
      </c>
      <c r="C54" s="44"/>
      <c r="D54" s="54"/>
      <c r="E54" s="75"/>
      <c r="F54" s="37">
        <f t="shared" si="2"/>
        <v>0</v>
      </c>
      <c r="G54" s="46"/>
    </row>
    <row r="55" spans="1:7" s="19" customFormat="1" ht="16.5" thickBot="1">
      <c r="A55" s="20" t="s">
        <v>101</v>
      </c>
      <c r="B55" s="39" t="s">
        <v>102</v>
      </c>
      <c r="C55" s="22"/>
      <c r="D55" s="76">
        <f>E55-C55</f>
        <v>40127</v>
      </c>
      <c r="E55" s="187">
        <f>E56+E57+E58</f>
        <v>40127</v>
      </c>
      <c r="F55" s="159">
        <f t="shared" si="2"/>
        <v>1415357</v>
      </c>
      <c r="G55" s="47">
        <f>G56+G57+G58</f>
        <v>1455484</v>
      </c>
    </row>
    <row r="56" spans="1:7" s="19" customFormat="1" ht="29.25" customHeight="1">
      <c r="A56" s="24" t="s">
        <v>103</v>
      </c>
      <c r="B56" s="25" t="s">
        <v>104</v>
      </c>
      <c r="C56" s="64"/>
      <c r="D56" s="73"/>
      <c r="E56" s="74"/>
      <c r="F56" s="27">
        <f t="shared" si="2"/>
        <v>0</v>
      </c>
      <c r="G56" s="41"/>
    </row>
    <row r="57" spans="1:7" s="19" customFormat="1" ht="27" customHeight="1">
      <c r="A57" s="29" t="s">
        <v>105</v>
      </c>
      <c r="B57" s="30" t="s">
        <v>106</v>
      </c>
      <c r="C57" s="64"/>
      <c r="D57" s="34">
        <f>E57-C57</f>
        <v>40127</v>
      </c>
      <c r="E57" s="53">
        <v>40127</v>
      </c>
      <c r="F57" s="27">
        <f t="shared" si="2"/>
        <v>1415357</v>
      </c>
      <c r="G57" s="33">
        <v>1455484</v>
      </c>
    </row>
    <row r="58" spans="1:7" s="19" customFormat="1" ht="15.75">
      <c r="A58" s="29" t="s">
        <v>107</v>
      </c>
      <c r="B58" s="30" t="s">
        <v>108</v>
      </c>
      <c r="C58" s="64"/>
      <c r="D58" s="61"/>
      <c r="E58" s="60"/>
      <c r="F58" s="27">
        <f t="shared" si="2"/>
        <v>0</v>
      </c>
      <c r="G58" s="42"/>
    </row>
    <row r="59" spans="1:7" s="19" customFormat="1" ht="20.25" customHeight="1" thickBot="1">
      <c r="A59" s="35" t="s">
        <v>109</v>
      </c>
      <c r="B59" s="36" t="s">
        <v>110</v>
      </c>
      <c r="C59" s="64"/>
      <c r="D59" s="54"/>
      <c r="E59" s="60"/>
      <c r="F59" s="37">
        <f t="shared" si="2"/>
        <v>0</v>
      </c>
      <c r="G59" s="46"/>
    </row>
    <row r="60" spans="1:7" s="19" customFormat="1" ht="33" customHeight="1" thickBot="1">
      <c r="A60" s="20" t="s">
        <v>111</v>
      </c>
      <c r="B60" s="21" t="s">
        <v>112</v>
      </c>
      <c r="C60" s="56">
        <f>SUM(C5,C12,C26,C33)</f>
        <v>122537914</v>
      </c>
      <c r="D60" s="188">
        <f>E60-C60</f>
        <v>33996520</v>
      </c>
      <c r="E60" s="185">
        <f>SUM(E5,E12,E19,E26,E33,E50,E55)</f>
        <v>156534434</v>
      </c>
      <c r="F60" s="189">
        <f t="shared" si="2"/>
        <v>18823557</v>
      </c>
      <c r="G60" s="56">
        <f>SUM(G5,G12,G19,G26,G33,G50,G55)</f>
        <v>175357991</v>
      </c>
    </row>
    <row r="61" spans="1:7" s="19" customFormat="1" ht="30.75" customHeight="1" thickBot="1">
      <c r="A61" s="77" t="s">
        <v>113</v>
      </c>
      <c r="B61" s="39" t="s">
        <v>114</v>
      </c>
      <c r="C61" s="22"/>
      <c r="D61" s="78"/>
      <c r="E61" s="79"/>
      <c r="F61" s="80">
        <f t="shared" si="2"/>
        <v>0</v>
      </c>
      <c r="G61" s="71"/>
    </row>
    <row r="62" spans="1:7" s="19" customFormat="1" ht="15.75">
      <c r="A62" s="24" t="s">
        <v>115</v>
      </c>
      <c r="B62" s="25" t="s">
        <v>116</v>
      </c>
      <c r="C62" s="64"/>
      <c r="D62" s="81"/>
      <c r="E62" s="82"/>
      <c r="F62" s="27">
        <f t="shared" si="2"/>
        <v>0</v>
      </c>
      <c r="G62" s="41"/>
    </row>
    <row r="63" spans="1:7" s="19" customFormat="1" ht="29.25" customHeight="1">
      <c r="A63" s="29" t="s">
        <v>117</v>
      </c>
      <c r="B63" s="30" t="s">
        <v>118</v>
      </c>
      <c r="C63" s="64"/>
      <c r="D63" s="61"/>
      <c r="E63" s="83"/>
      <c r="F63" s="27">
        <f t="shared" si="2"/>
        <v>0</v>
      </c>
      <c r="G63" s="42"/>
    </row>
    <row r="64" spans="1:7" s="19" customFormat="1" ht="16.5" thickBot="1">
      <c r="A64" s="35" t="s">
        <v>119</v>
      </c>
      <c r="B64" s="36" t="s">
        <v>242</v>
      </c>
      <c r="C64" s="64"/>
      <c r="D64" s="84"/>
      <c r="E64" s="85"/>
      <c r="F64" s="37">
        <f t="shared" si="2"/>
        <v>0</v>
      </c>
      <c r="G64" s="46"/>
    </row>
    <row r="65" spans="1:7" s="19" customFormat="1" ht="16.5" thickBot="1">
      <c r="A65" s="77" t="s">
        <v>120</v>
      </c>
      <c r="B65" s="39" t="s">
        <v>121</v>
      </c>
      <c r="C65" s="22"/>
      <c r="D65" s="68"/>
      <c r="E65" s="79"/>
      <c r="F65" s="80">
        <f t="shared" si="2"/>
        <v>0</v>
      </c>
      <c r="G65" s="71"/>
    </row>
    <row r="66" spans="1:7" s="19" customFormat="1" ht="15.75">
      <c r="A66" s="24" t="s">
        <v>122</v>
      </c>
      <c r="B66" s="25" t="s">
        <v>123</v>
      </c>
      <c r="C66" s="64"/>
      <c r="D66" s="81"/>
      <c r="E66" s="82"/>
      <c r="F66" s="27">
        <f t="shared" si="2"/>
        <v>0</v>
      </c>
      <c r="G66" s="41"/>
    </row>
    <row r="67" spans="1:7" s="19" customFormat="1" ht="15.75">
      <c r="A67" s="29" t="s">
        <v>124</v>
      </c>
      <c r="B67" s="30" t="s">
        <v>125</v>
      </c>
      <c r="C67" s="64"/>
      <c r="D67" s="61"/>
      <c r="E67" s="83"/>
      <c r="F67" s="27">
        <f t="shared" si="2"/>
        <v>0</v>
      </c>
      <c r="G67" s="42"/>
    </row>
    <row r="68" spans="1:7" s="19" customFormat="1" ht="15.75">
      <c r="A68" s="29" t="s">
        <v>126</v>
      </c>
      <c r="B68" s="30" t="s">
        <v>127</v>
      </c>
      <c r="C68" s="64"/>
      <c r="D68" s="61"/>
      <c r="E68" s="83"/>
      <c r="F68" s="27">
        <f t="shared" si="2"/>
        <v>0</v>
      </c>
      <c r="G68" s="42"/>
    </row>
    <row r="69" spans="1:7" s="19" customFormat="1" ht="16.5" thickBot="1">
      <c r="A69" s="35" t="s">
        <v>128</v>
      </c>
      <c r="B69" s="36" t="s">
        <v>129</v>
      </c>
      <c r="C69" s="64"/>
      <c r="D69" s="54"/>
      <c r="E69" s="83"/>
      <c r="F69" s="37">
        <f t="shared" si="2"/>
        <v>0</v>
      </c>
      <c r="G69" s="46"/>
    </row>
    <row r="70" spans="1:7" s="19" customFormat="1" ht="16.5" thickBot="1">
      <c r="A70" s="77" t="s">
        <v>130</v>
      </c>
      <c r="B70" s="39" t="s">
        <v>131</v>
      </c>
      <c r="C70" s="22">
        <f>SUM(C71:C72)</f>
        <v>73102455</v>
      </c>
      <c r="D70" s="186">
        <f>E70-C70</f>
        <v>0</v>
      </c>
      <c r="E70" s="185">
        <f>SUM(E71:E72)</f>
        <v>73102455</v>
      </c>
      <c r="F70" s="159">
        <f t="shared" si="2"/>
        <v>2170132</v>
      </c>
      <c r="G70" s="22">
        <f>SUM(G71:G72)</f>
        <v>75272587</v>
      </c>
    </row>
    <row r="71" spans="1:7" s="19" customFormat="1" ht="15.75">
      <c r="A71" s="24" t="s">
        <v>132</v>
      </c>
      <c r="B71" s="25" t="s">
        <v>133</v>
      </c>
      <c r="C71" s="64">
        <v>73102455</v>
      </c>
      <c r="D71" s="63">
        <f>E71-C71</f>
        <v>0</v>
      </c>
      <c r="E71" s="86">
        <v>73102455</v>
      </c>
      <c r="F71" s="27">
        <f t="shared" si="2"/>
        <v>2170132</v>
      </c>
      <c r="G71" s="28">
        <v>75272587</v>
      </c>
    </row>
    <row r="72" spans="1:7" s="19" customFormat="1" ht="16.5" thickBot="1">
      <c r="A72" s="35" t="s">
        <v>134</v>
      </c>
      <c r="B72" s="36" t="s">
        <v>135</v>
      </c>
      <c r="C72" s="65"/>
      <c r="D72" s="84"/>
      <c r="E72" s="85"/>
      <c r="F72" s="27">
        <f t="shared" si="2"/>
        <v>0</v>
      </c>
      <c r="G72" s="46"/>
    </row>
    <row r="73" spans="1:7" s="19" customFormat="1" ht="16.5" thickBot="1">
      <c r="A73" s="77" t="s">
        <v>136</v>
      </c>
      <c r="B73" s="39" t="s">
        <v>137</v>
      </c>
      <c r="C73" s="1">
        <f>C74+C75+C76</f>
        <v>39064943</v>
      </c>
      <c r="D73" s="23">
        <f>E73-C73</f>
        <v>162523</v>
      </c>
      <c r="E73" s="87">
        <f>E74+E75+E76</f>
        <v>39227466</v>
      </c>
      <c r="F73" s="80">
        <f t="shared" si="2"/>
        <v>938203</v>
      </c>
      <c r="G73" s="1">
        <f>G74+G75+G76</f>
        <v>40165669</v>
      </c>
    </row>
    <row r="74" spans="1:7" s="19" customFormat="1" ht="15.75">
      <c r="A74" s="24" t="s">
        <v>138</v>
      </c>
      <c r="B74" s="25" t="s">
        <v>139</v>
      </c>
      <c r="C74" s="72"/>
      <c r="D74" s="81"/>
      <c r="E74" s="82"/>
      <c r="F74" s="27">
        <f t="shared" si="2"/>
        <v>0</v>
      </c>
      <c r="G74" s="41"/>
    </row>
    <row r="75" spans="1:7" s="19" customFormat="1" ht="15.75">
      <c r="A75" s="29" t="s">
        <v>140</v>
      </c>
      <c r="B75" s="30" t="s">
        <v>141</v>
      </c>
      <c r="C75" s="64"/>
      <c r="D75" s="61"/>
      <c r="E75" s="83"/>
      <c r="F75" s="27">
        <f t="shared" si="2"/>
        <v>0</v>
      </c>
      <c r="G75" s="42"/>
    </row>
    <row r="76" spans="1:7" s="19" customFormat="1" ht="16.5" thickBot="1">
      <c r="A76" s="35" t="s">
        <v>142</v>
      </c>
      <c r="B76" s="36" t="s">
        <v>241</v>
      </c>
      <c r="C76" s="64">
        <v>39064943</v>
      </c>
      <c r="D76" s="66">
        <f>E76-C76</f>
        <v>162523</v>
      </c>
      <c r="E76" s="88">
        <v>39227466</v>
      </c>
      <c r="F76" s="27">
        <f t="shared" si="2"/>
        <v>938203</v>
      </c>
      <c r="G76" s="38">
        <v>40165669</v>
      </c>
    </row>
    <row r="77" spans="1:7" s="19" customFormat="1" ht="16.5" thickBot="1">
      <c r="A77" s="77" t="s">
        <v>143</v>
      </c>
      <c r="B77" s="39" t="s">
        <v>144</v>
      </c>
      <c r="C77" s="22"/>
      <c r="D77" s="78"/>
      <c r="E77" s="79"/>
      <c r="F77" s="69"/>
      <c r="G77" s="71"/>
    </row>
    <row r="78" spans="1:7" s="19" customFormat="1" ht="15.75">
      <c r="A78" s="89" t="s">
        <v>145</v>
      </c>
      <c r="B78" s="25" t="s">
        <v>146</v>
      </c>
      <c r="C78" s="64"/>
      <c r="D78" s="73"/>
      <c r="E78" s="82"/>
      <c r="F78" s="90"/>
      <c r="G78" s="41"/>
    </row>
    <row r="79" spans="1:7" s="19" customFormat="1" ht="15.75">
      <c r="A79" s="91" t="s">
        <v>147</v>
      </c>
      <c r="B79" s="30" t="s">
        <v>148</v>
      </c>
      <c r="C79" s="64"/>
      <c r="D79" s="61"/>
      <c r="E79" s="83"/>
      <c r="F79" s="40"/>
      <c r="G79" s="42"/>
    </row>
    <row r="80" spans="1:7" s="19" customFormat="1" ht="15.75">
      <c r="A80" s="91" t="s">
        <v>149</v>
      </c>
      <c r="B80" s="30" t="s">
        <v>150</v>
      </c>
      <c r="C80" s="64"/>
      <c r="D80" s="61"/>
      <c r="E80" s="83"/>
      <c r="F80" s="40"/>
      <c r="G80" s="42"/>
    </row>
    <row r="81" spans="1:7" s="19" customFormat="1" ht="16.5" thickBot="1">
      <c r="A81" s="92" t="s">
        <v>151</v>
      </c>
      <c r="B81" s="36" t="s">
        <v>152</v>
      </c>
      <c r="C81" s="64"/>
      <c r="D81" s="54"/>
      <c r="E81" s="85"/>
      <c r="F81" s="45"/>
      <c r="G81" s="46"/>
    </row>
    <row r="82" spans="1:7" s="19" customFormat="1" ht="30" customHeight="1" thickBot="1">
      <c r="A82" s="77" t="s">
        <v>153</v>
      </c>
      <c r="B82" s="39" t="s">
        <v>154</v>
      </c>
      <c r="C82" s="93"/>
      <c r="D82" s="78"/>
      <c r="E82" s="79"/>
      <c r="F82" s="69"/>
      <c r="G82" s="71"/>
    </row>
    <row r="83" spans="1:7" s="19" customFormat="1" ht="30" customHeight="1" thickBot="1">
      <c r="A83" s="77" t="s">
        <v>155</v>
      </c>
      <c r="B83" s="39" t="s">
        <v>156</v>
      </c>
      <c r="C83" s="56">
        <f>SUM(C61,C65,C70,C73,C77,C82)</f>
        <v>112167398</v>
      </c>
      <c r="D83" s="188">
        <f>E83-C83</f>
        <v>162523</v>
      </c>
      <c r="E83" s="185">
        <f>SUM(E61,E65,E70,E73,E77,E82)</f>
        <v>112329921</v>
      </c>
      <c r="F83" s="161">
        <f>SUM(G83-E83)</f>
        <v>3108335</v>
      </c>
      <c r="G83" s="56">
        <f>SUM(G61,G65,G70,G73,G77,G82)</f>
        <v>115438256</v>
      </c>
    </row>
    <row r="84" spans="1:7" s="19" customFormat="1" ht="34.5" customHeight="1" thickBot="1">
      <c r="A84" s="94" t="s">
        <v>157</v>
      </c>
      <c r="B84" s="95" t="s">
        <v>158</v>
      </c>
      <c r="C84" s="56">
        <f>SUM(C60,C83)</f>
        <v>234705312</v>
      </c>
      <c r="D84" s="188">
        <f>E84-C84</f>
        <v>34159043</v>
      </c>
      <c r="E84" s="190">
        <f>SUM(E60,E83)</f>
        <v>268864355</v>
      </c>
      <c r="F84" s="161">
        <f>SUM(G84-E84)</f>
        <v>21931892</v>
      </c>
      <c r="G84" s="56">
        <f>SUM(G60,G83)</f>
        <v>290796247</v>
      </c>
    </row>
    <row r="85" spans="1:11" ht="16.5" customHeight="1">
      <c r="A85" s="2"/>
      <c r="B85" s="2"/>
      <c r="C85" s="2"/>
      <c r="D85" s="96"/>
      <c r="E85" s="96"/>
      <c r="F85" s="96"/>
      <c r="G85" s="96"/>
      <c r="K85" s="3" t="s">
        <v>236</v>
      </c>
    </row>
    <row r="86" spans="1:7" s="98" customFormat="1" ht="16.5" customHeight="1" thickBot="1">
      <c r="A86" s="97"/>
      <c r="B86" s="97" t="s">
        <v>159</v>
      </c>
      <c r="D86" s="99"/>
      <c r="E86" s="100" t="s">
        <v>238</v>
      </c>
      <c r="F86" s="100"/>
      <c r="G86" s="100"/>
    </row>
    <row r="87" spans="1:7" ht="48" thickBot="1">
      <c r="A87" s="9" t="s">
        <v>1</v>
      </c>
      <c r="B87" s="10" t="s">
        <v>160</v>
      </c>
      <c r="C87" s="11" t="s">
        <v>237</v>
      </c>
      <c r="D87" s="249" t="s">
        <v>240</v>
      </c>
      <c r="E87" s="250" t="s">
        <v>247</v>
      </c>
      <c r="F87" s="247" t="s">
        <v>240</v>
      </c>
      <c r="G87" s="248" t="s">
        <v>248</v>
      </c>
    </row>
    <row r="88" spans="1:7" s="103" customFormat="1" ht="16.5" thickBot="1">
      <c r="A88" s="9" t="s">
        <v>3</v>
      </c>
      <c r="B88" s="10" t="s">
        <v>17</v>
      </c>
      <c r="C88" s="11" t="s">
        <v>31</v>
      </c>
      <c r="D88" s="101" t="s">
        <v>207</v>
      </c>
      <c r="E88" s="102" t="s">
        <v>57</v>
      </c>
      <c r="F88" s="17" t="s">
        <v>79</v>
      </c>
      <c r="G88" s="18" t="s">
        <v>218</v>
      </c>
    </row>
    <row r="89" spans="1:7" ht="16.5" thickBot="1">
      <c r="A89" s="104" t="s">
        <v>3</v>
      </c>
      <c r="B89" s="222" t="s">
        <v>245</v>
      </c>
      <c r="C89" s="208">
        <f>SUM(C90:C94)</f>
        <v>126018117</v>
      </c>
      <c r="D89" s="188">
        <f aca="true" t="shared" si="4" ref="D89:D94">E89-C89</f>
        <v>28924256</v>
      </c>
      <c r="E89" s="185">
        <f>SUM(E90:E94)</f>
        <v>154942373</v>
      </c>
      <c r="F89" s="185">
        <f>SUM(F90:F94)</f>
        <v>5952917</v>
      </c>
      <c r="G89" s="22">
        <f>SUM(G90:G94)</f>
        <v>160895290</v>
      </c>
    </row>
    <row r="90" spans="1:7" ht="15.75">
      <c r="A90" s="106" t="s">
        <v>5</v>
      </c>
      <c r="B90" s="223" t="s">
        <v>161</v>
      </c>
      <c r="C90" s="238">
        <v>58586686</v>
      </c>
      <c r="D90" s="192">
        <f t="shared" si="4"/>
        <v>22709342</v>
      </c>
      <c r="E90" s="193">
        <v>81296028</v>
      </c>
      <c r="F90" s="193">
        <f>SUM(G90-E90)</f>
        <v>642893</v>
      </c>
      <c r="G90" s="194">
        <v>81938921</v>
      </c>
    </row>
    <row r="91" spans="1:7" ht="15.75">
      <c r="A91" s="108" t="s">
        <v>7</v>
      </c>
      <c r="B91" s="224" t="s">
        <v>162</v>
      </c>
      <c r="C91" s="31">
        <v>12170369</v>
      </c>
      <c r="D91" s="195">
        <f t="shared" si="4"/>
        <v>2260424</v>
      </c>
      <c r="E91" s="196">
        <v>14430793</v>
      </c>
      <c r="F91" s="193">
        <f aca="true" t="shared" si="5" ref="F91:F122">SUM(G91-E91)</f>
        <v>31890</v>
      </c>
      <c r="G91" s="197">
        <v>14462683</v>
      </c>
    </row>
    <row r="92" spans="1:7" ht="15.75">
      <c r="A92" s="108" t="s">
        <v>9</v>
      </c>
      <c r="B92" s="224" t="s">
        <v>163</v>
      </c>
      <c r="C92" s="44">
        <v>45141680</v>
      </c>
      <c r="D92" s="195">
        <f t="shared" si="4"/>
        <v>1856250</v>
      </c>
      <c r="E92" s="196">
        <v>46997930</v>
      </c>
      <c r="F92" s="193">
        <f t="shared" si="5"/>
        <v>4171720</v>
      </c>
      <c r="G92" s="197">
        <v>51169650</v>
      </c>
    </row>
    <row r="93" spans="1:7" ht="15.75">
      <c r="A93" s="108" t="s">
        <v>11</v>
      </c>
      <c r="B93" s="225" t="s">
        <v>164</v>
      </c>
      <c r="C93" s="44">
        <v>1181000</v>
      </c>
      <c r="D93" s="195">
        <f t="shared" si="4"/>
        <v>100320</v>
      </c>
      <c r="E93" s="196">
        <v>1281320</v>
      </c>
      <c r="F93" s="193">
        <f t="shared" si="5"/>
        <v>417740</v>
      </c>
      <c r="G93" s="197">
        <v>1699060</v>
      </c>
    </row>
    <row r="94" spans="1:7" ht="15.75">
      <c r="A94" s="108" t="s">
        <v>165</v>
      </c>
      <c r="B94" s="111" t="s">
        <v>166</v>
      </c>
      <c r="C94" s="44">
        <v>8938382</v>
      </c>
      <c r="D94" s="195">
        <f t="shared" si="4"/>
        <v>1997920</v>
      </c>
      <c r="E94" s="196">
        <v>10936302</v>
      </c>
      <c r="F94" s="193">
        <f t="shared" si="5"/>
        <v>688674</v>
      </c>
      <c r="G94" s="197">
        <v>11624976</v>
      </c>
    </row>
    <row r="95" spans="1:7" ht="15.75">
      <c r="A95" s="108" t="s">
        <v>15</v>
      </c>
      <c r="B95" s="224" t="s">
        <v>167</v>
      </c>
      <c r="C95" s="44"/>
      <c r="D95" s="198"/>
      <c r="E95" s="196">
        <v>1997920</v>
      </c>
      <c r="F95" s="193">
        <f t="shared" si="5"/>
        <v>0</v>
      </c>
      <c r="G95" s="197">
        <v>1997920</v>
      </c>
    </row>
    <row r="96" spans="1:7" ht="15.75">
      <c r="A96" s="108" t="s">
        <v>168</v>
      </c>
      <c r="B96" s="226" t="s">
        <v>169</v>
      </c>
      <c r="C96" s="44"/>
      <c r="D96" s="198"/>
      <c r="E96" s="196"/>
      <c r="F96" s="193">
        <f t="shared" si="5"/>
        <v>0</v>
      </c>
      <c r="G96" s="197"/>
    </row>
    <row r="97" spans="1:7" ht="33.75" customHeight="1">
      <c r="A97" s="108" t="s">
        <v>170</v>
      </c>
      <c r="B97" s="227" t="s">
        <v>171</v>
      </c>
      <c r="C97" s="44"/>
      <c r="D97" s="198"/>
      <c r="E97" s="196"/>
      <c r="F97" s="193">
        <f t="shared" si="5"/>
        <v>0</v>
      </c>
      <c r="G97" s="197"/>
    </row>
    <row r="98" spans="1:7" ht="25.5" customHeight="1">
      <c r="A98" s="108" t="s">
        <v>172</v>
      </c>
      <c r="B98" s="227" t="s">
        <v>173</v>
      </c>
      <c r="C98" s="239"/>
      <c r="D98" s="198"/>
      <c r="E98" s="196"/>
      <c r="F98" s="193">
        <f t="shared" si="5"/>
        <v>0</v>
      </c>
      <c r="G98" s="197"/>
    </row>
    <row r="99" spans="1:7" ht="15.75">
      <c r="A99" s="108" t="s">
        <v>174</v>
      </c>
      <c r="B99" s="226" t="s">
        <v>175</v>
      </c>
      <c r="C99" s="44"/>
      <c r="D99" s="195">
        <f>E99-C99</f>
        <v>6579044</v>
      </c>
      <c r="E99" s="196">
        <v>6579044</v>
      </c>
      <c r="F99" s="193">
        <f t="shared" si="5"/>
        <v>688674</v>
      </c>
      <c r="G99" s="197">
        <v>7267718</v>
      </c>
    </row>
    <row r="100" spans="1:7" ht="15.75">
      <c r="A100" s="108" t="s">
        <v>176</v>
      </c>
      <c r="B100" s="226" t="s">
        <v>177</v>
      </c>
      <c r="C100" s="240"/>
      <c r="D100" s="112"/>
      <c r="E100" s="109"/>
      <c r="F100" s="107">
        <f t="shared" si="5"/>
        <v>0</v>
      </c>
      <c r="G100" s="110"/>
    </row>
    <row r="101" spans="1:7" ht="30">
      <c r="A101" s="108" t="s">
        <v>178</v>
      </c>
      <c r="B101" s="227" t="s">
        <v>179</v>
      </c>
      <c r="C101" s="240"/>
      <c r="D101" s="112"/>
      <c r="E101" s="109"/>
      <c r="F101" s="107">
        <f t="shared" si="5"/>
        <v>0</v>
      </c>
      <c r="G101" s="110"/>
    </row>
    <row r="102" spans="1:7" ht="15.75">
      <c r="A102" s="113" t="s">
        <v>180</v>
      </c>
      <c r="B102" s="228" t="s">
        <v>181</v>
      </c>
      <c r="C102" s="240"/>
      <c r="D102" s="112"/>
      <c r="E102" s="109"/>
      <c r="F102" s="107">
        <f t="shared" si="5"/>
        <v>0</v>
      </c>
      <c r="G102" s="110"/>
    </row>
    <row r="103" spans="1:7" ht="15.75">
      <c r="A103" s="108" t="s">
        <v>182</v>
      </c>
      <c r="B103" s="228" t="s">
        <v>183</v>
      </c>
      <c r="C103" s="240"/>
      <c r="D103" s="112"/>
      <c r="E103" s="109"/>
      <c r="F103" s="107">
        <f t="shared" si="5"/>
        <v>0</v>
      </c>
      <c r="G103" s="110"/>
    </row>
    <row r="104" spans="1:7" ht="16.5" thickBot="1">
      <c r="A104" s="114" t="s">
        <v>184</v>
      </c>
      <c r="B104" s="229" t="s">
        <v>185</v>
      </c>
      <c r="C104" s="241">
        <v>8938382</v>
      </c>
      <c r="D104" s="199">
        <f>E104-C104</f>
        <v>-6579044</v>
      </c>
      <c r="E104" s="196">
        <v>2359338</v>
      </c>
      <c r="F104" s="200">
        <f t="shared" si="5"/>
        <v>0</v>
      </c>
      <c r="G104" s="201">
        <v>2359338</v>
      </c>
    </row>
    <row r="105" spans="1:7" ht="16.5" thickBot="1">
      <c r="A105" s="117" t="s">
        <v>17</v>
      </c>
      <c r="B105" s="230" t="s">
        <v>246</v>
      </c>
      <c r="C105" s="22">
        <f>SUM(C106,C108)</f>
        <v>19991474</v>
      </c>
      <c r="D105" s="206">
        <f>E105-C105</f>
        <v>7213378</v>
      </c>
      <c r="E105" s="185">
        <f>SUM(E106,E108,E110)</f>
        <v>27204852</v>
      </c>
      <c r="F105" s="161">
        <f t="shared" si="5"/>
        <v>6376055</v>
      </c>
      <c r="G105" s="22">
        <f>SUM(G106,G108,G110)</f>
        <v>33580907</v>
      </c>
    </row>
    <row r="106" spans="1:7" ht="15.75">
      <c r="A106" s="118" t="s">
        <v>19</v>
      </c>
      <c r="B106" s="224" t="s">
        <v>186</v>
      </c>
      <c r="C106" s="26">
        <v>999490</v>
      </c>
      <c r="D106" s="202">
        <f>E106-C106</f>
        <v>7213378</v>
      </c>
      <c r="E106" s="196">
        <v>8212868</v>
      </c>
      <c r="F106" s="193">
        <f t="shared" si="5"/>
        <v>4776055</v>
      </c>
      <c r="G106" s="194">
        <v>12988923</v>
      </c>
    </row>
    <row r="107" spans="1:7" ht="15.75">
      <c r="A107" s="118" t="s">
        <v>21</v>
      </c>
      <c r="B107" s="231" t="s">
        <v>187</v>
      </c>
      <c r="C107" s="26"/>
      <c r="D107" s="198"/>
      <c r="E107" s="196"/>
      <c r="F107" s="193">
        <f t="shared" si="5"/>
        <v>0</v>
      </c>
      <c r="G107" s="197"/>
    </row>
    <row r="108" spans="1:7" ht="15.75">
      <c r="A108" s="118" t="s">
        <v>23</v>
      </c>
      <c r="B108" s="231" t="s">
        <v>188</v>
      </c>
      <c r="C108" s="31">
        <v>18991984</v>
      </c>
      <c r="D108" s="203">
        <f>E108-C108</f>
        <v>0</v>
      </c>
      <c r="E108" s="196">
        <v>18991984</v>
      </c>
      <c r="F108" s="193">
        <f t="shared" si="5"/>
        <v>0</v>
      </c>
      <c r="G108" s="197">
        <v>18991984</v>
      </c>
    </row>
    <row r="109" spans="1:7" ht="15.75">
      <c r="A109" s="118" t="s">
        <v>25</v>
      </c>
      <c r="B109" s="231" t="s">
        <v>189</v>
      </c>
      <c r="C109" s="31"/>
      <c r="D109" s="198"/>
      <c r="E109" s="204"/>
      <c r="F109" s="193">
        <f t="shared" si="5"/>
        <v>0</v>
      </c>
      <c r="G109" s="205"/>
    </row>
    <row r="110" spans="1:7" ht="15.75">
      <c r="A110" s="118" t="s">
        <v>27</v>
      </c>
      <c r="B110" s="36" t="s">
        <v>190</v>
      </c>
      <c r="C110" s="31"/>
      <c r="D110" s="198"/>
      <c r="E110" s="204"/>
      <c r="F110" s="193">
        <f t="shared" si="5"/>
        <v>1600000</v>
      </c>
      <c r="G110" s="197">
        <v>1600000</v>
      </c>
    </row>
    <row r="111" spans="1:7" ht="20.25" customHeight="1">
      <c r="A111" s="118" t="s">
        <v>29</v>
      </c>
      <c r="B111" s="232" t="s">
        <v>191</v>
      </c>
      <c r="C111" s="31"/>
      <c r="D111" s="198"/>
      <c r="E111" s="204"/>
      <c r="F111" s="193">
        <f t="shared" si="5"/>
        <v>0</v>
      </c>
      <c r="G111" s="205"/>
    </row>
    <row r="112" spans="1:7" ht="30">
      <c r="A112" s="118" t="s">
        <v>192</v>
      </c>
      <c r="B112" s="233" t="s">
        <v>193</v>
      </c>
      <c r="C112" s="31"/>
      <c r="D112" s="198"/>
      <c r="E112" s="204"/>
      <c r="F112" s="193">
        <f t="shared" si="5"/>
        <v>0</v>
      </c>
      <c r="G112" s="205"/>
    </row>
    <row r="113" spans="1:7" ht="30">
      <c r="A113" s="118" t="s">
        <v>194</v>
      </c>
      <c r="B113" s="227" t="s">
        <v>173</v>
      </c>
      <c r="C113" s="31"/>
      <c r="D113" s="198"/>
      <c r="E113" s="204"/>
      <c r="F113" s="193">
        <f t="shared" si="5"/>
        <v>1600000</v>
      </c>
      <c r="G113" s="197">
        <v>1600000</v>
      </c>
    </row>
    <row r="114" spans="1:7" ht="15.75">
      <c r="A114" s="118" t="s">
        <v>195</v>
      </c>
      <c r="B114" s="227" t="s">
        <v>196</v>
      </c>
      <c r="C114" s="242"/>
      <c r="D114" s="112"/>
      <c r="E114" s="120"/>
      <c r="F114" s="107"/>
      <c r="G114" s="110"/>
    </row>
    <row r="115" spans="1:7" ht="15.75">
      <c r="A115" s="118" t="s">
        <v>197</v>
      </c>
      <c r="B115" s="227" t="s">
        <v>198</v>
      </c>
      <c r="C115" s="242"/>
      <c r="D115" s="112"/>
      <c r="E115" s="120"/>
      <c r="F115" s="107">
        <f t="shared" si="5"/>
        <v>0</v>
      </c>
      <c r="G115" s="121"/>
    </row>
    <row r="116" spans="1:7" ht="30">
      <c r="A116" s="118" t="s">
        <v>199</v>
      </c>
      <c r="B116" s="227" t="s">
        <v>179</v>
      </c>
      <c r="C116" s="242"/>
      <c r="D116" s="112"/>
      <c r="E116" s="120"/>
      <c r="F116" s="107">
        <f t="shared" si="5"/>
        <v>0</v>
      </c>
      <c r="G116" s="121"/>
    </row>
    <row r="117" spans="1:7" ht="15.75">
      <c r="A117" s="118" t="s">
        <v>200</v>
      </c>
      <c r="B117" s="227" t="s">
        <v>201</v>
      </c>
      <c r="C117" s="242"/>
      <c r="D117" s="112"/>
      <c r="E117" s="120"/>
      <c r="F117" s="107">
        <f t="shared" si="5"/>
        <v>0</v>
      </c>
      <c r="G117" s="121"/>
    </row>
    <row r="118" spans="1:7" ht="16.5" thickBot="1">
      <c r="A118" s="113" t="s">
        <v>202</v>
      </c>
      <c r="B118" s="227" t="s">
        <v>203</v>
      </c>
      <c r="C118" s="240"/>
      <c r="D118" s="122"/>
      <c r="E118" s="120"/>
      <c r="F118" s="115">
        <f t="shared" si="5"/>
        <v>0</v>
      </c>
      <c r="G118" s="123"/>
    </row>
    <row r="119" spans="1:7" ht="16.5" thickBot="1">
      <c r="A119" s="117" t="s">
        <v>31</v>
      </c>
      <c r="B119" s="234" t="s">
        <v>204</v>
      </c>
      <c r="C119" s="22">
        <f>SUM(C120:C121)</f>
        <v>49630778</v>
      </c>
      <c r="D119" s="206">
        <f>E119-C119</f>
        <v>-5090202</v>
      </c>
      <c r="E119" s="185">
        <f>SUM(E120:E121)</f>
        <v>44540576</v>
      </c>
      <c r="F119" s="161">
        <f t="shared" si="5"/>
        <v>8664717</v>
      </c>
      <c r="G119" s="22">
        <f>SUM(G120:G121)</f>
        <v>53205293</v>
      </c>
    </row>
    <row r="120" spans="1:7" ht="15.75">
      <c r="A120" s="118" t="s">
        <v>33</v>
      </c>
      <c r="B120" s="235" t="s">
        <v>205</v>
      </c>
      <c r="C120" s="26">
        <v>49630778</v>
      </c>
      <c r="D120" s="209">
        <f>E120-C120</f>
        <v>-5090202</v>
      </c>
      <c r="E120" s="210">
        <v>44540576</v>
      </c>
      <c r="F120" s="211">
        <f t="shared" si="5"/>
        <v>8664717</v>
      </c>
      <c r="G120" s="194">
        <v>53205293</v>
      </c>
    </row>
    <row r="121" spans="1:7" ht="16.5" thickBot="1">
      <c r="A121" s="124" t="s">
        <v>35</v>
      </c>
      <c r="B121" s="231" t="s">
        <v>206</v>
      </c>
      <c r="C121" s="44"/>
      <c r="D121" s="212"/>
      <c r="E121" s="213"/>
      <c r="F121" s="214">
        <f t="shared" si="5"/>
        <v>0</v>
      </c>
      <c r="G121" s="215"/>
    </row>
    <row r="122" spans="1:7" ht="16.5" thickBot="1">
      <c r="A122" s="117" t="s">
        <v>207</v>
      </c>
      <c r="B122" s="234" t="s">
        <v>208</v>
      </c>
      <c r="C122" s="22">
        <f>SUM(C89,C105,C119)</f>
        <v>195640369</v>
      </c>
      <c r="D122" s="206">
        <f>E122-C122</f>
        <v>31047432</v>
      </c>
      <c r="E122" s="207">
        <f>SUM(E89,E105,E119)</f>
        <v>226687801</v>
      </c>
      <c r="F122" s="161">
        <f t="shared" si="5"/>
        <v>20993689</v>
      </c>
      <c r="G122" s="208">
        <f>SUM(G89,G105,G119)</f>
        <v>247681490</v>
      </c>
    </row>
    <row r="123" spans="1:7" ht="28.5" customHeight="1" thickBot="1">
      <c r="A123" s="117" t="s">
        <v>57</v>
      </c>
      <c r="B123" s="234" t="s">
        <v>209</v>
      </c>
      <c r="C123" s="105"/>
      <c r="D123" s="125"/>
      <c r="E123" s="126"/>
      <c r="F123" s="126"/>
      <c r="G123" s="127"/>
    </row>
    <row r="124" spans="1:7" ht="15.75">
      <c r="A124" s="118" t="s">
        <v>59</v>
      </c>
      <c r="B124" s="235" t="s">
        <v>210</v>
      </c>
      <c r="C124" s="242"/>
      <c r="D124" s="128"/>
      <c r="E124" s="129"/>
      <c r="F124" s="107">
        <f aca="true" t="shared" si="6" ref="F124:F143">SUM(G124-E124)</f>
        <v>0</v>
      </c>
      <c r="G124" s="130"/>
    </row>
    <row r="125" spans="1:7" ht="30.75" customHeight="1">
      <c r="A125" s="118" t="s">
        <v>61</v>
      </c>
      <c r="B125" s="235" t="s">
        <v>211</v>
      </c>
      <c r="C125" s="242"/>
      <c r="D125" s="112"/>
      <c r="E125" s="120"/>
      <c r="F125" s="107">
        <f t="shared" si="6"/>
        <v>0</v>
      </c>
      <c r="G125" s="121"/>
    </row>
    <row r="126" spans="1:7" ht="16.5" thickBot="1">
      <c r="A126" s="113" t="s">
        <v>63</v>
      </c>
      <c r="B126" s="236" t="s">
        <v>212</v>
      </c>
      <c r="C126" s="242"/>
      <c r="D126" s="131"/>
      <c r="E126" s="132"/>
      <c r="F126" s="115">
        <f t="shared" si="6"/>
        <v>0</v>
      </c>
      <c r="G126" s="123"/>
    </row>
    <row r="127" spans="1:7" ht="16.5" thickBot="1">
      <c r="A127" s="117" t="s">
        <v>79</v>
      </c>
      <c r="B127" s="234" t="s">
        <v>213</v>
      </c>
      <c r="C127" s="105"/>
      <c r="D127" s="133"/>
      <c r="E127" s="126"/>
      <c r="F127" s="134">
        <f t="shared" si="6"/>
        <v>0</v>
      </c>
      <c r="G127" s="127"/>
    </row>
    <row r="128" spans="1:7" ht="15.75">
      <c r="A128" s="118" t="s">
        <v>81</v>
      </c>
      <c r="B128" s="235" t="s">
        <v>214</v>
      </c>
      <c r="C128" s="242"/>
      <c r="D128" s="135"/>
      <c r="E128" s="129"/>
      <c r="F128" s="107">
        <f t="shared" si="6"/>
        <v>0</v>
      </c>
      <c r="G128" s="130"/>
    </row>
    <row r="129" spans="1:7" ht="15.75">
      <c r="A129" s="118" t="s">
        <v>83</v>
      </c>
      <c r="B129" s="235" t="s">
        <v>215</v>
      </c>
      <c r="C129" s="242"/>
      <c r="D129" s="112"/>
      <c r="E129" s="120"/>
      <c r="F129" s="107">
        <f t="shared" si="6"/>
        <v>0</v>
      </c>
      <c r="G129" s="121"/>
    </row>
    <row r="130" spans="1:7" ht="15.75">
      <c r="A130" s="118" t="s">
        <v>85</v>
      </c>
      <c r="B130" s="235" t="s">
        <v>216</v>
      </c>
      <c r="C130" s="242"/>
      <c r="D130" s="112"/>
      <c r="E130" s="120"/>
      <c r="F130" s="107">
        <f t="shared" si="6"/>
        <v>0</v>
      </c>
      <c r="G130" s="121"/>
    </row>
    <row r="131" spans="1:7" ht="16.5" thickBot="1">
      <c r="A131" s="113" t="s">
        <v>87</v>
      </c>
      <c r="B131" s="236" t="s">
        <v>217</v>
      </c>
      <c r="C131" s="242"/>
      <c r="D131" s="122"/>
      <c r="E131" s="120"/>
      <c r="F131" s="115">
        <f t="shared" si="6"/>
        <v>0</v>
      </c>
      <c r="G131" s="123"/>
    </row>
    <row r="132" spans="1:7" ht="16.5" thickBot="1">
      <c r="A132" s="117" t="s">
        <v>218</v>
      </c>
      <c r="B132" s="234" t="s">
        <v>219</v>
      </c>
      <c r="C132" s="56">
        <f>SUM(C133:C136)</f>
        <v>39064943</v>
      </c>
      <c r="D132" s="184">
        <f>E132-C132</f>
        <v>3111611</v>
      </c>
      <c r="E132" s="185">
        <f>SUM(E133:E136)</f>
        <v>42176554</v>
      </c>
      <c r="F132" s="191">
        <f t="shared" si="6"/>
        <v>938203</v>
      </c>
      <c r="G132" s="56">
        <f>SUM(G133:G136)</f>
        <v>43114757</v>
      </c>
    </row>
    <row r="133" spans="1:7" ht="15.75">
      <c r="A133" s="118" t="s">
        <v>93</v>
      </c>
      <c r="B133" s="235" t="s">
        <v>220</v>
      </c>
      <c r="C133" s="31"/>
      <c r="D133" s="128"/>
      <c r="E133" s="120"/>
      <c r="F133" s="107">
        <f t="shared" si="6"/>
        <v>0</v>
      </c>
      <c r="G133" s="130"/>
    </row>
    <row r="134" spans="1:7" ht="15.75">
      <c r="A134" s="118" t="s">
        <v>95</v>
      </c>
      <c r="B134" s="235" t="s">
        <v>221</v>
      </c>
      <c r="C134" s="31"/>
      <c r="D134" s="119">
        <f>E134-C134</f>
        <v>2949088</v>
      </c>
      <c r="E134" s="120">
        <v>2949088</v>
      </c>
      <c r="F134" s="107">
        <f t="shared" si="6"/>
        <v>0</v>
      </c>
      <c r="G134" s="110">
        <v>2949088</v>
      </c>
    </row>
    <row r="135" spans="1:7" ht="15.75">
      <c r="A135" s="118" t="s">
        <v>97</v>
      </c>
      <c r="B135" s="235" t="s">
        <v>222</v>
      </c>
      <c r="C135" s="31"/>
      <c r="D135" s="112"/>
      <c r="E135" s="120"/>
      <c r="F135" s="107">
        <f t="shared" si="6"/>
        <v>0</v>
      </c>
      <c r="G135" s="121"/>
    </row>
    <row r="136" spans="1:7" ht="16.5" thickBot="1">
      <c r="A136" s="113" t="s">
        <v>99</v>
      </c>
      <c r="B136" s="236" t="s">
        <v>239</v>
      </c>
      <c r="C136" s="31">
        <v>39064943</v>
      </c>
      <c r="D136" s="136">
        <f>E136-C136</f>
        <v>162523</v>
      </c>
      <c r="E136" s="132">
        <v>39227466</v>
      </c>
      <c r="F136" s="115">
        <f t="shared" si="6"/>
        <v>938203</v>
      </c>
      <c r="G136" s="116">
        <v>40165669</v>
      </c>
    </row>
    <row r="137" spans="1:7" ht="16.5" thickBot="1">
      <c r="A137" s="117" t="s">
        <v>101</v>
      </c>
      <c r="B137" s="234" t="s">
        <v>223</v>
      </c>
      <c r="C137" s="243"/>
      <c r="D137" s="125"/>
      <c r="E137" s="126"/>
      <c r="F137" s="134">
        <f t="shared" si="6"/>
        <v>0</v>
      </c>
      <c r="G137" s="127"/>
    </row>
    <row r="138" spans="1:7" ht="15.75">
      <c r="A138" s="118" t="s">
        <v>103</v>
      </c>
      <c r="B138" s="235" t="s">
        <v>224</v>
      </c>
      <c r="C138" s="242"/>
      <c r="D138" s="128"/>
      <c r="E138" s="129"/>
      <c r="F138" s="107">
        <f t="shared" si="6"/>
        <v>0</v>
      </c>
      <c r="G138" s="130"/>
    </row>
    <row r="139" spans="1:7" ht="15.75">
      <c r="A139" s="118" t="s">
        <v>105</v>
      </c>
      <c r="B139" s="235" t="s">
        <v>225</v>
      </c>
      <c r="C139" s="242"/>
      <c r="D139" s="112"/>
      <c r="E139" s="120"/>
      <c r="F139" s="107">
        <f t="shared" si="6"/>
        <v>0</v>
      </c>
      <c r="G139" s="121"/>
    </row>
    <row r="140" spans="1:7" ht="15.75">
      <c r="A140" s="118" t="s">
        <v>107</v>
      </c>
      <c r="B140" s="235" t="s">
        <v>226</v>
      </c>
      <c r="C140" s="242"/>
      <c r="D140" s="112"/>
      <c r="E140" s="120"/>
      <c r="F140" s="107">
        <f t="shared" si="6"/>
        <v>0</v>
      </c>
      <c r="G140" s="121"/>
    </row>
    <row r="141" spans="1:7" ht="16.5" thickBot="1">
      <c r="A141" s="118" t="s">
        <v>109</v>
      </c>
      <c r="B141" s="235" t="s">
        <v>227</v>
      </c>
      <c r="C141" s="242"/>
      <c r="D141" s="122"/>
      <c r="E141" s="120"/>
      <c r="F141" s="115">
        <f t="shared" si="6"/>
        <v>0</v>
      </c>
      <c r="G141" s="123"/>
    </row>
    <row r="142" spans="1:11" ht="29.25" customHeight="1" thickBot="1">
      <c r="A142" s="117" t="s">
        <v>111</v>
      </c>
      <c r="B142" s="234" t="s">
        <v>228</v>
      </c>
      <c r="C142" s="216">
        <f>SUM(C123,C127,C132,C137)</f>
        <v>39064943</v>
      </c>
      <c r="D142" s="206">
        <f>E142-C142</f>
        <v>3111611</v>
      </c>
      <c r="E142" s="217">
        <f>SUM(E123,E127,E132,E137)</f>
        <v>42176554</v>
      </c>
      <c r="F142" s="161">
        <f t="shared" si="6"/>
        <v>938203</v>
      </c>
      <c r="G142" s="216">
        <f>SUM(G123,G127,G132,G137)</f>
        <v>43114757</v>
      </c>
      <c r="H142" s="137"/>
      <c r="I142" s="138"/>
      <c r="J142" s="138"/>
      <c r="K142" s="138"/>
    </row>
    <row r="143" spans="1:7" s="19" customFormat="1" ht="30" customHeight="1" thickBot="1">
      <c r="A143" s="139" t="s">
        <v>229</v>
      </c>
      <c r="B143" s="237" t="s">
        <v>230</v>
      </c>
      <c r="C143" s="216">
        <f>SUM(C122,C142)</f>
        <v>234705312</v>
      </c>
      <c r="D143" s="218">
        <f>SUM(D122,D142)</f>
        <v>34159043</v>
      </c>
      <c r="E143" s="217">
        <f>SUM(E122,E142)</f>
        <v>268864355</v>
      </c>
      <c r="F143" s="161">
        <f t="shared" si="6"/>
        <v>21931892</v>
      </c>
      <c r="G143" s="216">
        <f>SUM(G122,G142)</f>
        <v>290796247</v>
      </c>
    </row>
    <row r="144" spans="1:7" s="19" customFormat="1" ht="15.75">
      <c r="A144" s="140"/>
      <c r="B144" s="140"/>
      <c r="C144" s="141"/>
      <c r="D144" s="142"/>
      <c r="E144" s="142"/>
      <c r="F144" s="142"/>
      <c r="G144" s="142"/>
    </row>
    <row r="145" spans="4:7" ht="15.75" customHeight="1" thickBot="1">
      <c r="D145" s="96"/>
      <c r="E145" s="96"/>
      <c r="F145" s="96"/>
      <c r="G145" s="96"/>
    </row>
    <row r="146" spans="1:9" ht="16.5" thickBot="1">
      <c r="A146" s="144" t="s">
        <v>234</v>
      </c>
      <c r="B146" s="145"/>
      <c r="C146" s="18">
        <v>21</v>
      </c>
      <c r="D146" s="125"/>
      <c r="E146" s="219">
        <v>21</v>
      </c>
      <c r="F146" s="220">
        <v>21</v>
      </c>
      <c r="G146" s="146">
        <v>21</v>
      </c>
      <c r="H146" s="147"/>
      <c r="I146" s="147"/>
    </row>
    <row r="147" spans="1:9" ht="16.5" thickBot="1">
      <c r="A147" s="144" t="s">
        <v>235</v>
      </c>
      <c r="B147" s="145"/>
      <c r="C147" s="18">
        <v>20</v>
      </c>
      <c r="D147" s="125"/>
      <c r="E147" s="219">
        <v>20</v>
      </c>
      <c r="F147" s="220">
        <v>20</v>
      </c>
      <c r="G147" s="146">
        <v>20</v>
      </c>
      <c r="H147" s="147"/>
      <c r="I147" s="147"/>
    </row>
    <row r="148" spans="1:7" ht="15.75">
      <c r="A148" s="148"/>
      <c r="B148" s="148"/>
      <c r="C148" s="148"/>
      <c r="E148" s="149"/>
      <c r="F148" s="96"/>
      <c r="G148" s="96"/>
    </row>
    <row r="149" spans="1:7" ht="15.75">
      <c r="A149" s="148"/>
      <c r="B149" s="148"/>
      <c r="C149" s="148"/>
      <c r="E149" s="96"/>
      <c r="F149" s="96"/>
      <c r="G149" s="96"/>
    </row>
    <row r="150" spans="1:7" ht="15.75">
      <c r="A150" s="150"/>
      <c r="B150" s="150"/>
      <c r="C150" s="150"/>
      <c r="D150" s="151"/>
      <c r="E150" s="151"/>
      <c r="F150" s="152"/>
      <c r="G150" s="152"/>
    </row>
    <row r="151" spans="1:7" ht="15" customHeight="1" thickBot="1">
      <c r="A151" s="153" t="s">
        <v>231</v>
      </c>
      <c r="B151" s="153"/>
      <c r="C151" s="154"/>
      <c r="D151" s="154"/>
      <c r="E151" s="155" t="s">
        <v>238</v>
      </c>
      <c r="F151" s="156"/>
      <c r="G151" s="156"/>
    </row>
    <row r="152" spans="1:7" ht="33" customHeight="1" thickBot="1">
      <c r="A152" s="157">
        <v>1</v>
      </c>
      <c r="B152" s="244" t="s">
        <v>232</v>
      </c>
      <c r="C152" s="56">
        <f>+C60-C122</f>
        <v>-73102455</v>
      </c>
      <c r="D152" s="221"/>
      <c r="E152" s="185">
        <f>+E60-E122</f>
        <v>-70153367</v>
      </c>
      <c r="F152" s="161">
        <f>SUM(G152-E152)</f>
        <v>-2170132</v>
      </c>
      <c r="G152" s="56">
        <f>+G60-G122</f>
        <v>-72323499</v>
      </c>
    </row>
    <row r="153" spans="1:7" ht="25.5" customHeight="1" thickBot="1">
      <c r="A153" s="157" t="s">
        <v>17</v>
      </c>
      <c r="B153" s="244" t="s">
        <v>233</v>
      </c>
      <c r="C153" s="56">
        <f>+C83-C142</f>
        <v>73102455</v>
      </c>
      <c r="D153" s="221"/>
      <c r="E153" s="185">
        <f>+E83-E142</f>
        <v>70153367</v>
      </c>
      <c r="F153" s="161">
        <f>SUM(G153-E153)</f>
        <v>2170132</v>
      </c>
      <c r="G153" s="56">
        <f>+G83-G142</f>
        <v>72323499</v>
      </c>
    </row>
  </sheetData>
  <sheetProtection/>
  <mergeCells count="7">
    <mergeCell ref="A151:D151"/>
    <mergeCell ref="F2:G2"/>
    <mergeCell ref="A85:C85"/>
    <mergeCell ref="A1:C1"/>
    <mergeCell ref="A146:B146"/>
    <mergeCell ref="A147:B147"/>
    <mergeCell ref="A150:E150"/>
  </mergeCells>
  <printOptions horizontalCentered="1"/>
  <pageMargins left="0" right="0" top="1.062992125984252" bottom="0.4724409448818898" header="0.7874015748031497" footer="0.5905511811023623"/>
  <pageSetup fitToHeight="2" horizontalDpi="600" verticalDpi="600" orientation="portrait" paperSize="9" scale="60" r:id="rId1"/>
  <headerFooter alignWithMargins="0">
    <oddHeader xml:space="preserve">&amp;C&amp;"Times New Roman CE,Félkövér"&amp;12Regöly Község Önkormányzata
2017. ÉVI KÖLTSÉGVETÉSÉNEK ÖSSZESÍTETT MÉRLEGE
&amp;10
&amp;R&amp;"Times New Roman CE,Félkövér dőlt"&amp;11 3. sz. melléklet </oddHeader>
  </headerFooter>
  <rowBreaks count="2" manualBreakCount="2">
    <brk id="60" max="8" man="1"/>
    <brk id="8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ASP_4</cp:lastModifiedBy>
  <cp:lastPrinted>2017-10-06T08:00:15Z</cp:lastPrinted>
  <dcterms:created xsi:type="dcterms:W3CDTF">2014-02-06T13:22:03Z</dcterms:created>
  <dcterms:modified xsi:type="dcterms:W3CDTF">2017-10-06T08:04:43Z</dcterms:modified>
  <cp:category/>
  <cp:version/>
  <cp:contentType/>
  <cp:contentStatus/>
</cp:coreProperties>
</file>