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4040" windowHeight="7980"/>
  </bookViews>
  <sheets>
    <sheet name="1. Bev.-Kiad." sheetId="1" r:id="rId1"/>
  </sheets>
  <externalReferences>
    <externalReference r:id="rId2"/>
    <externalReference r:id="rId3"/>
  </externalReferences>
  <definedNames>
    <definedName name="beruh" localSheetId="0">'[1]4.1. táj.'!#REF!</definedName>
    <definedName name="beruh">'[1]4.1. táj.'!#REF!</definedName>
    <definedName name="intézmények" localSheetId="0">'[2]4.1. táj.'!#REF!</definedName>
    <definedName name="intézmények">'[2]4.1. táj.'!#REF!</definedName>
    <definedName name="_xlnm.Print_Titles" localSheetId="0">'1. Bev.-Kiad.'!$1:$6</definedName>
    <definedName name="_xlnm.Print_Area" localSheetId="0">'1. Bev.-Kiad.'!$A$1:$P$46</definedName>
  </definedNames>
  <calcPr calcId="125725"/>
</workbook>
</file>

<file path=xl/calcChain.xml><?xml version="1.0" encoding="utf-8"?>
<calcChain xmlns="http://schemas.openxmlformats.org/spreadsheetml/2006/main">
  <c r="H8" i="1"/>
  <c r="H9"/>
  <c r="H10"/>
  <c r="H11"/>
  <c r="H12"/>
  <c r="H13"/>
  <c r="E14"/>
  <c r="F14"/>
  <c r="F17" s="1"/>
  <c r="G14"/>
  <c r="G17" s="1"/>
  <c r="H15"/>
  <c r="H16"/>
  <c r="E17"/>
  <c r="E19"/>
  <c r="F19"/>
  <c r="F21" s="1"/>
  <c r="G19"/>
  <c r="E20"/>
  <c r="F20"/>
  <c r="G20"/>
  <c r="H20" s="1"/>
  <c r="E21"/>
  <c r="H27"/>
  <c r="H28"/>
  <c r="H29"/>
  <c r="H30"/>
  <c r="H31"/>
  <c r="H32"/>
  <c r="H33"/>
  <c r="E34"/>
  <c r="F34"/>
  <c r="G34"/>
  <c r="H35"/>
  <c r="E36"/>
  <c r="E37" s="1"/>
  <c r="F36"/>
  <c r="G36"/>
  <c r="E40"/>
  <c r="E44" s="1"/>
  <c r="F40"/>
  <c r="G40"/>
  <c r="E41"/>
  <c r="F41"/>
  <c r="F45" s="1"/>
  <c r="G41"/>
  <c r="E45"/>
  <c r="G42" l="1"/>
  <c r="F42"/>
  <c r="E46"/>
  <c r="H34"/>
  <c r="H17"/>
  <c r="G37"/>
  <c r="F37"/>
  <c r="F44"/>
  <c r="F46" s="1"/>
  <c r="E42"/>
  <c r="H40"/>
  <c r="H41"/>
  <c r="H36"/>
  <c r="H19"/>
  <c r="H14"/>
  <c r="G21"/>
  <c r="H21" s="1"/>
  <c r="H42" l="1"/>
  <c r="H37"/>
</calcChain>
</file>

<file path=xl/sharedStrings.xml><?xml version="1.0" encoding="utf-8"?>
<sst xmlns="http://schemas.openxmlformats.org/spreadsheetml/2006/main" count="113" uniqueCount="87">
  <si>
    <t xml:space="preserve"> BEVÉTELE ÉS KIADÁSOK EGYENLEGE</t>
  </si>
  <si>
    <t>Felhalmozási célú bevételek - kiadások</t>
  </si>
  <si>
    <t>2.</t>
  </si>
  <si>
    <t>Működési célú bevételek - kiadások</t>
  </si>
  <si>
    <t>1.</t>
  </si>
  <si>
    <t xml:space="preserve"> KIADÁSOK ÖSSZESEN</t>
  </si>
  <si>
    <t>Felhalmozási célú kiadások</t>
  </si>
  <si>
    <t>Működési célú kiadások</t>
  </si>
  <si>
    <t>KIADÁSOK ÖSSZESEN</t>
  </si>
  <si>
    <t>12.</t>
  </si>
  <si>
    <t>059.</t>
  </si>
  <si>
    <t>K9</t>
  </si>
  <si>
    <t>Intézményfinanszírozás</t>
  </si>
  <si>
    <t>10.</t>
  </si>
  <si>
    <t>K914</t>
  </si>
  <si>
    <t>Államháztartáson belüli megelőlegezések</t>
  </si>
  <si>
    <t>9.</t>
  </si>
  <si>
    <t>Költségvetési kiadások összesen</t>
  </si>
  <si>
    <t>8.</t>
  </si>
  <si>
    <t>057.</t>
  </si>
  <si>
    <t>K7</t>
  </si>
  <si>
    <t>Felújítások</t>
  </si>
  <si>
    <t>7.</t>
  </si>
  <si>
    <t>056.</t>
  </si>
  <si>
    <t>K6</t>
  </si>
  <si>
    <t>Beruházások</t>
  </si>
  <si>
    <t>6.</t>
  </si>
  <si>
    <t>055.</t>
  </si>
  <si>
    <t>K5</t>
  </si>
  <si>
    <t>Egyéb működési célú kiadások</t>
  </si>
  <si>
    <t>5.</t>
  </si>
  <si>
    <t>054.</t>
  </si>
  <si>
    <t>K4</t>
  </si>
  <si>
    <t>Ellátottak pénzbeli juttatásai</t>
  </si>
  <si>
    <t>4.</t>
  </si>
  <si>
    <t>053.</t>
  </si>
  <si>
    <t>K3</t>
  </si>
  <si>
    <t>Dologi kiadások</t>
  </si>
  <si>
    <t>3.</t>
  </si>
  <si>
    <t>052.</t>
  </si>
  <si>
    <t>K2</t>
  </si>
  <si>
    <t>Munkaadókat terh. jár. és szoc. hozzájár. adó</t>
  </si>
  <si>
    <t>051.</t>
  </si>
  <si>
    <t>K1</t>
  </si>
  <si>
    <t>Személyi juttatások</t>
  </si>
  <si>
    <t>Teljesítés %-a</t>
  </si>
  <si>
    <t>Teljesítés</t>
  </si>
  <si>
    <t>Módosított</t>
  </si>
  <si>
    <t>Eredeti</t>
  </si>
  <si>
    <t>Önkormányzat</t>
  </si>
  <si>
    <t>2016. évi előirányzat</t>
  </si>
  <si>
    <t>Számla-szám</t>
  </si>
  <si>
    <t>Rovat-szám</t>
  </si>
  <si>
    <t>Megnevezés</t>
  </si>
  <si>
    <t>Sor-szám</t>
  </si>
  <si>
    <t xml:space="preserve"> BEVÉTELEK ÖSSZESEN</t>
  </si>
  <si>
    <t>Felhalmozási célú bevételek</t>
  </si>
  <si>
    <t>Működési célú bevételek</t>
  </si>
  <si>
    <t>BEVÉTELEK ÖSSZESEN</t>
  </si>
  <si>
    <t>15.</t>
  </si>
  <si>
    <t>098.</t>
  </si>
  <si>
    <t>B814</t>
  </si>
  <si>
    <t>B813</t>
  </si>
  <si>
    <t>Maradvány igénybevétele - működési</t>
  </si>
  <si>
    <t>Költségvetési bevételek összesen</t>
  </si>
  <si>
    <t>096.</t>
  </si>
  <si>
    <t>B6</t>
  </si>
  <si>
    <t>Műk. célú átvett pénzeszközök</t>
  </si>
  <si>
    <t>095.</t>
  </si>
  <si>
    <t>B5</t>
  </si>
  <si>
    <t>Felhalmozási bevételek</t>
  </si>
  <si>
    <t>094.</t>
  </si>
  <si>
    <t>B4</t>
  </si>
  <si>
    <t>Működési bevételek</t>
  </si>
  <si>
    <t>093.</t>
  </si>
  <si>
    <t>B3</t>
  </si>
  <si>
    <t>Közhatalmi bevételek</t>
  </si>
  <si>
    <t>092.</t>
  </si>
  <si>
    <t>B2</t>
  </si>
  <si>
    <t>Felhalm. célú támog. áht-n belülről</t>
  </si>
  <si>
    <t>091.</t>
  </si>
  <si>
    <t>B1</t>
  </si>
  <si>
    <t>Műk. célú támog. áht-n belülről</t>
  </si>
  <si>
    <t>adatok Ft-ban</t>
  </si>
  <si>
    <t>2017. évi előirányzat</t>
  </si>
  <si>
    <t>PATOSFA KÖZSÉG ÖNKORMÁNYZATA 2017. ÉVI KÖLTSÉGVETÉS VÉGREHAJTÁSA</t>
  </si>
  <si>
    <t>1. melléklet a 2/2018. számú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</si>
</sst>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indexed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9" fontId="2" fillId="0" borderId="1" xfId="1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9" fontId="2" fillId="0" borderId="16" xfId="1" applyNumberFormat="1" applyFont="1" applyFill="1" applyBorder="1" applyAlignment="1">
      <alignment vertical="center" wrapText="1"/>
    </xf>
    <xf numFmtId="9" fontId="2" fillId="0" borderId="17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2" fillId="0" borderId="18" xfId="1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9" fontId="2" fillId="0" borderId="20" xfId="1" applyNumberFormat="1" applyFont="1" applyFill="1" applyBorder="1" applyAlignment="1">
      <alignment vertical="center" wrapText="1"/>
    </xf>
    <xf numFmtId="3" fontId="1" fillId="0" borderId="9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9" fontId="5" fillId="0" borderId="1" xfId="1" applyNumberFormat="1" applyFont="1" applyFill="1" applyBorder="1" applyAlignment="1">
      <alignment vertical="center" wrapText="1"/>
    </xf>
    <xf numFmtId="3" fontId="5" fillId="0" borderId="21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vertical="center" wrapText="1"/>
    </xf>
    <xf numFmtId="3" fontId="1" fillId="0" borderId="9" xfId="0" applyNumberFormat="1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/>
    </xf>
    <xf numFmtId="3" fontId="1" fillId="0" borderId="24" xfId="0" applyNumberFormat="1" applyFont="1" applyFill="1" applyBorder="1" applyAlignment="1">
      <alignment vertical="center" wrapText="1"/>
    </xf>
    <xf numFmtId="3" fontId="1" fillId="0" borderId="25" xfId="0" applyNumberFormat="1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 wrapText="1"/>
    </xf>
    <xf numFmtId="3" fontId="1" fillId="0" borderId="12" xfId="0" applyNumberFormat="1" applyFont="1" applyFill="1" applyBorder="1" applyAlignment="1">
      <alignment vertical="center" wrapText="1"/>
    </xf>
    <xf numFmtId="3" fontId="1" fillId="0" borderId="13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3" fontId="2" fillId="2" borderId="27" xfId="2" applyNumberFormat="1" applyFont="1" applyFill="1" applyBorder="1" applyAlignment="1">
      <alignment horizontal="center" vertical="center" wrapText="1"/>
    </xf>
    <xf numFmtId="3" fontId="2" fillId="2" borderId="28" xfId="2" applyNumberFormat="1" applyFont="1" applyFill="1" applyBorder="1" applyAlignment="1">
      <alignment horizontal="center" vertical="center" wrapText="1"/>
    </xf>
    <xf numFmtId="3" fontId="2" fillId="2" borderId="29" xfId="2" applyNumberFormat="1" applyFont="1" applyFill="1" applyBorder="1" applyAlignment="1">
      <alignment horizontal="center" vertical="center" wrapText="1"/>
    </xf>
    <xf numFmtId="9" fontId="2" fillId="0" borderId="18" xfId="1" applyFont="1" applyFill="1" applyBorder="1" applyAlignment="1">
      <alignment vertical="center" wrapText="1"/>
    </xf>
    <xf numFmtId="3" fontId="2" fillId="0" borderId="19" xfId="0" applyNumberFormat="1" applyFont="1" applyFill="1" applyBorder="1" applyAlignment="1">
      <alignment vertical="center"/>
    </xf>
    <xf numFmtId="9" fontId="2" fillId="0" borderId="20" xfId="1" applyFont="1" applyFill="1" applyBorder="1" applyAlignment="1">
      <alignment vertical="center" wrapText="1"/>
    </xf>
    <xf numFmtId="9" fontId="2" fillId="0" borderId="33" xfId="1" applyFont="1" applyFill="1" applyBorder="1" applyAlignment="1">
      <alignment vertical="center" wrapText="1"/>
    </xf>
    <xf numFmtId="3" fontId="1" fillId="0" borderId="33" xfId="0" applyNumberFormat="1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3" fontId="1" fillId="0" borderId="34" xfId="0" applyNumberFormat="1" applyFont="1" applyFill="1" applyBorder="1" applyAlignment="1">
      <alignment vertical="center"/>
    </xf>
    <xf numFmtId="3" fontId="1" fillId="0" borderId="35" xfId="0" applyNumberFormat="1" applyFont="1" applyFill="1" applyBorder="1" applyAlignment="1">
      <alignment vertical="center"/>
    </xf>
    <xf numFmtId="3" fontId="1" fillId="0" borderId="25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/>
    <xf numFmtId="9" fontId="5" fillId="0" borderId="20" xfId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0" fontId="1" fillId="0" borderId="16" xfId="0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3" fontId="2" fillId="2" borderId="36" xfId="2" applyNumberFormat="1" applyFont="1" applyFill="1" applyBorder="1" applyAlignment="1">
      <alignment horizontal="center" vertical="center" wrapText="1"/>
    </xf>
    <xf numFmtId="3" fontId="2" fillId="2" borderId="24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2" fillId="2" borderId="15" xfId="2" applyNumberFormat="1" applyFont="1" applyFill="1" applyBorder="1" applyAlignment="1">
      <alignment horizontal="center" vertical="center"/>
    </xf>
    <xf numFmtId="3" fontId="2" fillId="2" borderId="32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</cellXfs>
  <cellStyles count="6">
    <cellStyle name="Ezres 2" xfId="3"/>
    <cellStyle name="Normál" xfId="0" builtinId="0"/>
    <cellStyle name="Normál 2" xfId="2"/>
    <cellStyle name="Normál 3 2" xfId="4"/>
    <cellStyle name="Pénznem 2" xfId="5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abSelected="1" view="pageBreakPreview" zoomScale="124" zoomScaleNormal="75" zoomScaleSheetLayoutView="124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J10" sqref="J10"/>
    </sheetView>
  </sheetViews>
  <sheetFormatPr defaultRowHeight="12.75"/>
  <cols>
    <col min="1" max="1" width="5.7109375" style="1" customWidth="1"/>
    <col min="2" max="2" width="36.5703125" style="1" customWidth="1"/>
    <col min="3" max="4" width="6.7109375" style="1" customWidth="1"/>
    <col min="5" max="5" width="11.140625" style="3" customWidth="1"/>
    <col min="6" max="6" width="11.28515625" style="3" customWidth="1"/>
    <col min="7" max="7" width="13.85546875" style="3" customWidth="1"/>
    <col min="8" max="8" width="15.7109375" style="2" customWidth="1"/>
    <col min="9" max="10" width="10.140625" style="3" customWidth="1"/>
    <col min="11" max="12" width="10.140625" style="2" customWidth="1"/>
    <col min="13" max="13" width="11.140625" style="2" customWidth="1"/>
    <col min="14" max="14" width="12.42578125" style="1" customWidth="1"/>
    <col min="15" max="15" width="11.140625" style="1" customWidth="1"/>
    <col min="16" max="16" width="10.140625" style="1" customWidth="1"/>
    <col min="17" max="16384" width="9.140625" style="1"/>
  </cols>
  <sheetData>
    <row r="1" spans="1:18" ht="15" customHeight="1">
      <c r="A1" s="85" t="s">
        <v>85</v>
      </c>
      <c r="B1" s="85"/>
      <c r="C1" s="85"/>
      <c r="D1" s="85"/>
      <c r="E1" s="85"/>
      <c r="F1" s="85"/>
      <c r="G1" s="85"/>
      <c r="H1" s="85"/>
      <c r="I1" s="84" t="s">
        <v>86</v>
      </c>
      <c r="J1" s="84"/>
      <c r="K1" s="84"/>
      <c r="L1" s="84"/>
      <c r="M1" s="84"/>
      <c r="N1" s="84"/>
      <c r="O1" s="84"/>
      <c r="P1" s="84"/>
    </row>
    <row r="2" spans="1:18" ht="15" customHeight="1">
      <c r="A2" s="94" t="s">
        <v>83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4" spans="1:18" ht="13.5" thickBot="1">
      <c r="E4" s="83"/>
      <c r="F4" s="83"/>
      <c r="G4" s="83"/>
      <c r="H4" s="82"/>
      <c r="I4" s="83"/>
      <c r="J4" s="83"/>
      <c r="K4" s="82"/>
      <c r="L4" s="82"/>
      <c r="M4" s="82"/>
      <c r="N4" s="81"/>
      <c r="O4" s="81"/>
      <c r="P4" s="81"/>
    </row>
    <row r="5" spans="1:18" ht="18.75" customHeight="1">
      <c r="A5" s="86" t="s">
        <v>54</v>
      </c>
      <c r="B5" s="89" t="s">
        <v>53</v>
      </c>
      <c r="C5" s="89" t="s">
        <v>52</v>
      </c>
      <c r="D5" s="97" t="s">
        <v>51</v>
      </c>
      <c r="E5" s="95" t="s">
        <v>84</v>
      </c>
      <c r="F5" s="96"/>
      <c r="G5" s="96"/>
      <c r="H5" s="96"/>
      <c r="I5"/>
      <c r="J5"/>
      <c r="K5"/>
      <c r="L5"/>
      <c r="M5"/>
      <c r="N5"/>
      <c r="O5"/>
      <c r="P5"/>
    </row>
    <row r="6" spans="1:18" ht="18" customHeight="1">
      <c r="A6" s="87"/>
      <c r="B6" s="90"/>
      <c r="C6" s="90"/>
      <c r="D6" s="98"/>
      <c r="E6" s="92" t="s">
        <v>49</v>
      </c>
      <c r="F6" s="92"/>
      <c r="G6" s="92"/>
      <c r="H6" s="92"/>
      <c r="I6"/>
      <c r="J6"/>
      <c r="K6"/>
      <c r="L6"/>
      <c r="M6"/>
      <c r="N6"/>
      <c r="O6"/>
      <c r="P6"/>
    </row>
    <row r="7" spans="1:18" s="4" customFormat="1" ht="15.75" thickBot="1">
      <c r="A7" s="88"/>
      <c r="B7" s="91"/>
      <c r="C7" s="91"/>
      <c r="D7" s="99"/>
      <c r="E7" s="58" t="s">
        <v>48</v>
      </c>
      <c r="F7" s="57" t="s">
        <v>47</v>
      </c>
      <c r="G7" s="57" t="s">
        <v>46</v>
      </c>
      <c r="H7" s="56" t="s">
        <v>45</v>
      </c>
      <c r="I7"/>
      <c r="J7"/>
      <c r="K7"/>
      <c r="L7"/>
      <c r="M7"/>
      <c r="N7"/>
      <c r="O7"/>
      <c r="P7"/>
    </row>
    <row r="8" spans="1:18" s="4" customFormat="1" ht="18" customHeight="1" thickBot="1">
      <c r="A8" s="14" t="s">
        <v>4</v>
      </c>
      <c r="B8" s="55" t="s">
        <v>82</v>
      </c>
      <c r="C8" s="35" t="s">
        <v>81</v>
      </c>
      <c r="D8" s="54" t="s">
        <v>80</v>
      </c>
      <c r="E8" s="53">
        <v>22452111</v>
      </c>
      <c r="F8" s="52">
        <v>19334602</v>
      </c>
      <c r="G8" s="52">
        <v>19334602</v>
      </c>
      <c r="H8" s="61">
        <f t="shared" ref="H8:H17" si="0">G8/F8</f>
        <v>1</v>
      </c>
      <c r="I8"/>
      <c r="J8"/>
      <c r="K8"/>
      <c r="L8"/>
      <c r="M8"/>
      <c r="N8"/>
      <c r="O8"/>
      <c r="P8"/>
      <c r="Q8" s="80"/>
      <c r="R8" s="80"/>
    </row>
    <row r="9" spans="1:18" s="4" customFormat="1" ht="18" customHeight="1" thickBot="1">
      <c r="A9" s="47" t="s">
        <v>2</v>
      </c>
      <c r="B9" s="51" t="s">
        <v>79</v>
      </c>
      <c r="C9" s="45" t="s">
        <v>78</v>
      </c>
      <c r="D9" s="50" t="s">
        <v>77</v>
      </c>
      <c r="E9" s="49">
        <v>12123000</v>
      </c>
      <c r="F9" s="48">
        <v>2950000</v>
      </c>
      <c r="G9" s="48">
        <v>2950000</v>
      </c>
      <c r="H9" s="61">
        <f t="shared" si="0"/>
        <v>1</v>
      </c>
      <c r="I9"/>
      <c r="J9"/>
      <c r="K9"/>
      <c r="L9"/>
      <c r="M9"/>
      <c r="N9"/>
      <c r="O9"/>
      <c r="P9"/>
      <c r="Q9" s="80"/>
      <c r="R9" s="80"/>
    </row>
    <row r="10" spans="1:18" s="4" customFormat="1" ht="18" customHeight="1" thickBot="1">
      <c r="A10" s="47" t="s">
        <v>38</v>
      </c>
      <c r="B10" s="51" t="s">
        <v>76</v>
      </c>
      <c r="C10" s="45" t="s">
        <v>75</v>
      </c>
      <c r="D10" s="50" t="s">
        <v>74</v>
      </c>
      <c r="E10" s="49">
        <v>1992000</v>
      </c>
      <c r="F10" s="48">
        <v>4630250</v>
      </c>
      <c r="G10" s="48">
        <v>4085504</v>
      </c>
      <c r="H10" s="61">
        <f t="shared" si="0"/>
        <v>0.88235062901571193</v>
      </c>
      <c r="I10"/>
      <c r="J10"/>
      <c r="K10"/>
      <c r="L10"/>
      <c r="M10"/>
      <c r="N10"/>
      <c r="O10"/>
      <c r="P10"/>
      <c r="Q10" s="80"/>
      <c r="R10" s="80"/>
    </row>
    <row r="11" spans="1:18" s="4" customFormat="1" ht="18" customHeight="1" thickBot="1">
      <c r="A11" s="47" t="s">
        <v>34</v>
      </c>
      <c r="B11" s="51" t="s">
        <v>73</v>
      </c>
      <c r="C11" s="45" t="s">
        <v>72</v>
      </c>
      <c r="D11" s="50" t="s">
        <v>71</v>
      </c>
      <c r="E11" s="49">
        <v>2059000</v>
      </c>
      <c r="F11" s="48">
        <v>1245394</v>
      </c>
      <c r="G11" s="48">
        <v>668080</v>
      </c>
      <c r="H11" s="61">
        <f t="shared" si="0"/>
        <v>0.53644067660515471</v>
      </c>
      <c r="I11"/>
      <c r="J11"/>
      <c r="K11"/>
      <c r="L11"/>
      <c r="M11"/>
      <c r="N11"/>
      <c r="O11"/>
      <c r="P11"/>
    </row>
    <row r="12" spans="1:18" s="4" customFormat="1" ht="18" customHeight="1" thickBot="1">
      <c r="A12" s="47" t="s">
        <v>30</v>
      </c>
      <c r="B12" s="51" t="s">
        <v>70</v>
      </c>
      <c r="C12" s="45" t="s">
        <v>69</v>
      </c>
      <c r="D12" s="50" t="s">
        <v>68</v>
      </c>
      <c r="E12" s="49">
        <v>0</v>
      </c>
      <c r="F12" s="48">
        <v>600000</v>
      </c>
      <c r="G12" s="48">
        <v>600000</v>
      </c>
      <c r="H12" s="61">
        <f t="shared" si="0"/>
        <v>1</v>
      </c>
      <c r="I12"/>
      <c r="J12"/>
      <c r="K12"/>
      <c r="L12"/>
      <c r="M12"/>
      <c r="N12"/>
      <c r="O12"/>
      <c r="P12"/>
    </row>
    <row r="13" spans="1:18" s="4" customFormat="1" ht="18" customHeight="1" thickBot="1">
      <c r="A13" s="47" t="s">
        <v>26</v>
      </c>
      <c r="B13" s="51" t="s">
        <v>67</v>
      </c>
      <c r="C13" s="45" t="s">
        <v>66</v>
      </c>
      <c r="D13" s="50" t="s">
        <v>65</v>
      </c>
      <c r="E13" s="49">
        <v>300000</v>
      </c>
      <c r="F13" s="48">
        <v>286103</v>
      </c>
      <c r="G13" s="48">
        <v>169103</v>
      </c>
      <c r="H13" s="61">
        <f t="shared" si="0"/>
        <v>0.59105636781159232</v>
      </c>
      <c r="I13"/>
      <c r="J13"/>
      <c r="K13"/>
      <c r="L13"/>
      <c r="M13"/>
      <c r="N13"/>
      <c r="O13"/>
      <c r="P13"/>
    </row>
    <row r="14" spans="1:18" s="72" customFormat="1" ht="21" customHeight="1" thickBot="1">
      <c r="A14" s="79" t="s">
        <v>18</v>
      </c>
      <c r="B14" s="78" t="s">
        <v>64</v>
      </c>
      <c r="C14" s="78"/>
      <c r="D14" s="77"/>
      <c r="E14" s="76">
        <f>SUM(E8:E13)</f>
        <v>38926111</v>
      </c>
      <c r="F14" s="75">
        <f>SUM(F8:F13)</f>
        <v>29046349</v>
      </c>
      <c r="G14" s="75">
        <f>SUM(G8:G13)</f>
        <v>27807289</v>
      </c>
      <c r="H14" s="74">
        <f t="shared" si="0"/>
        <v>0.95734197093066675</v>
      </c>
      <c r="I14" s="73"/>
      <c r="J14" s="73"/>
      <c r="K14" s="73"/>
      <c r="L14" s="73"/>
      <c r="M14" s="73"/>
      <c r="N14" s="73"/>
      <c r="O14" s="73"/>
      <c r="P14" s="73"/>
    </row>
    <row r="15" spans="1:18" ht="18" customHeight="1" thickBot="1">
      <c r="A15" s="47" t="s">
        <v>13</v>
      </c>
      <c r="B15" s="71" t="s">
        <v>63</v>
      </c>
      <c r="C15" s="45" t="s">
        <v>62</v>
      </c>
      <c r="D15" s="50" t="s">
        <v>60</v>
      </c>
      <c r="E15" s="69">
        <v>2825830</v>
      </c>
      <c r="F15" s="70">
        <v>3965468</v>
      </c>
      <c r="G15" s="70">
        <v>3965468</v>
      </c>
      <c r="H15" s="61">
        <f t="shared" si="0"/>
        <v>1</v>
      </c>
      <c r="I15"/>
      <c r="J15"/>
      <c r="K15"/>
      <c r="L15"/>
      <c r="M15"/>
      <c r="N15"/>
      <c r="O15"/>
      <c r="P15"/>
    </row>
    <row r="16" spans="1:18" ht="18" customHeight="1" thickBot="1">
      <c r="A16" s="11" t="s">
        <v>9</v>
      </c>
      <c r="B16" s="31" t="s">
        <v>15</v>
      </c>
      <c r="C16" s="30" t="s">
        <v>61</v>
      </c>
      <c r="D16" s="50" t="s">
        <v>60</v>
      </c>
      <c r="E16" s="69">
        <v>0</v>
      </c>
      <c r="F16" s="68">
        <v>478853</v>
      </c>
      <c r="G16" s="67">
        <v>478853</v>
      </c>
      <c r="H16" s="61">
        <f t="shared" si="0"/>
        <v>1</v>
      </c>
      <c r="I16"/>
      <c r="J16"/>
      <c r="K16"/>
      <c r="L16"/>
      <c r="M16"/>
      <c r="N16"/>
      <c r="O16"/>
      <c r="P16"/>
    </row>
    <row r="17" spans="1:16" ht="21" customHeight="1" thickBot="1">
      <c r="A17" s="26" t="s">
        <v>59</v>
      </c>
      <c r="B17" s="25" t="s">
        <v>58</v>
      </c>
      <c r="C17" s="25"/>
      <c r="D17" s="66"/>
      <c r="E17" s="23">
        <f>SUM(E14:E16)</f>
        <v>41751941</v>
      </c>
      <c r="F17" s="23">
        <f>SUM(F14:F16)</f>
        <v>33490670</v>
      </c>
      <c r="G17" s="23">
        <f>SUM(G14:G16)</f>
        <v>32251610</v>
      </c>
      <c r="H17" s="61">
        <f t="shared" si="0"/>
        <v>0.96300283034050971</v>
      </c>
      <c r="I17"/>
      <c r="J17"/>
      <c r="K17"/>
      <c r="L17"/>
      <c r="M17"/>
      <c r="N17"/>
      <c r="O17"/>
      <c r="P17"/>
    </row>
    <row r="18" spans="1:16" ht="15.75" thickBot="1">
      <c r="A18" s="65"/>
      <c r="B18" s="64"/>
      <c r="C18" s="64"/>
      <c r="D18" s="64"/>
      <c r="E18" s="63"/>
      <c r="F18" s="63"/>
      <c r="G18" s="63"/>
      <c r="H18" s="62"/>
      <c r="I18"/>
      <c r="J18"/>
      <c r="K18"/>
      <c r="L18"/>
      <c r="M18"/>
      <c r="N18"/>
      <c r="O18"/>
      <c r="P18"/>
    </row>
    <row r="19" spans="1:16" s="4" customFormat="1" ht="15" customHeight="1" thickBot="1">
      <c r="A19" s="14" t="s">
        <v>4</v>
      </c>
      <c r="B19" s="103" t="s">
        <v>57</v>
      </c>
      <c r="C19" s="103"/>
      <c r="D19" s="13"/>
      <c r="E19" s="16">
        <f>SUM(E8,E10:E11,E13,E15)</f>
        <v>29628941</v>
      </c>
      <c r="F19" s="16">
        <f>SUM(F8,F10:F11,F13,F15,F16)</f>
        <v>29940670</v>
      </c>
      <c r="G19" s="16">
        <f>SUM(G8,G10:G11,G13,G15,G16)</f>
        <v>28701610</v>
      </c>
      <c r="H19" s="61">
        <f>G19/F19</f>
        <v>0.95861615655227483</v>
      </c>
      <c r="I19"/>
      <c r="J19"/>
      <c r="K19"/>
      <c r="L19"/>
      <c r="M19"/>
      <c r="N19"/>
      <c r="O19"/>
      <c r="P19"/>
    </row>
    <row r="20" spans="1:16" s="4" customFormat="1" ht="15" customHeight="1" thickBot="1">
      <c r="A20" s="11" t="s">
        <v>2</v>
      </c>
      <c r="B20" s="100" t="s">
        <v>56</v>
      </c>
      <c r="C20" s="100"/>
      <c r="D20" s="10"/>
      <c r="E20" s="15">
        <f>SUM(E9,E12)</f>
        <v>12123000</v>
      </c>
      <c r="F20" s="15">
        <f>SUM(F9,F12)</f>
        <v>3550000</v>
      </c>
      <c r="G20" s="15">
        <f>SUM(G9,G12)</f>
        <v>3550000</v>
      </c>
      <c r="H20" s="61">
        <f>G20/F20</f>
        <v>1</v>
      </c>
      <c r="I20"/>
      <c r="J20"/>
      <c r="K20"/>
      <c r="L20"/>
      <c r="M20"/>
      <c r="N20"/>
      <c r="O20"/>
      <c r="P20"/>
    </row>
    <row r="21" spans="1:16" s="4" customFormat="1" ht="18" customHeight="1" thickBot="1">
      <c r="A21" s="8"/>
      <c r="B21" s="101" t="s">
        <v>55</v>
      </c>
      <c r="C21" s="102"/>
      <c r="D21" s="7"/>
      <c r="E21" s="6">
        <f>SUM(E19:E20)</f>
        <v>41751941</v>
      </c>
      <c r="F21" s="60">
        <f>SUM(F19:F20)</f>
        <v>33490670</v>
      </c>
      <c r="G21" s="60">
        <f>SUM(G19:G20)</f>
        <v>32251610</v>
      </c>
      <c r="H21" s="59">
        <f>G21/F21</f>
        <v>0.96300283034050971</v>
      </c>
      <c r="I21"/>
      <c r="J21"/>
      <c r="K21"/>
      <c r="L21"/>
      <c r="M21"/>
      <c r="N21"/>
      <c r="O21"/>
      <c r="P21"/>
    </row>
    <row r="22" spans="1:16" ht="15">
      <c r="I22"/>
      <c r="J22"/>
      <c r="K22"/>
      <c r="L22"/>
      <c r="M22"/>
      <c r="N22"/>
      <c r="O22"/>
      <c r="P22"/>
    </row>
    <row r="23" spans="1:16" ht="13.5" thickBot="1"/>
    <row r="24" spans="1:16" ht="18.75" customHeight="1">
      <c r="A24" s="86" t="s">
        <v>54</v>
      </c>
      <c r="B24" s="89" t="s">
        <v>53</v>
      </c>
      <c r="C24" s="89" t="s">
        <v>52</v>
      </c>
      <c r="D24" s="97" t="s">
        <v>51</v>
      </c>
      <c r="E24" s="95" t="s">
        <v>50</v>
      </c>
      <c r="F24" s="96"/>
      <c r="G24" s="96"/>
      <c r="H24" s="96"/>
      <c r="I24"/>
      <c r="J24"/>
      <c r="K24"/>
      <c r="L24"/>
      <c r="M24"/>
      <c r="N24"/>
      <c r="O24"/>
      <c r="P24"/>
    </row>
    <row r="25" spans="1:16" ht="18" customHeight="1">
      <c r="A25" s="87"/>
      <c r="B25" s="90"/>
      <c r="C25" s="90"/>
      <c r="D25" s="98"/>
      <c r="E25" s="93" t="s">
        <v>49</v>
      </c>
      <c r="F25" s="93"/>
      <c r="G25" s="93"/>
      <c r="H25" s="93"/>
      <c r="I25"/>
      <c r="J25"/>
      <c r="K25"/>
      <c r="L25"/>
      <c r="M25"/>
      <c r="N25"/>
      <c r="O25"/>
      <c r="P25"/>
    </row>
    <row r="26" spans="1:16" s="4" customFormat="1" ht="15.75" thickBot="1">
      <c r="A26" s="88"/>
      <c r="B26" s="91"/>
      <c r="C26" s="91"/>
      <c r="D26" s="99"/>
      <c r="E26" s="58" t="s">
        <v>48</v>
      </c>
      <c r="F26" s="57" t="s">
        <v>47</v>
      </c>
      <c r="G26" s="57" t="s">
        <v>46</v>
      </c>
      <c r="H26" s="56" t="s">
        <v>45</v>
      </c>
      <c r="I26"/>
      <c r="J26"/>
      <c r="K26"/>
      <c r="L26"/>
      <c r="M26"/>
      <c r="N26"/>
      <c r="O26"/>
      <c r="P26"/>
    </row>
    <row r="27" spans="1:16" s="4" customFormat="1" ht="18" customHeight="1" thickBot="1">
      <c r="A27" s="14" t="s">
        <v>4</v>
      </c>
      <c r="B27" s="55" t="s">
        <v>44</v>
      </c>
      <c r="C27" s="35" t="s">
        <v>43</v>
      </c>
      <c r="D27" s="54" t="s">
        <v>42</v>
      </c>
      <c r="E27" s="53">
        <v>8873717</v>
      </c>
      <c r="F27" s="52">
        <v>8072555</v>
      </c>
      <c r="G27" s="52">
        <v>8072555</v>
      </c>
      <c r="H27" s="5">
        <f t="shared" ref="H27:H37" si="1">G27/F27</f>
        <v>1</v>
      </c>
      <c r="I27"/>
      <c r="J27"/>
      <c r="K27"/>
      <c r="L27"/>
      <c r="M27"/>
      <c r="N27"/>
      <c r="O27"/>
      <c r="P27"/>
    </row>
    <row r="28" spans="1:16" s="4" customFormat="1" ht="18" customHeight="1" thickBot="1">
      <c r="A28" s="47" t="s">
        <v>2</v>
      </c>
      <c r="B28" s="51" t="s">
        <v>41</v>
      </c>
      <c r="C28" s="45" t="s">
        <v>40</v>
      </c>
      <c r="D28" s="50" t="s">
        <v>39</v>
      </c>
      <c r="E28" s="49">
        <v>1660617</v>
      </c>
      <c r="F28" s="48">
        <v>1499746</v>
      </c>
      <c r="G28" s="48">
        <v>1499746</v>
      </c>
      <c r="H28" s="5">
        <f t="shared" si="1"/>
        <v>1</v>
      </c>
      <c r="I28"/>
      <c r="J28"/>
      <c r="K28"/>
      <c r="L28"/>
      <c r="M28"/>
      <c r="N28"/>
      <c r="O28"/>
      <c r="P28"/>
    </row>
    <row r="29" spans="1:16" s="4" customFormat="1" ht="18" customHeight="1" thickBot="1">
      <c r="A29" s="47" t="s">
        <v>38</v>
      </c>
      <c r="B29" s="51" t="s">
        <v>37</v>
      </c>
      <c r="C29" s="45" t="s">
        <v>36</v>
      </c>
      <c r="D29" s="50" t="s">
        <v>35</v>
      </c>
      <c r="E29" s="49">
        <v>5482260</v>
      </c>
      <c r="F29" s="48">
        <v>6668618</v>
      </c>
      <c r="G29" s="48">
        <v>6668618</v>
      </c>
      <c r="H29" s="5">
        <f t="shared" si="1"/>
        <v>1</v>
      </c>
      <c r="I29"/>
      <c r="J29"/>
      <c r="K29"/>
      <c r="L29"/>
      <c r="M29"/>
      <c r="N29"/>
      <c r="O29"/>
      <c r="P29"/>
    </row>
    <row r="30" spans="1:16" s="4" customFormat="1" ht="18" customHeight="1" thickBot="1">
      <c r="A30" s="47" t="s">
        <v>34</v>
      </c>
      <c r="B30" s="51" t="s">
        <v>33</v>
      </c>
      <c r="C30" s="45" t="s">
        <v>32</v>
      </c>
      <c r="D30" s="50" t="s">
        <v>31</v>
      </c>
      <c r="E30" s="49">
        <v>2660000</v>
      </c>
      <c r="F30" s="48">
        <v>2622912</v>
      </c>
      <c r="G30" s="48">
        <v>2622912</v>
      </c>
      <c r="H30" s="5">
        <f t="shared" si="1"/>
        <v>1</v>
      </c>
      <c r="I30"/>
      <c r="J30"/>
      <c r="K30"/>
      <c r="L30"/>
      <c r="M30"/>
      <c r="N30"/>
      <c r="O30"/>
      <c r="P30"/>
    </row>
    <row r="31" spans="1:16" s="4" customFormat="1" ht="18" customHeight="1" thickBot="1">
      <c r="A31" s="47" t="s">
        <v>30</v>
      </c>
      <c r="B31" s="51" t="s">
        <v>29</v>
      </c>
      <c r="C31" s="45" t="s">
        <v>28</v>
      </c>
      <c r="D31" s="50" t="s">
        <v>27</v>
      </c>
      <c r="E31" s="49">
        <v>4756612</v>
      </c>
      <c r="F31" s="48">
        <v>9092083</v>
      </c>
      <c r="G31" s="48">
        <v>2234464</v>
      </c>
      <c r="H31" s="5">
        <f t="shared" si="1"/>
        <v>0.24575930510093233</v>
      </c>
      <c r="I31"/>
      <c r="J31"/>
      <c r="K31"/>
      <c r="L31"/>
      <c r="M31"/>
      <c r="N31"/>
      <c r="O31"/>
      <c r="P31"/>
    </row>
    <row r="32" spans="1:16" s="4" customFormat="1" ht="18" customHeight="1" thickBot="1">
      <c r="A32" s="47" t="s">
        <v>26</v>
      </c>
      <c r="B32" s="51" t="s">
        <v>25</v>
      </c>
      <c r="C32" s="45" t="s">
        <v>24</v>
      </c>
      <c r="D32" s="50" t="s">
        <v>23</v>
      </c>
      <c r="E32" s="49">
        <v>1270000</v>
      </c>
      <c r="F32" s="48">
        <v>999999</v>
      </c>
      <c r="G32" s="48">
        <v>999999</v>
      </c>
      <c r="H32" s="5">
        <f t="shared" si="1"/>
        <v>1</v>
      </c>
      <c r="I32"/>
      <c r="J32"/>
      <c r="K32"/>
      <c r="L32"/>
      <c r="M32"/>
      <c r="N32"/>
      <c r="O32"/>
      <c r="P32"/>
    </row>
    <row r="33" spans="1:16" s="4" customFormat="1" ht="18" customHeight="1" thickBot="1">
      <c r="A33" s="47" t="s">
        <v>22</v>
      </c>
      <c r="B33" s="46" t="s">
        <v>21</v>
      </c>
      <c r="C33" s="45" t="s">
        <v>20</v>
      </c>
      <c r="D33" s="44" t="s">
        <v>19</v>
      </c>
      <c r="E33" s="43">
        <v>3175000</v>
      </c>
      <c r="F33" s="42">
        <v>4805156</v>
      </c>
      <c r="G33" s="42">
        <v>4805156</v>
      </c>
      <c r="H33" s="5">
        <f t="shared" si="1"/>
        <v>1</v>
      </c>
      <c r="I33"/>
      <c r="J33"/>
      <c r="K33"/>
      <c r="L33"/>
      <c r="M33"/>
      <c r="N33"/>
      <c r="O33"/>
      <c r="P33"/>
    </row>
    <row r="34" spans="1:16" s="4" customFormat="1" ht="21" customHeight="1" thickBot="1">
      <c r="A34" s="41" t="s">
        <v>18</v>
      </c>
      <c r="B34" s="40" t="s">
        <v>17</v>
      </c>
      <c r="C34" s="40"/>
      <c r="D34" s="39"/>
      <c r="E34" s="38">
        <f>SUM(E27:E33)</f>
        <v>27878206</v>
      </c>
      <c r="F34" s="38">
        <f>SUM(F27:F33)</f>
        <v>33761069</v>
      </c>
      <c r="G34" s="38">
        <f>SUM(G27:G33)</f>
        <v>26903450</v>
      </c>
      <c r="H34" s="37">
        <f t="shared" si="1"/>
        <v>0.79687790691698768</v>
      </c>
      <c r="I34"/>
      <c r="J34"/>
      <c r="K34"/>
      <c r="L34"/>
      <c r="M34"/>
      <c r="N34"/>
      <c r="O34"/>
      <c r="P34"/>
    </row>
    <row r="35" spans="1:16" ht="18" customHeight="1" thickBot="1">
      <c r="A35" s="14" t="s">
        <v>16</v>
      </c>
      <c r="B35" s="36" t="s">
        <v>15</v>
      </c>
      <c r="C35" s="35" t="s">
        <v>14</v>
      </c>
      <c r="D35" s="34"/>
      <c r="E35" s="33">
        <v>478853</v>
      </c>
      <c r="F35" s="32">
        <v>478853</v>
      </c>
      <c r="G35" s="32">
        <v>478853</v>
      </c>
      <c r="H35" s="5">
        <f t="shared" si="1"/>
        <v>1</v>
      </c>
      <c r="I35"/>
      <c r="J35"/>
      <c r="K35"/>
      <c r="L35"/>
      <c r="M35"/>
      <c r="N35"/>
      <c r="O35"/>
      <c r="P35"/>
    </row>
    <row r="36" spans="1:16" ht="18" customHeight="1" thickBot="1">
      <c r="A36" s="11" t="s">
        <v>13</v>
      </c>
      <c r="B36" s="31" t="s">
        <v>12</v>
      </c>
      <c r="C36" s="30" t="s">
        <v>11</v>
      </c>
      <c r="D36" s="29" t="s">
        <v>10</v>
      </c>
      <c r="E36" s="28">
        <f>SUM(E35)</f>
        <v>478853</v>
      </c>
      <c r="F36" s="28">
        <f>SUM(F35)</f>
        <v>478853</v>
      </c>
      <c r="G36" s="28">
        <f>SUM(G35)</f>
        <v>478853</v>
      </c>
      <c r="H36" s="27">
        <f t="shared" si="1"/>
        <v>1</v>
      </c>
      <c r="I36"/>
      <c r="J36"/>
      <c r="K36"/>
      <c r="L36"/>
      <c r="M36"/>
      <c r="N36"/>
      <c r="O36"/>
      <c r="P36"/>
    </row>
    <row r="37" spans="1:16" ht="21" customHeight="1" thickBot="1">
      <c r="A37" s="26" t="s">
        <v>9</v>
      </c>
      <c r="B37" s="25" t="s">
        <v>8</v>
      </c>
      <c r="C37" s="25"/>
      <c r="D37" s="24"/>
      <c r="E37" s="23">
        <f>SUM(E36,E34)</f>
        <v>28357059</v>
      </c>
      <c r="F37" s="23">
        <f>SUM(F36,F34)</f>
        <v>34239922</v>
      </c>
      <c r="G37" s="23">
        <f>SUM(G36,G34)</f>
        <v>27382303</v>
      </c>
      <c r="H37" s="22">
        <f t="shared" si="1"/>
        <v>0.79971861501320007</v>
      </c>
      <c r="I37"/>
      <c r="J37"/>
      <c r="K37"/>
      <c r="L37"/>
      <c r="M37"/>
      <c r="N37"/>
      <c r="O37"/>
      <c r="P37"/>
    </row>
    <row r="38" spans="1:16" ht="21" customHeight="1">
      <c r="A38" s="20"/>
      <c r="B38" s="21"/>
      <c r="C38" s="21"/>
      <c r="D38" s="20"/>
      <c r="E38" s="19"/>
      <c r="F38" s="19"/>
      <c r="G38" s="19"/>
      <c r="H38" s="18"/>
      <c r="I38"/>
      <c r="J38"/>
      <c r="K38"/>
      <c r="L38"/>
      <c r="M38"/>
      <c r="N38"/>
      <c r="O38"/>
      <c r="P38"/>
    </row>
    <row r="39" spans="1:16" ht="15.75" thickBot="1">
      <c r="H39" s="17"/>
      <c r="I39"/>
      <c r="J39"/>
      <c r="K39"/>
      <c r="L39"/>
      <c r="M39"/>
      <c r="N39"/>
      <c r="O39"/>
      <c r="P39"/>
    </row>
    <row r="40" spans="1:16" s="4" customFormat="1" ht="15" customHeight="1" thickBot="1">
      <c r="A40" s="14" t="s">
        <v>4</v>
      </c>
      <c r="B40" s="103" t="s">
        <v>7</v>
      </c>
      <c r="C40" s="103"/>
      <c r="D40" s="13"/>
      <c r="E40" s="16">
        <f>SUM(E27:E31,E35)</f>
        <v>23912059</v>
      </c>
      <c r="F40" s="16">
        <f>SUM(F27:F31,F35)</f>
        <v>28434767</v>
      </c>
      <c r="G40" s="16">
        <f>SUM(G27:G31,G35)</f>
        <v>21577148</v>
      </c>
      <c r="H40" s="5">
        <f>G40/F40</f>
        <v>0.75882978045854921</v>
      </c>
      <c r="I40"/>
      <c r="J40"/>
      <c r="K40"/>
      <c r="L40"/>
      <c r="M40"/>
      <c r="N40"/>
      <c r="O40"/>
      <c r="P40"/>
    </row>
    <row r="41" spans="1:16" s="4" customFormat="1" ht="15" customHeight="1" thickBot="1">
      <c r="A41" s="11" t="s">
        <v>2</v>
      </c>
      <c r="B41" s="100" t="s">
        <v>6</v>
      </c>
      <c r="C41" s="100"/>
      <c r="D41" s="10"/>
      <c r="E41" s="15">
        <f>SUM(E32:E33)</f>
        <v>4445000</v>
      </c>
      <c r="F41" s="15">
        <f>SUM(F32:F33)</f>
        <v>5805155</v>
      </c>
      <c r="G41" s="15">
        <f>SUM(G32:G33)</f>
        <v>5805155</v>
      </c>
      <c r="H41" s="5">
        <f>G41/F41</f>
        <v>1</v>
      </c>
      <c r="I41"/>
      <c r="J41"/>
      <c r="K41"/>
      <c r="L41"/>
      <c r="M41"/>
      <c r="N41"/>
      <c r="O41"/>
      <c r="P41"/>
    </row>
    <row r="42" spans="1:16" s="4" customFormat="1" ht="18" customHeight="1" thickBot="1">
      <c r="A42" s="8"/>
      <c r="B42" s="101" t="s">
        <v>5</v>
      </c>
      <c r="C42" s="102"/>
      <c r="D42" s="7"/>
      <c r="E42" s="6">
        <f>SUM(E40:E41)</f>
        <v>28357059</v>
      </c>
      <c r="F42" s="6">
        <f>SUM(F40:F41)</f>
        <v>34239922</v>
      </c>
      <c r="G42" s="6">
        <f>SUM(G40:G41)</f>
        <v>27382303</v>
      </c>
      <c r="H42" s="5">
        <f>G42/F42</f>
        <v>0.79971861501320007</v>
      </c>
      <c r="I42"/>
      <c r="J42"/>
      <c r="K42"/>
      <c r="L42"/>
      <c r="M42"/>
      <c r="N42"/>
      <c r="O42"/>
      <c r="P42"/>
    </row>
    <row r="43" spans="1:16" ht="15.75" thickBot="1">
      <c r="H43" s="5"/>
      <c r="I43"/>
      <c r="J43"/>
      <c r="K43"/>
      <c r="L43"/>
      <c r="M43"/>
      <c r="N43"/>
      <c r="O43"/>
      <c r="P43"/>
    </row>
    <row r="44" spans="1:16" s="4" customFormat="1" ht="15" customHeight="1" thickBot="1">
      <c r="A44" s="14" t="s">
        <v>4</v>
      </c>
      <c r="B44" s="103" t="s">
        <v>3</v>
      </c>
      <c r="C44" s="103"/>
      <c r="D44" s="13"/>
      <c r="E44" s="12">
        <f>E19-E40</f>
        <v>5716882</v>
      </c>
      <c r="F44" s="12">
        <f>F19-F40</f>
        <v>1505903</v>
      </c>
      <c r="G44" s="12"/>
      <c r="H44" s="5"/>
      <c r="I44"/>
      <c r="J44"/>
      <c r="K44"/>
      <c r="L44"/>
      <c r="M44"/>
      <c r="N44"/>
      <c r="O44"/>
      <c r="P44"/>
    </row>
    <row r="45" spans="1:16" s="4" customFormat="1" ht="15" customHeight="1" thickBot="1">
      <c r="A45" s="11" t="s">
        <v>2</v>
      </c>
      <c r="B45" s="100" t="s">
        <v>1</v>
      </c>
      <c r="C45" s="100"/>
      <c r="D45" s="10"/>
      <c r="E45" s="9">
        <f>E20-E41</f>
        <v>7678000</v>
      </c>
      <c r="F45" s="9">
        <f>F20-F41</f>
        <v>-2255155</v>
      </c>
      <c r="G45" s="9"/>
      <c r="H45" s="5"/>
      <c r="I45"/>
      <c r="J45"/>
      <c r="K45"/>
      <c r="L45"/>
      <c r="M45"/>
      <c r="N45"/>
      <c r="O45"/>
      <c r="P45"/>
    </row>
    <row r="46" spans="1:16" s="4" customFormat="1" ht="18" customHeight="1" thickBot="1">
      <c r="A46" s="8"/>
      <c r="B46" s="101" t="s">
        <v>0</v>
      </c>
      <c r="C46" s="102"/>
      <c r="D46" s="7"/>
      <c r="E46" s="6">
        <f>SUM(E44:E45)</f>
        <v>13394882</v>
      </c>
      <c r="F46" s="6">
        <f>SUM(F44:F45)</f>
        <v>-749252</v>
      </c>
      <c r="G46" s="6"/>
      <c r="H46" s="5"/>
      <c r="I46"/>
      <c r="J46"/>
      <c r="K46"/>
      <c r="L46"/>
      <c r="M46"/>
      <c r="N46"/>
      <c r="O46"/>
      <c r="P46"/>
    </row>
    <row r="51" spans="8:13" s="1" customFormat="1" ht="12" customHeight="1">
      <c r="H51" s="3"/>
      <c r="I51" s="3"/>
      <c r="J51" s="3"/>
      <c r="K51" s="3"/>
      <c r="L51" s="3"/>
      <c r="M51" s="3"/>
    </row>
  </sheetData>
  <mergeCells count="23">
    <mergeCell ref="B45:C45"/>
    <mergeCell ref="B46:C46"/>
    <mergeCell ref="B19:C19"/>
    <mergeCell ref="B20:C20"/>
    <mergeCell ref="B21:C21"/>
    <mergeCell ref="B40:C40"/>
    <mergeCell ref="B41:C41"/>
    <mergeCell ref="B42:C42"/>
    <mergeCell ref="B44:C44"/>
    <mergeCell ref="B24:B26"/>
    <mergeCell ref="A1:H1"/>
    <mergeCell ref="A24:A26"/>
    <mergeCell ref="C24:C26"/>
    <mergeCell ref="E6:H6"/>
    <mergeCell ref="E25:H25"/>
    <mergeCell ref="A2:P2"/>
    <mergeCell ref="C5:C7"/>
    <mergeCell ref="E5:H5"/>
    <mergeCell ref="E24:H24"/>
    <mergeCell ref="A5:A7"/>
    <mergeCell ref="B5:B7"/>
    <mergeCell ref="D24:D26"/>
    <mergeCell ref="D5:D7"/>
  </mergeCells>
  <printOptions horizontalCentered="1"/>
  <pageMargins left="0.59055118110236227" right="0.59055118110236227" top="0.39370078740157483" bottom="0.39370078740157483" header="0.19685039370078741" footer="0.19685039370078741"/>
  <pageSetup paperSize="9" scale="55" orientation="landscape" r:id="rId1"/>
  <headerFooter>
    <oddHeader>&amp;R&amp;"Times New Roman,Normál"&amp;10 1. számú melléklet</oddHeader>
    <oddFooter>&amp;L&amp;"Times New Roman,Normál"&amp;10&amp;F&amp;R&amp;"Times New Roman,Normál"&amp;10&amp;P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 Bev.-Kiad.</vt:lpstr>
      <vt:lpstr>'1. Bev.-Kiad.'!Nyomtatási_cím</vt:lpstr>
      <vt:lpstr>'1. Bev.-Kiad.'!Nyomtatási_terület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Iroda-1423</dc:creator>
  <cp:lastModifiedBy>Iroda-4585</cp:lastModifiedBy>
  <dcterms:created xsi:type="dcterms:W3CDTF">2017-05-30T10:43:20Z</dcterms:created>
  <dcterms:modified xsi:type="dcterms:W3CDTF">2018-06-01T09:12:48Z</dcterms:modified>
</cp:coreProperties>
</file>