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5" yWindow="-30" windowWidth="19440" windowHeight="11010" tabRatio="727" firstSheet="33" activeTab="38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3" r:id="rId16"/>
    <sheet name="9.1.2. sz .mell " sheetId="114" r:id="rId17"/>
    <sheet name="9.1.3. sz. mell  " sheetId="115" r:id="rId18"/>
    <sheet name="9.2. sz. mell" sheetId="79" r:id="rId19"/>
    <sheet name="9.2.1. sz. mell" sheetId="98" r:id="rId20"/>
    <sheet name="9.2.2. sz.  mell" sheetId="99" r:id="rId21"/>
    <sheet name="9.2.3. sz. mell" sheetId="100" r:id="rId22"/>
    <sheet name="9.3. sz. mell" sheetId="105" r:id="rId23"/>
    <sheet name="9.3.1. sz. mell" sheetId="106" r:id="rId24"/>
    <sheet name="9.3.2. sz. mell" sheetId="107" r:id="rId25"/>
    <sheet name="9.3.3. sz. mell" sheetId="108" r:id="rId26"/>
    <sheet name="9.4.sz.mell." sheetId="118" r:id="rId27"/>
    <sheet name="9.4.1.sz.mell." sheetId="117" r:id="rId28"/>
    <sheet name="9.4.2.sz.mell." sheetId="116" r:id="rId29"/>
    <sheet name="9.4.3.sz.mell." sheetId="119" r:id="rId30"/>
    <sheet name="10.sz.mell" sheetId="89" r:id="rId31"/>
    <sheet name="1. sz tájékoztató t." sheetId="87" r:id="rId32"/>
    <sheet name="2. sz tájékoztató t" sheetId="66" r:id="rId33"/>
    <sheet name="3. sz tájékoztató t." sheetId="88" r:id="rId34"/>
    <sheet name="4.sz tájékoztató t." sheetId="24" r:id="rId35"/>
    <sheet name="5.sz tájékoztató t." sheetId="2" r:id="rId36"/>
    <sheet name="6.sz tájékoztató t." sheetId="70" r:id="rId37"/>
    <sheet name="7. sz tájékoztató" sheetId="94" r:id="rId38"/>
    <sheet name="8. sz. táblázat" sheetId="120" r:id="rId39"/>
    <sheet name="9. sz. táblázat" sheetId="121" r:id="rId40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 .mell '!$1:$6</definedName>
    <definedName name="_xlnm.Print_Titles" localSheetId="17">'9.1.3. sz. mell  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31">'1. sz tájékoztató t.'!$A$1:$E$149</definedName>
  </definedNames>
  <calcPr calcId="125725"/>
</workbook>
</file>

<file path=xl/calcChain.xml><?xml version="1.0" encoding="utf-8"?>
<calcChain xmlns="http://schemas.openxmlformats.org/spreadsheetml/2006/main">
  <c r="F13" i="63"/>
  <c r="D55" i="95"/>
  <c r="D5"/>
  <c r="D56" i="1"/>
  <c r="D5"/>
  <c r="D8" i="113"/>
  <c r="D8" i="3"/>
  <c r="C8"/>
  <c r="F8" i="63"/>
  <c r="E75" i="120" l="1"/>
  <c r="F67" i="94"/>
  <c r="F66"/>
  <c r="F65"/>
  <c r="F52"/>
  <c r="F49"/>
  <c r="F41"/>
  <c r="F40"/>
  <c r="F39"/>
  <c r="F38"/>
  <c r="F34"/>
  <c r="F30"/>
  <c r="F26"/>
  <c r="F16"/>
  <c r="F15"/>
  <c r="F14"/>
  <c r="F10"/>
  <c r="F6"/>
  <c r="E78" i="120"/>
  <c r="E77"/>
  <c r="E76"/>
  <c r="E74"/>
  <c r="E73"/>
  <c r="E65"/>
  <c r="E61"/>
  <c r="E57"/>
  <c r="E53"/>
  <c r="E47"/>
  <c r="E48" s="1"/>
  <c r="E40"/>
  <c r="E41" s="1"/>
  <c r="E32"/>
  <c r="E12"/>
  <c r="E18" s="1"/>
  <c r="D78"/>
  <c r="D77"/>
  <c r="D76"/>
  <c r="D75"/>
  <c r="D74"/>
  <c r="D73"/>
  <c r="D65"/>
  <c r="D61"/>
  <c r="D57"/>
  <c r="D53"/>
  <c r="D47"/>
  <c r="D48" s="1"/>
  <c r="D40"/>
  <c r="D41" s="1"/>
  <c r="D32"/>
  <c r="D12"/>
  <c r="D18" s="1"/>
  <c r="E67" i="94"/>
  <c r="E66"/>
  <c r="E65"/>
  <c r="E52"/>
  <c r="E49"/>
  <c r="E41"/>
  <c r="E40"/>
  <c r="E39"/>
  <c r="E38"/>
  <c r="E34"/>
  <c r="E30"/>
  <c r="E26"/>
  <c r="E16"/>
  <c r="E15"/>
  <c r="E78" s="1"/>
  <c r="E14"/>
  <c r="E10"/>
  <c r="E6"/>
  <c r="D49" i="118"/>
  <c r="D48"/>
  <c r="D47"/>
  <c r="D46"/>
  <c r="D45"/>
  <c r="D44"/>
  <c r="D39"/>
  <c r="D38"/>
  <c r="D37"/>
  <c r="D29"/>
  <c r="D25"/>
  <c r="D20"/>
  <c r="D19" s="1"/>
  <c r="D18"/>
  <c r="D17"/>
  <c r="D16"/>
  <c r="D15"/>
  <c r="D14"/>
  <c r="D13"/>
  <c r="D12"/>
  <c r="D11"/>
  <c r="D10"/>
  <c r="D9"/>
  <c r="D8" s="1"/>
  <c r="D35" s="1"/>
  <c r="D49" i="117"/>
  <c r="D43"/>
  <c r="D36"/>
  <c r="D29"/>
  <c r="D25"/>
  <c r="D19"/>
  <c r="D8"/>
  <c r="D35" s="1"/>
  <c r="D40" s="1"/>
  <c r="D51" i="105"/>
  <c r="D50" s="1"/>
  <c r="D48"/>
  <c r="D47"/>
  <c r="D46"/>
  <c r="D45"/>
  <c r="D39"/>
  <c r="D38"/>
  <c r="D37"/>
  <c r="D36" s="1"/>
  <c r="D29"/>
  <c r="D28"/>
  <c r="D27"/>
  <c r="D26"/>
  <c r="D25" s="1"/>
  <c r="D24" s="1"/>
  <c r="D23"/>
  <c r="D22"/>
  <c r="D21"/>
  <c r="D20"/>
  <c r="D19" s="1"/>
  <c r="D18"/>
  <c r="D17"/>
  <c r="D16"/>
  <c r="D15"/>
  <c r="D14"/>
  <c r="D13"/>
  <c r="D12"/>
  <c r="D11"/>
  <c r="D10"/>
  <c r="D9"/>
  <c r="D50" i="106"/>
  <c r="D44"/>
  <c r="D55" s="1"/>
  <c r="D36"/>
  <c r="D29"/>
  <c r="D25"/>
  <c r="D19"/>
  <c r="D8"/>
  <c r="C50" i="98"/>
  <c r="C44"/>
  <c r="C55" s="1"/>
  <c r="C51" i="79"/>
  <c r="C46"/>
  <c r="C47"/>
  <c r="C45"/>
  <c r="C10"/>
  <c r="C11"/>
  <c r="C12"/>
  <c r="C13"/>
  <c r="C14"/>
  <c r="C15"/>
  <c r="C16"/>
  <c r="C17"/>
  <c r="C18"/>
  <c r="C20"/>
  <c r="C21"/>
  <c r="C22"/>
  <c r="C23"/>
  <c r="C24"/>
  <c r="C26"/>
  <c r="C27"/>
  <c r="C28"/>
  <c r="C30"/>
  <c r="C31"/>
  <c r="C32"/>
  <c r="C33"/>
  <c r="C34"/>
  <c r="C37"/>
  <c r="C38"/>
  <c r="C39"/>
  <c r="C9"/>
  <c r="C8" s="1"/>
  <c r="C50" i="100"/>
  <c r="C44"/>
  <c r="C55" s="1"/>
  <c r="C36"/>
  <c r="C29"/>
  <c r="C25"/>
  <c r="C19"/>
  <c r="C8"/>
  <c r="C36" i="98"/>
  <c r="C36" i="79" s="1"/>
  <c r="C29" i="98"/>
  <c r="C29" i="79" s="1"/>
  <c r="C25" i="98"/>
  <c r="C25" i="79" s="1"/>
  <c r="C19" i="98"/>
  <c r="C19" i="79" s="1"/>
  <c r="C8" i="98"/>
  <c r="C35" s="1"/>
  <c r="C40" s="1"/>
  <c r="C50" i="79"/>
  <c r="C139" i="115"/>
  <c r="C134"/>
  <c r="C129"/>
  <c r="C125"/>
  <c r="C121"/>
  <c r="C107"/>
  <c r="C91"/>
  <c r="C124" s="1"/>
  <c r="C80"/>
  <c r="C76"/>
  <c r="C73"/>
  <c r="C68"/>
  <c r="C64"/>
  <c r="C58"/>
  <c r="C53"/>
  <c r="C47"/>
  <c r="C36"/>
  <c r="C30"/>
  <c r="C29" s="1"/>
  <c r="C22"/>
  <c r="C15"/>
  <c r="C8"/>
  <c r="C139" i="114"/>
  <c r="C134"/>
  <c r="C129"/>
  <c r="C125"/>
  <c r="C144" s="1"/>
  <c r="C121"/>
  <c r="C107"/>
  <c r="C91"/>
  <c r="C80"/>
  <c r="C76"/>
  <c r="C73"/>
  <c r="C68"/>
  <c r="C64"/>
  <c r="C86" s="1"/>
  <c r="C58"/>
  <c r="C53"/>
  <c r="C47"/>
  <c r="C36"/>
  <c r="C30"/>
  <c r="C29"/>
  <c r="C22"/>
  <c r="C15"/>
  <c r="C8"/>
  <c r="C144" i="113"/>
  <c r="C139"/>
  <c r="C134"/>
  <c r="C130"/>
  <c r="C149" s="1"/>
  <c r="C126"/>
  <c r="C117"/>
  <c r="C112" s="1"/>
  <c r="C101"/>
  <c r="C96" s="1"/>
  <c r="C129" s="1"/>
  <c r="C150" s="1"/>
  <c r="C85"/>
  <c r="C81"/>
  <c r="C78"/>
  <c r="C73"/>
  <c r="C69"/>
  <c r="C91" s="1"/>
  <c r="C63"/>
  <c r="C58"/>
  <c r="C52"/>
  <c r="C41"/>
  <c r="C34"/>
  <c r="C33"/>
  <c r="C26"/>
  <c r="C19"/>
  <c r="C8"/>
  <c r="C68" s="1"/>
  <c r="C92" s="1"/>
  <c r="C144" i="3"/>
  <c r="C139"/>
  <c r="C134"/>
  <c r="C130"/>
  <c r="C149" s="1"/>
  <c r="C126"/>
  <c r="C117"/>
  <c r="C112" s="1"/>
  <c r="C101"/>
  <c r="C96" s="1"/>
  <c r="C85"/>
  <c r="C81"/>
  <c r="C78"/>
  <c r="C73"/>
  <c r="C69"/>
  <c r="C91" s="1"/>
  <c r="C63"/>
  <c r="C58"/>
  <c r="C52"/>
  <c r="C41"/>
  <c r="C34"/>
  <c r="C33"/>
  <c r="C26"/>
  <c r="C19"/>
  <c r="E13" i="63"/>
  <c r="E24" s="1"/>
  <c r="F30" i="61"/>
  <c r="F17"/>
  <c r="C24"/>
  <c r="C30" s="1"/>
  <c r="C17"/>
  <c r="C32" s="1"/>
  <c r="F27" i="73"/>
  <c r="F18"/>
  <c r="C24"/>
  <c r="C19"/>
  <c r="C27" s="1"/>
  <c r="C18"/>
  <c r="C138" i="97"/>
  <c r="C133"/>
  <c r="C128"/>
  <c r="C124"/>
  <c r="C143" s="1"/>
  <c r="C120"/>
  <c r="C106"/>
  <c r="C90"/>
  <c r="C77"/>
  <c r="C73"/>
  <c r="C70"/>
  <c r="C65"/>
  <c r="C61"/>
  <c r="C83" s="1"/>
  <c r="C55"/>
  <c r="C50"/>
  <c r="C44"/>
  <c r="C33"/>
  <c r="C27"/>
  <c r="C26" s="1"/>
  <c r="C19"/>
  <c r="C12"/>
  <c r="C5"/>
  <c r="C60" s="1"/>
  <c r="C84" s="1"/>
  <c r="C138" i="96"/>
  <c r="C133"/>
  <c r="C128"/>
  <c r="C124"/>
  <c r="C143" s="1"/>
  <c r="C120"/>
  <c r="C106"/>
  <c r="C90"/>
  <c r="C77"/>
  <c r="C73"/>
  <c r="C70"/>
  <c r="C65"/>
  <c r="C61"/>
  <c r="C83" s="1"/>
  <c r="C55"/>
  <c r="C50"/>
  <c r="C44"/>
  <c r="C33"/>
  <c r="C27"/>
  <c r="C26" s="1"/>
  <c r="C19"/>
  <c r="C12"/>
  <c r="C5"/>
  <c r="C60" s="1"/>
  <c r="C84" s="1"/>
  <c r="C143" i="95"/>
  <c r="C138"/>
  <c r="C133"/>
  <c r="C129"/>
  <c r="C148" s="1"/>
  <c r="C125"/>
  <c r="C111"/>
  <c r="C95"/>
  <c r="C82"/>
  <c r="C78"/>
  <c r="C75"/>
  <c r="C70"/>
  <c r="C66"/>
  <c r="C88" s="1"/>
  <c r="C60"/>
  <c r="C55"/>
  <c r="C49"/>
  <c r="C38"/>
  <c r="C30"/>
  <c r="C23"/>
  <c r="C16"/>
  <c r="C5"/>
  <c r="C65" s="1"/>
  <c r="C89" s="1"/>
  <c r="C144" i="1"/>
  <c r="C139"/>
  <c r="C134"/>
  <c r="C130"/>
  <c r="C149" s="1"/>
  <c r="C126"/>
  <c r="C117"/>
  <c r="C112" s="1"/>
  <c r="C101"/>
  <c r="C96" s="1"/>
  <c r="C83"/>
  <c r="C79"/>
  <c r="C71"/>
  <c r="C67"/>
  <c r="C61"/>
  <c r="C56"/>
  <c r="C49"/>
  <c r="C38"/>
  <c r="C31"/>
  <c r="C30" s="1"/>
  <c r="C23"/>
  <c r="C16"/>
  <c r="C5"/>
  <c r="D26" i="24"/>
  <c r="E26"/>
  <c r="F26"/>
  <c r="G26"/>
  <c r="G27" s="1"/>
  <c r="H26"/>
  <c r="I26"/>
  <c r="J26"/>
  <c r="K26"/>
  <c r="K27" s="1"/>
  <c r="L26"/>
  <c r="M26"/>
  <c r="N26"/>
  <c r="C26"/>
  <c r="O26" s="1"/>
  <c r="O23"/>
  <c r="O24"/>
  <c r="O25"/>
  <c r="D14"/>
  <c r="E14"/>
  <c r="F14"/>
  <c r="G14"/>
  <c r="H14"/>
  <c r="H27" s="1"/>
  <c r="I14"/>
  <c r="J14"/>
  <c r="K14"/>
  <c r="L14"/>
  <c r="L27" s="1"/>
  <c r="M14"/>
  <c r="N14"/>
  <c r="N27" s="1"/>
  <c r="C14"/>
  <c r="O6"/>
  <c r="O7"/>
  <c r="O8"/>
  <c r="O9"/>
  <c r="O10"/>
  <c r="O11"/>
  <c r="O12"/>
  <c r="O13"/>
  <c r="O5"/>
  <c r="O17"/>
  <c r="O18"/>
  <c r="O19"/>
  <c r="O20"/>
  <c r="O21"/>
  <c r="O22"/>
  <c r="O16"/>
  <c r="D30" i="87"/>
  <c r="D12"/>
  <c r="E30"/>
  <c r="D30" i="95"/>
  <c r="D117" i="113"/>
  <c r="D101"/>
  <c r="D33"/>
  <c r="D34"/>
  <c r="D117" i="1"/>
  <c r="D112" s="1"/>
  <c r="D101"/>
  <c r="D30"/>
  <c r="D31"/>
  <c r="D117" i="3"/>
  <c r="D112" s="1"/>
  <c r="F24" i="63"/>
  <c r="G10"/>
  <c r="G5"/>
  <c r="D51" i="79"/>
  <c r="D9"/>
  <c r="D10"/>
  <c r="D46"/>
  <c r="D47"/>
  <c r="D45"/>
  <c r="D38"/>
  <c r="D39"/>
  <c r="D37"/>
  <c r="D31"/>
  <c r="D32"/>
  <c r="D29" s="1"/>
  <c r="D30"/>
  <c r="D27"/>
  <c r="D28"/>
  <c r="D26"/>
  <c r="D21"/>
  <c r="D22"/>
  <c r="D23"/>
  <c r="D20"/>
  <c r="D19" s="1"/>
  <c r="D11"/>
  <c r="D12"/>
  <c r="D13"/>
  <c r="D14"/>
  <c r="D15"/>
  <c r="D16"/>
  <c r="D17"/>
  <c r="D18"/>
  <c r="C51" i="105"/>
  <c r="C38"/>
  <c r="C39"/>
  <c r="C37"/>
  <c r="C29"/>
  <c r="C46"/>
  <c r="C47"/>
  <c r="C48"/>
  <c r="C45"/>
  <c r="C27"/>
  <c r="C28"/>
  <c r="C26"/>
  <c r="C25" s="1"/>
  <c r="C24" s="1"/>
  <c r="C21"/>
  <c r="C22"/>
  <c r="C23"/>
  <c r="C20"/>
  <c r="C19" s="1"/>
  <c r="C10"/>
  <c r="C11"/>
  <c r="C12"/>
  <c r="C13"/>
  <c r="C14"/>
  <c r="C15"/>
  <c r="C16"/>
  <c r="C17"/>
  <c r="C18"/>
  <c r="C9"/>
  <c r="C38" i="118"/>
  <c r="C39"/>
  <c r="C36" s="1"/>
  <c r="C37"/>
  <c r="C45"/>
  <c r="C46"/>
  <c r="C47"/>
  <c r="C48"/>
  <c r="C44"/>
  <c r="C43" s="1"/>
  <c r="C54" s="1"/>
  <c r="C10"/>
  <c r="C11"/>
  <c r="C12"/>
  <c r="C13"/>
  <c r="C14"/>
  <c r="C15"/>
  <c r="C16"/>
  <c r="C17"/>
  <c r="C18"/>
  <c r="C20"/>
  <c r="C9"/>
  <c r="C41" i="71"/>
  <c r="B41"/>
  <c r="H38" i="2"/>
  <c r="K38"/>
  <c r="F38"/>
  <c r="C15" i="121"/>
  <c r="C16"/>
  <c r="C17"/>
  <c r="C25"/>
  <c r="C33" s="1"/>
  <c r="D15"/>
  <c r="D16" s="1"/>
  <c r="D17"/>
  <c r="D25"/>
  <c r="D33" s="1"/>
  <c r="E15"/>
  <c r="E16" s="1"/>
  <c r="E17"/>
  <c r="E25"/>
  <c r="E33" s="1"/>
  <c r="F15"/>
  <c r="F16" s="1"/>
  <c r="F17"/>
  <c r="F25"/>
  <c r="F33" s="1"/>
  <c r="G32"/>
  <c r="G31"/>
  <c r="G30"/>
  <c r="G29"/>
  <c r="G28"/>
  <c r="G27"/>
  <c r="G26"/>
  <c r="G24"/>
  <c r="G23"/>
  <c r="G22"/>
  <c r="G21"/>
  <c r="G20"/>
  <c r="G19"/>
  <c r="G18"/>
  <c r="G17"/>
  <c r="G15"/>
  <c r="G14"/>
  <c r="G13"/>
  <c r="G12"/>
  <c r="G11"/>
  <c r="G10"/>
  <c r="G9"/>
  <c r="G8"/>
  <c r="D101" i="3"/>
  <c r="C43" i="117"/>
  <c r="C49"/>
  <c r="C54" s="1"/>
  <c r="C8"/>
  <c r="C19"/>
  <c r="C25"/>
  <c r="C35" s="1"/>
  <c r="C40" s="1"/>
  <c r="C29"/>
  <c r="C36"/>
  <c r="C43" i="119"/>
  <c r="C49"/>
  <c r="C54" s="1"/>
  <c r="C8"/>
  <c r="C19"/>
  <c r="C25"/>
  <c r="C35" s="1"/>
  <c r="C40" s="1"/>
  <c r="C29"/>
  <c r="C36"/>
  <c r="C43" i="116"/>
  <c r="C49"/>
  <c r="C54" s="1"/>
  <c r="C8"/>
  <c r="C19"/>
  <c r="C25"/>
  <c r="C35" s="1"/>
  <c r="C40" s="1"/>
  <c r="C29"/>
  <c r="C36"/>
  <c r="C49" i="118"/>
  <c r="C19"/>
  <c r="C25"/>
  <c r="C29"/>
  <c r="D24" i="73"/>
  <c r="D19"/>
  <c r="D139" i="115"/>
  <c r="D134"/>
  <c r="D129"/>
  <c r="D125"/>
  <c r="D144"/>
  <c r="D121"/>
  <c r="D107"/>
  <c r="D91"/>
  <c r="D80"/>
  <c r="D76"/>
  <c r="D73"/>
  <c r="D68"/>
  <c r="D64"/>
  <c r="D86" s="1"/>
  <c r="D58"/>
  <c r="D53"/>
  <c r="D47"/>
  <c r="D36"/>
  <c r="D30"/>
  <c r="D29" s="1"/>
  <c r="D22"/>
  <c r="D15"/>
  <c r="D8"/>
  <c r="D63" s="1"/>
  <c r="D87" s="1"/>
  <c r="D139" i="114"/>
  <c r="D134"/>
  <c r="D129"/>
  <c r="D125"/>
  <c r="D144" s="1"/>
  <c r="D121"/>
  <c r="D107"/>
  <c r="D91"/>
  <c r="D124" s="1"/>
  <c r="D80"/>
  <c r="D76"/>
  <c r="D73"/>
  <c r="D68"/>
  <c r="D64"/>
  <c r="D86" s="1"/>
  <c r="D58"/>
  <c r="D53"/>
  <c r="D47"/>
  <c r="D36"/>
  <c r="D30"/>
  <c r="D29"/>
  <c r="D22"/>
  <c r="D15"/>
  <c r="D8"/>
  <c r="D144" i="113"/>
  <c r="D139"/>
  <c r="D134"/>
  <c r="D130"/>
  <c r="D149"/>
  <c r="D126"/>
  <c r="D112"/>
  <c r="D96"/>
  <c r="D85"/>
  <c r="D81"/>
  <c r="D78"/>
  <c r="D73"/>
  <c r="D69"/>
  <c r="D91" s="1"/>
  <c r="D63"/>
  <c r="D58"/>
  <c r="D52"/>
  <c r="D41"/>
  <c r="D26"/>
  <c r="D19"/>
  <c r="C50" i="108"/>
  <c r="C44"/>
  <c r="C55" s="1"/>
  <c r="C36"/>
  <c r="C29"/>
  <c r="C25"/>
  <c r="C19"/>
  <c r="C8"/>
  <c r="C35" s="1"/>
  <c r="C40" s="1"/>
  <c r="C50" i="107"/>
  <c r="C44"/>
  <c r="C55" s="1"/>
  <c r="C36"/>
  <c r="C29"/>
  <c r="C25"/>
  <c r="C19"/>
  <c r="C8"/>
  <c r="C35" s="1"/>
  <c r="C40" s="1"/>
  <c r="C50" i="106"/>
  <c r="C44"/>
  <c r="C55" s="1"/>
  <c r="C36"/>
  <c r="C29"/>
  <c r="C25"/>
  <c r="C19"/>
  <c r="C8"/>
  <c r="C35"/>
  <c r="C40" s="1"/>
  <c r="C50" i="105"/>
  <c r="C36"/>
  <c r="C8"/>
  <c r="D50" i="100"/>
  <c r="D44"/>
  <c r="D55" s="1"/>
  <c r="D36"/>
  <c r="D29"/>
  <c r="D25"/>
  <c r="D19"/>
  <c r="D8"/>
  <c r="D35" s="1"/>
  <c r="D40" s="1"/>
  <c r="C50" i="99"/>
  <c r="C44"/>
  <c r="C55" s="1"/>
  <c r="C36"/>
  <c r="C29"/>
  <c r="C25"/>
  <c r="C19"/>
  <c r="C8"/>
  <c r="C35" s="1"/>
  <c r="C40" s="1"/>
  <c r="D50" i="98"/>
  <c r="D44"/>
  <c r="D55" s="1"/>
  <c r="D36"/>
  <c r="D29"/>
  <c r="D25"/>
  <c r="D19"/>
  <c r="D8"/>
  <c r="D35" s="1"/>
  <c r="D40" s="1"/>
  <c r="D138" i="97"/>
  <c r="D133"/>
  <c r="D128"/>
  <c r="D124"/>
  <c r="D143" s="1"/>
  <c r="D120"/>
  <c r="D106"/>
  <c r="D90"/>
  <c r="D123" s="1"/>
  <c r="D77"/>
  <c r="D73"/>
  <c r="D70"/>
  <c r="D83" s="1"/>
  <c r="D149" s="1"/>
  <c r="D65"/>
  <c r="D61"/>
  <c r="D55"/>
  <c r="D50"/>
  <c r="D44"/>
  <c r="D33"/>
  <c r="D27"/>
  <c r="D26"/>
  <c r="D19"/>
  <c r="D12"/>
  <c r="D5"/>
  <c r="D60" s="1"/>
  <c r="D138" i="96"/>
  <c r="D133"/>
  <c r="D128"/>
  <c r="D124"/>
  <c r="D143" s="1"/>
  <c r="D120"/>
  <c r="D106"/>
  <c r="D90"/>
  <c r="D123" s="1"/>
  <c r="D77"/>
  <c r="D73"/>
  <c r="D70"/>
  <c r="D65"/>
  <c r="D61"/>
  <c r="D83" s="1"/>
  <c r="D149" s="1"/>
  <c r="D55"/>
  <c r="D50"/>
  <c r="D44"/>
  <c r="D33"/>
  <c r="D27"/>
  <c r="D26" s="1"/>
  <c r="D19"/>
  <c r="D12"/>
  <c r="D5"/>
  <c r="D60" s="1"/>
  <c r="D143" i="95"/>
  <c r="D138"/>
  <c r="D133"/>
  <c r="D129"/>
  <c r="D125"/>
  <c r="D111"/>
  <c r="D95"/>
  <c r="D82"/>
  <c r="D78"/>
  <c r="D70"/>
  <c r="D66"/>
  <c r="D60"/>
  <c r="D49"/>
  <c r="D38"/>
  <c r="D23"/>
  <c r="D16"/>
  <c r="H16" i="66"/>
  <c r="G16"/>
  <c r="F16"/>
  <c r="E16"/>
  <c r="D16"/>
  <c r="H14"/>
  <c r="G14"/>
  <c r="F14"/>
  <c r="E14"/>
  <c r="D14"/>
  <c r="I14" s="1"/>
  <c r="H12"/>
  <c r="G12"/>
  <c r="F12"/>
  <c r="E12"/>
  <c r="I12" s="1"/>
  <c r="D12"/>
  <c r="H9"/>
  <c r="G9"/>
  <c r="F9"/>
  <c r="E9"/>
  <c r="D9"/>
  <c r="I9" s="1"/>
  <c r="I18" s="1"/>
  <c r="H6"/>
  <c r="H18"/>
  <c r="G6"/>
  <c r="G18"/>
  <c r="F6"/>
  <c r="F18"/>
  <c r="E6"/>
  <c r="E18"/>
  <c r="D6"/>
  <c r="D18"/>
  <c r="E95" i="87"/>
  <c r="E111"/>
  <c r="E128" s="1"/>
  <c r="E149" s="1"/>
  <c r="E125"/>
  <c r="D95"/>
  <c r="D128" s="1"/>
  <c r="D149" s="1"/>
  <c r="D125"/>
  <c r="D111"/>
  <c r="C95"/>
  <c r="C125"/>
  <c r="C128" s="1"/>
  <c r="C111"/>
  <c r="D96" i="3"/>
  <c r="D126"/>
  <c r="D30" i="88"/>
  <c r="C30"/>
  <c r="D50" i="79"/>
  <c r="D25"/>
  <c r="D18" i="73"/>
  <c r="D29" s="1"/>
  <c r="D129" i="87"/>
  <c r="E129"/>
  <c r="D133"/>
  <c r="E133"/>
  <c r="D138"/>
  <c r="E138"/>
  <c r="D143"/>
  <c r="E143"/>
  <c r="D148"/>
  <c r="E148"/>
  <c r="C143"/>
  <c r="C138"/>
  <c r="C133"/>
  <c r="C129"/>
  <c r="C148" s="1"/>
  <c r="D5"/>
  <c r="D65" s="1"/>
  <c r="E5"/>
  <c r="E38"/>
  <c r="E12"/>
  <c r="E23"/>
  <c r="E65" s="1"/>
  <c r="E75"/>
  <c r="D23"/>
  <c r="D49"/>
  <c r="D55"/>
  <c r="D38"/>
  <c r="D75"/>
  <c r="E49"/>
  <c r="E55"/>
  <c r="D60"/>
  <c r="E60"/>
  <c r="D66"/>
  <c r="D88" s="1"/>
  <c r="E66"/>
  <c r="E88" s="1"/>
  <c r="D70"/>
  <c r="E70"/>
  <c r="D78"/>
  <c r="E78"/>
  <c r="D82"/>
  <c r="E82"/>
  <c r="C82"/>
  <c r="C78"/>
  <c r="C75"/>
  <c r="C70"/>
  <c r="C66"/>
  <c r="C88" s="1"/>
  <c r="C60"/>
  <c r="C55"/>
  <c r="C49"/>
  <c r="C38"/>
  <c r="C30"/>
  <c r="C23"/>
  <c r="C12"/>
  <c r="C5"/>
  <c r="C65" s="1"/>
  <c r="C89" s="1"/>
  <c r="D144" i="3"/>
  <c r="D139"/>
  <c r="D134"/>
  <c r="D130"/>
  <c r="D149" s="1"/>
  <c r="D85"/>
  <c r="D78"/>
  <c r="D81"/>
  <c r="D73"/>
  <c r="D69"/>
  <c r="D63"/>
  <c r="D58"/>
  <c r="D52"/>
  <c r="D41"/>
  <c r="D34"/>
  <c r="D33" s="1"/>
  <c r="D26"/>
  <c r="D19"/>
  <c r="G17" i="61"/>
  <c r="D17"/>
  <c r="D144" i="1"/>
  <c r="D139"/>
  <c r="D134"/>
  <c r="D130"/>
  <c r="D126"/>
  <c r="D96"/>
  <c r="D83"/>
  <c r="D79"/>
  <c r="D71"/>
  <c r="D67"/>
  <c r="D61"/>
  <c r="D49"/>
  <c r="D38"/>
  <c r="D23"/>
  <c r="D16"/>
  <c r="G30" i="61"/>
  <c r="G27" i="73"/>
  <c r="D14" i="76"/>
  <c r="G18" i="73"/>
  <c r="D24" i="61"/>
  <c r="D30" s="1"/>
  <c r="D31" s="1"/>
  <c r="D8" i="79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4" i="71"/>
  <c r="E27"/>
  <c r="E29"/>
  <c r="E30"/>
  <c r="E31"/>
  <c r="E32"/>
  <c r="E33"/>
  <c r="D34"/>
  <c r="C34"/>
  <c r="E5"/>
  <c r="E7"/>
  <c r="E8"/>
  <c r="E9"/>
  <c r="E12" s="1"/>
  <c r="E10"/>
  <c r="E11"/>
  <c r="D12"/>
  <c r="C12"/>
  <c r="B12"/>
  <c r="E6"/>
  <c r="E15"/>
  <c r="E16"/>
  <c r="E19" s="1"/>
  <c r="E17"/>
  <c r="E18"/>
  <c r="C19"/>
  <c r="D19"/>
  <c r="E28"/>
  <c r="E37"/>
  <c r="E38"/>
  <c r="E41" s="1"/>
  <c r="E39"/>
  <c r="E40"/>
  <c r="D41"/>
  <c r="D48"/>
  <c r="I6" i="66"/>
  <c r="I16"/>
  <c r="I7"/>
  <c r="I8"/>
  <c r="I10"/>
  <c r="I11"/>
  <c r="I13"/>
  <c r="I15"/>
  <c r="H9" i="64"/>
  <c r="H10"/>
  <c r="H11"/>
  <c r="H12"/>
  <c r="H13"/>
  <c r="H14"/>
  <c r="H15"/>
  <c r="H16"/>
  <c r="H17"/>
  <c r="H18"/>
  <c r="H19"/>
  <c r="H20"/>
  <c r="H21"/>
  <c r="H22"/>
  <c r="H23"/>
  <c r="H24"/>
  <c r="B24"/>
  <c r="D24"/>
  <c r="G6" i="63"/>
  <c r="G9"/>
  <c r="G24" s="1"/>
  <c r="G14"/>
  <c r="G15"/>
  <c r="G16"/>
  <c r="G17"/>
  <c r="G18"/>
  <c r="G19"/>
  <c r="G20"/>
  <c r="G21"/>
  <c r="G22"/>
  <c r="G23"/>
  <c r="D24"/>
  <c r="G16" i="89"/>
  <c r="D149" i="1"/>
  <c r="B14" i="76" s="1"/>
  <c r="D89" i="1"/>
  <c r="B7" i="76" s="1"/>
  <c r="G28" i="73"/>
  <c r="D63" i="114"/>
  <c r="D87" s="1"/>
  <c r="G31" i="61"/>
  <c r="G33" s="1"/>
  <c r="G32"/>
  <c r="E34" i="71"/>
  <c r="D44" i="79"/>
  <c r="D128" i="95"/>
  <c r="D30" i="73"/>
  <c r="D13" i="76"/>
  <c r="M27" i="24"/>
  <c r="I27"/>
  <c r="E27"/>
  <c r="J27"/>
  <c r="F27"/>
  <c r="C27"/>
  <c r="O27" s="1"/>
  <c r="D27"/>
  <c r="O14"/>
  <c r="C8" i="118" l="1"/>
  <c r="C35" s="1"/>
  <c r="C40" s="1"/>
  <c r="C44" i="105"/>
  <c r="C55" s="1"/>
  <c r="D6" i="76"/>
  <c r="C29" i="73"/>
  <c r="E14" i="76"/>
  <c r="D84" i="97"/>
  <c r="D32" i="61"/>
  <c r="D15" i="76"/>
  <c r="G29" i="73"/>
  <c r="D27"/>
  <c r="D7" i="76" s="1"/>
  <c r="E7" s="1"/>
  <c r="D155" i="1"/>
  <c r="D66"/>
  <c r="D90" s="1"/>
  <c r="B8" i="76" s="1"/>
  <c r="D129" i="1"/>
  <c r="D124" i="115"/>
  <c r="D145" s="1"/>
  <c r="D129" i="113"/>
  <c r="D150" s="1"/>
  <c r="D68"/>
  <c r="D92" s="1"/>
  <c r="D91" i="3"/>
  <c r="D68"/>
  <c r="D43" i="118"/>
  <c r="D54" s="1"/>
  <c r="D8" i="105"/>
  <c r="D44"/>
  <c r="D55" s="1"/>
  <c r="F69" i="94"/>
  <c r="F78"/>
  <c r="F42"/>
  <c r="F77"/>
  <c r="D36" i="79"/>
  <c r="D129" i="3"/>
  <c r="D150" s="1"/>
  <c r="E70" i="120"/>
  <c r="E79"/>
  <c r="B6" i="76"/>
  <c r="E6" s="1"/>
  <c r="E89" i="87"/>
  <c r="D89"/>
  <c r="C149"/>
  <c r="D144" i="96"/>
  <c r="D145" i="114"/>
  <c r="E34" i="121"/>
  <c r="G33"/>
  <c r="C34"/>
  <c r="D84" i="96"/>
  <c r="D148"/>
  <c r="D144" i="97"/>
  <c r="D148"/>
  <c r="F34" i="121"/>
  <c r="D34"/>
  <c r="C68" i="3"/>
  <c r="C92" s="1"/>
  <c r="C129"/>
  <c r="C150" s="1"/>
  <c r="C63" i="114"/>
  <c r="C87" s="1"/>
  <c r="C124"/>
  <c r="C145" s="1"/>
  <c r="C86" i="115"/>
  <c r="C144"/>
  <c r="C35" i="100"/>
  <c r="C40" s="1"/>
  <c r="C40" i="79" s="1"/>
  <c r="C35" i="105"/>
  <c r="C40" s="1"/>
  <c r="C66" i="1"/>
  <c r="G16" i="121"/>
  <c r="D33" i="61"/>
  <c r="G30" i="73"/>
  <c r="D88" i="95"/>
  <c r="D148"/>
  <c r="D149" s="1"/>
  <c r="G25" i="121"/>
  <c r="C89" i="1"/>
  <c r="C129"/>
  <c r="C150" s="1"/>
  <c r="C128" i="95"/>
  <c r="C149" s="1"/>
  <c r="C123" i="96"/>
  <c r="C144" s="1"/>
  <c r="C123" i="97"/>
  <c r="C144" s="1"/>
  <c r="F29" i="73"/>
  <c r="F32" i="61"/>
  <c r="C63" i="115"/>
  <c r="C87" s="1"/>
  <c r="C35" i="79"/>
  <c r="D35" i="106"/>
  <c r="D40" s="1"/>
  <c r="D54" i="117"/>
  <c r="D36" i="118"/>
  <c r="D40" s="1"/>
  <c r="E77" i="94"/>
  <c r="E82" s="1"/>
  <c r="E79"/>
  <c r="E69"/>
  <c r="F79"/>
  <c r="F82" s="1"/>
  <c r="F17"/>
  <c r="D70" i="120"/>
  <c r="D79"/>
  <c r="E42" i="94"/>
  <c r="E17"/>
  <c r="D35" i="105"/>
  <c r="D40" s="1"/>
  <c r="D55" i="79"/>
  <c r="D35"/>
  <c r="D40" s="1"/>
  <c r="C44"/>
  <c r="C55" s="1"/>
  <c r="C145" i="115"/>
  <c r="F31" i="61"/>
  <c r="F33" s="1"/>
  <c r="C31"/>
  <c r="F28" i="73"/>
  <c r="F30" s="1"/>
  <c r="C28"/>
  <c r="D65" i="95"/>
  <c r="D153" s="1"/>
  <c r="D28" i="73" l="1"/>
  <c r="D8" i="76" s="1"/>
  <c r="E8" s="1"/>
  <c r="D154" i="1"/>
  <c r="B13" i="76"/>
  <c r="E13" s="1"/>
  <c r="D150" i="1"/>
  <c r="B15" i="76" s="1"/>
  <c r="E15" s="1"/>
  <c r="D92" i="3"/>
  <c r="D154" i="95"/>
  <c r="G34" i="121"/>
  <c r="D89" i="95"/>
  <c r="C90" i="1"/>
  <c r="C33" i="61"/>
  <c r="C30" i="73"/>
</calcChain>
</file>

<file path=xl/sharedStrings.xml><?xml version="1.0" encoding="utf-8"?>
<sst xmlns="http://schemas.openxmlformats.org/spreadsheetml/2006/main" count="4827" uniqueCount="880">
  <si>
    <t>Ingatlanhasznosítás</t>
  </si>
  <si>
    <t>KULTÚRHÁZ ÉS KÖNYVTÁR ÖSSZESEN</t>
  </si>
  <si>
    <t>HOSSZABB KÖZFOGLALKOZTATÁS  ÖSSZES</t>
  </si>
  <si>
    <t>Járulékok, adók</t>
  </si>
  <si>
    <t>Tám. ért. kiad</t>
  </si>
  <si>
    <t>1.1.7.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</si>
  <si>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</si>
  <si>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</si>
  <si>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</si>
  <si>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</si>
  <si>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</si>
  <si>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1.2.8.</t>
  </si>
  <si>
    <t>1.3.9.</t>
  </si>
  <si>
    <t>SZOCIÁLIS SEGÉLYEZÉS, CSALÁDVÉDELEM ÖSSZ</t>
  </si>
  <si>
    <t>1.4.10.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</si>
  <si>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</si>
  <si>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</si>
  <si>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</si>
  <si>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</si>
  <si>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</si>
  <si>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</si>
  <si>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>HÁZIORVOSi ELLÁTÁS ÖSSZESEN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</si>
  <si>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</si>
  <si>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</si>
  <si>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</si>
  <si>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</si>
  <si>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</si>
  <si>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</si>
  <si>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</si>
  <si>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</si>
  <si>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Önkormányzati jogalkotás / Önkormányzatok jogalkotó és általános igazgatási tevékenysége</t>
  </si>
  <si>
    <t>Sportlétesítmények működtetése</t>
  </si>
  <si>
    <t xml:space="preserve"> Önkormányzati hivatalok igazgatási tevékenység</t>
  </si>
  <si>
    <t>Foglalkozást helyettesítő támogatás</t>
  </si>
  <si>
    <t>Szoc .ellátás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</si>
  <si>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</si>
  <si>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</si>
  <si>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</si>
  <si>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</si>
  <si>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Helytörténeti Értékmentő Alapítvány</t>
  </si>
  <si>
    <t>Táti Tűzoltóegyesület</t>
  </si>
  <si>
    <t>Hozzájárulás a dologi kiadásokhoz</t>
  </si>
  <si>
    <t>Német Nemzetiségi Fúvószenekar</t>
  </si>
  <si>
    <t>Sportegyesület ( bérleti díj)</t>
  </si>
  <si>
    <t>Katolikus Egyház</t>
  </si>
  <si>
    <t>Református Egyház</t>
  </si>
  <si>
    <t>Egyebek</t>
  </si>
  <si>
    <t>JOGCÍMEK  MEGNEVEZÉSE</t>
  </si>
  <si>
    <t>EREDETI</t>
  </si>
  <si>
    <t>MÓDOSÍTOTT</t>
  </si>
  <si>
    <t>E Ft</t>
  </si>
  <si>
    <t>Mutató</t>
  </si>
  <si>
    <t>Fajlagos</t>
  </si>
  <si>
    <t>Előirányz.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</si>
  <si>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</si>
  <si>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</si>
  <si>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</si>
  <si>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</si>
  <si>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</si>
  <si>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</si>
  <si>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</si>
  <si>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</si>
  <si>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</si>
  <si>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</si>
  <si>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</si>
  <si>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</si>
  <si>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</si>
  <si>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</si>
  <si>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</si>
  <si>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Szoc. étkeztetés</t>
  </si>
  <si>
    <t>Idősek klubja</t>
  </si>
  <si>
    <t>Szakmai dolgozók bértám.</t>
  </si>
  <si>
    <t>Intézmény-üzemelt. tám.</t>
  </si>
  <si>
    <t>Óvodai ellátás/ Ped. bértám.8 hó</t>
  </si>
  <si>
    <t>Óvodai ellátás/Ped. bértám. 4 hó</t>
  </si>
  <si>
    <t>Óvodai ellátás/Ped. bértám. 4 hó kieg</t>
  </si>
  <si>
    <t>Óvodaműködtetési támogatás</t>
  </si>
  <si>
    <t>Étkeztetés kiegészítés</t>
  </si>
  <si>
    <t>Kulturális feladatok támogatása</t>
  </si>
  <si>
    <t>5. sz. tájékoztató tábla</t>
  </si>
  <si>
    <t>TIOP-3.4.2.-11/1-2012-0318</t>
  </si>
  <si>
    <t>Felhalmozási célú önkormányzati támogatások (vis maior)</t>
  </si>
  <si>
    <t>Támogatás</t>
  </si>
  <si>
    <t>6.6.</t>
  </si>
  <si>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</si>
  <si>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</si>
  <si>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</si>
  <si>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</si>
  <si>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</si>
  <si>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</si>
  <si>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</si>
  <si>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</si>
  <si>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</si>
  <si>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</si>
  <si>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</si>
  <si>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</si>
  <si>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</si>
  <si>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</si>
  <si>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</si>
  <si>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</si>
  <si>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</si>
  <si>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</si>
  <si>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</si>
  <si>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</si>
  <si>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</si>
  <si>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</si>
  <si>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</si>
  <si>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</si>
  <si>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</si>
  <si>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</si>
  <si>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</si>
  <si>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</si>
  <si>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</si>
  <si>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</si>
  <si>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</si>
  <si>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</si>
  <si>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</si>
  <si>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</si>
  <si>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</si>
  <si>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</si>
  <si>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</si>
  <si>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</si>
  <si>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</si>
  <si>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</si>
  <si>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</si>
  <si>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</si>
  <si>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</si>
  <si>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</si>
  <si>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</si>
  <si>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</si>
  <si>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</si>
  <si>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</si>
  <si>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</si>
  <si>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</si>
  <si>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</si>
  <si>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</si>
  <si>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</si>
  <si>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</si>
  <si>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</si>
  <si>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</si>
  <si>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</si>
  <si>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</si>
  <si>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</si>
  <si>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</si>
  <si>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</si>
  <si>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</si>
  <si>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</si>
  <si>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</si>
  <si>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</si>
  <si>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</si>
  <si>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</si>
  <si>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</si>
  <si>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</si>
  <si>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</si>
  <si>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</si>
  <si>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</si>
  <si>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</si>
  <si>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</si>
  <si>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</si>
  <si>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</si>
  <si>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</si>
  <si>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</si>
  <si>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</si>
  <si>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</si>
  <si>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</si>
  <si>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</si>
  <si>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</si>
  <si>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</si>
  <si>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</si>
  <si>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</si>
  <si>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</si>
  <si>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</si>
  <si>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</si>
  <si>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</si>
  <si>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</si>
  <si>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</si>
  <si>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</si>
  <si>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</si>
  <si>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</si>
  <si>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</si>
  <si>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</si>
  <si>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</si>
  <si>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</si>
  <si>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</si>
  <si>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</si>
  <si>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</si>
  <si>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</si>
  <si>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</si>
  <si>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</si>
  <si>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</si>
  <si>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</si>
  <si>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</si>
  <si>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</si>
  <si>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</si>
  <si>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</si>
  <si>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</si>
  <si>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</si>
  <si>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</si>
  <si>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</si>
  <si>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</si>
  <si>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</si>
  <si>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</si>
  <si>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</si>
  <si>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</si>
  <si>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</si>
  <si>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</si>
  <si>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</si>
  <si>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</si>
  <si>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</si>
  <si>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</si>
  <si>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</si>
  <si>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</si>
  <si>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</si>
  <si>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</si>
  <si>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</si>
  <si>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</si>
  <si>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</si>
  <si>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</si>
  <si>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</si>
  <si>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</si>
  <si>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</si>
  <si>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</si>
  <si>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</si>
  <si>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</si>
  <si>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</si>
  <si>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</si>
  <si>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</si>
  <si>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</si>
  <si>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</si>
  <si>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</si>
  <si>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</si>
  <si>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</si>
  <si>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</si>
  <si>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</si>
  <si>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</si>
  <si>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</si>
  <si>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</si>
  <si>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</si>
  <si>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</si>
  <si>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</si>
  <si>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</si>
  <si>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</si>
  <si>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</si>
  <si>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</si>
  <si>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</si>
  <si>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</si>
  <si>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</si>
  <si>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</si>
  <si>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</si>
  <si>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</si>
  <si>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</si>
  <si>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</si>
  <si>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</si>
  <si>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</si>
  <si>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</si>
  <si>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</si>
  <si>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</si>
  <si>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</si>
  <si>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</si>
  <si>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</si>
  <si>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</si>
  <si>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</si>
  <si>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</si>
  <si>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</si>
  <si>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</si>
  <si>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</si>
  <si>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</si>
  <si>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</si>
  <si>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</si>
  <si>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</si>
  <si>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</si>
  <si>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</si>
  <si>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</si>
  <si>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</si>
  <si>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</si>
  <si>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</si>
  <si>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</si>
  <si>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</si>
  <si>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</si>
  <si>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</si>
  <si>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</si>
  <si>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</si>
  <si>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</si>
  <si>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</si>
  <si>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</si>
  <si>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</si>
  <si>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</si>
  <si>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</si>
  <si>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</si>
  <si>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</si>
  <si>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</si>
  <si>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</si>
  <si>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</si>
  <si>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</si>
  <si>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</si>
  <si>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</si>
  <si>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</si>
  <si>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</si>
  <si>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</si>
  <si>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</si>
  <si>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</si>
  <si>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</si>
  <si>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</si>
  <si>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</si>
  <si>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</si>
  <si>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</si>
  <si>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</si>
  <si>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</si>
  <si>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</si>
  <si>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</si>
  <si>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</si>
  <si>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</si>
  <si>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</si>
  <si>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</si>
  <si>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</si>
  <si>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</si>
  <si>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</si>
  <si>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</si>
  <si>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</si>
  <si>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</si>
  <si>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</si>
  <si>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</si>
  <si>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</si>
  <si>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</si>
  <si>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</si>
  <si>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</si>
  <si>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</si>
  <si>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</si>
  <si>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</si>
  <si>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</si>
  <si>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</si>
  <si>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</si>
  <si>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</si>
  <si>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</si>
  <si>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</si>
  <si>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</si>
  <si>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</si>
  <si>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</si>
  <si>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</si>
  <si>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</si>
  <si>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</si>
  <si>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</si>
  <si>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</si>
  <si>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</si>
  <si>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</si>
  <si>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</si>
  <si>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</si>
  <si>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</si>
  <si>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</si>
  <si>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</si>
  <si>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</si>
  <si>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</si>
  <si>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</si>
  <si>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</si>
  <si>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</si>
  <si>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</si>
  <si>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</si>
  <si>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</si>
  <si>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</si>
  <si>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</si>
  <si>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</si>
  <si>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</si>
  <si>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</si>
  <si>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</si>
  <si>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</si>
  <si>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</si>
  <si>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</si>
  <si>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</si>
  <si>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</si>
  <si>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</si>
  <si>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</si>
  <si>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</si>
  <si>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</si>
  <si>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</si>
  <si>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</si>
  <si>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</si>
  <si>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</si>
  <si>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</si>
  <si>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</si>
  <si>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</si>
  <si>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</si>
  <si>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</si>
  <si>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</si>
  <si>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</si>
  <si>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</si>
  <si>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</si>
  <si>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</si>
  <si>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</si>
  <si>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</si>
  <si>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</si>
  <si>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</si>
  <si>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</si>
  <si>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</si>
  <si>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</si>
  <si>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</si>
  <si>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</si>
  <si>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</si>
  <si>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</si>
  <si>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</si>
  <si>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</si>
  <si>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</si>
  <si>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</si>
  <si>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</si>
  <si>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</si>
  <si>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</si>
  <si>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</si>
  <si>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</si>
  <si>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</si>
  <si>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</si>
  <si>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</si>
  <si>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</si>
  <si>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</si>
  <si>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</si>
  <si>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</si>
  <si>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</si>
  <si>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</si>
  <si>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</si>
  <si>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</si>
  <si>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</si>
  <si>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</si>
  <si>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</si>
  <si>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</si>
  <si>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</si>
  <si>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</si>
  <si>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</si>
  <si>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</si>
  <si>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</si>
  <si>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</si>
  <si>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</si>
  <si>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</si>
  <si>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</si>
  <si>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</si>
  <si>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</si>
  <si>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</si>
  <si>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</si>
  <si>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</si>
  <si>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</si>
  <si>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</si>
  <si>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</si>
  <si>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</si>
  <si>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</si>
  <si>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</si>
  <si>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</si>
  <si>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</si>
  <si>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</si>
  <si>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</si>
  <si>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</si>
  <si>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</si>
  <si>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</si>
  <si>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</si>
  <si>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</si>
  <si>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</si>
  <si>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</si>
  <si>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</si>
  <si>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</si>
  <si>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</si>
  <si>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</si>
  <si>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</si>
  <si>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</si>
  <si>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</si>
  <si>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</si>
  <si>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</si>
  <si>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</si>
  <si>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</si>
  <si>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</si>
  <si>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</si>
  <si>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</si>
  <si>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</si>
  <si>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</si>
  <si>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</si>
  <si>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</si>
  <si>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</si>
  <si>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</si>
  <si>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</si>
  <si>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</si>
  <si>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</si>
  <si>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</si>
  <si>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</si>
  <si>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</si>
  <si>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</si>
  <si>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</si>
  <si>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</si>
  <si>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</si>
  <si>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</si>
  <si>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</si>
  <si>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</si>
  <si>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</si>
  <si>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</si>
  <si>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</si>
  <si>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</si>
  <si>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</si>
  <si>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</si>
  <si>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</si>
  <si>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</si>
  <si>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</si>
  <si>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</si>
  <si>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</si>
  <si>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</si>
  <si>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</si>
  <si>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</si>
  <si>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</si>
  <si>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</si>
  <si>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</si>
  <si>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</si>
  <si>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</si>
  <si>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</si>
  <si>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</si>
  <si>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</si>
  <si>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</si>
  <si>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</si>
  <si>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</si>
  <si>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</si>
  <si>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</si>
  <si>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</si>
  <si>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</si>
  <si>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</si>
  <si>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</si>
  <si>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</si>
  <si>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</si>
  <si>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</si>
  <si>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</si>
  <si>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</si>
  <si>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</si>
  <si>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</si>
  <si>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</si>
  <si>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</si>
  <si>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</si>
  <si>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</si>
  <si>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</si>
  <si>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</si>
  <si>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</si>
  <si>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</si>
  <si>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</si>
  <si>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</si>
  <si>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</si>
  <si>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</si>
  <si>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</si>
  <si>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</si>
  <si>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</si>
  <si>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</si>
  <si>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</si>
  <si>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</si>
  <si>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</si>
  <si>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</si>
  <si>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</si>
  <si>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</si>
  <si>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</si>
  <si>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</si>
  <si>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</si>
  <si>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</si>
  <si>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</si>
  <si>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</si>
  <si>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</si>
  <si>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</si>
  <si>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</si>
  <si>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</si>
  <si>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</si>
  <si>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</si>
  <si>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</si>
  <si>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</si>
  <si>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</si>
  <si>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</si>
  <si>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</si>
  <si>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</si>
  <si>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</si>
  <si>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</si>
  <si>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</si>
  <si>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</si>
  <si>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</si>
  <si>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</si>
  <si>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</si>
  <si>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</si>
  <si>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</si>
  <si>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</si>
  <si>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</si>
  <si>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</si>
  <si>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</si>
  <si>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</si>
  <si>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</si>
  <si>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</si>
  <si>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</si>
  <si>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</si>
  <si>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</si>
  <si>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</si>
  <si>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</si>
  <si>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</si>
  <si>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</si>
  <si>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</si>
  <si>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</si>
  <si>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</si>
  <si>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</si>
  <si>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</si>
  <si>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</si>
  <si>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</si>
  <si>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</si>
  <si>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</si>
  <si>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</si>
  <si>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 xml:space="preserve">   Rövid lejáratú  hitelek, kölcsönök felvétele</t>
  </si>
  <si>
    <t>Tát Város Önkormányzat adósságot keletkeztető ügyletekből és kezességvállalásokból fennálló kötelezettségei</t>
  </si>
  <si>
    <t>Tát Város Önkormányzat saját bevételeinek részletezése az adósságot keletkeztető ügyletből származó tárgyévi fizetési kötelezettség megállapításához</t>
  </si>
  <si>
    <t>Közös önkormányzati hivatal</t>
  </si>
  <si>
    <t>Kultúrház és Könyvtár</t>
  </si>
  <si>
    <t>Szent György Otthon</t>
  </si>
  <si>
    <t>Kommunális adó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</si>
  <si>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</si>
  <si>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</si>
  <si>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Házi segítségnyújtás</t>
  </si>
  <si>
    <t>1.6.12.</t>
  </si>
  <si>
    <t>TÁRSULÁS FINANSZÍROZÁSA</t>
  </si>
  <si>
    <t>2.1.13.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</si>
  <si>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</si>
  <si>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</si>
  <si>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</si>
  <si>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</si>
  <si>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</si>
  <si>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</si>
  <si>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</si>
  <si>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</si>
  <si>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1.5.11.</t>
  </si>
  <si>
    <t>Közös Önkormányzati  Hivatal összesen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</si>
  <si>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</si>
  <si>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</si>
  <si>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</si>
  <si>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</si>
  <si>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</si>
  <si>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</si>
  <si>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</si>
  <si>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</si>
  <si>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</si>
  <si>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</si>
  <si>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</si>
  <si>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</si>
  <si>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</si>
  <si>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</si>
  <si>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</si>
  <si>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</si>
  <si>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</si>
  <si>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</si>
  <si>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</si>
  <si>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</si>
  <si>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</si>
  <si>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</si>
  <si>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</si>
  <si>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</si>
  <si>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</si>
  <si>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</si>
  <si>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</si>
  <si>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</si>
  <si>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</si>
  <si>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Szoc.ellátás</t>
  </si>
  <si>
    <t>Ápolási díj méltányossági alapon</t>
  </si>
  <si>
    <t>Közgyógyellátás</t>
  </si>
  <si>
    <t>Szoc. ellátás</t>
  </si>
  <si>
    <t>Lakásfenntartási támogatás</t>
  </si>
  <si>
    <t>Tám.ért.kiad</t>
  </si>
  <si>
    <t>Védőnők</t>
  </si>
  <si>
    <t>VÉDŐNŐK   ÖSSZESEN</t>
  </si>
  <si>
    <t>EGÉSZSÉGÜGY   ÖSSZESEN</t>
  </si>
  <si>
    <t>Tám.ért.kiad.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</si>
  <si>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</si>
  <si>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</si>
  <si>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</si>
  <si>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</si>
  <si>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</si>
  <si>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</si>
  <si>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>Egyéb működési célú támogatások bevételei  (OEP)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</si>
  <si>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</si>
  <si>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</si>
  <si>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</si>
  <si>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</si>
  <si>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Bursa Hungarica  és ÁH-n kívülitámogatás</t>
  </si>
  <si>
    <t>Irányító szervi (önkormányzati) támogatás (intézményfinanszírozás) (-2000+2342)</t>
  </si>
  <si>
    <t>Időskorúak tartós bentlakásos ellátása közvetett tevékenység</t>
  </si>
  <si>
    <t>Közvetett tevékenység</t>
  </si>
  <si>
    <t>Bentlakásos ellátás/Időskorúak demens bentlakásos ellátás</t>
  </si>
  <si>
    <t xml:space="preserve">Tát Város Önkormányzat adósságot keletkeztető ügyleteiből eredő fizetési kötelezettségeinek bemutatása                                                                                                                                                                                                                                                                           9. számú táblázat </t>
  </si>
  <si>
    <t>Saját bevétel és adósságot keletkeztető ügyletből eredő fizetési kötelezettség összegei</t>
  </si>
  <si>
    <t>ÖSSZESEN
7=(3+4+5+6)</t>
  </si>
  <si>
    <t xml:space="preserve">2016. </t>
  </si>
  <si>
    <t>2016. után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</si>
  <si>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</si>
  <si>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</si>
  <si>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</si>
  <si>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</si>
  <si>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</si>
  <si>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</si>
  <si>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</si>
  <si>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</si>
  <si>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</si>
  <si>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</si>
  <si>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</si>
  <si>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</si>
  <si>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</si>
  <si>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</si>
  <si>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</si>
  <si>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</si>
  <si>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</si>
  <si>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</si>
  <si>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</si>
  <si>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</si>
  <si>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</si>
  <si>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</si>
  <si>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</si>
  <si>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9. táblázat</t>
  </si>
  <si>
    <t>Tájékoztató a 2015. évi állami támogatásokról</t>
  </si>
  <si>
    <t>Köznevelési feladatok támogatása</t>
  </si>
  <si>
    <t>Közvetlen segítők bértám. 8 hó</t>
  </si>
  <si>
    <t>Közvetlen segítők bértám. 4 hó</t>
  </si>
  <si>
    <t>Étkezés Óvoda,Iskola                 12 hó</t>
  </si>
  <si>
    <t>2015.         eredeti       ( e Ft )</t>
  </si>
  <si>
    <t>Nyári gyermekétkeztetés</t>
  </si>
  <si>
    <t>Adósságkonszolidációs felújítások</t>
  </si>
  <si>
    <t>Felhasználás                                              
2015. XII.31-ig</t>
  </si>
  <si>
    <t>2014-2015</t>
  </si>
  <si>
    <t>2015. évi előirányzat</t>
  </si>
  <si>
    <t>Tát Város Önkormányzat által fenntartott Szent György Otthon - Szent János Ispotály integrált intézmény korszerűsítése ( tartalék listán)</t>
  </si>
  <si>
    <t>Önkormányzaton kívüli EU-s projektekhez történő hozzájárulás 2015. évi előirányzat</t>
  </si>
  <si>
    <t>2015.    eredeti             ( E Ft )</t>
  </si>
  <si>
    <t>2015.          eredeti            ( E Ft )</t>
  </si>
  <si>
    <t>2015. eredeti           (E Ft)</t>
  </si>
  <si>
    <t>Országgyűlési választások</t>
  </si>
  <si>
    <t>Európai Parlamenti választások</t>
  </si>
  <si>
    <t>EP választás</t>
  </si>
  <si>
    <t>Önkormányzati választások</t>
  </si>
  <si>
    <t>Önkormányzati  választások</t>
  </si>
  <si>
    <t>,</t>
  </si>
  <si>
    <t>Felhasználás
2014. XII.31-ig</t>
  </si>
  <si>
    <t>2018.</t>
  </si>
  <si>
    <t>Tát Város Önkormányzat 2015. évi adósságot keletkeztető fejlesztési céljai</t>
  </si>
  <si>
    <t>9.2.2. melléklet az 1/2015. (I.27.) önkormányzati rendelethez</t>
  </si>
  <si>
    <t>9.3.2. melléklet az 1/2015. (I.27.) önkormányzati rendelethez</t>
  </si>
  <si>
    <t>9.3.3. melléklet az 1/2015. (I.27.) önkormányzati rendelethez</t>
  </si>
  <si>
    <t>9.4.2. melléklet az 1/2015. (I.27.) önkormányzati rendelethez</t>
  </si>
  <si>
    <t>9.4.3. melléklet az 1/2015. (I.27.) önkormányzati rendelethez</t>
  </si>
  <si>
    <t>2017. 
után</t>
  </si>
  <si>
    <t>2015 előtti kifizetés</t>
  </si>
  <si>
    <t>Előirányzat-felhasználási terv
2015. évre</t>
  </si>
  <si>
    <t>Egyéb működési célú támogatások bevételei (OEP finanszírozás)</t>
  </si>
  <si>
    <t>-Vagyoni típusú adók (kommunális)</t>
  </si>
  <si>
    <t>Egyéb áruhasználati és szolgáltatási adók (idegenforgalmi adó)</t>
  </si>
  <si>
    <t>4.5.</t>
  </si>
  <si>
    <t>Egyéb közhatalmi bevételek (pótlék, bírság)</t>
  </si>
  <si>
    <t>Talajterhelési díj</t>
  </si>
  <si>
    <t>- Termékek és szolgáltatások adói (iparűzési )</t>
  </si>
  <si>
    <t>Egyéb felhalmozási célú támogatások bevételei (KEOP-2014. évi pályázatokra, felhalm)</t>
  </si>
  <si>
    <t>Egyéb működési célú támogatások bevételei (KEOP-2014. évi pályázatokra, műk)</t>
  </si>
  <si>
    <t>Eredeti előirányzat</t>
  </si>
  <si>
    <t>Besorolás</t>
  </si>
  <si>
    <t>ÖNKÉNTES DOLOGI</t>
  </si>
  <si>
    <t>ÖNKÉNTES FELHALMOZÁSI</t>
  </si>
  <si>
    <t>Lakosságnak juttatandó ( telek)</t>
  </si>
  <si>
    <t>Hozzájárulás a beruházási kiadásokhoz</t>
  </si>
  <si>
    <t>KÖTELEZŐ DOLOGI</t>
  </si>
  <si>
    <t xml:space="preserve">2017. </t>
  </si>
  <si>
    <t>Sorszám</t>
  </si>
  <si>
    <t>K I M U T A T Á S 
a 2015. évben céljelleggel juttatott támogatásokról</t>
  </si>
  <si>
    <t>6. tájékoztató tábla</t>
  </si>
  <si>
    <t>Bursa</t>
  </si>
  <si>
    <t>Kultúrház eszközbeszerzés  (szekrény, mikrofonkészlet, fejmikrofon, Rack doboz)</t>
  </si>
  <si>
    <t xml:space="preserve">   - Egyéb működési célú támogatások államháztartáson kívülre (tám.)</t>
  </si>
  <si>
    <t xml:space="preserve">
2015. év utáni szükséglet
</t>
  </si>
  <si>
    <t>2015-2017.</t>
  </si>
  <si>
    <t>KEOP-Tokod-Tát szennyvízelvezetés önrész (áfa+N 15%-a)</t>
  </si>
  <si>
    <t>KÖH eszközbeszerzés</t>
  </si>
  <si>
    <t>2015</t>
  </si>
  <si>
    <t>Norvég Alapból megvalósuló beruházás</t>
  </si>
  <si>
    <t>ÖSSZESEN ÖNKORMÁNYZAT</t>
  </si>
  <si>
    <t>ÖSSZESEN INTÉZMÉNYEK</t>
  </si>
  <si>
    <t>Szent György Otthon ajtókorszerűsítés</t>
  </si>
  <si>
    <r>
      <t xml:space="preserve">   - Egyéb működési célú támogatások ÁH-n belülre (társ.+intézményfin.)</t>
    </r>
    <r>
      <rPr>
        <sz val="8"/>
        <color indexed="53"/>
        <rFont val="Times New Roman CE"/>
        <charset val="238"/>
      </rPr>
      <t>(3505)</t>
    </r>
  </si>
  <si>
    <t>Egyéb működési célú átvett pénzeszköz (norvég partnertől önrész)</t>
  </si>
  <si>
    <t>Egyéb működési célú támogatások bevételei (EGT partnerektől önrészs)</t>
  </si>
  <si>
    <t>Egyéb működési célú átvett pénzeszköz (EGT Alap)</t>
  </si>
  <si>
    <t>Egyéb felhalmozási célú átvett pénzeszköz (EGT Alap)</t>
  </si>
  <si>
    <t xml:space="preserve">   - Egyéb működési célú támogatások ÁH-n belülre (EGT Alap)</t>
  </si>
  <si>
    <t xml:space="preserve">   - Egyéb működési célú támogatások államháztartáson kívülre (EGT Alap)</t>
  </si>
  <si>
    <t xml:space="preserve">   - Egyéb felhalmozási célú támogatások ÁH-n belülre (EGT Alap )</t>
  </si>
  <si>
    <r>
      <t>Beruházások</t>
    </r>
    <r>
      <rPr>
        <sz val="8"/>
        <color indexed="53"/>
        <rFont val="Times New Roman CE"/>
        <charset val="238"/>
      </rPr>
      <t>(ebből EGT Alap77.603)</t>
    </r>
  </si>
  <si>
    <r>
      <t>Dologi  kiadások</t>
    </r>
    <r>
      <rPr>
        <sz val="8"/>
        <color indexed="53"/>
        <rFont val="Times New Roman CE"/>
        <charset val="238"/>
      </rPr>
      <t xml:space="preserve"> (ebből EGT Alap 20.800)</t>
    </r>
  </si>
  <si>
    <t>Előző év költségvetési maradványának igénybevétele (bankszámlák egyenlege, EGT is)</t>
  </si>
  <si>
    <t>Egyéb felhalmozási célú támogatások bevételei (EGT partnerektől önrész)</t>
  </si>
  <si>
    <t>Céltartalék (EGT Alap)</t>
  </si>
  <si>
    <t>Általános tartalék (KEOP 95956 is)</t>
  </si>
  <si>
    <t>EGT Alap</t>
  </si>
  <si>
    <t>Egyéb működési célú támogatások bevételei  (EGT)</t>
  </si>
  <si>
    <t>Egyéb működési célú támogatások bevételei  (KEOP)</t>
  </si>
  <si>
    <t>Egyéb felhalmozási célú támogatások bevételei (KEOP)</t>
  </si>
  <si>
    <t>Egyéb felhalmozási célú támogatások bevételei (EGT partner)</t>
  </si>
  <si>
    <t>- Vagyoni típusú adók (kommunális)</t>
  </si>
  <si>
    <t>- Termékek és szolgáltatások adói (iparűzési)</t>
  </si>
  <si>
    <t xml:space="preserve">   - Egyéb működési célú támogatások ÁH-n belülre (EGT ALAP)</t>
  </si>
  <si>
    <t>Beruházások (ebből: EGT ALAP 77.603)</t>
  </si>
  <si>
    <t xml:space="preserve">   - Egyéb felhalmozási célú támogatások ÁH-n belülre (EGT ALAP)</t>
  </si>
  <si>
    <t>Egyéb felhalmozási célú átvett pénzeszköz (EGT Alap+Alapítvány)</t>
  </si>
  <si>
    <t xml:space="preserve">   - Egyéb felhalmozási célú támogatások ÁH-n belülre (EGT Alap)</t>
  </si>
  <si>
    <t xml:space="preserve">   - Egyéb felhalmozási célú támogatások ÁH-n belülre (finansz)</t>
  </si>
  <si>
    <t xml:space="preserve">   - Egyéb működési célú támogatások ÁH-n belülre (társ.+intézményfin.)</t>
  </si>
  <si>
    <t>Egyéb működési célú támogatások bevételei (OEP)</t>
  </si>
  <si>
    <t>Egyéb működési célú támogatások bevételei (EGT)</t>
  </si>
  <si>
    <t>Egyéb működési célú támogatások bevételei (KEOP)</t>
  </si>
  <si>
    <t>2014-2015-2016.</t>
  </si>
  <si>
    <t>......................, 2015. .......................... hó ..... nap</t>
  </si>
  <si>
    <t>2014. évi eredeti</t>
  </si>
  <si>
    <t>2014. évi 
módosított</t>
  </si>
  <si>
    <t>Egyéb működési célú támogatások bevételei (Bérkomp)</t>
  </si>
  <si>
    <t>Egyéb működési célú támogatások bevételei (Választások)</t>
  </si>
  <si>
    <t xml:space="preserve">Egyéb működési célú támogatások bevételei (Munkaügyi Központ) </t>
  </si>
  <si>
    <t>Egyéb működési célú támogatások bevételei (KLIK)</t>
  </si>
  <si>
    <t>Egyéb működési célú támogatások bevételei (Szociális ágazati pótlék)</t>
  </si>
  <si>
    <t>Egyéb működési célú támogatások bevételei (Szeretlek Mo.!)</t>
  </si>
  <si>
    <t>Egyéb működési célú támogatások bevételei (Kultúrház)</t>
  </si>
  <si>
    <t>Felhalmozási célú önkormányzati támogatások (adósságkonsz)</t>
  </si>
  <si>
    <t>Felhalmozási célú önkormányzati támogatások (érdekeltségnöv.tám.)</t>
  </si>
  <si>
    <t xml:space="preserve">2018. </t>
  </si>
  <si>
    <t>2018. után</t>
  </si>
  <si>
    <t xml:space="preserve">   - Egyéb működési célú támogatások államháztartáson kívülre (EGT Alap norv)</t>
  </si>
  <si>
    <t>2015. évi  módosított előirányzat</t>
  </si>
  <si>
    <t>2015. évi módosított előirányzat</t>
  </si>
  <si>
    <t>7=(2-4-5-6)</t>
  </si>
  <si>
    <t>2015. év utáni szükséglet
(7=2 - 4 - 5-6-7)</t>
  </si>
  <si>
    <t>2015. 06. módosított          (E Ft)</t>
  </si>
  <si>
    <t>2015. eredeti            ( E Ft )</t>
  </si>
  <si>
    <t>2015.06. módosított      ( e Ft )</t>
  </si>
  <si>
    <t>Bölcsődei étkeztetés összesen</t>
  </si>
  <si>
    <t>Bölcsődei étkeztetés</t>
  </si>
  <si>
    <t>Hosszabb időtartamú közfoglalkoztatás</t>
  </si>
  <si>
    <t>Köztemetés</t>
  </si>
  <si>
    <t>Adósságkonszolidáció</t>
  </si>
  <si>
    <t xml:space="preserve">   - Egyéb felhalmozási célú támogatások ÁH-n belülre (társ.+finanszírozás )</t>
  </si>
  <si>
    <t>Egyéb működési célú támogatások bevételei (MK finanszírozás)</t>
  </si>
  <si>
    <t>Egyes jövedelempótló támogatások</t>
  </si>
  <si>
    <t>Bérkompenzáció</t>
  </si>
  <si>
    <t>Szociális ágazati pótlék</t>
  </si>
  <si>
    <t>Érdekeltségnövelő támogatás</t>
  </si>
  <si>
    <t>Működési célú  átvett pénzeszköz (euros adomány)</t>
  </si>
  <si>
    <t>Egyéb működési célú átvett pénzeszköz (euros adomány)</t>
  </si>
  <si>
    <t>Éves engedélyezett létszám-előirányzat (fő)</t>
  </si>
  <si>
    <t xml:space="preserve">   - Egyéb felhalmozási célú támogatások ÁH-n belülre (társ.)</t>
  </si>
  <si>
    <t>Egyéb működési célú támogatások bevételei  (MK)</t>
  </si>
  <si>
    <t>Egyéb működési célú átvett pénzeszköz (euros önrész)</t>
  </si>
  <si>
    <t>Egyéb működési célú átvett pénzeszköz (KÖH+SZGYO+Kultúr)</t>
  </si>
  <si>
    <t>Általános tartalék fejlesztési</t>
  </si>
  <si>
    <t>Általános tartalék működési</t>
  </si>
  <si>
    <t>Egyéb működési célú támogatások bevételei (MK)</t>
  </si>
  <si>
    <t>Egyéb működési célú átvett pénzeszköz (SZGYO+Kultúr)</t>
  </si>
  <si>
    <t>Szent György otthon eszközbeszerzés</t>
  </si>
  <si>
    <t>*Módosította a 10/2015. (VI.30.) önkormányzati rendelet 1. melléklete.</t>
  </si>
  <si>
    <t>*Módosította a 10/2015. (VI.30.) önkormányzati rendelet 2. tájékoztató táblája.</t>
  </si>
  <si>
    <t>*Módosította a 10/2015. (VI.30.) önkormányzati rendelet 1. tájékoztató táblája.</t>
  </si>
  <si>
    <t>*Módosította a 10/2015. (VI.30.) önkormányzati rendelet 19. melléklete.</t>
  </si>
  <si>
    <t>*Módosította a 10/2015. (VI.30.) önkormányzati rendelet 18. melléklete.</t>
  </si>
  <si>
    <t>*Módosította a 10/2015. (VI.30.) önkormányzati rendelet 17. melléklete.</t>
  </si>
  <si>
    <t>*Módosította a 10/2015. (VI.30.) önkormányzati rendelet 16. melléklete.</t>
  </si>
  <si>
    <t>*Módosította a 10/2015. (VI.30.) önkormányzati rendelet 15. melléklete.</t>
  </si>
  <si>
    <t>*Módosította a 10/2015. (VI.30.) önkormányzati rendelet 14. melléklete.</t>
  </si>
  <si>
    <t>*Módosította a 10/2015. (VI.30.) önkormányzati rendelet 13. melléklete.</t>
  </si>
  <si>
    <t>*Módosította a 10/2015. (VI.30.) önkormányzati rendelet 12. melléklete.</t>
  </si>
  <si>
    <t>*Módosította a 10/2015. (VI.30.) önkormányzati rendelet 11. melléklete.</t>
  </si>
  <si>
    <t>*Módosította a 10/2015. (VI.30.) önkormányzati rendelet 10. melléklete.</t>
  </si>
  <si>
    <t>*Módosította a 10/2015. (VI.30.) önkormányzati rendelet 9. melléklete.</t>
  </si>
  <si>
    <t>*Módosította a 10/2015. (VI.30.) önkormányzati rendelet 8. melléklete.</t>
  </si>
  <si>
    <t>*Módosította a 10/2015. (VI.30.) önkormányzati rendelet 7. melléklete.</t>
  </si>
  <si>
    <t>*Módosította a 10/2015. (VI.30.) önkormányzati rendelet 6. melléklete.</t>
  </si>
  <si>
    <t>*Módosította a 10/2015. (VI.30.) önkormányzati rendelet 5. melléklete.</t>
  </si>
  <si>
    <t>*Módosította a 10/2015. (VI.30.) önkormányzati rendelet 4. melléklete.</t>
  </si>
  <si>
    <t>*Módosította a 10/2015. (VI.30.) önkormányzati rendelet 3. melléklete.</t>
  </si>
  <si>
    <t>*Módosította a 10/2015. (VI.30.) önkormányzati rendelet 2. melléklete.</t>
  </si>
  <si>
    <t xml:space="preserve">2.1. melléklet az 1/2015. (I.27.) önkormányzati rendelethez*     </t>
  </si>
  <si>
    <t xml:space="preserve">2.2. melléklet az 1/2015. (I.27.) önkormányzati rendelethez*     </t>
  </si>
  <si>
    <t>9.1. melléklet az 1/2015. (I.27.) önkormányzati rendelethez*</t>
  </si>
  <si>
    <t>9.1. 1. melléklet az 1/2015. (I.27.) önkormányzati rendelethez*</t>
  </si>
  <si>
    <t>9.1.2. melléklet az 1/2015. (I.27.) önkormányzati rendelethez*</t>
  </si>
  <si>
    <t>9.1.3. melléklet az 1/2015. (I.27.) önkormányzati rendelethez*</t>
  </si>
  <si>
    <t>9.2. melléklet az 1/2015. (I.27.) önkormányzati rendelethez*</t>
  </si>
  <si>
    <t>9.2.1. melléklet az 1/2015. (I.27.) önkormányzati rendelethez*</t>
  </si>
  <si>
    <t>9.2.3. melléklet az 1/2015. (I.27.) önkormányzati rendelethez*</t>
  </si>
  <si>
    <t>9.3. melléklet az 1/2015. (I.27.) önkormányzati rendelethez*</t>
  </si>
  <si>
    <t>9.3.1. melléklet az 1/2015. (I.27.) önkormányzati rendelethez*</t>
  </si>
  <si>
    <t>9.4. melléklet az 1/2015. (I.27.) önkormányzati rendelethez*</t>
  </si>
  <si>
    <t>9.4.1. melléklet az 1/2015. (I.27.) önkormányzati rendelethez*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</si>
</sst>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0.0"/>
  </numFmts>
  <fonts count="7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i/>
      <sz val="12"/>
      <name val="Times New Roman CE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indexed="53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darkHorizontal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9" fillId="0" borderId="0"/>
    <xf numFmtId="0" fontId="49" fillId="0" borderId="0"/>
    <xf numFmtId="0" fontId="12" fillId="0" borderId="0"/>
    <xf numFmtId="0" fontId="12" fillId="0" borderId="0"/>
  </cellStyleXfs>
  <cellXfs count="1260">
    <xf numFmtId="0" fontId="0" fillId="0" borderId="0" xfId="0"/>
    <xf numFmtId="0" fontId="15" fillId="0" borderId="0" xfId="7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9" xfId="7" applyFont="1" applyFill="1" applyBorder="1" applyAlignment="1" applyProtection="1">
      <alignment vertical="center" wrapText="1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0" fillId="0" borderId="20" xfId="7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8" fillId="0" borderId="20" xfId="7" applyFont="1" applyFill="1" applyBorder="1" applyAlignment="1" applyProtection="1">
      <alignment horizontal="center" vertical="center" wrapText="1"/>
    </xf>
    <xf numFmtId="0" fontId="22" fillId="0" borderId="0" xfId="7" applyFont="1" applyFill="1"/>
    <xf numFmtId="0" fontId="25" fillId="0" borderId="0" xfId="7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8" applyFont="1" applyFill="1" applyBorder="1" applyAlignment="1" applyProtection="1">
      <alignment horizontal="center" vertical="center" wrapText="1"/>
    </xf>
    <xf numFmtId="0" fontId="31" fillId="0" borderId="19" xfId="8" applyFont="1" applyFill="1" applyBorder="1" applyAlignment="1" applyProtection="1">
      <alignment horizontal="center" vertical="center"/>
    </xf>
    <xf numFmtId="0" fontId="31" fillId="0" borderId="32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4" fontId="22" fillId="0" borderId="1" xfId="8" applyNumberFormat="1" applyFont="1" applyFill="1" applyBorder="1" applyAlignment="1" applyProtection="1">
      <alignment vertical="center"/>
      <protection locked="0"/>
    </xf>
    <xf numFmtId="164" fontId="22" fillId="0" borderId="17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4" fontId="22" fillId="0" borderId="2" xfId="8" applyNumberFormat="1" applyFont="1" applyFill="1" applyBorder="1" applyAlignment="1" applyProtection="1">
      <alignment vertical="center"/>
      <protection locked="0"/>
    </xf>
    <xf numFmtId="164" fontId="22" fillId="0" borderId="16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4" fontId="22" fillId="0" borderId="3" xfId="8" applyNumberFormat="1" applyFont="1" applyFill="1" applyBorder="1" applyAlignment="1" applyProtection="1">
      <alignment vertical="center"/>
      <protection locked="0"/>
    </xf>
    <xf numFmtId="164" fontId="22" fillId="0" borderId="29" xfId="8" applyNumberFormat="1" applyFont="1" applyFill="1" applyBorder="1" applyAlignment="1" applyProtection="1">
      <alignment vertical="center"/>
    </xf>
    <xf numFmtId="164" fontId="20" fillId="0" borderId="14" xfId="8" applyNumberFormat="1" applyFont="1" applyFill="1" applyBorder="1" applyAlignment="1" applyProtection="1">
      <alignment vertical="center"/>
    </xf>
    <xf numFmtId="164" fontId="20" fillId="0" borderId="20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5" fillId="0" borderId="0" xfId="8" applyFont="1" applyFill="1" applyProtection="1">
      <protection locked="0"/>
    </xf>
    <xf numFmtId="0" fontId="24" fillId="0" borderId="0" xfId="8" applyFont="1" applyFill="1" applyProtection="1">
      <protection locked="0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7" applyFont="1" applyFill="1" applyBorder="1" applyAlignment="1" applyProtection="1">
      <alignment horizontal="left" vertical="center" wrapText="1" indent="1"/>
    </xf>
    <xf numFmtId="0" fontId="24" fillId="0" borderId="0" xfId="7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7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0" fontId="30" fillId="0" borderId="22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30" xfId="7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7" applyFont="1" applyFill="1" applyBorder="1"/>
    <xf numFmtId="0" fontId="2" fillId="0" borderId="0" xfId="7" applyFont="1" applyFill="1"/>
    <xf numFmtId="164" fontId="5" fillId="0" borderId="0" xfId="7" applyNumberFormat="1" applyFont="1" applyFill="1" applyBorder="1" applyAlignment="1" applyProtection="1">
      <alignment horizontal="centerContinuous" vertical="center"/>
    </xf>
    <xf numFmtId="0" fontId="15" fillId="0" borderId="8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 wrapText="1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20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2" fillId="0" borderId="14" xfId="7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7" applyFont="1" applyFill="1" applyBorder="1" applyAlignment="1" applyProtection="1">
      <alignment horizontal="center" vertical="center" wrapText="1"/>
    </xf>
    <xf numFmtId="0" fontId="29" fillId="0" borderId="4" xfId="7" applyFont="1" applyFill="1" applyBorder="1" applyAlignment="1" applyProtection="1">
      <alignment horizontal="center" vertical="center" wrapText="1"/>
    </xf>
    <xf numFmtId="0" fontId="29" fillId="0" borderId="36" xfId="7" applyFont="1" applyFill="1" applyBorder="1" applyAlignment="1" applyProtection="1">
      <alignment horizontal="center" vertical="center" wrapText="1"/>
    </xf>
    <xf numFmtId="0" fontId="30" fillId="0" borderId="13" xfId="7" applyFont="1" applyFill="1" applyBorder="1" applyAlignment="1" applyProtection="1">
      <alignment horizontal="center" vertical="center"/>
    </xf>
    <xf numFmtId="0" fontId="30" fillId="0" borderId="14" xfId="7" applyFont="1" applyFill="1" applyBorder="1" applyAlignment="1" applyProtection="1">
      <alignment horizontal="center" vertical="center"/>
    </xf>
    <xf numFmtId="0" fontId="30" fillId="0" borderId="20" xfId="7" applyFont="1" applyFill="1" applyBorder="1" applyAlignment="1" applyProtection="1">
      <alignment horizontal="center" vertical="center"/>
    </xf>
    <xf numFmtId="0" fontId="30" fillId="0" borderId="11" xfId="7" applyFont="1" applyFill="1" applyBorder="1" applyAlignment="1" applyProtection="1">
      <alignment horizontal="center" vertical="center"/>
    </xf>
    <xf numFmtId="0" fontId="30" fillId="0" borderId="8" xfId="7" applyFont="1" applyFill="1" applyBorder="1" applyAlignment="1" applyProtection="1">
      <alignment horizontal="center" vertical="center"/>
    </xf>
    <xf numFmtId="0" fontId="30" fillId="0" borderId="10" xfId="7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7" applyFont="1" applyFill="1" applyBorder="1" applyProtection="1">
      <protection locked="0"/>
    </xf>
    <xf numFmtId="0" fontId="30" fillId="0" borderId="2" xfId="7" applyFont="1" applyFill="1" applyBorder="1" applyProtection="1">
      <protection locked="0"/>
    </xf>
    <xf numFmtId="0" fontId="30" fillId="0" borderId="6" xfId="7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6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1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4" xfId="0" applyFill="1" applyBorder="1" applyProtection="1"/>
    <xf numFmtId="0" fontId="6" fillId="0" borderId="44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7" applyNumberFormat="1" applyFont="1" applyFill="1" applyBorder="1" applyAlignment="1" applyProtection="1">
      <alignment horizontal="right" vertical="center" wrapText="1" indent="1"/>
    </xf>
    <xf numFmtId="164" fontId="20" fillId="0" borderId="20" xfId="7" applyNumberFormat="1" applyFont="1" applyFill="1" applyBorder="1" applyAlignment="1" applyProtection="1">
      <alignment horizontal="right" vertical="center" wrapText="1" indent="1"/>
    </xf>
    <xf numFmtId="164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7" applyNumberFormat="1" applyFont="1" applyFill="1" applyBorder="1" applyAlignment="1" applyProtection="1">
      <alignment horizontal="right" vertical="center" wrapText="1" indent="1"/>
    </xf>
    <xf numFmtId="164" fontId="7" fillId="0" borderId="0" xfId="7" applyNumberFormat="1" applyFont="1" applyFill="1" applyBorder="1" applyAlignment="1" applyProtection="1">
      <alignment horizontal="right" vertical="center" wrapText="1" indent="1"/>
    </xf>
    <xf numFmtId="164" fontId="22" fillId="0" borderId="31" xfId="7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8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9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5" xfId="1" applyNumberFormat="1" applyFont="1" applyFill="1" applyBorder="1" applyProtection="1">
      <protection locked="0"/>
    </xf>
    <xf numFmtId="165" fontId="30" fillId="0" borderId="40" xfId="1" applyNumberFormat="1" applyFont="1" applyFill="1" applyBorder="1" applyProtection="1">
      <protection locked="0"/>
    </xf>
    <xf numFmtId="0" fontId="30" fillId="0" borderId="3" xfId="7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9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7" applyFont="1" applyFill="1" applyBorder="1" applyAlignment="1" applyProtection="1">
      <alignment horizontal="center" vertical="center" wrapText="1"/>
    </xf>
    <xf numFmtId="0" fontId="7" fillId="0" borderId="52" xfId="7" applyFont="1" applyFill="1" applyBorder="1" applyAlignment="1" applyProtection="1">
      <alignment vertical="center" wrapText="1"/>
    </xf>
    <xf numFmtId="164" fontId="7" fillId="0" borderId="52" xfId="7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9" xfId="7" applyFont="1" applyFill="1" applyBorder="1" applyAlignment="1" applyProtection="1">
      <alignment horizontal="center" vertical="center" wrapText="1"/>
    </xf>
    <xf numFmtId="0" fontId="20" fillId="0" borderId="32" xfId="7" applyFont="1" applyFill="1" applyBorder="1" applyAlignment="1" applyProtection="1">
      <alignment horizontal="center" vertical="center" wrapText="1"/>
    </xf>
    <xf numFmtId="164" fontId="22" fillId="0" borderId="29" xfId="7" applyNumberFormat="1" applyFont="1" applyFill="1" applyBorder="1" applyAlignment="1" applyProtection="1">
      <alignment horizontal="righ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1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7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7" applyFont="1" applyFill="1" applyProtection="1"/>
    <xf numFmtId="0" fontId="24" fillId="0" borderId="0" xfId="7" applyFont="1" applyFill="1" applyProtection="1"/>
    <xf numFmtId="0" fontId="12" fillId="0" borderId="0" xfId="7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7" applyFont="1" applyFill="1" applyBorder="1" applyAlignment="1" applyProtection="1">
      <alignment horizontal="left" vertical="center" wrapText="1" indent="1"/>
    </xf>
    <xf numFmtId="0" fontId="30" fillId="0" borderId="2" xfId="7" applyFont="1" applyFill="1" applyBorder="1" applyAlignment="1" applyProtection="1">
      <alignment horizontal="left" vertical="center" wrapText="1" indent="1"/>
    </xf>
    <xf numFmtId="0" fontId="30" fillId="0" borderId="22" xfId="7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7" applyNumberFormat="1" applyFont="1" applyFill="1" applyBorder="1" applyAlignment="1" applyProtection="1">
      <alignment horizontal="right" vertical="center" wrapText="1" indent="1"/>
    </xf>
    <xf numFmtId="164" fontId="22" fillId="2" borderId="18" xfId="7" applyNumberFormat="1" applyFont="1" applyFill="1" applyBorder="1" applyAlignment="1" applyProtection="1">
      <alignment horizontal="right" vertical="center" wrapText="1" indent="1"/>
    </xf>
    <xf numFmtId="164" fontId="30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7" applyFont="1" applyFill="1" applyBorder="1" applyAlignment="1">
      <alignment horizontal="center" vertical="center"/>
    </xf>
    <xf numFmtId="165" fontId="32" fillId="0" borderId="14" xfId="7" applyNumberFormat="1" applyFont="1" applyFill="1" applyBorder="1"/>
    <xf numFmtId="165" fontId="32" fillId="0" borderId="20" xfId="7" applyNumberFormat="1" applyFont="1" applyFill="1" applyBorder="1"/>
    <xf numFmtId="0" fontId="35" fillId="0" borderId="0" xfId="7" applyFont="1" applyFill="1"/>
    <xf numFmtId="0" fontId="29" fillId="0" borderId="13" xfId="7" applyFont="1" applyFill="1" applyBorder="1" applyAlignment="1" applyProtection="1">
      <alignment horizontal="center" vertical="center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64" fontId="47" fillId="0" borderId="35" xfId="7" applyNumberFormat="1" applyFont="1" applyFill="1" applyBorder="1" applyAlignment="1" applyProtection="1">
      <alignment horizontal="left" vertical="center"/>
    </xf>
    <xf numFmtId="0" fontId="41" fillId="0" borderId="35" xfId="0" applyFont="1" applyFill="1" applyBorder="1" applyAlignment="1" applyProtection="1">
      <alignment horizontal="right" vertical="center"/>
    </xf>
    <xf numFmtId="0" fontId="7" fillId="0" borderId="13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center" vertical="center" wrapText="1"/>
    </xf>
    <xf numFmtId="0" fontId="7" fillId="0" borderId="41" xfId="7" applyFont="1" applyFill="1" applyBorder="1" applyAlignment="1" applyProtection="1">
      <alignment horizontal="center" vertical="center" wrapText="1"/>
    </xf>
    <xf numFmtId="0" fontId="7" fillId="0" borderId="49" xfId="7" applyFont="1" applyFill="1" applyBorder="1" applyAlignment="1" applyProtection="1">
      <alignment horizontal="center" vertical="center" wrapText="1"/>
    </xf>
    <xf numFmtId="0" fontId="7" fillId="0" borderId="13" xfId="7" applyFont="1" applyFill="1" applyBorder="1" applyAlignment="1" applyProtection="1">
      <alignment horizontal="left" vertical="center" wrapText="1" indent="1"/>
    </xf>
    <xf numFmtId="0" fontId="7" fillId="0" borderId="14" xfId="7" applyFont="1" applyFill="1" applyBorder="1" applyAlignment="1" applyProtection="1">
      <alignment horizontal="left" vertical="center" wrapText="1" indent="1"/>
    </xf>
    <xf numFmtId="164" fontId="7" fillId="0" borderId="14" xfId="7" applyNumberFormat="1" applyFont="1" applyFill="1" applyBorder="1" applyAlignment="1" applyProtection="1">
      <alignment horizontal="right" vertical="center" wrapText="1" indent="1"/>
    </xf>
    <xf numFmtId="164" fontId="7" fillId="0" borderId="49" xfId="7" applyNumberFormat="1" applyFont="1" applyFill="1" applyBorder="1" applyAlignment="1" applyProtection="1">
      <alignment horizontal="right" vertical="center" wrapText="1" indent="1"/>
    </xf>
    <xf numFmtId="49" fontId="3" fillId="0" borderId="9" xfId="7" applyNumberFormat="1" applyFont="1" applyFill="1" applyBorder="1" applyAlignment="1" applyProtection="1">
      <alignment horizontal="left" vertical="center" wrapText="1" indent="1"/>
    </xf>
    <xf numFmtId="0" fontId="48" fillId="0" borderId="3" xfId="0" applyFont="1" applyBorder="1" applyAlignment="1" applyProtection="1">
      <alignment horizontal="left" wrapText="1" indent="1"/>
    </xf>
    <xf numFmtId="164" fontId="3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8" xfId="7" applyNumberFormat="1" applyFont="1" applyFill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wrapText="1" indent="1"/>
    </xf>
    <xf numFmtId="164" fontId="3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0" xfId="7" applyNumberFormat="1" applyFont="1" applyFill="1" applyBorder="1" applyAlignment="1" applyProtection="1">
      <alignment horizontal="left" vertical="center" wrapText="1" indent="1"/>
    </xf>
    <xf numFmtId="0" fontId="48" fillId="0" borderId="6" xfId="0" applyFont="1" applyBorder="1" applyAlignment="1" applyProtection="1">
      <alignment horizontal="left" vertical="center" wrapText="1" indent="1"/>
    </xf>
    <xf numFmtId="164" fontId="3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horizontal="left" vertical="center" wrapText="1" indent="1"/>
    </xf>
    <xf numFmtId="164" fontId="3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7" applyNumberFormat="1" applyFont="1" applyFill="1" applyBorder="1" applyAlignment="1" applyProtection="1">
      <alignment horizontal="right" vertical="center" wrapText="1" indent="1"/>
    </xf>
    <xf numFmtId="164" fontId="24" fillId="0" borderId="49" xfId="7" applyNumberFormat="1" applyFont="1" applyFill="1" applyBorder="1" applyAlignment="1" applyProtection="1">
      <alignment horizontal="right" vertical="center" wrapText="1" indent="1"/>
    </xf>
    <xf numFmtId="164" fontId="3" fillId="0" borderId="3" xfId="7" applyNumberFormat="1" applyFont="1" applyFill="1" applyBorder="1" applyAlignment="1" applyProtection="1">
      <alignment horizontal="right" vertical="center" wrapText="1" indent="1"/>
    </xf>
    <xf numFmtId="164" fontId="3" fillId="0" borderId="55" xfId="7" applyNumberFormat="1" applyFont="1" applyFill="1" applyBorder="1" applyAlignment="1" applyProtection="1">
      <alignment horizontal="right" vertical="center" wrapText="1" indent="1"/>
    </xf>
    <xf numFmtId="164" fontId="1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vertical="center" wrapText="1"/>
    </xf>
    <xf numFmtId="0" fontId="48" fillId="0" borderId="6" xfId="0" applyFont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vertical="center" wrapText="1"/>
    </xf>
    <xf numFmtId="0" fontId="48" fillId="0" borderId="8" xfId="0" applyFont="1" applyBorder="1" applyAlignment="1" applyProtection="1">
      <alignment vertical="center" wrapText="1"/>
    </xf>
    <xf numFmtId="0" fontId="48" fillId="0" borderId="10" xfId="0" applyFont="1" applyBorder="1" applyAlignment="1" applyProtection="1">
      <alignment vertical="center" wrapText="1"/>
    </xf>
    <xf numFmtId="164" fontId="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Border="1" applyAlignment="1" applyProtection="1">
      <alignment vertical="center" wrapText="1"/>
    </xf>
    <xf numFmtId="0" fontId="16" fillId="0" borderId="21" xfId="0" applyFont="1" applyBorder="1" applyAlignment="1" applyProtection="1">
      <alignment vertical="center" wrapText="1"/>
    </xf>
    <xf numFmtId="0" fontId="16" fillId="0" borderId="22" xfId="0" applyFont="1" applyBorder="1" applyAlignment="1" applyProtection="1">
      <alignment vertical="center" wrapText="1"/>
    </xf>
    <xf numFmtId="0" fontId="3" fillId="0" borderId="52" xfId="7" applyFont="1" applyFill="1" applyBorder="1" applyAlignment="1" applyProtection="1">
      <alignment horizontal="right" vertical="center" wrapText="1" indent="1"/>
      <protection locked="0"/>
    </xf>
    <xf numFmtId="164" fontId="1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15" xfId="7" applyFont="1" applyFill="1" applyBorder="1" applyAlignment="1" applyProtection="1">
      <alignment horizontal="left" vertical="center" wrapText="1" indent="1"/>
    </xf>
    <xf numFmtId="0" fontId="7" fillId="0" borderId="19" xfId="7" applyFont="1" applyFill="1" applyBorder="1" applyAlignment="1" applyProtection="1">
      <alignment vertical="center" wrapText="1"/>
    </xf>
    <xf numFmtId="164" fontId="7" fillId="0" borderId="56" xfId="7" applyNumberFormat="1" applyFont="1" applyFill="1" applyBorder="1" applyAlignment="1" applyProtection="1">
      <alignment horizontal="right" vertical="center" wrapText="1" indent="1"/>
    </xf>
    <xf numFmtId="164" fontId="7" fillId="0" borderId="19" xfId="7" applyNumberFormat="1" applyFont="1" applyFill="1" applyBorder="1" applyAlignment="1" applyProtection="1">
      <alignment horizontal="right" vertical="center" wrapText="1" indent="1"/>
    </xf>
    <xf numFmtId="164" fontId="7" fillId="0" borderId="57" xfId="7" applyNumberFormat="1" applyFont="1" applyFill="1" applyBorder="1" applyAlignment="1" applyProtection="1">
      <alignment horizontal="right" vertical="center" wrapText="1" indent="1"/>
    </xf>
    <xf numFmtId="49" fontId="3" fillId="0" borderId="11" xfId="7" applyNumberFormat="1" applyFont="1" applyFill="1" applyBorder="1" applyAlignment="1" applyProtection="1">
      <alignment horizontal="left" vertical="center" wrapText="1" indent="1"/>
    </xf>
    <xf numFmtId="0" fontId="3" fillId="0" borderId="4" xfId="7" applyFont="1" applyFill="1" applyBorder="1" applyAlignment="1" applyProtection="1">
      <alignment horizontal="left" vertical="center" wrapText="1" indent="1"/>
    </xf>
    <xf numFmtId="164" fontId="3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7" applyFont="1" applyFill="1" applyBorder="1" applyAlignment="1" applyProtection="1">
      <alignment horizontal="left" vertical="center" wrapText="1" indent="1"/>
    </xf>
    <xf numFmtId="164" fontId="3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9" xfId="7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" xfId="7" applyFont="1" applyFill="1" applyBorder="1" applyAlignment="1" applyProtection="1">
      <alignment horizontal="left" vertical="center" wrapText="1" indent="1"/>
    </xf>
    <xf numFmtId="0" fontId="3" fillId="0" borderId="0" xfId="7" applyFont="1" applyFill="1" applyBorder="1" applyAlignment="1" applyProtection="1">
      <alignment horizontal="left" vertical="center" wrapText="1" indent="1"/>
    </xf>
    <xf numFmtId="0" fontId="3" fillId="0" borderId="2" xfId="7" applyFont="1" applyFill="1" applyBorder="1" applyAlignment="1" applyProtection="1">
      <alignment horizontal="left" indent="6"/>
    </xf>
    <xf numFmtId="0" fontId="3" fillId="0" borderId="2" xfId="7" applyFont="1" applyFill="1" applyBorder="1" applyAlignment="1" applyProtection="1">
      <alignment horizontal="left" vertical="center" wrapText="1" indent="6"/>
    </xf>
    <xf numFmtId="49" fontId="3" fillId="0" borderId="7" xfId="7" applyNumberFormat="1" applyFont="1" applyFill="1" applyBorder="1" applyAlignment="1" applyProtection="1">
      <alignment horizontal="left" vertical="center" wrapText="1" indent="1"/>
    </xf>
    <xf numFmtId="0" fontId="3" fillId="0" borderId="6" xfId="7" applyFont="1" applyFill="1" applyBorder="1" applyAlignment="1" applyProtection="1">
      <alignment horizontal="left" vertical="center" wrapText="1" indent="6"/>
    </xf>
    <xf numFmtId="49" fontId="3" fillId="0" borderId="12" xfId="7" applyNumberFormat="1" applyFont="1" applyFill="1" applyBorder="1" applyAlignment="1" applyProtection="1">
      <alignment horizontal="left" vertical="center" wrapText="1" indent="1"/>
    </xf>
    <xf numFmtId="164" fontId="3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7" applyFont="1" applyFill="1" applyBorder="1" applyAlignment="1" applyProtection="1">
      <alignment vertical="center" wrapText="1"/>
    </xf>
    <xf numFmtId="164" fontId="7" fillId="0" borderId="33" xfId="7" applyNumberFormat="1" applyFont="1" applyFill="1" applyBorder="1" applyAlignment="1" applyProtection="1">
      <alignment horizontal="right" vertical="center" wrapText="1" indent="1"/>
    </xf>
    <xf numFmtId="164" fontId="3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6" xfId="7" applyFont="1" applyFill="1" applyBorder="1" applyAlignment="1" applyProtection="1">
      <alignment horizontal="left" vertical="center" wrapText="1" indent="1"/>
    </xf>
    <xf numFmtId="164" fontId="3" fillId="0" borderId="62" xfId="7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2" xfId="0" applyFont="1" applyBorder="1" applyAlignment="1" applyProtection="1">
      <alignment horizontal="left" vertical="center" wrapText="1" indent="1"/>
    </xf>
    <xf numFmtId="0" fontId="3" fillId="0" borderId="3" xfId="7" applyFont="1" applyFill="1" applyBorder="1" applyAlignment="1" applyProtection="1">
      <alignment horizontal="left" vertical="center" wrapText="1" indent="6"/>
    </xf>
    <xf numFmtId="164" fontId="3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7" applyFont="1" applyFill="1" applyBorder="1" applyAlignment="1" applyProtection="1">
      <alignment horizontal="left" vertical="center" wrapText="1" indent="1"/>
    </xf>
    <xf numFmtId="0" fontId="3" fillId="0" borderId="3" xfId="7" applyFont="1" applyFill="1" applyBorder="1" applyAlignment="1" applyProtection="1">
      <alignment horizontal="left" vertical="center" wrapText="1" indent="1"/>
    </xf>
    <xf numFmtId="0" fontId="3" fillId="0" borderId="1" xfId="7" applyFont="1" applyFill="1" applyBorder="1" applyAlignment="1" applyProtection="1">
      <alignment horizontal="left" vertical="center" wrapText="1" indent="1"/>
    </xf>
    <xf numFmtId="164" fontId="24" fillId="0" borderId="33" xfId="7" applyNumberFormat="1" applyFont="1" applyFill="1" applyBorder="1" applyAlignment="1" applyProtection="1">
      <alignment horizontal="right" vertical="center" wrapText="1" indent="1"/>
    </xf>
    <xf numFmtId="164" fontId="16" fillId="0" borderId="33" xfId="0" applyNumberFormat="1" applyFont="1" applyBorder="1" applyAlignment="1" applyProtection="1">
      <alignment horizontal="right" vertical="center" wrapText="1" indent="1"/>
    </xf>
    <xf numFmtId="164" fontId="16" fillId="0" borderId="14" xfId="0" applyNumberFormat="1" applyFont="1" applyBorder="1" applyAlignment="1" applyProtection="1">
      <alignment horizontal="right" vertical="center" wrapText="1" indent="1"/>
    </xf>
    <xf numFmtId="164" fontId="16" fillId="0" borderId="49" xfId="0" applyNumberFormat="1" applyFont="1" applyBorder="1" applyAlignment="1" applyProtection="1">
      <alignment horizontal="right" vertical="center" wrapText="1" indent="1"/>
    </xf>
    <xf numFmtId="164" fontId="16" fillId="0" borderId="33" xfId="0" quotePrefix="1" applyNumberFormat="1" applyFont="1" applyBorder="1" applyAlignment="1" applyProtection="1">
      <alignment horizontal="right" vertical="center" wrapText="1" indent="1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49" xfId="0" quotePrefix="1" applyNumberFormat="1" applyFont="1" applyBorder="1" applyAlignment="1" applyProtection="1">
      <alignment horizontal="right" vertical="center" wrapText="1" indent="1"/>
    </xf>
    <xf numFmtId="0" fontId="16" fillId="0" borderId="21" xfId="0" applyFont="1" applyBorder="1" applyAlignment="1" applyProtection="1">
      <alignment horizontal="left" vertical="center" wrapText="1" indent="1"/>
    </xf>
    <xf numFmtId="0" fontId="16" fillId="0" borderId="22" xfId="0" applyFont="1" applyBorder="1" applyAlignment="1" applyProtection="1">
      <alignment horizontal="left" vertical="center" wrapText="1" indent="1"/>
    </xf>
    <xf numFmtId="0" fontId="49" fillId="0" borderId="0" xfId="5"/>
    <xf numFmtId="3" fontId="51" fillId="0" borderId="63" xfId="5" applyNumberFormat="1" applyFont="1" applyFill="1" applyBorder="1" applyAlignment="1">
      <alignment horizontal="center"/>
    </xf>
    <xf numFmtId="3" fontId="51" fillId="0" borderId="64" xfId="5" applyNumberFormat="1" applyFont="1" applyFill="1" applyBorder="1"/>
    <xf numFmtId="3" fontId="51" fillId="0" borderId="29" xfId="5" applyNumberFormat="1" applyFont="1" applyFill="1" applyBorder="1"/>
    <xf numFmtId="3" fontId="51" fillId="0" borderId="65" xfId="5" applyNumberFormat="1" applyFont="1" applyFill="1" applyBorder="1" applyAlignment="1">
      <alignment horizontal="center"/>
    </xf>
    <xf numFmtId="3" fontId="51" fillId="0" borderId="66" xfId="5" applyNumberFormat="1" applyFont="1" applyFill="1" applyBorder="1"/>
    <xf numFmtId="3" fontId="51" fillId="0" borderId="67" xfId="5" applyNumberFormat="1" applyFont="1" applyFill="1" applyBorder="1" applyAlignment="1">
      <alignment horizontal="center"/>
    </xf>
    <xf numFmtId="3" fontId="51" fillId="0" borderId="68" xfId="5" applyNumberFormat="1" applyFont="1" applyFill="1" applyBorder="1"/>
    <xf numFmtId="3" fontId="51" fillId="0" borderId="69" xfId="5" applyNumberFormat="1" applyFont="1" applyFill="1" applyBorder="1" applyAlignment="1">
      <alignment horizontal="center"/>
    </xf>
    <xf numFmtId="3" fontId="50" fillId="4" borderId="16" xfId="5" applyNumberFormat="1" applyFont="1" applyFill="1" applyBorder="1" applyAlignment="1">
      <alignment horizontal="right"/>
    </xf>
    <xf numFmtId="3" fontId="51" fillId="0" borderId="16" xfId="5" applyNumberFormat="1" applyFont="1" applyFill="1" applyBorder="1"/>
    <xf numFmtId="0" fontId="51" fillId="0" borderId="70" xfId="5" applyFont="1" applyBorder="1" applyAlignment="1"/>
    <xf numFmtId="3" fontId="50" fillId="0" borderId="42" xfId="5" applyNumberFormat="1" applyFont="1" applyFill="1" applyBorder="1" applyAlignment="1">
      <alignment horizontal="center"/>
    </xf>
    <xf numFmtId="3" fontId="50" fillId="0" borderId="0" xfId="5" applyNumberFormat="1" applyFont="1" applyFill="1" applyBorder="1" applyAlignment="1">
      <alignment horizontal="center"/>
    </xf>
    <xf numFmtId="3" fontId="50" fillId="0" borderId="0" xfId="5" applyNumberFormat="1" applyFont="1" applyFill="1" applyBorder="1"/>
    <xf numFmtId="3" fontId="51" fillId="0" borderId="0" xfId="5" applyNumberFormat="1" applyFont="1" applyFill="1" applyBorder="1"/>
    <xf numFmtId="3" fontId="50" fillId="0" borderId="0" xfId="5" applyNumberFormat="1" applyFont="1" applyFill="1" applyBorder="1" applyAlignment="1">
      <alignment horizontal="right"/>
    </xf>
    <xf numFmtId="3" fontId="51" fillId="0" borderId="71" xfId="5" applyNumberFormat="1" applyFont="1" applyFill="1" applyBorder="1" applyAlignment="1">
      <alignment horizontal="center"/>
    </xf>
    <xf numFmtId="3" fontId="51" fillId="0" borderId="72" xfId="5" applyNumberFormat="1" applyFont="1" applyFill="1" applyBorder="1" applyAlignment="1">
      <alignment horizontal="center"/>
    </xf>
    <xf numFmtId="3" fontId="51" fillId="0" borderId="39" xfId="5" applyNumberFormat="1" applyFont="1" applyFill="1" applyBorder="1" applyAlignment="1"/>
    <xf numFmtId="3" fontId="51" fillId="5" borderId="16" xfId="5" applyNumberFormat="1" applyFont="1" applyFill="1" applyBorder="1"/>
    <xf numFmtId="3" fontId="51" fillId="0" borderId="62" xfId="5" applyNumberFormat="1" applyFont="1" applyFill="1" applyBorder="1" applyAlignment="1">
      <alignment horizontal="left"/>
    </xf>
    <xf numFmtId="0" fontId="49" fillId="0" borderId="0" xfId="5" applyFill="1"/>
    <xf numFmtId="3" fontId="51" fillId="0" borderId="73" xfId="5" applyNumberFormat="1" applyFont="1" applyFill="1" applyBorder="1"/>
    <xf numFmtId="3" fontId="51" fillId="0" borderId="74" xfId="5" applyNumberFormat="1" applyFont="1" applyFill="1" applyBorder="1"/>
    <xf numFmtId="3" fontId="50" fillId="4" borderId="20" xfId="5" applyNumberFormat="1" applyFont="1" applyFill="1" applyBorder="1" applyAlignment="1">
      <alignment horizontal="right"/>
    </xf>
    <xf numFmtId="3" fontId="50" fillId="0" borderId="0" xfId="5" applyNumberFormat="1" applyFont="1" applyFill="1" applyBorder="1" applyAlignment="1"/>
    <xf numFmtId="3" fontId="51" fillId="0" borderId="75" xfId="5" applyNumberFormat="1" applyFont="1" applyFill="1" applyBorder="1" applyAlignment="1">
      <alignment horizontal="center"/>
    </xf>
    <xf numFmtId="3" fontId="51" fillId="0" borderId="76" xfId="5" applyNumberFormat="1" applyFont="1" applyFill="1" applyBorder="1" applyAlignment="1">
      <alignment horizontal="center"/>
    </xf>
    <xf numFmtId="3" fontId="51" fillId="0" borderId="77" xfId="5" applyNumberFormat="1" applyFont="1" applyFill="1" applyBorder="1" applyAlignment="1">
      <alignment horizontal="center"/>
    </xf>
    <xf numFmtId="3" fontId="51" fillId="0" borderId="18" xfId="5" applyNumberFormat="1" applyFont="1" applyFill="1" applyBorder="1"/>
    <xf numFmtId="3" fontId="51" fillId="0" borderId="78" xfId="5" applyNumberFormat="1" applyFont="1" applyFill="1" applyBorder="1" applyAlignment="1">
      <alignment horizontal="center"/>
    </xf>
    <xf numFmtId="3" fontId="50" fillId="0" borderId="62" xfId="5" applyNumberFormat="1" applyFont="1" applyFill="1" applyBorder="1" applyAlignment="1"/>
    <xf numFmtId="3" fontId="51" fillId="0" borderId="48" xfId="5" applyNumberFormat="1" applyFont="1" applyFill="1" applyBorder="1" applyAlignment="1">
      <alignment horizontal="center"/>
    </xf>
    <xf numFmtId="3" fontId="51" fillId="0" borderId="29" xfId="5" applyNumberFormat="1" applyFont="1" applyFill="1" applyBorder="1" applyAlignment="1">
      <alignment horizontal="right"/>
    </xf>
    <xf numFmtId="3" fontId="51" fillId="0" borderId="17" xfId="5" applyNumberFormat="1" applyFont="1" applyFill="1" applyBorder="1" applyAlignment="1">
      <alignment horizontal="right"/>
    </xf>
    <xf numFmtId="3" fontId="51" fillId="0" borderId="79" xfId="5" applyNumberFormat="1" applyFont="1" applyFill="1" applyBorder="1" applyAlignment="1">
      <alignment horizontal="center"/>
    </xf>
    <xf numFmtId="3" fontId="49" fillId="0" borderId="80" xfId="5" applyNumberFormat="1" applyFont="1" applyFill="1" applyBorder="1" applyAlignment="1">
      <alignment horizontal="center"/>
    </xf>
    <xf numFmtId="3" fontId="54" fillId="0" borderId="81" xfId="5" applyNumberFormat="1" applyFont="1" applyFill="1" applyBorder="1"/>
    <xf numFmtId="3" fontId="49" fillId="0" borderId="65" xfId="5" applyNumberFormat="1" applyFont="1" applyFill="1" applyBorder="1" applyAlignment="1">
      <alignment horizontal="center"/>
    </xf>
    <xf numFmtId="3" fontId="54" fillId="0" borderId="66" xfId="5" applyNumberFormat="1" applyFont="1" applyFill="1" applyBorder="1"/>
    <xf numFmtId="3" fontId="54" fillId="0" borderId="25" xfId="5" applyNumberFormat="1" applyFont="1" applyFill="1" applyBorder="1"/>
    <xf numFmtId="3" fontId="56" fillId="4" borderId="82" xfId="5" applyNumberFormat="1" applyFont="1" applyFill="1" applyBorder="1"/>
    <xf numFmtId="3" fontId="55" fillId="0" borderId="48" xfId="5" applyNumberFormat="1" applyFont="1" applyFill="1" applyBorder="1" applyAlignment="1">
      <alignment horizontal="center"/>
    </xf>
    <xf numFmtId="3" fontId="54" fillId="0" borderId="64" xfId="5" applyNumberFormat="1" applyFont="1" applyFill="1" applyBorder="1"/>
    <xf numFmtId="3" fontId="57" fillId="0" borderId="83" xfId="5" applyNumberFormat="1" applyFont="1" applyFill="1" applyBorder="1"/>
    <xf numFmtId="3" fontId="57" fillId="0" borderId="25" xfId="5" applyNumberFormat="1" applyFont="1" applyFill="1" applyBorder="1"/>
    <xf numFmtId="3" fontId="55" fillId="0" borderId="78" xfId="5" applyNumberFormat="1" applyFont="1" applyFill="1" applyBorder="1" applyAlignment="1">
      <alignment horizontal="center"/>
    </xf>
    <xf numFmtId="3" fontId="56" fillId="0" borderId="84" xfId="5" applyNumberFormat="1" applyFont="1" applyFill="1" applyBorder="1" applyAlignment="1"/>
    <xf numFmtId="3" fontId="56" fillId="0" borderId="62" xfId="5" applyNumberFormat="1" applyFont="1" applyFill="1" applyBorder="1" applyAlignment="1"/>
    <xf numFmtId="3" fontId="56" fillId="4" borderId="25" xfId="5" applyNumberFormat="1" applyFont="1" applyFill="1" applyBorder="1"/>
    <xf numFmtId="3" fontId="49" fillId="0" borderId="48" xfId="5" applyNumberFormat="1" applyFont="1" applyFill="1" applyBorder="1" applyAlignment="1">
      <alignment horizontal="center"/>
    </xf>
    <xf numFmtId="3" fontId="54" fillId="0" borderId="27" xfId="5" applyNumberFormat="1" applyFont="1" applyFill="1" applyBorder="1"/>
    <xf numFmtId="3" fontId="49" fillId="0" borderId="85" xfId="5" applyNumberFormat="1" applyFont="1" applyFill="1" applyBorder="1" applyAlignment="1">
      <alignment horizontal="center"/>
    </xf>
    <xf numFmtId="3" fontId="54" fillId="0" borderId="26" xfId="5" applyNumberFormat="1" applyFont="1" applyFill="1" applyBorder="1"/>
    <xf numFmtId="3" fontId="49" fillId="0" borderId="63" xfId="5" applyNumberFormat="1" applyFont="1" applyFill="1" applyBorder="1" applyAlignment="1">
      <alignment horizontal="center"/>
    </xf>
    <xf numFmtId="3" fontId="54" fillId="0" borderId="86" xfId="5" applyNumberFormat="1" applyFont="1" applyFill="1" applyBorder="1"/>
    <xf numFmtId="3" fontId="49" fillId="0" borderId="67" xfId="5" applyNumberFormat="1" applyFont="1" applyFill="1" applyBorder="1" applyAlignment="1">
      <alignment horizontal="center"/>
    </xf>
    <xf numFmtId="3" fontId="55" fillId="0" borderId="87" xfId="5" applyNumberFormat="1" applyFont="1" applyFill="1" applyBorder="1" applyAlignment="1">
      <alignment horizontal="center"/>
    </xf>
    <xf numFmtId="3" fontId="56" fillId="4" borderId="49" xfId="5" applyNumberFormat="1" applyFont="1" applyFill="1" applyBorder="1"/>
    <xf numFmtId="3" fontId="55" fillId="0" borderId="0" xfId="5" applyNumberFormat="1" applyFont="1" applyFill="1" applyBorder="1" applyAlignment="1">
      <alignment horizontal="center"/>
    </xf>
    <xf numFmtId="3" fontId="56" fillId="0" borderId="0" xfId="5" applyNumberFormat="1" applyFont="1" applyFill="1" applyBorder="1" applyAlignment="1"/>
    <xf numFmtId="3" fontId="52" fillId="0" borderId="20" xfId="5" applyNumberFormat="1" applyFont="1" applyBorder="1" applyAlignment="1">
      <alignment horizontal="center" wrapText="1"/>
    </xf>
    <xf numFmtId="3" fontId="51" fillId="0" borderId="29" xfId="5" applyNumberFormat="1" applyFont="1" applyBorder="1" applyAlignment="1">
      <alignment horizontal="right"/>
    </xf>
    <xf numFmtId="3" fontId="54" fillId="0" borderId="88" xfId="5" applyNumberFormat="1" applyFont="1" applyFill="1" applyBorder="1"/>
    <xf numFmtId="3" fontId="51" fillId="0" borderId="89" xfId="5" applyNumberFormat="1" applyFont="1" applyFill="1" applyBorder="1" applyAlignment="1">
      <alignment horizontal="right"/>
    </xf>
    <xf numFmtId="3" fontId="51" fillId="0" borderId="90" xfId="5" applyNumberFormat="1" applyFont="1" applyFill="1" applyBorder="1" applyAlignment="1">
      <alignment horizontal="right"/>
    </xf>
    <xf numFmtId="3" fontId="51" fillId="0" borderId="91" xfId="5" applyNumberFormat="1" applyFont="1" applyFill="1" applyBorder="1" applyAlignment="1">
      <alignment horizontal="right"/>
    </xf>
    <xf numFmtId="3" fontId="50" fillId="5" borderId="24" xfId="5" applyNumberFormat="1" applyFont="1" applyFill="1" applyBorder="1" applyAlignment="1">
      <alignment horizontal="right"/>
    </xf>
    <xf numFmtId="0" fontId="59" fillId="0" borderId="0" xfId="5" applyFont="1"/>
    <xf numFmtId="3" fontId="50" fillId="0" borderId="92" xfId="6" applyNumberFormat="1" applyFont="1" applyFill="1" applyBorder="1" applyAlignment="1">
      <alignment horizontal="center" vertical="center" wrapText="1"/>
    </xf>
    <xf numFmtId="3" fontId="56" fillId="0" borderId="93" xfId="6" applyNumberFormat="1" applyFont="1" applyFill="1" applyBorder="1" applyAlignment="1">
      <alignment horizontal="center" vertical="center" wrapText="1"/>
    </xf>
    <xf numFmtId="3" fontId="49" fillId="0" borderId="94" xfId="6" applyNumberFormat="1" applyFont="1" applyBorder="1" applyAlignment="1">
      <alignment horizontal="center" vertical="center" wrapText="1"/>
    </xf>
    <xf numFmtId="3" fontId="56" fillId="0" borderId="95" xfId="6" applyNumberFormat="1" applyFont="1" applyFill="1" applyBorder="1" applyAlignment="1">
      <alignment horizontal="center" vertical="center" wrapText="1"/>
    </xf>
    <xf numFmtId="3" fontId="49" fillId="0" borderId="63" xfId="6" applyNumberFormat="1" applyFont="1" applyFill="1" applyBorder="1" applyAlignment="1">
      <alignment horizontal="center"/>
    </xf>
    <xf numFmtId="3" fontId="54" fillId="0" borderId="96" xfId="6" applyNumberFormat="1" applyFont="1" applyFill="1" applyBorder="1"/>
    <xf numFmtId="3" fontId="54" fillId="0" borderId="97" xfId="6" applyNumberFormat="1" applyFont="1" applyFill="1" applyBorder="1"/>
    <xf numFmtId="3" fontId="54" fillId="0" borderId="25" xfId="6" applyNumberFormat="1" applyFont="1" applyFill="1" applyBorder="1"/>
    <xf numFmtId="3" fontId="49" fillId="0" borderId="65" xfId="6" applyNumberFormat="1" applyFont="1" applyFill="1" applyBorder="1" applyAlignment="1">
      <alignment horizontal="center"/>
    </xf>
    <xf numFmtId="3" fontId="54" fillId="0" borderId="98" xfId="6" applyNumberFormat="1" applyFont="1" applyFill="1" applyBorder="1"/>
    <xf numFmtId="3" fontId="54" fillId="0" borderId="99" xfId="6" applyNumberFormat="1" applyFont="1" applyFill="1" applyBorder="1"/>
    <xf numFmtId="3" fontId="49" fillId="0" borderId="67" xfId="6" applyNumberFormat="1" applyFont="1" applyFill="1" applyBorder="1" applyAlignment="1">
      <alignment horizontal="center"/>
    </xf>
    <xf numFmtId="3" fontId="54" fillId="0" borderId="100" xfId="6" applyNumberFormat="1" applyFont="1" applyFill="1" applyBorder="1"/>
    <xf numFmtId="3" fontId="49" fillId="0" borderId="69" xfId="6" applyNumberFormat="1" applyFont="1" applyFill="1" applyBorder="1" applyAlignment="1">
      <alignment horizontal="center"/>
    </xf>
    <xf numFmtId="3" fontId="56" fillId="4" borderId="82" xfId="6" applyNumberFormat="1" applyFont="1" applyFill="1" applyBorder="1"/>
    <xf numFmtId="3" fontId="54" fillId="0" borderId="73" xfId="6" applyNumberFormat="1" applyFont="1" applyFill="1" applyBorder="1" applyAlignment="1">
      <alignment vertical="center" wrapText="1"/>
    </xf>
    <xf numFmtId="3" fontId="49" fillId="0" borderId="101" xfId="6" applyNumberFormat="1" applyFont="1" applyFill="1" applyBorder="1" applyAlignment="1">
      <alignment horizontal="center"/>
    </xf>
    <xf numFmtId="3" fontId="54" fillId="0" borderId="102" xfId="6" applyNumberFormat="1" applyFont="1" applyFill="1" applyBorder="1"/>
    <xf numFmtId="3" fontId="54" fillId="0" borderId="103" xfId="6" applyNumberFormat="1" applyFont="1" applyFill="1" applyBorder="1"/>
    <xf numFmtId="3" fontId="55" fillId="0" borderId="87" xfId="6" quotePrefix="1" applyNumberFormat="1" applyFont="1" applyFill="1" applyBorder="1" applyAlignment="1">
      <alignment horizontal="center"/>
    </xf>
    <xf numFmtId="3" fontId="56" fillId="0" borderId="104" xfId="6" applyNumberFormat="1" applyFont="1" applyFill="1" applyBorder="1" applyAlignment="1"/>
    <xf numFmtId="3" fontId="56" fillId="4" borderId="24" xfId="6" applyNumberFormat="1" applyFont="1" applyFill="1" applyBorder="1"/>
    <xf numFmtId="3" fontId="49" fillId="0" borderId="105" xfId="6" applyNumberFormat="1" applyFont="1" applyFill="1" applyBorder="1" applyAlignment="1">
      <alignment horizontal="center"/>
    </xf>
    <xf numFmtId="3" fontId="54" fillId="0" borderId="27" xfId="6" applyNumberFormat="1" applyFont="1" applyFill="1" applyBorder="1"/>
    <xf numFmtId="3" fontId="49" fillId="0" borderId="106" xfId="6" applyNumberFormat="1" applyFont="1" applyFill="1" applyBorder="1" applyAlignment="1">
      <alignment horizontal="center"/>
    </xf>
    <xf numFmtId="0" fontId="49" fillId="0" borderId="107" xfId="6" applyBorder="1" applyAlignment="1">
      <alignment vertical="center"/>
    </xf>
    <xf numFmtId="3" fontId="54" fillId="0" borderId="28" xfId="6" applyNumberFormat="1" applyFont="1" applyFill="1" applyBorder="1"/>
    <xf numFmtId="3" fontId="55" fillId="0" borderId="108" xfId="6" quotePrefix="1" applyNumberFormat="1" applyFont="1" applyFill="1" applyBorder="1" applyAlignment="1">
      <alignment horizontal="center"/>
    </xf>
    <xf numFmtId="3" fontId="56" fillId="4" borderId="109" xfId="6" applyNumberFormat="1" applyFont="1" applyFill="1" applyBorder="1"/>
    <xf numFmtId="3" fontId="49" fillId="0" borderId="110" xfId="6" applyNumberFormat="1" applyFont="1" applyFill="1" applyBorder="1" applyAlignment="1">
      <alignment horizontal="center"/>
    </xf>
    <xf numFmtId="3" fontId="56" fillId="4" borderId="25" xfId="6" applyNumberFormat="1" applyFont="1" applyFill="1" applyBorder="1"/>
    <xf numFmtId="0" fontId="49" fillId="0" borderId="112" xfId="6" applyFont="1" applyBorder="1" applyAlignment="1">
      <alignment vertical="center"/>
    </xf>
    <xf numFmtId="3" fontId="54" fillId="0" borderId="113" xfId="6" applyNumberFormat="1" applyFont="1" applyFill="1" applyBorder="1"/>
    <xf numFmtId="3" fontId="56" fillId="4" borderId="88" xfId="6" applyNumberFormat="1" applyFont="1" applyFill="1" applyBorder="1"/>
    <xf numFmtId="3" fontId="54" fillId="0" borderId="114" xfId="6" applyNumberFormat="1" applyFont="1" applyFill="1" applyBorder="1"/>
    <xf numFmtId="3" fontId="51" fillId="0" borderId="25" xfId="6" applyNumberFormat="1" applyFont="1" applyFill="1" applyBorder="1"/>
    <xf numFmtId="3" fontId="55" fillId="0" borderId="101" xfId="6" applyNumberFormat="1" applyFont="1" applyFill="1" applyBorder="1" applyAlignment="1">
      <alignment horizontal="center"/>
    </xf>
    <xf numFmtId="3" fontId="56" fillId="0" borderId="115" xfId="6" applyNumberFormat="1" applyFont="1" applyFill="1" applyBorder="1" applyAlignment="1"/>
    <xf numFmtId="3" fontId="56" fillId="4" borderId="83" xfId="6" applyNumberFormat="1" applyFont="1" applyFill="1" applyBorder="1"/>
    <xf numFmtId="3" fontId="56" fillId="4" borderId="116" xfId="6" applyNumberFormat="1" applyFont="1" applyFill="1" applyBorder="1"/>
    <xf numFmtId="3" fontId="51" fillId="0" borderId="29" xfId="6" applyNumberFormat="1" applyFont="1" applyFill="1" applyBorder="1" applyAlignment="1">
      <alignment horizontal="right"/>
    </xf>
    <xf numFmtId="3" fontId="51" fillId="0" borderId="16" xfId="6" applyNumberFormat="1" applyFont="1" applyFill="1" applyBorder="1" applyAlignment="1">
      <alignment horizontal="right"/>
    </xf>
    <xf numFmtId="3" fontId="55" fillId="0" borderId="69" xfId="6" applyNumberFormat="1" applyFont="1" applyFill="1" applyBorder="1" applyAlignment="1">
      <alignment horizontal="center"/>
    </xf>
    <xf numFmtId="3" fontId="56" fillId="0" borderId="74" xfId="6" applyNumberFormat="1" applyFont="1" applyFill="1" applyBorder="1" applyAlignment="1"/>
    <xf numFmtId="3" fontId="56" fillId="4" borderId="117" xfId="6" applyNumberFormat="1" applyFont="1" applyFill="1" applyBorder="1"/>
    <xf numFmtId="3" fontId="55" fillId="0" borderId="42" xfId="6" quotePrefix="1" applyNumberFormat="1" applyFont="1" applyFill="1" applyBorder="1" applyAlignment="1">
      <alignment horizontal="center"/>
    </xf>
    <xf numFmtId="3" fontId="56" fillId="0" borderId="33" xfId="6" applyNumberFormat="1" applyFont="1" applyFill="1" applyBorder="1" applyAlignment="1"/>
    <xf numFmtId="3" fontId="56" fillId="4" borderId="49" xfId="6" applyNumberFormat="1" applyFont="1" applyFill="1" applyBorder="1"/>
    <xf numFmtId="3" fontId="55" fillId="0" borderId="0" xfId="6" quotePrefix="1" applyNumberFormat="1" applyFont="1" applyFill="1" applyBorder="1" applyAlignment="1">
      <alignment horizontal="center"/>
    </xf>
    <xf numFmtId="3" fontId="56" fillId="0" borderId="0" xfId="6" applyNumberFormat="1" applyFont="1" applyFill="1" applyBorder="1" applyAlignment="1"/>
    <xf numFmtId="0" fontId="49" fillId="0" borderId="0" xfId="6" applyFont="1" applyBorder="1" applyAlignment="1"/>
    <xf numFmtId="3" fontId="56" fillId="0" borderId="0" xfId="6" applyNumberFormat="1" applyFont="1" applyFill="1" applyBorder="1"/>
    <xf numFmtId="3" fontId="49" fillId="0" borderId="80" xfId="6" applyNumberFormat="1" applyFont="1" applyFill="1" applyBorder="1" applyAlignment="1">
      <alignment horizontal="center"/>
    </xf>
    <xf numFmtId="3" fontId="49" fillId="0" borderId="118" xfId="6" applyNumberFormat="1" applyFont="1" applyFill="1" applyBorder="1" applyAlignment="1">
      <alignment horizontal="center"/>
    </xf>
    <xf numFmtId="3" fontId="49" fillId="0" borderId="119" xfId="6" applyNumberFormat="1" applyFont="1" applyFill="1" applyBorder="1" applyAlignment="1">
      <alignment horizontal="center"/>
    </xf>
    <xf numFmtId="3" fontId="58" fillId="0" borderId="120" xfId="6" applyNumberFormat="1" applyFont="1" applyFill="1" applyBorder="1" applyAlignment="1">
      <alignment vertical="center"/>
    </xf>
    <xf numFmtId="3" fontId="56" fillId="0" borderId="43" xfId="6" applyNumberFormat="1" applyFont="1" applyFill="1" applyBorder="1" applyAlignment="1"/>
    <xf numFmtId="0" fontId="49" fillId="0" borderId="20" xfId="6" applyFont="1" applyBorder="1" applyAlignment="1"/>
    <xf numFmtId="3" fontId="54" fillId="4" borderId="114" xfId="6" applyNumberFormat="1" applyFont="1" applyFill="1" applyBorder="1"/>
    <xf numFmtId="3" fontId="54" fillId="4" borderId="25" xfId="6" applyNumberFormat="1" applyFont="1" applyFill="1" applyBorder="1"/>
    <xf numFmtId="3" fontId="49" fillId="0" borderId="121" xfId="6" applyNumberFormat="1" applyFont="1" applyFill="1" applyBorder="1" applyAlignment="1">
      <alignment horizontal="center"/>
    </xf>
    <xf numFmtId="3" fontId="54" fillId="4" borderId="122" xfId="6" applyNumberFormat="1" applyFont="1" applyFill="1" applyBorder="1"/>
    <xf numFmtId="3" fontId="49" fillId="0" borderId="87" xfId="6" applyNumberFormat="1" applyFont="1" applyFill="1" applyBorder="1" applyAlignment="1">
      <alignment horizontal="center"/>
    </xf>
    <xf numFmtId="3" fontId="56" fillId="0" borderId="123" xfId="6" applyNumberFormat="1" applyFont="1" applyFill="1" applyBorder="1"/>
    <xf numFmtId="3" fontId="49" fillId="0" borderId="0" xfId="6" applyNumberFormat="1" applyFill="1" applyBorder="1" applyAlignment="1">
      <alignment horizontal="center"/>
    </xf>
    <xf numFmtId="3" fontId="49" fillId="0" borderId="0" xfId="6" applyNumberFormat="1" applyFill="1" applyBorder="1"/>
    <xf numFmtId="0" fontId="49" fillId="0" borderId="124" xfId="6" applyFont="1" applyBorder="1" applyAlignment="1">
      <alignment vertical="center"/>
    </xf>
    <xf numFmtId="0" fontId="50" fillId="0" borderId="0" xfId="0" applyFont="1" applyBorder="1"/>
    <xf numFmtId="0" fontId="0" fillId="0" borderId="0" xfId="0" applyBorder="1"/>
    <xf numFmtId="166" fontId="50" fillId="0" borderId="0" xfId="0" applyNumberFormat="1" applyFont="1" applyBorder="1"/>
    <xf numFmtId="3" fontId="50" fillId="0" borderId="0" xfId="0" applyNumberFormat="1" applyFont="1" applyBorder="1"/>
    <xf numFmtId="166" fontId="50" fillId="0" borderId="53" xfId="0" applyNumberFormat="1" applyFont="1" applyBorder="1"/>
    <xf numFmtId="3" fontId="0" fillId="0" borderId="0" xfId="0" applyNumberFormat="1" applyBorder="1" applyAlignment="1">
      <alignment horizontal="right"/>
    </xf>
    <xf numFmtId="3" fontId="50" fillId="0" borderId="125" xfId="0" applyNumberFormat="1" applyFont="1" applyBorder="1"/>
    <xf numFmtId="166" fontId="50" fillId="0" borderId="61" xfId="0" applyNumberFormat="1" applyFont="1" applyBorder="1"/>
    <xf numFmtId="3" fontId="50" fillId="0" borderId="126" xfId="0" applyNumberFormat="1" applyFont="1" applyBorder="1"/>
    <xf numFmtId="0" fontId="24" fillId="0" borderId="0" xfId="0" applyFont="1" applyFill="1" applyAlignment="1">
      <alignment horizontal="center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127" xfId="0" applyNumberFormat="1" applyFont="1" applyFill="1" applyBorder="1" applyAlignment="1" applyProtection="1">
      <alignment horizontal="center" vertical="center" wrapText="1"/>
    </xf>
    <xf numFmtId="164" fontId="3" fillId="0" borderId="47" xfId="0" applyNumberFormat="1" applyFont="1" applyFill="1" applyBorder="1" applyAlignment="1" applyProtection="1">
      <alignment vertical="center" wrapText="1"/>
      <protection locked="0"/>
    </xf>
    <xf numFmtId="164" fontId="3" fillId="0" borderId="59" xfId="0" applyNumberFormat="1" applyFont="1" applyFill="1" applyBorder="1" applyAlignment="1" applyProtection="1">
      <alignment vertical="center" wrapText="1"/>
      <protection locked="0"/>
    </xf>
    <xf numFmtId="164" fontId="7" fillId="0" borderId="33" xfId="0" applyNumberFormat="1" applyFont="1" applyFill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left" wrapText="1" indent="1"/>
    </xf>
    <xf numFmtId="164" fontId="3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31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0" xfId="8" applyFont="1" applyFill="1" applyBorder="1" applyAlignment="1" applyProtection="1">
      <alignment horizontal="left" vertical="center" indent="1"/>
    </xf>
    <xf numFmtId="0" fontId="22" fillId="0" borderId="6" xfId="8" applyFont="1" applyFill="1" applyBorder="1" applyAlignment="1" applyProtection="1">
      <alignment horizontal="left" vertical="center" indent="1"/>
    </xf>
    <xf numFmtId="0" fontId="29" fillId="0" borderId="13" xfId="8" applyFont="1" applyFill="1" applyBorder="1" applyAlignment="1" applyProtection="1">
      <alignment horizontal="left" vertical="center" indent="1"/>
    </xf>
    <xf numFmtId="0" fontId="8" fillId="0" borderId="20" xfId="8" applyFont="1" applyFill="1" applyBorder="1" applyAlignment="1" applyProtection="1">
      <alignment horizontal="left" vertical="center" indent="1"/>
    </xf>
    <xf numFmtId="164" fontId="20" fillId="0" borderId="41" xfId="8" applyNumberFormat="1" applyFont="1" applyFill="1" applyBorder="1" applyAlignment="1" applyProtection="1">
      <alignment vertical="center"/>
    </xf>
    <xf numFmtId="0" fontId="31" fillId="0" borderId="20" xfId="8" applyFont="1" applyFill="1" applyBorder="1" applyAlignment="1" applyProtection="1">
      <alignment horizontal="left" indent="1"/>
    </xf>
    <xf numFmtId="164" fontId="20" fillId="0" borderId="41" xfId="8" applyNumberFormat="1" applyFont="1" applyFill="1" applyBorder="1" applyProtection="1"/>
    <xf numFmtId="0" fontId="63" fillId="0" borderId="0" xfId="0" applyFont="1"/>
    <xf numFmtId="0" fontId="64" fillId="0" borderId="0" xfId="0" applyFont="1" applyAlignment="1">
      <alignment horizontal="right"/>
    </xf>
    <xf numFmtId="0" fontId="65" fillId="0" borderId="30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wrapText="1"/>
    </xf>
    <xf numFmtId="0" fontId="66" fillId="0" borderId="4" xfId="0" applyFont="1" applyBorder="1" applyAlignment="1">
      <alignment horizontal="center" wrapText="1"/>
    </xf>
    <xf numFmtId="0" fontId="66" fillId="0" borderId="58" xfId="0" applyFont="1" applyBorder="1" applyAlignment="1">
      <alignment horizontal="center" wrapText="1"/>
    </xf>
    <xf numFmtId="0" fontId="66" fillId="0" borderId="95" xfId="0" applyFont="1" applyBorder="1" applyAlignment="1">
      <alignment horizontal="center" wrapText="1"/>
    </xf>
    <xf numFmtId="0" fontId="66" fillId="0" borderId="8" xfId="0" applyFont="1" applyBorder="1" applyAlignment="1">
      <alignment horizontal="left" vertical="center" wrapText="1"/>
    </xf>
    <xf numFmtId="49" fontId="66" fillId="0" borderId="2" xfId="0" applyNumberFormat="1" applyFont="1" applyBorder="1" applyAlignment="1">
      <alignment horizontal="center" wrapText="1"/>
    </xf>
    <xf numFmtId="165" fontId="66" fillId="0" borderId="2" xfId="1" applyNumberFormat="1" applyFont="1" applyBorder="1" applyAlignment="1" applyProtection="1">
      <alignment horizontal="right" vertical="center" wrapText="1"/>
      <protection locked="0"/>
    </xf>
    <xf numFmtId="165" fontId="66" fillId="0" borderId="47" xfId="1" applyNumberFormat="1" applyFont="1" applyBorder="1" applyAlignment="1" applyProtection="1">
      <alignment horizontal="right" vertical="center" wrapText="1"/>
      <protection locked="0"/>
    </xf>
    <xf numFmtId="165" fontId="66" fillId="0" borderId="25" xfId="1" applyNumberFormat="1" applyFont="1" applyBorder="1" applyAlignment="1">
      <alignment horizontal="right" vertical="center" wrapText="1"/>
    </xf>
    <xf numFmtId="0" fontId="66" fillId="0" borderId="10" xfId="0" applyFont="1" applyBorder="1" applyAlignment="1">
      <alignment horizontal="left" vertical="center" wrapText="1"/>
    </xf>
    <xf numFmtId="49" fontId="66" fillId="0" borderId="6" xfId="0" applyNumberFormat="1" applyFont="1" applyBorder="1" applyAlignment="1">
      <alignment horizontal="center" wrapText="1"/>
    </xf>
    <xf numFmtId="165" fontId="66" fillId="0" borderId="6" xfId="1" applyNumberFormat="1" applyFont="1" applyBorder="1" applyAlignment="1" applyProtection="1">
      <alignment horizontal="right" vertical="center" wrapText="1"/>
      <protection locked="0"/>
    </xf>
    <xf numFmtId="165" fontId="66" fillId="0" borderId="59" xfId="1" applyNumberFormat="1" applyFont="1" applyBorder="1" applyAlignment="1" applyProtection="1">
      <alignment horizontal="right" vertical="center" wrapText="1"/>
      <protection locked="0"/>
    </xf>
    <xf numFmtId="165" fontId="66" fillId="0" borderId="26" xfId="1" applyNumberFormat="1" applyFont="1" applyBorder="1" applyAlignment="1">
      <alignment horizontal="right" vertical="center" wrapText="1"/>
    </xf>
    <xf numFmtId="0" fontId="65" fillId="0" borderId="13" xfId="0" applyFont="1" applyBorder="1" applyAlignment="1">
      <alignment horizontal="left" vertical="center" wrapText="1"/>
    </xf>
    <xf numFmtId="49" fontId="65" fillId="0" borderId="14" xfId="0" applyNumberFormat="1" applyFont="1" applyBorder="1" applyAlignment="1">
      <alignment horizontal="center" wrapText="1"/>
    </xf>
    <xf numFmtId="165" fontId="65" fillId="0" borderId="14" xfId="1" applyNumberFormat="1" applyFont="1" applyBorder="1" applyAlignment="1">
      <alignment horizontal="right" vertical="center" wrapText="1"/>
    </xf>
    <xf numFmtId="165" fontId="65" fillId="0" borderId="33" xfId="1" applyNumberFormat="1" applyFont="1" applyBorder="1" applyAlignment="1">
      <alignment horizontal="right" vertical="center" wrapText="1"/>
    </xf>
    <xf numFmtId="165" fontId="66" fillId="0" borderId="24" xfId="1" applyNumberFormat="1" applyFont="1" applyBorder="1" applyAlignment="1">
      <alignment horizontal="right" vertical="center" wrapText="1"/>
    </xf>
    <xf numFmtId="0" fontId="65" fillId="0" borderId="21" xfId="0" applyFont="1" applyBorder="1" applyAlignment="1">
      <alignment horizontal="left" vertical="center" wrapText="1"/>
    </xf>
    <xf numFmtId="49" fontId="65" fillId="0" borderId="22" xfId="0" applyNumberFormat="1" applyFont="1" applyBorder="1" applyAlignment="1">
      <alignment horizontal="center" wrapText="1"/>
    </xf>
    <xf numFmtId="165" fontId="65" fillId="0" borderId="22" xfId="1" applyNumberFormat="1" applyFont="1" applyBorder="1" applyAlignment="1">
      <alignment horizontal="right" vertical="center" wrapText="1"/>
    </xf>
    <xf numFmtId="165" fontId="65" fillId="0" borderId="127" xfId="1" applyNumberFormat="1" applyFont="1" applyBorder="1" applyAlignment="1">
      <alignment horizontal="right" vertical="center" wrapText="1"/>
    </xf>
    <xf numFmtId="0" fontId="65" fillId="0" borderId="14" xfId="0" applyFont="1" applyBorder="1" applyAlignment="1">
      <alignment horizontal="center" wrapText="1"/>
    </xf>
    <xf numFmtId="0" fontId="66" fillId="0" borderId="9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wrapText="1"/>
    </xf>
    <xf numFmtId="165" fontId="66" fillId="0" borderId="3" xfId="1" applyNumberFormat="1" applyFont="1" applyBorder="1" applyAlignment="1" applyProtection="1">
      <alignment horizontal="right" vertical="center" wrapText="1"/>
      <protection locked="0"/>
    </xf>
    <xf numFmtId="165" fontId="66" fillId="0" borderId="61" xfId="1" applyNumberFormat="1" applyFont="1" applyBorder="1" applyAlignment="1" applyProtection="1">
      <alignment horizontal="right" vertical="center" wrapText="1"/>
      <protection locked="0"/>
    </xf>
    <xf numFmtId="165" fontId="66" fillId="0" borderId="27" xfId="1" applyNumberFormat="1" applyFont="1" applyBorder="1" applyAlignment="1">
      <alignment horizontal="right" vertical="center" wrapText="1"/>
    </xf>
    <xf numFmtId="0" fontId="66" fillId="0" borderId="2" xfId="0" applyFont="1" applyBorder="1" applyAlignment="1">
      <alignment horizontal="center" wrapText="1"/>
    </xf>
    <xf numFmtId="0" fontId="66" fillId="0" borderId="6" xfId="0" applyFont="1" applyBorder="1" applyAlignment="1">
      <alignment horizontal="center" wrapText="1"/>
    </xf>
    <xf numFmtId="0" fontId="65" fillId="0" borderId="22" xfId="0" applyFont="1" applyBorder="1" applyAlignment="1">
      <alignment horizontal="center" wrapText="1"/>
    </xf>
    <xf numFmtId="165" fontId="66" fillId="0" borderId="88" xfId="1" applyNumberFormat="1" applyFont="1" applyBorder="1" applyAlignment="1">
      <alignment horizontal="right" vertical="center" wrapText="1"/>
    </xf>
    <xf numFmtId="0" fontId="62" fillId="0" borderId="0" xfId="0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right" vertical="center" wrapText="1"/>
      <protection locked="0"/>
    </xf>
    <xf numFmtId="166" fontId="50" fillId="0" borderId="53" xfId="0" applyNumberFormat="1" applyFont="1" applyBorder="1" applyAlignment="1">
      <alignment horizontal="center"/>
    </xf>
    <xf numFmtId="3" fontId="50" fillId="0" borderId="0" xfId="0" applyNumberFormat="1" applyFont="1" applyBorder="1" applyAlignment="1">
      <alignment horizontal="center"/>
    </xf>
    <xf numFmtId="0" fontId="0" fillId="0" borderId="126" xfId="0" applyBorder="1"/>
    <xf numFmtId="166" fontId="50" fillId="0" borderId="126" xfId="0" applyNumberFormat="1" applyFont="1" applyBorder="1"/>
    <xf numFmtId="3" fontId="50" fillId="0" borderId="34" xfId="0" applyNumberFormat="1" applyFont="1" applyBorder="1"/>
    <xf numFmtId="166" fontId="50" fillId="0" borderId="0" xfId="0" applyNumberFormat="1" applyFont="1" applyBorder="1" applyAlignment="1">
      <alignment horizontal="center"/>
    </xf>
    <xf numFmtId="0" fontId="67" fillId="0" borderId="0" xfId="0" applyFont="1" applyBorder="1" applyAlignment="1">
      <alignment horizontal="left"/>
    </xf>
    <xf numFmtId="3" fontId="67" fillId="0" borderId="0" xfId="0" applyNumberFormat="1" applyFont="1" applyBorder="1"/>
    <xf numFmtId="0" fontId="67" fillId="0" borderId="48" xfId="0" applyFont="1" applyBorder="1"/>
    <xf numFmtId="0" fontId="67" fillId="0" borderId="0" xfId="0" applyFont="1" applyBorder="1"/>
    <xf numFmtId="4" fontId="67" fillId="0" borderId="53" xfId="0" applyNumberFormat="1" applyFont="1" applyBorder="1"/>
    <xf numFmtId="3" fontId="67" fillId="0" borderId="125" xfId="0" applyNumberFormat="1" applyFont="1" applyBorder="1"/>
    <xf numFmtId="4" fontId="67" fillId="0" borderId="0" xfId="0" applyNumberFormat="1" applyFont="1" applyBorder="1"/>
    <xf numFmtId="3" fontId="67" fillId="0" borderId="53" xfId="0" applyNumberFormat="1" applyFont="1" applyBorder="1"/>
    <xf numFmtId="0" fontId="68" fillId="0" borderId="0" xfId="0" quotePrefix="1" applyNumberFormat="1" applyFont="1" applyBorder="1"/>
    <xf numFmtId="0" fontId="67" fillId="0" borderId="0" xfId="0" applyFont="1" applyFill="1" applyBorder="1"/>
    <xf numFmtId="167" fontId="67" fillId="0" borderId="0" xfId="0" applyNumberFormat="1" applyFont="1" applyBorder="1"/>
    <xf numFmtId="1" fontId="67" fillId="0" borderId="0" xfId="0" applyNumberFormat="1" applyFont="1" applyBorder="1"/>
    <xf numFmtId="2" fontId="67" fillId="0" borderId="0" xfId="0" applyNumberFormat="1" applyFont="1" applyBorder="1"/>
    <xf numFmtId="3" fontId="67" fillId="7" borderId="0" xfId="0" applyNumberFormat="1" applyFont="1" applyFill="1" applyBorder="1"/>
    <xf numFmtId="3" fontId="67" fillId="7" borderId="0" xfId="0" applyNumberFormat="1" applyFont="1" applyFill="1" applyBorder="1" applyAlignment="1">
      <alignment wrapText="1"/>
    </xf>
    <xf numFmtId="3" fontId="67" fillId="0" borderId="0" xfId="0" applyNumberFormat="1" applyFont="1" applyFill="1" applyBorder="1"/>
    <xf numFmtId="0" fontId="67" fillId="0" borderId="0" xfId="0" applyFont="1" applyBorder="1" applyAlignment="1"/>
    <xf numFmtId="0" fontId="67" fillId="0" borderId="53" xfId="0" applyFont="1" applyBorder="1" applyAlignment="1">
      <alignment horizontal="right" vertical="center" wrapText="1"/>
    </xf>
    <xf numFmtId="3" fontId="67" fillId="0" borderId="0" xfId="0" applyNumberFormat="1" applyFont="1" applyBorder="1" applyAlignment="1">
      <alignment horizontal="right" vertical="center" wrapText="1"/>
    </xf>
    <xf numFmtId="0" fontId="67" fillId="0" borderId="0" xfId="0" applyFont="1" applyBorder="1" applyAlignment="1">
      <alignment horizontal="right" vertical="center" wrapText="1"/>
    </xf>
    <xf numFmtId="0" fontId="67" fillId="0" borderId="125" xfId="0" applyFont="1" applyBorder="1" applyAlignment="1">
      <alignment horizontal="right" vertical="center" wrapText="1"/>
    </xf>
    <xf numFmtId="166" fontId="67" fillId="0" borderId="53" xfId="0" applyNumberFormat="1" applyFont="1" applyBorder="1"/>
    <xf numFmtId="166" fontId="67" fillId="0" borderId="0" xfId="0" applyNumberFormat="1" applyFont="1" applyBorder="1"/>
    <xf numFmtId="1" fontId="67" fillId="0" borderId="53" xfId="0" applyNumberFormat="1" applyFont="1" applyBorder="1"/>
    <xf numFmtId="0" fontId="67" fillId="0" borderId="0" xfId="0" applyFont="1" applyFill="1" applyBorder="1" applyAlignment="1"/>
    <xf numFmtId="0" fontId="67" fillId="7" borderId="0" xfId="0" applyFont="1" applyFill="1" applyBorder="1" applyAlignment="1">
      <alignment horizontal="right" vertical="center" wrapText="1"/>
    </xf>
    <xf numFmtId="0" fontId="67" fillId="0" borderId="53" xfId="0" applyFont="1" applyFill="1" applyBorder="1"/>
    <xf numFmtId="0" fontId="67" fillId="0" borderId="43" xfId="0" applyFont="1" applyBorder="1" applyAlignment="1">
      <alignment horizontal="right"/>
    </xf>
    <xf numFmtId="3" fontId="68" fillId="0" borderId="33" xfId="0" applyNumberFormat="1" applyFont="1" applyFill="1" applyBorder="1"/>
    <xf numFmtId="3" fontId="68" fillId="0" borderId="43" xfId="0" applyNumberFormat="1" applyFont="1" applyFill="1" applyBorder="1"/>
    <xf numFmtId="3" fontId="68" fillId="0" borderId="41" xfId="0" applyNumberFormat="1" applyFont="1" applyFill="1" applyBorder="1"/>
    <xf numFmtId="1" fontId="67" fillId="0" borderId="125" xfId="0" applyNumberFormat="1" applyFont="1" applyBorder="1"/>
    <xf numFmtId="3" fontId="67" fillId="7" borderId="125" xfId="0" applyNumberFormat="1" applyFont="1" applyFill="1" applyBorder="1"/>
    <xf numFmtId="0" fontId="67" fillId="7" borderId="125" xfId="0" applyFont="1" applyFill="1" applyBorder="1" applyAlignment="1">
      <alignment horizontal="right" vertical="center" wrapText="1"/>
    </xf>
    <xf numFmtId="3" fontId="67" fillId="0" borderId="125" xfId="0" applyNumberFormat="1" applyFont="1" applyFill="1" applyBorder="1"/>
    <xf numFmtId="4" fontId="67" fillId="0" borderId="53" xfId="0" applyNumberFormat="1" applyFont="1" applyBorder="1" applyAlignment="1">
      <alignment horizontal="right" vertical="center"/>
    </xf>
    <xf numFmtId="3" fontId="67" fillId="0" borderId="125" xfId="0" applyNumberFormat="1" applyFont="1" applyBorder="1" applyAlignment="1">
      <alignment horizontal="right" vertical="center" wrapText="1"/>
    </xf>
    <xf numFmtId="4" fontId="67" fillId="0" borderId="0" xfId="0" applyNumberFormat="1" applyFont="1" applyBorder="1" applyAlignment="1">
      <alignment horizontal="right" vertical="center"/>
    </xf>
    <xf numFmtId="3" fontId="67" fillId="8" borderId="0" xfId="0" applyNumberFormat="1" applyFont="1" applyFill="1" applyBorder="1"/>
    <xf numFmtId="3" fontId="67" fillId="8" borderId="125" xfId="0" applyNumberFormat="1" applyFont="1" applyFill="1" applyBorder="1"/>
    <xf numFmtId="0" fontId="68" fillId="8" borderId="0" xfId="0" quotePrefix="1" applyNumberFormat="1" applyFont="1" applyFill="1" applyBorder="1"/>
    <xf numFmtId="0" fontId="68" fillId="8" borderId="125" xfId="0" quotePrefix="1" applyNumberFormat="1" applyFont="1" applyFill="1" applyBorder="1"/>
    <xf numFmtId="0" fontId="68" fillId="8" borderId="0" xfId="0" quotePrefix="1" applyNumberFormat="1" applyFont="1" applyFill="1" applyBorder="1" applyAlignment="1">
      <alignment horizontal="right"/>
    </xf>
    <xf numFmtId="3" fontId="50" fillId="0" borderId="128" xfId="5" applyNumberFormat="1" applyFont="1" applyFill="1" applyBorder="1" applyAlignment="1">
      <alignment horizontal="center" vertical="center"/>
    </xf>
    <xf numFmtId="3" fontId="50" fillId="0" borderId="42" xfId="5" applyNumberFormat="1" applyFont="1" applyFill="1" applyBorder="1" applyAlignment="1">
      <alignment horizontal="center" vertical="center"/>
    </xf>
    <xf numFmtId="3" fontId="52" fillId="0" borderId="36" xfId="5" applyNumberFormat="1" applyFont="1" applyFill="1" applyBorder="1" applyAlignment="1">
      <alignment horizontal="center" wrapText="1"/>
    </xf>
    <xf numFmtId="3" fontId="54" fillId="0" borderId="28" xfId="5" applyNumberFormat="1" applyFont="1" applyFill="1" applyBorder="1"/>
    <xf numFmtId="0" fontId="29" fillId="0" borderId="33" xfId="0" applyFont="1" applyFill="1" applyBorder="1" applyAlignment="1" applyProtection="1">
      <alignment horizontal="left" vertical="center" wrapText="1" indent="1"/>
    </xf>
    <xf numFmtId="0" fontId="8" fillId="0" borderId="48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129" xfId="0" applyFont="1" applyFill="1" applyBorder="1" applyAlignment="1" applyProtection="1">
      <alignment horizontal="right"/>
    </xf>
    <xf numFmtId="0" fontId="2" fillId="0" borderId="129" xfId="0" applyFont="1" applyFill="1" applyBorder="1" applyAlignment="1" applyProtection="1">
      <alignment vertical="center" wrapText="1"/>
    </xf>
    <xf numFmtId="0" fontId="24" fillId="0" borderId="0" xfId="0" applyFont="1" applyAlignment="1">
      <alignment horizont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30" fillId="0" borderId="0" xfId="0" applyFont="1" applyBorder="1" applyAlignment="1" applyProtection="1">
      <alignment horizontal="right" vertical="center" indent="1"/>
    </xf>
    <xf numFmtId="0" fontId="30" fillId="0" borderId="0" xfId="0" applyFont="1" applyBorder="1" applyAlignment="1" applyProtection="1">
      <alignment horizontal="left" vertical="center" indent="1"/>
      <protection locked="0"/>
    </xf>
    <xf numFmtId="3" fontId="30" fillId="0" borderId="0" xfId="0" applyNumberFormat="1" applyFont="1" applyBorder="1" applyAlignment="1" applyProtection="1">
      <alignment horizontal="right" vertical="center" indent="1"/>
      <protection locked="0"/>
    </xf>
    <xf numFmtId="3" fontId="30" fillId="0" borderId="0" xfId="0" applyNumberFormat="1" applyFont="1" applyFill="1" applyBorder="1" applyAlignment="1" applyProtection="1">
      <alignment horizontal="right" vertical="center" indent="1"/>
      <protection locked="0"/>
    </xf>
    <xf numFmtId="3" fontId="30" fillId="0" borderId="22" xfId="0" applyNumberFormat="1" applyFont="1" applyBorder="1" applyAlignment="1" applyProtection="1">
      <alignment horizontal="right" vertical="center" indent="1"/>
      <protection locked="0"/>
    </xf>
    <xf numFmtId="0" fontId="30" fillId="0" borderId="21" xfId="0" applyFont="1" applyBorder="1" applyAlignment="1" applyProtection="1">
      <alignment horizontal="right" vertical="center" inden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3" xfId="0" applyFont="1" applyBorder="1" applyAlignment="1" applyProtection="1">
      <alignment horizontal="left" vertical="center" indent="1"/>
      <protection locked="0"/>
    </xf>
    <xf numFmtId="164" fontId="15" fillId="6" borderId="24" xfId="0" applyNumberFormat="1" applyFont="1" applyFill="1" applyBorder="1" applyAlignment="1" applyProtection="1">
      <alignment horizontal="left" vertical="center" wrapText="1" indent="2"/>
    </xf>
    <xf numFmtId="0" fontId="30" fillId="0" borderId="0" xfId="0" applyFont="1" applyFill="1" applyBorder="1" applyAlignment="1" applyProtection="1">
      <alignment vertical="center"/>
    </xf>
    <xf numFmtId="0" fontId="30" fillId="0" borderId="9" xfId="0" applyFont="1" applyBorder="1" applyAlignment="1" applyProtection="1">
      <alignment horizontal="right" vertical="center" indent="1"/>
    </xf>
    <xf numFmtId="0" fontId="30" fillId="0" borderId="30" xfId="0" applyFont="1" applyBorder="1" applyAlignment="1" applyProtection="1">
      <alignment horizontal="left" vertical="center" indent="1"/>
      <protection locked="0"/>
    </xf>
    <xf numFmtId="0" fontId="30" fillId="0" borderId="22" xfId="0" applyFont="1" applyBorder="1" applyAlignment="1" applyProtection="1">
      <alignment horizontal="left" vertical="center" indent="1"/>
      <protection locked="0"/>
    </xf>
    <xf numFmtId="3" fontId="30" fillId="0" borderId="2" xfId="0" applyNumberFormat="1" applyFont="1" applyBorder="1" applyAlignment="1" applyProtection="1">
      <alignment horizontal="right" vertical="center" indent="1"/>
      <protection locked="0"/>
    </xf>
    <xf numFmtId="3" fontId="30" fillId="0" borderId="50" xfId="0" applyNumberFormat="1" applyFont="1" applyBorder="1" applyAlignment="1" applyProtection="1">
      <alignment horizontal="right" vertical="center" indent="1"/>
      <protection locked="0"/>
    </xf>
    <xf numFmtId="3" fontId="30" fillId="0" borderId="45" xfId="0" applyNumberFormat="1" applyFont="1" applyBorder="1" applyAlignment="1" applyProtection="1">
      <alignment horizontal="right" vertical="center" indent="1"/>
      <protection locked="0"/>
    </xf>
    <xf numFmtId="3" fontId="30" fillId="0" borderId="55" xfId="0" applyNumberFormat="1" applyFont="1" applyBorder="1" applyAlignment="1" applyProtection="1">
      <alignment horizontal="righ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3" fontId="30" fillId="0" borderId="60" xfId="0" applyNumberFormat="1" applyFont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</xf>
    <xf numFmtId="3" fontId="30" fillId="0" borderId="3" xfId="0" applyNumberFormat="1" applyFont="1" applyBorder="1" applyAlignment="1" applyProtection="1">
      <alignment horizontal="right" vertical="center" indent="1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14" xfId="0" applyFont="1" applyBorder="1" applyAlignment="1" applyProtection="1">
      <alignment horizontal="center" vertical="center" wrapText="1"/>
    </xf>
    <xf numFmtId="0" fontId="32" fillId="0" borderId="49" xfId="0" applyFont="1" applyBorder="1" applyAlignment="1" applyProtection="1">
      <alignment horizontal="center" vertical="center" wrapText="1"/>
    </xf>
    <xf numFmtId="3" fontId="32" fillId="0" borderId="14" xfId="0" applyNumberFormat="1" applyFont="1" applyFill="1" applyBorder="1" applyAlignment="1" applyProtection="1">
      <alignment horizontal="right" vertical="center" indent="1"/>
    </xf>
    <xf numFmtId="3" fontId="30" fillId="0" borderId="4" xfId="0" applyNumberFormat="1" applyFont="1" applyBorder="1" applyAlignment="1" applyProtection="1">
      <alignment horizontal="right" vertical="center" indent="1"/>
      <protection locked="0"/>
    </xf>
    <xf numFmtId="0" fontId="32" fillId="0" borderId="24" xfId="0" applyFont="1" applyBorder="1" applyAlignment="1">
      <alignment horizontal="center" vertical="center"/>
    </xf>
    <xf numFmtId="0" fontId="32" fillId="0" borderId="88" xfId="0" applyFont="1" applyBorder="1" applyAlignment="1">
      <alignment horizontal="center" vertical="center"/>
    </xf>
    <xf numFmtId="0" fontId="30" fillId="0" borderId="13" xfId="0" applyFont="1" applyBorder="1" applyAlignment="1" applyProtection="1">
      <alignment horizontal="right" vertical="center" indent="1"/>
    </xf>
    <xf numFmtId="0" fontId="30" fillId="0" borderId="14" xfId="0" applyFont="1" applyBorder="1" applyAlignment="1" applyProtection="1">
      <alignment horizontal="left" vertical="center" indent="1"/>
      <protection locked="0"/>
    </xf>
    <xf numFmtId="3" fontId="30" fillId="0" borderId="14" xfId="0" applyNumberFormat="1" applyFont="1" applyBorder="1" applyAlignment="1" applyProtection="1">
      <alignment horizontal="right" vertical="center" indent="1"/>
      <protection locked="0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2" fillId="0" borderId="24" xfId="0" applyNumberFormat="1" applyFont="1" applyBorder="1" applyAlignment="1">
      <alignment horizontal="center" vertical="center"/>
    </xf>
    <xf numFmtId="0" fontId="22" fillId="0" borderId="22" xfId="7" applyFont="1" applyFill="1" applyBorder="1" applyAlignment="1" applyProtection="1">
      <alignment horizontal="left" vertical="center" wrapText="1" indent="6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164" fontId="1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22" fillId="9" borderId="18" xfId="7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  <protection locked="0"/>
    </xf>
    <xf numFmtId="164" fontId="19" fillId="0" borderId="29" xfId="0" applyNumberFormat="1" applyFont="1" applyFill="1" applyBorder="1" applyAlignment="1" applyProtection="1">
      <alignment vertical="center" wrapText="1"/>
    </xf>
    <xf numFmtId="164" fontId="31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14" xfId="0" applyNumberFormat="1" applyFont="1" applyFill="1" applyBorder="1" applyAlignment="1" applyProtection="1">
      <alignment vertical="center" wrapText="1"/>
      <protection locked="0"/>
    </xf>
    <xf numFmtId="164" fontId="31" fillId="0" borderId="20" xfId="0" applyNumberFormat="1" applyFont="1" applyFill="1" applyBorder="1" applyAlignment="1" applyProtection="1">
      <alignment vertical="center" wrapText="1"/>
    </xf>
    <xf numFmtId="164" fontId="19" fillId="0" borderId="4" xfId="0" applyNumberFormat="1" applyFont="1" applyFill="1" applyBorder="1" applyAlignment="1" applyProtection="1">
      <alignment vertical="center" wrapText="1"/>
      <protection locked="0"/>
    </xf>
    <xf numFmtId="49" fontId="19" fillId="0" borderId="4" xfId="0" applyNumberFormat="1" applyFont="1" applyFill="1" applyBorder="1" applyAlignment="1" applyProtection="1">
      <alignment vertical="center" wrapText="1"/>
      <protection locked="0"/>
    </xf>
    <xf numFmtId="164" fontId="19" fillId="0" borderId="36" xfId="0" applyNumberFormat="1" applyFont="1" applyFill="1" applyBorder="1" applyAlignment="1" applyProtection="1">
      <alignment vertical="center" wrapText="1"/>
    </xf>
    <xf numFmtId="49" fontId="31" fillId="0" borderId="14" xfId="0" applyNumberFormat="1" applyFont="1" applyFill="1" applyBorder="1" applyAlignment="1" applyProtection="1">
      <alignment vertical="center" wrapText="1"/>
      <protection locked="0"/>
    </xf>
    <xf numFmtId="49" fontId="19" fillId="0" borderId="3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1" xfId="0" applyNumberFormat="1" applyFont="1" applyFill="1" applyBorder="1" applyAlignment="1" applyProtection="1">
      <alignment vertical="center" wrapText="1"/>
      <protection locked="0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3" xfId="0" applyNumberFormat="1" applyFont="1" applyFill="1" applyBorder="1" applyAlignment="1" applyProtection="1">
      <alignment vertical="center" wrapText="1"/>
      <protection locked="0"/>
    </xf>
    <xf numFmtId="164" fontId="3" fillId="0" borderId="20" xfId="0" applyNumberFormat="1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 wrapText="1"/>
      <protection locked="0"/>
    </xf>
    <xf numFmtId="164" fontId="2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7" xfId="0" applyNumberFormat="1" applyFont="1" applyFill="1" applyBorder="1" applyAlignment="1" applyProtection="1">
      <alignment vertical="center" wrapText="1"/>
    </xf>
    <xf numFmtId="164" fontId="3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0" applyNumberFormat="1" applyFont="1" applyFill="1" applyBorder="1" applyAlignment="1" applyProtection="1">
      <alignment vertical="center" wrapText="1"/>
      <protection locked="0"/>
    </xf>
    <xf numFmtId="164" fontId="22" fillId="9" borderId="45" xfId="7" applyNumberFormat="1" applyFont="1" applyFill="1" applyBorder="1" applyAlignment="1" applyProtection="1">
      <alignment horizontal="right" vertical="center" wrapText="1" indent="1"/>
      <protection locked="0"/>
    </xf>
    <xf numFmtId="0" fontId="22" fillId="7" borderId="2" xfId="7" applyFont="1" applyFill="1" applyBorder="1" applyAlignment="1" applyProtection="1">
      <alignment horizontal="left" vertical="center" wrapText="1" indent="6"/>
    </xf>
    <xf numFmtId="0" fontId="27" fillId="10" borderId="2" xfId="0" applyFont="1" applyFill="1" applyBorder="1" applyAlignment="1" applyProtection="1">
      <alignment horizontal="left" wrapText="1" indent="1"/>
    </xf>
    <xf numFmtId="164" fontId="22" fillId="10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30" fillId="9" borderId="1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9" borderId="16" xfId="7" applyNumberFormat="1" applyFont="1" applyFill="1" applyBorder="1" applyAlignment="1" applyProtection="1">
      <alignment horizontal="right" vertical="center" wrapText="1" indent="1"/>
      <protection locked="0"/>
    </xf>
    <xf numFmtId="0" fontId="27" fillId="7" borderId="2" xfId="0" applyFont="1" applyFill="1" applyBorder="1" applyAlignment="1" applyProtection="1">
      <alignment horizontal="left" wrapText="1" indent="1"/>
    </xf>
    <xf numFmtId="0" fontId="22" fillId="10" borderId="3" xfId="7" applyFont="1" applyFill="1" applyBorder="1" applyAlignment="1" applyProtection="1">
      <alignment horizontal="left" vertical="center" wrapText="1" indent="1"/>
    </xf>
    <xf numFmtId="164" fontId="22" fillId="10" borderId="29" xfId="7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6" xfId="0" applyFont="1" applyBorder="1" applyAlignment="1" applyProtection="1">
      <alignment horizontal="left" wrapText="1" indent="1"/>
    </xf>
    <xf numFmtId="164" fontId="22" fillId="0" borderId="36" xfId="8" applyNumberFormat="1" applyFont="1" applyFill="1" applyBorder="1" applyAlignment="1" applyProtection="1">
      <alignment vertical="center"/>
    </xf>
    <xf numFmtId="164" fontId="36" fillId="0" borderId="35" xfId="7" applyNumberFormat="1" applyFont="1" applyFill="1" applyBorder="1" applyAlignment="1" applyProtection="1">
      <alignment horizontal="left" vertical="center"/>
    </xf>
    <xf numFmtId="164" fontId="36" fillId="0" borderId="35" xfId="7" applyNumberFormat="1" applyFont="1" applyFill="1" applyBorder="1" applyAlignment="1" applyProtection="1">
      <alignment horizontal="left"/>
    </xf>
    <xf numFmtId="164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1" xfId="0" applyNumberFormat="1" applyFont="1" applyFill="1" applyBorder="1" applyAlignment="1" applyProtection="1">
      <alignment vertical="center" wrapText="1"/>
      <protection locked="0"/>
    </xf>
    <xf numFmtId="49" fontId="19" fillId="0" borderId="1" xfId="0" applyNumberFormat="1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vertical="center" wrapText="1"/>
    </xf>
    <xf numFmtId="3" fontId="54" fillId="0" borderId="111" xfId="6" applyNumberFormat="1" applyFont="1" applyFill="1" applyBorder="1" applyAlignment="1">
      <alignment vertical="center"/>
    </xf>
    <xf numFmtId="0" fontId="20" fillId="0" borderId="33" xfId="7" applyFont="1" applyFill="1" applyBorder="1" applyAlignment="1" applyProtection="1">
      <alignment vertical="center" wrapText="1"/>
    </xf>
    <xf numFmtId="0" fontId="29" fillId="0" borderId="33" xfId="7" applyFont="1" applyFill="1" applyBorder="1" applyAlignment="1" applyProtection="1">
      <alignment horizontal="left" vertical="center" wrapText="1" indent="1"/>
    </xf>
    <xf numFmtId="0" fontId="8" fillId="0" borderId="49" xfId="7" applyFont="1" applyFill="1" applyBorder="1" applyAlignment="1" applyProtection="1">
      <alignment horizontal="center" vertical="center" wrapText="1"/>
    </xf>
    <xf numFmtId="0" fontId="20" fillId="0" borderId="49" xfId="7" applyFont="1" applyFill="1" applyBorder="1" applyAlignment="1" applyProtection="1">
      <alignment horizontal="center" vertical="center" wrapText="1"/>
    </xf>
    <xf numFmtId="164" fontId="20" fillId="0" borderId="57" xfId="7" applyNumberFormat="1" applyFont="1" applyFill="1" applyBorder="1" applyAlignment="1" applyProtection="1">
      <alignment horizontal="right" vertical="center" wrapText="1" indent="1"/>
    </xf>
    <xf numFmtId="164" fontId="22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7" applyNumberFormat="1" applyFont="1" applyFill="1" applyBorder="1" applyAlignment="1" applyProtection="1">
      <alignment horizontal="right" vertical="center" wrapText="1" indent="1"/>
    </xf>
    <xf numFmtId="164" fontId="22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9" xfId="7" applyNumberFormat="1" applyFont="1" applyFill="1" applyBorder="1" applyAlignment="1" applyProtection="1">
      <alignment horizontal="right" vertical="center" wrapText="1" indent="1"/>
    </xf>
    <xf numFmtId="164" fontId="28" fillId="0" borderId="49" xfId="0" applyNumberFormat="1" applyFont="1" applyBorder="1" applyAlignment="1" applyProtection="1">
      <alignment horizontal="right" vertical="center" wrapText="1" indent="1"/>
    </xf>
    <xf numFmtId="164" fontId="26" fillId="0" borderId="49" xfId="0" quotePrefix="1" applyNumberFormat="1" applyFont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centerContinuous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164" fontId="29" fillId="0" borderId="41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29" fillId="0" borderId="43" xfId="0" applyNumberFormat="1" applyFont="1" applyFill="1" applyBorder="1" applyAlignment="1" applyProtection="1">
      <alignment horizontal="center" vertical="center" wrapText="1"/>
    </xf>
    <xf numFmtId="164" fontId="46" fillId="0" borderId="0" xfId="0" applyNumberFormat="1" applyFont="1" applyFill="1" applyBorder="1" applyAlignment="1" applyProtection="1">
      <alignment horizontal="center" vertical="center" wrapText="1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3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</xf>
    <xf numFmtId="164" fontId="34" fillId="0" borderId="125" xfId="0" applyNumberFormat="1" applyFont="1" applyFill="1" applyBorder="1" applyAlignment="1" applyProtection="1">
      <alignment horizontal="right" vertical="center" wrapText="1" indent="1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0" fillId="0" borderId="1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85" xfId="0" applyNumberFormat="1" applyFont="1" applyFill="1" applyBorder="1" applyAlignment="1" applyProtection="1">
      <alignment horizontal="left" vertical="center" wrapText="1" indent="1"/>
    </xf>
    <xf numFmtId="164" fontId="22" fillId="0" borderId="78" xfId="0" applyNumberFormat="1" applyFont="1" applyFill="1" applyBorder="1" applyAlignment="1" applyProtection="1">
      <alignment horizontal="left" vertical="center" wrapText="1" indent="1"/>
    </xf>
    <xf numFmtId="164" fontId="22" fillId="0" borderId="7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3" xfId="0" applyNumberFormat="1" applyFont="1" applyFill="1" applyBorder="1" applyAlignment="1" applyProtection="1">
      <alignment horizontal="right" vertical="center" wrapText="1" indent="1"/>
    </xf>
    <xf numFmtId="164" fontId="3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3" xfId="0" applyNumberFormat="1" applyFont="1" applyFill="1" applyBorder="1" applyAlignment="1" applyProtection="1">
      <alignment horizontal="right" vertical="center" wrapText="1" indent="1"/>
    </xf>
    <xf numFmtId="164" fontId="32" fillId="0" borderId="20" xfId="0" applyNumberFormat="1" applyFont="1" applyFill="1" applyBorder="1" applyAlignment="1" applyProtection="1">
      <alignment horizontal="right" vertical="center" wrapText="1" indent="1"/>
    </xf>
    <xf numFmtId="0" fontId="8" fillId="0" borderId="37" xfId="0" applyFont="1" applyFill="1" applyBorder="1" applyAlignment="1" applyProtection="1">
      <alignment vertical="center" wrapText="1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0" xfId="0" quotePrefix="1" applyFont="1" applyFill="1" applyBorder="1" applyAlignment="1" applyProtection="1">
      <alignment horizontal="right" vertical="center" indent="1"/>
    </xf>
    <xf numFmtId="0" fontId="39" fillId="0" borderId="43" xfId="0" applyFont="1" applyBorder="1" applyAlignment="1" applyProtection="1">
      <alignment horizontal="left" wrapText="1" indent="1"/>
    </xf>
    <xf numFmtId="164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8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50" xfId="0" applyNumberFormat="1" applyFont="1" applyFill="1" applyBorder="1" applyAlignment="1" applyProtection="1">
      <alignment horizontal="right" vertical="center"/>
    </xf>
    <xf numFmtId="49" fontId="8" fillId="0" borderId="4" xfId="0" applyNumberFormat="1" applyFont="1" applyFill="1" applyBorder="1" applyAlignment="1" applyProtection="1">
      <alignment horizontal="right" vertical="center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57" xfId="0" applyFont="1" applyFill="1" applyBorder="1" applyAlignment="1" applyProtection="1">
      <alignment horizontal="center" vertical="center" wrapText="1"/>
    </xf>
    <xf numFmtId="0" fontId="20" fillId="0" borderId="49" xfId="0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9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4" xfId="0" applyNumberFormat="1" applyFont="1" applyFill="1" applyBorder="1" applyAlignment="1" applyProtection="1">
      <alignment horizontal="center" vertical="center" wrapText="1"/>
    </xf>
    <xf numFmtId="164" fontId="2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1" xfId="0" applyNumberFormat="1" applyFont="1" applyFill="1" applyBorder="1" applyAlignment="1" applyProtection="1">
      <alignment horizontal="right" vertical="center" wrapText="1" indent="1"/>
    </xf>
    <xf numFmtId="164" fontId="20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1" xfId="0" applyFont="1" applyFill="1" applyBorder="1" applyAlignment="1" applyProtection="1">
      <alignment horizontal="center" vertical="center" wrapText="1"/>
    </xf>
    <xf numFmtId="0" fontId="2" fillId="0" borderId="45" xfId="0" applyFont="1" applyFill="1" applyBorder="1" applyAlignment="1" applyProtection="1">
      <alignment vertical="center" wrapText="1"/>
    </xf>
    <xf numFmtId="49" fontId="8" fillId="0" borderId="157" xfId="0" applyNumberFormat="1" applyFont="1" applyFill="1" applyBorder="1" applyAlignment="1" applyProtection="1">
      <alignment horizontal="right" vertical="center"/>
    </xf>
    <xf numFmtId="0" fontId="6" fillId="0" borderId="125" xfId="0" applyFont="1" applyFill="1" applyBorder="1" applyAlignment="1" applyProtection="1">
      <alignment horizontal="right"/>
    </xf>
    <xf numFmtId="0" fontId="2" fillId="0" borderId="125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horizontal="right" vertical="center" wrapText="1" indent="1"/>
    </xf>
    <xf numFmtId="3" fontId="55" fillId="0" borderId="101" xfId="5" applyNumberFormat="1" applyFont="1" applyFill="1" applyBorder="1" applyAlignment="1">
      <alignment horizontal="center"/>
    </xf>
    <xf numFmtId="3" fontId="56" fillId="0" borderId="115" xfId="5" applyNumberFormat="1" applyFont="1" applyFill="1" applyBorder="1" applyAlignment="1"/>
    <xf numFmtId="3" fontId="56" fillId="0" borderId="116" xfId="5" applyNumberFormat="1" applyFont="1" applyFill="1" applyBorder="1" applyAlignment="1"/>
    <xf numFmtId="3" fontId="56" fillId="0" borderId="45" xfId="5" applyNumberFormat="1" applyFont="1" applyFill="1" applyBorder="1" applyAlignment="1"/>
    <xf numFmtId="3" fontId="49" fillId="0" borderId="158" xfId="6" applyNumberFormat="1" applyFont="1" applyFill="1" applyBorder="1" applyAlignment="1">
      <alignment horizontal="center"/>
    </xf>
    <xf numFmtId="3" fontId="56" fillId="0" borderId="35" xfId="6" applyNumberFormat="1" applyFont="1" applyFill="1" applyBorder="1" applyAlignment="1">
      <alignment vertical="center" wrapText="1"/>
    </xf>
    <xf numFmtId="3" fontId="58" fillId="5" borderId="51" xfId="6" applyNumberFormat="1" applyFont="1" applyFill="1" applyBorder="1"/>
    <xf numFmtId="3" fontId="54" fillId="0" borderId="50" xfId="6" applyNumberFormat="1" applyFont="1" applyFill="1" applyBorder="1"/>
    <xf numFmtId="3" fontId="54" fillId="0" borderId="45" xfId="6" applyNumberFormat="1" applyFont="1" applyFill="1" applyBorder="1"/>
    <xf numFmtId="3" fontId="54" fillId="0" borderId="55" xfId="6" applyNumberFormat="1" applyFont="1" applyFill="1" applyBorder="1"/>
    <xf numFmtId="3" fontId="51" fillId="0" borderId="55" xfId="6" applyNumberFormat="1" applyFont="1" applyFill="1" applyBorder="1" applyAlignment="1">
      <alignment horizontal="right"/>
    </xf>
    <xf numFmtId="3" fontId="51" fillId="0" borderId="45" xfId="6" applyNumberFormat="1" applyFont="1" applyFill="1" applyBorder="1" applyAlignment="1">
      <alignment horizontal="right"/>
    </xf>
    <xf numFmtId="3" fontId="56" fillId="4" borderId="91" xfId="6" applyNumberFormat="1" applyFont="1" applyFill="1" applyBorder="1"/>
    <xf numFmtId="3" fontId="58" fillId="5" borderId="55" xfId="6" applyNumberFormat="1" applyFont="1" applyFill="1" applyBorder="1"/>
    <xf numFmtId="3" fontId="58" fillId="5" borderId="27" xfId="6" applyNumberFormat="1" applyFont="1" applyFill="1" applyBorder="1"/>
    <xf numFmtId="3" fontId="49" fillId="0" borderId="78" xfId="6" applyNumberFormat="1" applyFont="1" applyFill="1" applyBorder="1" applyAlignment="1">
      <alignment horizontal="center"/>
    </xf>
    <xf numFmtId="3" fontId="57" fillId="0" borderId="62" xfId="6" applyNumberFormat="1" applyFont="1" applyFill="1" applyBorder="1" applyAlignment="1">
      <alignment vertical="center" wrapText="1"/>
    </xf>
    <xf numFmtId="3" fontId="54" fillId="4" borderId="50" xfId="6" applyNumberFormat="1" applyFont="1" applyFill="1" applyBorder="1"/>
    <xf numFmtId="3" fontId="54" fillId="4" borderId="45" xfId="6" applyNumberFormat="1" applyFont="1" applyFill="1" applyBorder="1"/>
    <xf numFmtId="3" fontId="54" fillId="4" borderId="60" xfId="6" applyNumberFormat="1" applyFont="1" applyFill="1" applyBorder="1"/>
    <xf numFmtId="3" fontId="54" fillId="0" borderId="159" xfId="6" applyNumberFormat="1" applyFont="1" applyFill="1" applyBorder="1"/>
    <xf numFmtId="3" fontId="54" fillId="0" borderId="160" xfId="6" applyNumberFormat="1" applyFont="1" applyFill="1" applyBorder="1"/>
    <xf numFmtId="3" fontId="56" fillId="0" borderId="116" xfId="6" applyNumberFormat="1" applyFont="1" applyFill="1" applyBorder="1" applyAlignment="1"/>
    <xf numFmtId="3" fontId="54" fillId="0" borderId="161" xfId="6" applyNumberFormat="1" applyFont="1" applyFill="1" applyBorder="1"/>
    <xf numFmtId="3" fontId="56" fillId="0" borderId="91" xfId="6" applyNumberFormat="1" applyFont="1" applyFill="1" applyBorder="1" applyAlignment="1"/>
    <xf numFmtId="3" fontId="54" fillId="0" borderId="162" xfId="6" applyNumberFormat="1" applyFont="1" applyFill="1" applyBorder="1"/>
    <xf numFmtId="3" fontId="54" fillId="0" borderId="163" xfId="6" applyNumberFormat="1" applyFont="1" applyFill="1" applyBorder="1"/>
    <xf numFmtId="3" fontId="54" fillId="0" borderId="164" xfId="6" applyNumberFormat="1" applyFont="1" applyFill="1" applyBorder="1"/>
    <xf numFmtId="3" fontId="54" fillId="0" borderId="165" xfId="6" applyNumberFormat="1" applyFont="1" applyFill="1" applyBorder="1"/>
    <xf numFmtId="0" fontId="55" fillId="0" borderId="51" xfId="6" applyFont="1" applyBorder="1" applyAlignment="1"/>
    <xf numFmtId="0" fontId="49" fillId="0" borderId="49" xfId="6" applyFont="1" applyBorder="1" applyAlignment="1"/>
    <xf numFmtId="3" fontId="56" fillId="0" borderId="20" xfId="6" applyNumberFormat="1" applyFont="1" applyFill="1" applyBorder="1" applyAlignment="1"/>
    <xf numFmtId="3" fontId="54" fillId="0" borderId="166" xfId="6" applyNumberFormat="1" applyFont="1" applyFill="1" applyBorder="1"/>
    <xf numFmtId="3" fontId="54" fillId="0" borderId="167" xfId="6" applyNumberFormat="1" applyFont="1" applyFill="1" applyBorder="1"/>
    <xf numFmtId="3" fontId="56" fillId="0" borderId="168" xfId="6" applyNumberFormat="1" applyFont="1" applyFill="1" applyBorder="1"/>
    <xf numFmtId="3" fontId="57" fillId="7" borderId="45" xfId="6" applyNumberFormat="1" applyFont="1" applyFill="1" applyBorder="1"/>
    <xf numFmtId="3" fontId="54" fillId="0" borderId="129" xfId="6" applyNumberFormat="1" applyFont="1" applyFill="1" applyBorder="1"/>
    <xf numFmtId="3" fontId="56" fillId="4" borderId="169" xfId="6" applyNumberFormat="1" applyFont="1" applyFill="1" applyBorder="1"/>
    <xf numFmtId="3" fontId="56" fillId="4" borderId="45" xfId="6" applyNumberFormat="1" applyFont="1" applyFill="1" applyBorder="1"/>
    <xf numFmtId="3" fontId="56" fillId="4" borderId="51" xfId="6" applyNumberFormat="1" applyFont="1" applyFill="1" applyBorder="1"/>
    <xf numFmtId="3" fontId="51" fillId="0" borderId="45" xfId="6" applyNumberFormat="1" applyFont="1" applyFill="1" applyBorder="1"/>
    <xf numFmtId="3" fontId="54" fillId="0" borderId="170" xfId="6" applyNumberFormat="1" applyFont="1" applyFill="1" applyBorder="1"/>
    <xf numFmtId="3" fontId="54" fillId="0" borderId="171" xfId="6" applyNumberFormat="1" applyFont="1" applyFill="1" applyBorder="1"/>
    <xf numFmtId="3" fontId="54" fillId="0" borderId="173" xfId="6" applyNumberFormat="1" applyFont="1" applyFill="1" applyBorder="1"/>
    <xf numFmtId="3" fontId="49" fillId="0" borderId="175" xfId="6" applyNumberFormat="1" applyFont="1" applyFill="1" applyBorder="1"/>
    <xf numFmtId="164" fontId="19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  <protection locked="0"/>
    </xf>
    <xf numFmtId="49" fontId="19" fillId="0" borderId="22" xfId="0" applyNumberFormat="1" applyFont="1" applyFill="1" applyBorder="1" applyAlignment="1" applyProtection="1">
      <alignment vertical="center" wrapText="1"/>
      <protection locked="0"/>
    </xf>
    <xf numFmtId="164" fontId="19" fillId="0" borderId="23" xfId="0" applyNumberFormat="1" applyFont="1" applyFill="1" applyBorder="1" applyAlignment="1" applyProtection="1">
      <alignment vertical="center" wrapText="1"/>
    </xf>
    <xf numFmtId="164" fontId="22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2" xfId="7" applyFont="1" applyFill="1" applyBorder="1" applyAlignment="1" applyProtection="1">
      <alignment horizontal="left" vertical="center" wrapText="1" indent="1"/>
    </xf>
    <xf numFmtId="0" fontId="29" fillId="0" borderId="21" xfId="0" applyFont="1" applyFill="1" applyBorder="1" applyAlignment="1" applyProtection="1">
      <alignment horizontal="center" vertical="center" wrapText="1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0" fontId="6" fillId="0" borderId="0" xfId="0" applyFont="1" applyFill="1" applyBorder="1" applyAlignment="1" applyProtection="1">
      <alignment horizontal="right"/>
    </xf>
    <xf numFmtId="164" fontId="36" fillId="0" borderId="35" xfId="7" applyNumberFormat="1" applyFont="1" applyFill="1" applyBorder="1" applyAlignment="1" applyProtection="1">
      <alignment horizontal="left" vertical="center"/>
    </xf>
    <xf numFmtId="164" fontId="7" fillId="0" borderId="0" xfId="7" applyNumberFormat="1" applyFont="1" applyFill="1" applyBorder="1" applyAlignment="1" applyProtection="1">
      <alignment horizontal="center" vertical="center"/>
    </xf>
    <xf numFmtId="164" fontId="36" fillId="0" borderId="35" xfId="7" applyNumberFormat="1" applyFont="1" applyFill="1" applyBorder="1" applyAlignment="1" applyProtection="1">
      <alignment horizontal="left"/>
    </xf>
    <xf numFmtId="0" fontId="24" fillId="0" borderId="0" xfId="7" applyFont="1" applyFill="1" applyAlignment="1" applyProtection="1">
      <alignment horizontal="center"/>
    </xf>
    <xf numFmtId="164" fontId="31" fillId="0" borderId="95" xfId="0" applyNumberFormat="1" applyFont="1" applyFill="1" applyBorder="1" applyAlignment="1" applyProtection="1">
      <alignment horizontal="center" vertical="center" wrapText="1"/>
    </xf>
    <xf numFmtId="164" fontId="31" fillId="0" borderId="8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114" xfId="0" applyNumberFormat="1" applyFont="1" applyFill="1" applyBorder="1" applyAlignment="1" applyProtection="1">
      <alignment horizontal="center" vertical="center" wrapText="1"/>
    </xf>
    <xf numFmtId="164" fontId="31" fillId="0" borderId="122" xfId="0" applyNumberFormat="1" applyFont="1" applyFill="1" applyBorder="1" applyAlignment="1" applyProtection="1">
      <alignment horizontal="center" vertical="center" wrapText="1"/>
    </xf>
    <xf numFmtId="164" fontId="5" fillId="0" borderId="0" xfId="7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6" xfId="7" applyFont="1" applyFill="1" applyBorder="1" applyAlignment="1">
      <alignment horizontal="center" vertical="center" wrapText="1"/>
    </xf>
    <xf numFmtId="0" fontId="32" fillId="0" borderId="18" xfId="7" applyFont="1" applyFill="1" applyBorder="1" applyAlignment="1">
      <alignment horizontal="center" vertical="center" wrapText="1"/>
    </xf>
    <xf numFmtId="0" fontId="32" fillId="0" borderId="11" xfId="7" applyFont="1" applyFill="1" applyBorder="1" applyAlignment="1">
      <alignment horizontal="center" vertical="center" wrapText="1"/>
    </xf>
    <xf numFmtId="0" fontId="32" fillId="0" borderId="10" xfId="7" applyFont="1" applyFill="1" applyBorder="1" applyAlignment="1">
      <alignment horizontal="center" vertical="center" wrapText="1"/>
    </xf>
    <xf numFmtId="0" fontId="32" fillId="0" borderId="4" xfId="7" applyFont="1" applyFill="1" applyBorder="1" applyAlignment="1">
      <alignment horizontal="center" vertical="center" wrapText="1"/>
    </xf>
    <xf numFmtId="0" fontId="32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7" applyFont="1" applyFill="1" applyBorder="1" applyAlignment="1" applyProtection="1">
      <alignment horizontal="left"/>
    </xf>
    <xf numFmtId="0" fontId="31" fillId="0" borderId="14" xfId="7" applyFont="1" applyFill="1" applyBorder="1" applyAlignment="1" applyProtection="1">
      <alignment horizontal="left"/>
    </xf>
    <xf numFmtId="0" fontId="22" fillId="0" borderId="52" xfId="7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3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 applyProtection="1">
      <alignment vertical="center" wrapText="1"/>
      <protection locked="0"/>
    </xf>
    <xf numFmtId="49" fontId="19" fillId="0" borderId="3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19" fillId="0" borderId="29" xfId="0" applyNumberFormat="1" applyFont="1" applyFill="1" applyBorder="1" applyAlignment="1" applyProtection="1">
      <alignment vertical="center" wrapText="1"/>
    </xf>
    <xf numFmtId="0" fontId="31" fillId="0" borderId="42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1" fillId="0" borderId="41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6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130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131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132" xfId="0" applyFont="1" applyFill="1" applyBorder="1" applyAlignment="1" applyProtection="1">
      <alignment horizontal="left" indent="1"/>
      <protection locked="0"/>
    </xf>
    <xf numFmtId="0" fontId="30" fillId="0" borderId="133" xfId="0" applyFont="1" applyFill="1" applyBorder="1" applyAlignment="1" applyProtection="1">
      <alignment horizontal="left" indent="1"/>
      <protection locked="0"/>
    </xf>
    <xf numFmtId="0" fontId="30" fillId="0" borderId="38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134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24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47" fillId="0" borderId="35" xfId="7" applyNumberFormat="1" applyFont="1" applyFill="1" applyBorder="1" applyAlignment="1" applyProtection="1">
      <alignment horizontal="left"/>
    </xf>
    <xf numFmtId="164" fontId="47" fillId="0" borderId="35" xfId="7" applyNumberFormat="1" applyFont="1" applyFill="1" applyBorder="1" applyAlignment="1" applyProtection="1">
      <alignment horizontal="left" vertical="center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49" xfId="0" applyNumberFormat="1" applyFont="1" applyFill="1" applyBorder="1" applyAlignment="1" applyProtection="1">
      <alignment horizontal="left" vertical="center" wrapText="1" indent="2"/>
    </xf>
    <xf numFmtId="164" fontId="8" fillId="0" borderId="95" xfId="0" applyNumberFormat="1" applyFont="1" applyFill="1" applyBorder="1" applyAlignment="1" applyProtection="1">
      <alignment horizontal="center" vertical="center"/>
    </xf>
    <xf numFmtId="164" fontId="8" fillId="0" borderId="8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13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95" xfId="0" applyNumberFormat="1" applyFont="1" applyFill="1" applyBorder="1" applyAlignment="1" applyProtection="1">
      <alignment horizontal="center" vertical="center" wrapText="1"/>
    </xf>
    <xf numFmtId="164" fontId="8" fillId="0" borderId="8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3" xfId="8" applyFont="1" applyFill="1" applyBorder="1" applyAlignment="1" applyProtection="1">
      <alignment horizontal="left" vertical="center" indent="1"/>
    </xf>
    <xf numFmtId="0" fontId="21" fillId="0" borderId="43" xfId="8" applyFont="1" applyFill="1" applyBorder="1" applyAlignment="1" applyProtection="1">
      <alignment horizontal="left" vertical="center" indent="1"/>
    </xf>
    <xf numFmtId="0" fontId="21" fillId="0" borderId="49" xfId="8" applyFont="1" applyFill="1" applyBorder="1" applyAlignment="1" applyProtection="1">
      <alignment horizontal="left" vertical="center" indent="1"/>
    </xf>
    <xf numFmtId="0" fontId="24" fillId="0" borderId="0" xfId="8" applyFont="1" applyFill="1" applyAlignment="1" applyProtection="1">
      <alignment horizontal="center" wrapText="1"/>
    </xf>
    <xf numFmtId="0" fontId="24" fillId="0" borderId="0" xfId="8" applyFont="1" applyFill="1" applyAlignment="1" applyProtection="1">
      <alignment horizontal="center"/>
    </xf>
    <xf numFmtId="0" fontId="24" fillId="0" borderId="0" xfId="0" applyFont="1" applyFill="1" applyAlignment="1">
      <alignment horizontal="center"/>
    </xf>
    <xf numFmtId="3" fontId="50" fillId="0" borderId="53" xfId="0" applyNumberFormat="1" applyFont="1" applyBorder="1" applyAlignment="1">
      <alignment horizontal="left"/>
    </xf>
    <xf numFmtId="0" fontId="0" fillId="0" borderId="125" xfId="0" applyBorder="1" applyAlignment="1">
      <alignment horizontal="left"/>
    </xf>
    <xf numFmtId="0" fontId="67" fillId="0" borderId="0" xfId="0" applyFont="1" applyBorder="1" applyAlignment="1"/>
    <xf numFmtId="0" fontId="67" fillId="0" borderId="0" xfId="0" applyFont="1" applyBorder="1" applyAlignment="1">
      <alignment horizontal="left"/>
    </xf>
    <xf numFmtId="0" fontId="68" fillId="0" borderId="42" xfId="0" applyFont="1" applyBorder="1" applyAlignment="1">
      <alignment horizontal="left"/>
    </xf>
    <xf numFmtId="0" fontId="67" fillId="0" borderId="43" xfId="0" applyFont="1" applyBorder="1" applyAlignment="1">
      <alignment horizontal="left"/>
    </xf>
    <xf numFmtId="0" fontId="61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1" fillId="0" borderId="42" xfId="0" applyFont="1" applyBorder="1" applyAlignment="1" applyProtection="1">
      <alignment horizontal="left" vertical="center" indent="2"/>
    </xf>
    <xf numFmtId="0" fontId="31" fillId="0" borderId="41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  <xf numFmtId="0" fontId="36" fillId="0" borderId="0" xfId="0" applyFont="1" applyAlignment="1" applyProtection="1">
      <alignment horizontal="right"/>
    </xf>
    <xf numFmtId="0" fontId="0" fillId="0" borderId="0" xfId="0" applyFont="1" applyAlignment="1">
      <alignment horizontal="right" wrapText="1"/>
    </xf>
    <xf numFmtId="3" fontId="32" fillId="0" borderId="95" xfId="0" applyNumberFormat="1" applyFont="1" applyBorder="1" applyAlignment="1">
      <alignment horizontal="center" vertical="center" wrapText="1"/>
    </xf>
    <xf numFmtId="3" fontId="32" fillId="0" borderId="28" xfId="0" applyNumberFormat="1" applyFont="1" applyBorder="1" applyAlignment="1">
      <alignment horizontal="center" vertical="center" wrapText="1"/>
    </xf>
    <xf numFmtId="3" fontId="32" fillId="0" borderId="88" xfId="0" applyNumberFormat="1" applyFont="1" applyBorder="1" applyAlignment="1">
      <alignment horizontal="center" vertical="center" wrapText="1"/>
    </xf>
    <xf numFmtId="3" fontId="53" fillId="0" borderId="147" xfId="5" applyNumberFormat="1" applyFont="1" applyFill="1" applyBorder="1" applyAlignment="1">
      <alignment horizontal="center" vertical="center"/>
    </xf>
    <xf numFmtId="3" fontId="53" fillId="0" borderId="132" xfId="5" applyNumberFormat="1" applyFont="1" applyFill="1" applyBorder="1" applyAlignment="1">
      <alignment horizontal="center" vertical="center"/>
    </xf>
    <xf numFmtId="3" fontId="50" fillId="0" borderId="149" xfId="5" applyNumberFormat="1" applyFont="1" applyFill="1" applyBorder="1" applyAlignment="1"/>
    <xf numFmtId="3" fontId="50" fillId="0" borderId="104" xfId="5" applyNumberFormat="1" applyFont="1" applyFill="1" applyBorder="1" applyAlignment="1"/>
    <xf numFmtId="3" fontId="51" fillId="0" borderId="59" xfId="5" applyNumberFormat="1" applyFont="1" applyFill="1" applyBorder="1" applyAlignment="1">
      <alignment vertical="center" wrapText="1"/>
    </xf>
    <xf numFmtId="3" fontId="51" fillId="0" borderId="53" xfId="5" applyNumberFormat="1" applyFont="1" applyFill="1" applyBorder="1" applyAlignment="1">
      <alignment vertical="center" wrapText="1"/>
    </xf>
    <xf numFmtId="3" fontId="51" fillId="0" borderId="61" xfId="5" applyNumberFormat="1" applyFont="1" applyFill="1" applyBorder="1" applyAlignment="1">
      <alignment vertical="center" wrapText="1"/>
    </xf>
    <xf numFmtId="3" fontId="50" fillId="0" borderId="62" xfId="5" applyNumberFormat="1" applyFont="1" applyFill="1" applyBorder="1" applyAlignment="1"/>
    <xf numFmtId="3" fontId="51" fillId="0" borderId="135" xfId="5" applyNumberFormat="1" applyFont="1" applyFill="1" applyBorder="1" applyAlignment="1">
      <alignment vertical="center" wrapText="1"/>
    </xf>
    <xf numFmtId="3" fontId="51" fillId="0" borderId="136" xfId="5" applyNumberFormat="1" applyFont="1" applyFill="1" applyBorder="1" applyAlignment="1">
      <alignment vertical="center" wrapText="1"/>
    </xf>
    <xf numFmtId="3" fontId="51" fillId="0" borderId="138" xfId="5" applyNumberFormat="1" applyFont="1" applyFill="1" applyBorder="1" applyAlignment="1">
      <alignment vertical="center" wrapText="1"/>
    </xf>
    <xf numFmtId="3" fontId="50" fillId="0" borderId="142" xfId="5" applyNumberFormat="1" applyFont="1" applyFill="1" applyBorder="1" applyAlignment="1"/>
    <xf numFmtId="3" fontId="50" fillId="0" borderId="74" xfId="5" applyNumberFormat="1" applyFont="1" applyFill="1" applyBorder="1" applyAlignment="1"/>
    <xf numFmtId="3" fontId="51" fillId="0" borderId="112" xfId="5" applyNumberFormat="1" applyFont="1" applyFill="1" applyBorder="1" applyAlignment="1">
      <alignment vertical="center"/>
    </xf>
    <xf numFmtId="3" fontId="50" fillId="0" borderId="143" xfId="5" applyNumberFormat="1" applyFont="1" applyFill="1" applyBorder="1" applyAlignment="1"/>
    <xf numFmtId="3" fontId="50" fillId="0" borderId="144" xfId="5" applyNumberFormat="1" applyFont="1" applyFill="1" applyBorder="1" applyAlignment="1"/>
    <xf numFmtId="3" fontId="51" fillId="0" borderId="145" xfId="5" applyNumberFormat="1" applyFont="1" applyFill="1" applyBorder="1" applyAlignment="1">
      <alignment vertical="center"/>
    </xf>
    <xf numFmtId="3" fontId="50" fillId="0" borderId="140" xfId="5" applyNumberFormat="1" applyFont="1" applyFill="1" applyBorder="1" applyAlignment="1">
      <alignment vertical="center" wrapText="1"/>
    </xf>
    <xf numFmtId="3" fontId="50" fillId="0" borderId="112" xfId="5" applyNumberFormat="1" applyFont="1" applyFill="1" applyBorder="1" applyAlignment="1">
      <alignment vertical="center" wrapText="1"/>
    </xf>
    <xf numFmtId="3" fontId="50" fillId="0" borderId="146" xfId="5" applyNumberFormat="1" applyFont="1" applyFill="1" applyBorder="1" applyAlignment="1">
      <alignment vertical="center" wrapText="1"/>
    </xf>
    <xf numFmtId="3" fontId="53" fillId="0" borderId="11" xfId="5" applyNumberFormat="1" applyFont="1" applyFill="1" applyBorder="1" applyAlignment="1">
      <alignment horizontal="center" vertical="center" wrapText="1"/>
    </xf>
    <xf numFmtId="0" fontId="49" fillId="0" borderId="8" xfId="5" applyBorder="1" applyAlignment="1">
      <alignment horizontal="center" vertical="center" wrapText="1"/>
    </xf>
    <xf numFmtId="3" fontId="53" fillId="0" borderId="43" xfId="5" applyNumberFormat="1" applyFont="1" applyFill="1" applyBorder="1" applyAlignment="1">
      <alignment horizontal="center" vertical="center"/>
    </xf>
    <xf numFmtId="3" fontId="53" fillId="0" borderId="41" xfId="5" applyNumberFormat="1" applyFont="1" applyFill="1" applyBorder="1" applyAlignment="1">
      <alignment horizontal="center" vertical="center"/>
    </xf>
    <xf numFmtId="3" fontId="54" fillId="0" borderId="112" xfId="5" applyNumberFormat="1" applyFont="1" applyFill="1" applyBorder="1" applyAlignment="1">
      <alignment vertical="center" wrapText="1"/>
    </xf>
    <xf numFmtId="3" fontId="50" fillId="0" borderId="43" xfId="5" applyNumberFormat="1" applyFont="1" applyFill="1" applyBorder="1" applyAlignment="1"/>
    <xf numFmtId="3" fontId="50" fillId="0" borderId="53" xfId="5" applyNumberFormat="1" applyFont="1" applyFill="1" applyBorder="1" applyAlignment="1">
      <alignment vertical="center" wrapText="1"/>
    </xf>
    <xf numFmtId="3" fontId="50" fillId="0" borderId="127" xfId="5" applyNumberFormat="1" applyFont="1" applyFill="1" applyBorder="1" applyAlignment="1">
      <alignment vertical="center" wrapText="1"/>
    </xf>
    <xf numFmtId="3" fontId="53" fillId="0" borderId="15" xfId="5" applyNumberFormat="1" applyFont="1" applyFill="1" applyBorder="1" applyAlignment="1">
      <alignment horizontal="center" vertical="center" wrapText="1"/>
    </xf>
    <xf numFmtId="3" fontId="53" fillId="0" borderId="7" xfId="5" applyNumberFormat="1" applyFont="1" applyFill="1" applyBorder="1" applyAlignment="1">
      <alignment horizontal="center" vertical="center" wrapText="1"/>
    </xf>
    <xf numFmtId="3" fontId="53" fillId="0" borderId="9" xfId="5" applyNumberFormat="1" applyFont="1" applyFill="1" applyBorder="1" applyAlignment="1">
      <alignment horizontal="center" vertical="center" wrapText="1"/>
    </xf>
    <xf numFmtId="3" fontId="53" fillId="0" borderId="56" xfId="5" applyNumberFormat="1" applyFont="1" applyFill="1" applyBorder="1" applyAlignment="1">
      <alignment horizontal="left" vertical="center" wrapText="1"/>
    </xf>
    <xf numFmtId="3" fontId="53" fillId="0" borderId="131" xfId="5" applyNumberFormat="1" applyFont="1" applyFill="1" applyBorder="1" applyAlignment="1">
      <alignment horizontal="left" vertical="center" wrapText="1"/>
    </xf>
    <xf numFmtId="3" fontId="53" fillId="0" borderId="53" xfId="5" applyNumberFormat="1" applyFont="1" applyFill="1" applyBorder="1" applyAlignment="1">
      <alignment horizontal="left" vertical="center" wrapText="1"/>
    </xf>
    <xf numFmtId="3" fontId="53" fillId="0" borderId="125" xfId="5" applyNumberFormat="1" applyFont="1" applyFill="1" applyBorder="1" applyAlignment="1">
      <alignment horizontal="left" vertical="center" wrapText="1"/>
    </xf>
    <xf numFmtId="3" fontId="53" fillId="0" borderId="61" xfId="5" applyNumberFormat="1" applyFont="1" applyFill="1" applyBorder="1" applyAlignment="1">
      <alignment horizontal="left" vertical="center" wrapText="1"/>
    </xf>
    <xf numFmtId="3" fontId="53" fillId="0" borderId="34" xfId="5" applyNumberFormat="1" applyFont="1" applyFill="1" applyBorder="1" applyAlignment="1">
      <alignment horizontal="left" vertical="center" wrapText="1"/>
    </xf>
    <xf numFmtId="3" fontId="54" fillId="0" borderId="139" xfId="5" applyNumberFormat="1" applyFont="1" applyFill="1" applyBorder="1" applyAlignment="1">
      <alignment vertical="center" wrapText="1"/>
    </xf>
    <xf numFmtId="3" fontId="54" fillId="0" borderId="73" xfId="5" applyNumberFormat="1" applyFont="1" applyFill="1" applyBorder="1" applyAlignment="1">
      <alignment vertical="center" wrapText="1"/>
    </xf>
    <xf numFmtId="3" fontId="57" fillId="0" borderId="112" xfId="5" applyNumberFormat="1" applyFont="1" applyFill="1" applyBorder="1" applyAlignment="1">
      <alignment wrapText="1"/>
    </xf>
    <xf numFmtId="3" fontId="57" fillId="0" borderId="141" xfId="5" applyNumberFormat="1" applyFont="1" applyFill="1" applyBorder="1" applyAlignment="1">
      <alignment wrapText="1"/>
    </xf>
    <xf numFmtId="3" fontId="56" fillId="0" borderId="148" xfId="5" applyNumberFormat="1" applyFont="1" applyFill="1" applyBorder="1" applyAlignment="1"/>
    <xf numFmtId="3" fontId="52" fillId="0" borderId="32" xfId="5" applyNumberFormat="1" applyFont="1" applyBorder="1" applyAlignment="1">
      <alignment horizontal="center" wrapText="1"/>
    </xf>
    <xf numFmtId="3" fontId="52" fillId="0" borderId="29" xfId="5" applyNumberFormat="1" applyFont="1" applyBorder="1" applyAlignment="1">
      <alignment horizontal="center" wrapText="1"/>
    </xf>
    <xf numFmtId="3" fontId="51" fillId="0" borderId="135" xfId="5" applyNumberFormat="1" applyFont="1" applyFill="1" applyBorder="1" applyAlignment="1">
      <alignment horizontal="left" vertical="center"/>
    </xf>
    <xf numFmtId="3" fontId="51" fillId="0" borderId="136" xfId="5" applyNumberFormat="1" applyFont="1" applyFill="1" applyBorder="1" applyAlignment="1">
      <alignment horizontal="left" vertical="center"/>
    </xf>
    <xf numFmtId="3" fontId="51" fillId="0" borderId="138" xfId="5" applyNumberFormat="1" applyFont="1" applyFill="1" applyBorder="1" applyAlignment="1">
      <alignment horizontal="left" vertical="center"/>
    </xf>
    <xf numFmtId="3" fontId="53" fillId="0" borderId="4" xfId="5" applyNumberFormat="1" applyFont="1" applyFill="1" applyBorder="1" applyAlignment="1">
      <alignment horizontal="center" vertical="center" wrapText="1"/>
    </xf>
    <xf numFmtId="0" fontId="49" fillId="0" borderId="2" xfId="5" applyBorder="1" applyAlignment="1">
      <alignment horizontal="center" vertical="center" wrapText="1"/>
    </xf>
    <xf numFmtId="3" fontId="50" fillId="0" borderId="137" xfId="5" applyNumberFormat="1" applyFont="1" applyFill="1" applyBorder="1" applyAlignment="1">
      <alignment wrapText="1"/>
    </xf>
    <xf numFmtId="3" fontId="52" fillId="0" borderId="17" xfId="5" applyNumberFormat="1" applyFont="1" applyBorder="1" applyAlignment="1">
      <alignment horizontal="center" wrapText="1"/>
    </xf>
    <xf numFmtId="3" fontId="58" fillId="0" borderId="112" xfId="5" applyNumberFormat="1" applyFont="1" applyFill="1" applyBorder="1" applyAlignment="1">
      <alignment vertical="center" wrapText="1"/>
    </xf>
    <xf numFmtId="3" fontId="54" fillId="0" borderId="145" xfId="6" applyNumberFormat="1" applyFont="1" applyFill="1" applyBorder="1" applyAlignment="1">
      <alignment vertical="center"/>
    </xf>
    <xf numFmtId="3" fontId="56" fillId="0" borderId="142" xfId="6" applyNumberFormat="1" applyFont="1" applyFill="1" applyBorder="1" applyAlignment="1"/>
    <xf numFmtId="3" fontId="54" fillId="0" borderId="139" xfId="6" applyNumberFormat="1" applyFont="1" applyFill="1" applyBorder="1" applyAlignment="1">
      <alignment vertical="center" wrapText="1"/>
    </xf>
    <xf numFmtId="3" fontId="54" fillId="0" borderId="112" xfId="6" applyNumberFormat="1" applyFont="1" applyFill="1" applyBorder="1" applyAlignment="1">
      <alignment vertical="center" wrapText="1"/>
    </xf>
    <xf numFmtId="3" fontId="54" fillId="0" borderId="73" xfId="6" applyNumberFormat="1" applyFont="1" applyFill="1" applyBorder="1" applyAlignment="1">
      <alignment vertical="center" wrapText="1"/>
    </xf>
    <xf numFmtId="3" fontId="54" fillId="0" borderId="140" xfId="6" applyNumberFormat="1" applyFont="1" applyFill="1" applyBorder="1" applyAlignment="1">
      <alignment vertical="center" wrapText="1"/>
    </xf>
    <xf numFmtId="3" fontId="56" fillId="0" borderId="148" xfId="6" applyNumberFormat="1" applyFont="1" applyFill="1" applyBorder="1" applyAlignment="1"/>
    <xf numFmtId="3" fontId="56" fillId="0" borderId="104" xfId="6" applyNumberFormat="1" applyFont="1" applyFill="1" applyBorder="1" applyAlignment="1"/>
    <xf numFmtId="3" fontId="54" fillId="0" borderId="112" xfId="6" applyNumberFormat="1" applyFont="1" applyFill="1" applyBorder="1" applyAlignment="1">
      <alignment vertical="center"/>
    </xf>
    <xf numFmtId="3" fontId="56" fillId="0" borderId="156" xfId="6" applyNumberFormat="1" applyFont="1" applyFill="1" applyBorder="1" applyAlignment="1"/>
    <xf numFmtId="3" fontId="56" fillId="0" borderId="174" xfId="6" applyNumberFormat="1" applyFont="1" applyFill="1" applyBorder="1" applyAlignment="1"/>
    <xf numFmtId="3" fontId="54" fillId="0" borderId="145" xfId="6" applyNumberFormat="1" applyFont="1" applyFill="1" applyBorder="1" applyAlignment="1">
      <alignment vertical="center" wrapText="1"/>
    </xf>
    <xf numFmtId="0" fontId="49" fillId="0" borderId="141" xfId="6" applyBorder="1" applyAlignment="1">
      <alignment vertical="center" wrapText="1"/>
    </xf>
    <xf numFmtId="3" fontId="56" fillId="0" borderId="168" xfId="6" applyNumberFormat="1" applyFont="1" applyFill="1" applyBorder="1" applyAlignment="1"/>
    <xf numFmtId="0" fontId="51" fillId="0" borderId="151" xfId="6" applyFont="1" applyBorder="1" applyAlignment="1">
      <alignment vertical="center"/>
    </xf>
    <xf numFmtId="0" fontId="51" fillId="0" borderId="152" xfId="6" applyFont="1" applyBorder="1" applyAlignment="1">
      <alignment vertical="center"/>
    </xf>
    <xf numFmtId="0" fontId="51" fillId="0" borderId="153" xfId="6" applyFont="1" applyBorder="1" applyAlignment="1">
      <alignment vertical="center"/>
    </xf>
    <xf numFmtId="3" fontId="54" fillId="0" borderId="111" xfId="6" applyNumberFormat="1" applyFont="1" applyFill="1" applyBorder="1" applyAlignment="1">
      <alignment vertical="center"/>
    </xf>
    <xf numFmtId="3" fontId="56" fillId="0" borderId="115" xfId="6" applyNumberFormat="1" applyFont="1" applyFill="1" applyBorder="1" applyAlignment="1">
      <alignment vertical="center" wrapText="1"/>
    </xf>
    <xf numFmtId="0" fontId="55" fillId="0" borderId="116" xfId="6" applyFont="1" applyBorder="1" applyAlignment="1"/>
    <xf numFmtId="3" fontId="54" fillId="0" borderId="154" xfId="6" applyNumberFormat="1" applyFont="1" applyFill="1" applyBorder="1" applyAlignment="1">
      <alignment vertical="center"/>
    </xf>
    <xf numFmtId="3" fontId="54" fillId="0" borderId="155" xfId="6" applyNumberFormat="1" applyFont="1" applyFill="1" applyBorder="1" applyAlignment="1">
      <alignment vertical="center"/>
    </xf>
    <xf numFmtId="3" fontId="54" fillId="0" borderId="140" xfId="6" applyNumberFormat="1" applyFont="1" applyFill="1" applyBorder="1" applyAlignment="1">
      <alignment vertical="center"/>
    </xf>
    <xf numFmtId="3" fontId="54" fillId="0" borderId="139" xfId="6" applyNumberFormat="1" applyFont="1" applyFill="1" applyBorder="1" applyAlignment="1">
      <alignment vertical="center"/>
    </xf>
    <xf numFmtId="3" fontId="54" fillId="0" borderId="98" xfId="6" applyNumberFormat="1" applyFont="1" applyFill="1" applyBorder="1" applyAlignment="1">
      <alignment vertical="center"/>
    </xf>
    <xf numFmtId="3" fontId="56" fillId="0" borderId="150" xfId="6" applyNumberFormat="1" applyFont="1" applyFill="1" applyBorder="1" applyAlignment="1"/>
    <xf numFmtId="3" fontId="56" fillId="0" borderId="172" xfId="6" applyNumberFormat="1" applyFont="1" applyFill="1" applyBorder="1" applyAlignment="1"/>
    <xf numFmtId="3" fontId="56" fillId="0" borderId="164" xfId="6" applyNumberFormat="1" applyFont="1" applyFill="1" applyBorder="1" applyAlignment="1"/>
    <xf numFmtId="0" fontId="62" fillId="0" borderId="0" xfId="0" applyFont="1" applyAlignment="1" applyProtection="1">
      <alignment horizontal="center" vertical="center" wrapText="1"/>
      <protection locked="0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126" xfId="0" applyFont="1" applyBorder="1" applyAlignment="1">
      <alignment horizontal="center" vertical="center" wrapText="1"/>
    </xf>
    <xf numFmtId="0" fontId="39" fillId="0" borderId="95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88" xfId="0" applyFont="1" applyBorder="1" applyAlignment="1">
      <alignment horizontal="center" vertical="center" wrapText="1"/>
    </xf>
  </cellXfs>
  <cellStyles count="9">
    <cellStyle name="Ezres" xfId="1" builtinId="3"/>
    <cellStyle name="Ezres 2" xfId="2"/>
    <cellStyle name="Hiperhivatkozás" xfId="3"/>
    <cellStyle name="Már látott hiperhivatkozás" xfId="4"/>
    <cellStyle name="Normál" xfId="0" builtinId="0"/>
    <cellStyle name="Normál_7. sz tájékoztató" xfId="5"/>
    <cellStyle name="Normál_8. sz. táblázat" xfId="6"/>
    <cellStyle name="Normál_KVRENMUNKA" xfId="7"/>
    <cellStyle name="Normál_SEGEDLETEK" xfId="8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5" sqref="B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239</v>
      </c>
    </row>
    <row r="4" spans="1:2">
      <c r="A4" s="136"/>
      <c r="B4" s="136"/>
    </row>
    <row r="5" spans="1:2" s="147" customFormat="1" ht="15.75">
      <c r="A5" s="87" t="s">
        <v>536</v>
      </c>
      <c r="B5" s="146"/>
    </row>
    <row r="6" spans="1:2">
      <c r="A6" s="136"/>
      <c r="B6" s="136"/>
    </row>
    <row r="7" spans="1:2">
      <c r="A7" s="136" t="s">
        <v>538</v>
      </c>
      <c r="B7" s="136" t="s">
        <v>539</v>
      </c>
    </row>
    <row r="8" spans="1:2">
      <c r="A8" s="136" t="s">
        <v>540</v>
      </c>
      <c r="B8" s="136" t="s">
        <v>541</v>
      </c>
    </row>
    <row r="9" spans="1:2">
      <c r="A9" s="136" t="s">
        <v>542</v>
      </c>
      <c r="B9" s="136" t="s">
        <v>543</v>
      </c>
    </row>
    <row r="10" spans="1:2">
      <c r="A10" s="136"/>
      <c r="B10" s="136"/>
    </row>
    <row r="11" spans="1:2">
      <c r="A11" s="136"/>
      <c r="B11" s="136"/>
    </row>
    <row r="12" spans="1:2" s="147" customFormat="1" ht="15.75">
      <c r="A12" s="87" t="s">
        <v>537</v>
      </c>
      <c r="B12" s="146"/>
    </row>
    <row r="13" spans="1:2">
      <c r="A13" s="136"/>
      <c r="B13" s="136"/>
    </row>
    <row r="14" spans="1:2">
      <c r="A14" s="136" t="s">
        <v>547</v>
      </c>
      <c r="B14" s="136" t="s">
        <v>546</v>
      </c>
    </row>
    <row r="15" spans="1:2">
      <c r="A15" s="136" t="s">
        <v>350</v>
      </c>
      <c r="B15" s="136" t="s">
        <v>545</v>
      </c>
    </row>
    <row r="16" spans="1:2">
      <c r="A16" s="136" t="s">
        <v>548</v>
      </c>
      <c r="B16" s="136" t="s">
        <v>544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15" sqref="C15"/>
    </sheetView>
  </sheetViews>
  <sheetFormatPr defaultRowHeight="15"/>
  <cols>
    <col min="1" max="1" width="5.6640625" style="149" customWidth="1"/>
    <col min="2" max="2" width="68.6640625" style="149" customWidth="1"/>
    <col min="3" max="3" width="19.5" style="149" customWidth="1"/>
    <col min="4" max="16384" width="9.33203125" style="149"/>
  </cols>
  <sheetData>
    <row r="1" spans="1:4" ht="33" customHeight="1">
      <c r="A1" s="1082" t="s">
        <v>599</v>
      </c>
      <c r="B1" s="1082"/>
      <c r="C1" s="1082"/>
    </row>
    <row r="2" spans="1:4" ht="15.95" customHeight="1" thickBot="1">
      <c r="A2" s="150"/>
      <c r="B2" s="150"/>
      <c r="C2" s="162" t="s">
        <v>138</v>
      </c>
      <c r="D2" s="157"/>
    </row>
    <row r="3" spans="1:4" ht="26.25" customHeight="1" thickBot="1">
      <c r="A3" s="180" t="s">
        <v>101</v>
      </c>
      <c r="B3" s="181" t="s">
        <v>284</v>
      </c>
      <c r="C3" s="182" t="s">
        <v>714</v>
      </c>
    </row>
    <row r="4" spans="1:4" ht="15.75" thickBot="1">
      <c r="A4" s="183">
        <v>1</v>
      </c>
      <c r="B4" s="184">
        <v>2</v>
      </c>
      <c r="C4" s="185">
        <v>3</v>
      </c>
    </row>
    <row r="5" spans="1:4">
      <c r="A5" s="186" t="s">
        <v>103</v>
      </c>
      <c r="B5" s="358" t="s">
        <v>142</v>
      </c>
      <c r="C5" s="355">
        <v>95800</v>
      </c>
    </row>
    <row r="6" spans="1:4" ht="24.75">
      <c r="A6" s="187" t="s">
        <v>104</v>
      </c>
      <c r="B6" s="386" t="s">
        <v>347</v>
      </c>
      <c r="C6" s="356">
        <v>6200</v>
      </c>
    </row>
    <row r="7" spans="1:4">
      <c r="A7" s="187" t="s">
        <v>105</v>
      </c>
      <c r="B7" s="387" t="s">
        <v>596</v>
      </c>
      <c r="C7" s="356"/>
    </row>
    <row r="8" spans="1:4" ht="24.75">
      <c r="A8" s="187" t="s">
        <v>106</v>
      </c>
      <c r="B8" s="387" t="s">
        <v>349</v>
      </c>
      <c r="C8" s="356"/>
    </row>
    <row r="9" spans="1:4">
      <c r="A9" s="188" t="s">
        <v>107</v>
      </c>
      <c r="B9" s="387" t="s">
        <v>348</v>
      </c>
      <c r="C9" s="357">
        <v>1000</v>
      </c>
    </row>
    <row r="10" spans="1:4" ht="15.75" thickBot="1">
      <c r="A10" s="187" t="s">
        <v>108</v>
      </c>
      <c r="B10" s="388" t="s">
        <v>285</v>
      </c>
      <c r="C10" s="356"/>
    </row>
    <row r="11" spans="1:4" ht="15.75" thickBot="1">
      <c r="A11" s="1091" t="s">
        <v>289</v>
      </c>
      <c r="B11" s="1092"/>
      <c r="C11" s="189">
        <f>SUM(C5:C10)</f>
        <v>103000</v>
      </c>
    </row>
    <row r="12" spans="1:4" ht="23.25" customHeight="1">
      <c r="A12" s="1093" t="s">
        <v>319</v>
      </c>
      <c r="B12" s="1093"/>
      <c r="C12" s="1093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1/2015. (I.27.)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14" sqref="C14"/>
    </sheetView>
  </sheetViews>
  <sheetFormatPr defaultRowHeight="15"/>
  <cols>
    <col min="1" max="1" width="5.6640625" style="149" customWidth="1"/>
    <col min="2" max="2" width="66.83203125" style="149" customWidth="1"/>
    <col min="3" max="3" width="27" style="149" customWidth="1"/>
    <col min="4" max="16384" width="9.33203125" style="149"/>
  </cols>
  <sheetData>
    <row r="1" spans="1:4" ht="33" customHeight="1">
      <c r="A1" s="1082" t="s">
        <v>728</v>
      </c>
      <c r="B1" s="1082"/>
      <c r="C1" s="1082"/>
    </row>
    <row r="2" spans="1:4" ht="15.95" customHeight="1" thickBot="1">
      <c r="A2" s="150"/>
      <c r="B2" s="150"/>
      <c r="C2" s="162" t="s">
        <v>138</v>
      </c>
      <c r="D2" s="157"/>
    </row>
    <row r="3" spans="1:4" ht="26.25" customHeight="1" thickBot="1">
      <c r="A3" s="180" t="s">
        <v>101</v>
      </c>
      <c r="B3" s="181" t="s">
        <v>290</v>
      </c>
      <c r="C3" s="182" t="s">
        <v>317</v>
      </c>
    </row>
    <row r="4" spans="1:4" ht="15.75" thickBot="1">
      <c r="A4" s="183">
        <v>1</v>
      </c>
      <c r="B4" s="184">
        <v>2</v>
      </c>
      <c r="C4" s="185">
        <v>3</v>
      </c>
    </row>
    <row r="5" spans="1:4">
      <c r="A5" s="186" t="s">
        <v>103</v>
      </c>
      <c r="B5" s="193"/>
      <c r="C5" s="190"/>
    </row>
    <row r="6" spans="1:4">
      <c r="A6" s="187" t="s">
        <v>104</v>
      </c>
      <c r="B6" s="194"/>
      <c r="C6" s="191"/>
    </row>
    <row r="7" spans="1:4" ht="15.75" thickBot="1">
      <c r="A7" s="188" t="s">
        <v>105</v>
      </c>
      <c r="B7" s="195"/>
      <c r="C7" s="192"/>
    </row>
    <row r="8" spans="1:4" s="460" customFormat="1" ht="17.25" customHeight="1" thickBot="1">
      <c r="A8" s="461" t="s">
        <v>106</v>
      </c>
      <c r="B8" s="131" t="s">
        <v>291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1/2015. (I.27.)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zoomScaleNormal="100" workbookViewId="0">
      <selection sqref="A1:G1"/>
    </sheetView>
  </sheetViews>
  <sheetFormatPr defaultRowHeight="12.75"/>
  <cols>
    <col min="1" max="1" width="50.1640625" style="43" customWidth="1"/>
    <col min="2" max="2" width="13.1640625" style="42" customWidth="1"/>
    <col min="3" max="3" width="14" style="42" customWidth="1"/>
    <col min="4" max="5" width="13.6640625" style="42" customWidth="1"/>
    <col min="6" max="6" width="16.6640625" style="42" customWidth="1"/>
    <col min="7" max="7" width="15.83203125" style="56" customWidth="1"/>
    <col min="8" max="9" width="12.83203125" style="42" customWidth="1"/>
    <col min="10" max="10" width="13.83203125" style="42" customWidth="1"/>
    <col min="11" max="16384" width="9.33203125" style="42"/>
  </cols>
  <sheetData>
    <row r="1" spans="1:7" ht="25.5" customHeight="1">
      <c r="A1" s="1094" t="s">
        <v>84</v>
      </c>
      <c r="B1" s="1094"/>
      <c r="C1" s="1094"/>
      <c r="D1" s="1094"/>
      <c r="E1" s="1094"/>
      <c r="F1" s="1094"/>
      <c r="G1" s="1094"/>
    </row>
    <row r="2" spans="1:7" ht="22.5" customHeight="1" thickBot="1">
      <c r="A2" s="196"/>
      <c r="B2" s="56"/>
      <c r="C2" s="56"/>
      <c r="D2" s="56"/>
      <c r="E2" s="56"/>
      <c r="F2" s="56"/>
      <c r="G2" s="51" t="s">
        <v>149</v>
      </c>
    </row>
    <row r="3" spans="1:7" s="45" customFormat="1" ht="44.25" customHeight="1" thickBot="1">
      <c r="A3" s="197" t="s">
        <v>153</v>
      </c>
      <c r="B3" s="198" t="s">
        <v>154</v>
      </c>
      <c r="C3" s="198" t="s">
        <v>155</v>
      </c>
      <c r="D3" s="198" t="s">
        <v>726</v>
      </c>
      <c r="E3" s="198" t="s">
        <v>714</v>
      </c>
      <c r="F3" s="198" t="s">
        <v>817</v>
      </c>
      <c r="G3" s="52" t="s">
        <v>760</v>
      </c>
    </row>
    <row r="4" spans="1:7" s="56" customFormat="1" ht="12" customHeight="1" thickBot="1">
      <c r="A4" s="875">
        <v>1</v>
      </c>
      <c r="B4" s="876">
        <v>2</v>
      </c>
      <c r="C4" s="876">
        <v>3</v>
      </c>
      <c r="D4" s="876">
        <v>4</v>
      </c>
      <c r="E4" s="876">
        <v>5</v>
      </c>
      <c r="F4" s="876">
        <v>6</v>
      </c>
      <c r="G4" s="877" t="s">
        <v>818</v>
      </c>
    </row>
    <row r="5" spans="1:7" s="56" customFormat="1" ht="12" customHeight="1">
      <c r="A5" s="891" t="s">
        <v>765</v>
      </c>
      <c r="B5" s="897">
        <v>77603</v>
      </c>
      <c r="C5" s="898" t="s">
        <v>800</v>
      </c>
      <c r="D5" s="897"/>
      <c r="E5" s="897">
        <v>77603</v>
      </c>
      <c r="F5" s="897">
        <v>77603</v>
      </c>
      <c r="G5" s="899">
        <f>B5-D5-F5</f>
        <v>0</v>
      </c>
    </row>
    <row r="6" spans="1:7" ht="15.95" customHeight="1">
      <c r="A6" s="878" t="s">
        <v>762</v>
      </c>
      <c r="B6" s="879">
        <v>65891</v>
      </c>
      <c r="C6" s="890" t="s">
        <v>761</v>
      </c>
      <c r="D6" s="879"/>
      <c r="E6" s="879">
        <v>911</v>
      </c>
      <c r="F6" s="879">
        <v>911</v>
      </c>
      <c r="G6" s="880">
        <f t="shared" ref="G6:G23" si="0">B6-D6-F6</f>
        <v>64980</v>
      </c>
    </row>
    <row r="7" spans="1:7" ht="15.95" customHeight="1" thickBot="1">
      <c r="A7" s="932" t="s">
        <v>827</v>
      </c>
      <c r="B7" s="933">
        <v>35349</v>
      </c>
      <c r="C7" s="934" t="s">
        <v>764</v>
      </c>
      <c r="D7" s="933"/>
      <c r="E7" s="933">
        <v>0</v>
      </c>
      <c r="F7" s="933">
        <v>35349</v>
      </c>
      <c r="G7" s="935"/>
    </row>
    <row r="8" spans="1:7" ht="15.95" customHeight="1" thickBot="1">
      <c r="A8" s="894" t="s">
        <v>766</v>
      </c>
      <c r="B8" s="895"/>
      <c r="C8" s="900"/>
      <c r="D8" s="895"/>
      <c r="E8" s="895">
        <v>78514</v>
      </c>
      <c r="F8" s="895">
        <f>SUM(F5:F7)</f>
        <v>113863</v>
      </c>
      <c r="G8" s="896"/>
    </row>
    <row r="9" spans="1:7" ht="15.95" customHeight="1">
      <c r="A9" s="891" t="s">
        <v>763</v>
      </c>
      <c r="B9" s="897">
        <v>250</v>
      </c>
      <c r="C9" s="898" t="s">
        <v>764</v>
      </c>
      <c r="D9" s="897"/>
      <c r="E9" s="897">
        <v>250</v>
      </c>
      <c r="F9" s="897">
        <v>250</v>
      </c>
      <c r="G9" s="899">
        <f t="shared" si="0"/>
        <v>0</v>
      </c>
    </row>
    <row r="10" spans="1:7" ht="15.95" customHeight="1">
      <c r="A10" s="1095" t="s">
        <v>758</v>
      </c>
      <c r="B10" s="1097">
        <v>466</v>
      </c>
      <c r="C10" s="1099" t="s">
        <v>344</v>
      </c>
      <c r="D10" s="1097"/>
      <c r="E10" s="1097">
        <v>233</v>
      </c>
      <c r="F10" s="1097">
        <v>233</v>
      </c>
      <c r="G10" s="1101">
        <f>B10-D10-F10</f>
        <v>233</v>
      </c>
    </row>
    <row r="11" spans="1:7" ht="15.95" customHeight="1">
      <c r="A11" s="1096"/>
      <c r="B11" s="1098"/>
      <c r="C11" s="1100"/>
      <c r="D11" s="1098"/>
      <c r="E11" s="1098"/>
      <c r="F11" s="1098"/>
      <c r="G11" s="1102"/>
    </row>
    <row r="12" spans="1:7" ht="15.95" customHeight="1" thickBot="1">
      <c r="A12" s="1062" t="s">
        <v>845</v>
      </c>
      <c r="B12" s="1063"/>
      <c r="C12" s="1064"/>
      <c r="D12" s="1063"/>
      <c r="E12" s="1063"/>
      <c r="F12" s="1063">
        <v>115</v>
      </c>
      <c r="G12" s="1065"/>
    </row>
    <row r="13" spans="1:7" ht="15.95" customHeight="1" thickBot="1">
      <c r="A13" s="894" t="s">
        <v>767</v>
      </c>
      <c r="B13" s="895"/>
      <c r="C13" s="900"/>
      <c r="D13" s="895"/>
      <c r="E13" s="895">
        <f>SUM(E9+E10)</f>
        <v>483</v>
      </c>
      <c r="F13" s="895">
        <f>SUM(F9:F12)</f>
        <v>598</v>
      </c>
      <c r="G13" s="896"/>
    </row>
    <row r="14" spans="1:7" ht="15.95" customHeight="1">
      <c r="A14" s="888"/>
      <c r="B14" s="892"/>
      <c r="C14" s="901"/>
      <c r="D14" s="892"/>
      <c r="E14" s="892"/>
      <c r="F14" s="892"/>
      <c r="G14" s="893">
        <f t="shared" si="0"/>
        <v>0</v>
      </c>
    </row>
    <row r="15" spans="1:7" ht="15.95" customHeight="1">
      <c r="A15" s="878"/>
      <c r="B15" s="879"/>
      <c r="C15" s="890"/>
      <c r="D15" s="879"/>
      <c r="E15" s="879"/>
      <c r="F15" s="879"/>
      <c r="G15" s="880">
        <f t="shared" si="0"/>
        <v>0</v>
      </c>
    </row>
    <row r="16" spans="1:7" ht="15.95" customHeight="1">
      <c r="A16" s="878"/>
      <c r="B16" s="879"/>
      <c r="C16" s="890"/>
      <c r="D16" s="879"/>
      <c r="E16" s="879"/>
      <c r="F16" s="879"/>
      <c r="G16" s="880">
        <f t="shared" si="0"/>
        <v>0</v>
      </c>
    </row>
    <row r="17" spans="1:7" ht="15.95" customHeight="1">
      <c r="A17" s="878"/>
      <c r="B17" s="879"/>
      <c r="C17" s="890"/>
      <c r="D17" s="879"/>
      <c r="E17" s="879"/>
      <c r="F17" s="879"/>
      <c r="G17" s="880">
        <f t="shared" si="0"/>
        <v>0</v>
      </c>
    </row>
    <row r="18" spans="1:7" ht="15.95" customHeight="1">
      <c r="A18" s="878"/>
      <c r="B18" s="879"/>
      <c r="C18" s="890"/>
      <c r="D18" s="879"/>
      <c r="E18" s="879"/>
      <c r="F18" s="879"/>
      <c r="G18" s="880">
        <f t="shared" si="0"/>
        <v>0</v>
      </c>
    </row>
    <row r="19" spans="1:7" ht="15.95" customHeight="1">
      <c r="A19" s="878"/>
      <c r="B19" s="879"/>
      <c r="C19" s="890"/>
      <c r="D19" s="879"/>
      <c r="E19" s="879"/>
      <c r="F19" s="879"/>
      <c r="G19" s="880">
        <f t="shared" si="0"/>
        <v>0</v>
      </c>
    </row>
    <row r="20" spans="1:7" ht="15.95" customHeight="1">
      <c r="A20" s="878"/>
      <c r="B20" s="879"/>
      <c r="C20" s="890"/>
      <c r="D20" s="879"/>
      <c r="E20" s="879"/>
      <c r="F20" s="879"/>
      <c r="G20" s="880">
        <f t="shared" si="0"/>
        <v>0</v>
      </c>
    </row>
    <row r="21" spans="1:7" ht="15.95" customHeight="1">
      <c r="A21" s="878"/>
      <c r="B21" s="879"/>
      <c r="C21" s="890"/>
      <c r="D21" s="879"/>
      <c r="E21" s="879"/>
      <c r="F21" s="879"/>
      <c r="G21" s="880">
        <f t="shared" si="0"/>
        <v>0</v>
      </c>
    </row>
    <row r="22" spans="1:7" ht="15.95" customHeight="1">
      <c r="A22" s="878"/>
      <c r="B22" s="879"/>
      <c r="C22" s="890"/>
      <c r="D22" s="879"/>
      <c r="E22" s="879"/>
      <c r="F22" s="879"/>
      <c r="G22" s="880">
        <f t="shared" si="0"/>
        <v>0</v>
      </c>
    </row>
    <row r="23" spans="1:7" ht="15.95" customHeight="1" thickBot="1">
      <c r="A23" s="881"/>
      <c r="B23" s="882"/>
      <c r="C23" s="902"/>
      <c r="D23" s="882"/>
      <c r="E23" s="882"/>
      <c r="F23" s="882"/>
      <c r="G23" s="883">
        <f t="shared" si="0"/>
        <v>0</v>
      </c>
    </row>
    <row r="24" spans="1:7" s="57" customFormat="1" ht="18" customHeight="1" thickBot="1">
      <c r="A24" s="884" t="s">
        <v>152</v>
      </c>
      <c r="B24" s="885"/>
      <c r="C24" s="886"/>
      <c r="D24" s="885">
        <f>SUM(D6:D23)</f>
        <v>0</v>
      </c>
      <c r="E24" s="885">
        <f>SUM(E8+E13)</f>
        <v>78997</v>
      </c>
      <c r="F24" s="885">
        <f>SUM(F8+F13)</f>
        <v>114461</v>
      </c>
      <c r="G24" s="887">
        <f>SUM(G6:G23)</f>
        <v>65213</v>
      </c>
    </row>
    <row r="26" spans="1:7" ht="15.75">
      <c r="A26" s="382" t="s">
        <v>861</v>
      </c>
      <c r="B26" s="382"/>
      <c r="C26" s="196"/>
      <c r="D26" s="56"/>
    </row>
  </sheetData>
  <mergeCells count="8">
    <mergeCell ref="A1:G1"/>
    <mergeCell ref="A10:A11"/>
    <mergeCell ref="B10:B11"/>
    <mergeCell ref="C10:C11"/>
    <mergeCell ref="D10:D11"/>
    <mergeCell ref="F10:F11"/>
    <mergeCell ref="G10:G11"/>
    <mergeCell ref="E10:E1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1/2015. (I.27.) önkormányzati rendelethez*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26"/>
  <sheetViews>
    <sheetView view="pageLayout" zoomScaleNormal="100" workbookViewId="0">
      <selection activeCell="H3" sqref="H3"/>
    </sheetView>
  </sheetViews>
  <sheetFormatPr defaultRowHeight="12.75"/>
  <cols>
    <col min="1" max="1" width="41.83203125" style="43" customWidth="1"/>
    <col min="2" max="2" width="14" style="42" customWidth="1"/>
    <col min="3" max="3" width="16.33203125" style="42" customWidth="1"/>
    <col min="4" max="4" width="14.83203125" style="42" customWidth="1"/>
    <col min="5" max="5" width="15.33203125" style="42" customWidth="1"/>
    <col min="6" max="6" width="15.83203125" style="42" customWidth="1"/>
    <col min="7" max="7" width="12.6640625" style="42" customWidth="1"/>
    <col min="8" max="8" width="16.6640625" style="42" customWidth="1"/>
    <col min="9" max="10" width="12.83203125" style="42" customWidth="1"/>
    <col min="11" max="11" width="13.83203125" style="42" customWidth="1"/>
    <col min="12" max="16384" width="9.33203125" style="42"/>
  </cols>
  <sheetData>
    <row r="1" spans="1:8" ht="24.75" customHeight="1">
      <c r="A1" s="1094" t="s">
        <v>85</v>
      </c>
      <c r="B1" s="1094"/>
      <c r="C1" s="1094"/>
      <c r="D1" s="1094"/>
      <c r="E1" s="1094"/>
      <c r="F1" s="1094"/>
      <c r="G1" s="1094"/>
      <c r="H1" s="1094"/>
    </row>
    <row r="2" spans="1:8" ht="23.25" customHeight="1" thickBot="1">
      <c r="A2" s="196"/>
      <c r="B2" s="56"/>
      <c r="C2" s="56"/>
      <c r="D2" s="56"/>
      <c r="E2" s="56"/>
      <c r="F2" s="56"/>
      <c r="G2" s="56"/>
      <c r="H2" s="51" t="s">
        <v>149</v>
      </c>
    </row>
    <row r="3" spans="1:8" s="45" customFormat="1" ht="48.75" customHeight="1" thickBot="1">
      <c r="A3" s="197" t="s">
        <v>156</v>
      </c>
      <c r="B3" s="198" t="s">
        <v>154</v>
      </c>
      <c r="C3" s="198" t="s">
        <v>155</v>
      </c>
      <c r="D3" s="198" t="s">
        <v>712</v>
      </c>
      <c r="E3" s="198" t="s">
        <v>714</v>
      </c>
      <c r="F3" s="198" t="s">
        <v>817</v>
      </c>
      <c r="G3" s="722" t="s">
        <v>82</v>
      </c>
      <c r="H3" s="52" t="s">
        <v>819</v>
      </c>
    </row>
    <row r="4" spans="1:8" s="56" customFormat="1" ht="15" customHeight="1" thickBot="1">
      <c r="A4" s="53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723">
        <v>7</v>
      </c>
      <c r="H4" s="55">
        <v>8</v>
      </c>
    </row>
    <row r="5" spans="1:8" ht="15.95" customHeight="1" thickBot="1">
      <c r="A5" s="718" t="s">
        <v>711</v>
      </c>
      <c r="B5" s="719">
        <v>181000</v>
      </c>
      <c r="C5" s="720" t="s">
        <v>713</v>
      </c>
      <c r="D5" s="719">
        <v>181000</v>
      </c>
      <c r="E5" s="719">
        <v>181000</v>
      </c>
      <c r="F5" s="719">
        <v>145651</v>
      </c>
      <c r="G5" s="725">
        <v>145651</v>
      </c>
      <c r="H5" s="721">
        <v>0</v>
      </c>
    </row>
    <row r="6" spans="1:8" ht="15.95" customHeight="1" thickBot="1">
      <c r="A6" s="913" t="s">
        <v>766</v>
      </c>
      <c r="B6" s="908"/>
      <c r="C6" s="909"/>
      <c r="D6" s="908"/>
      <c r="E6" s="912">
        <v>181000</v>
      </c>
      <c r="F6" s="912">
        <v>145651</v>
      </c>
      <c r="G6" s="910">
        <v>145651</v>
      </c>
      <c r="H6" s="911">
        <v>0</v>
      </c>
    </row>
    <row r="7" spans="1:8" ht="15.95" customHeight="1" thickBot="1">
      <c r="A7" s="915" t="s">
        <v>768</v>
      </c>
      <c r="B7" s="916">
        <v>1000</v>
      </c>
      <c r="C7" s="917" t="s">
        <v>344</v>
      </c>
      <c r="D7" s="916">
        <v>1000</v>
      </c>
      <c r="E7" s="916">
        <v>1000</v>
      </c>
      <c r="F7" s="916">
        <v>1000</v>
      </c>
      <c r="G7" s="918">
        <v>1000</v>
      </c>
      <c r="H7" s="914">
        <v>0</v>
      </c>
    </row>
    <row r="8" spans="1:8" ht="15.95" customHeight="1" thickBot="1">
      <c r="A8" s="913" t="s">
        <v>766</v>
      </c>
      <c r="B8" s="908"/>
      <c r="C8" s="909"/>
      <c r="D8" s="908"/>
      <c r="E8" s="912">
        <v>1000</v>
      </c>
      <c r="F8" s="912">
        <v>1000</v>
      </c>
      <c r="G8" s="910">
        <v>1000</v>
      </c>
      <c r="H8" s="911">
        <v>0</v>
      </c>
    </row>
    <row r="9" spans="1:8" ht="15.95" customHeight="1">
      <c r="A9" s="903"/>
      <c r="B9" s="904"/>
      <c r="C9" s="905"/>
      <c r="D9" s="904"/>
      <c r="E9" s="904"/>
      <c r="F9" s="904"/>
      <c r="G9" s="906"/>
      <c r="H9" s="907">
        <f t="shared" ref="H9:H23" si="0">B9-D9-E9</f>
        <v>0</v>
      </c>
    </row>
    <row r="10" spans="1:8" ht="15.95" customHeight="1">
      <c r="A10" s="717"/>
      <c r="B10" s="710"/>
      <c r="C10" s="711"/>
      <c r="D10" s="710"/>
      <c r="E10" s="710"/>
      <c r="F10" s="710"/>
      <c r="G10" s="724"/>
      <c r="H10" s="712">
        <f t="shared" si="0"/>
        <v>0</v>
      </c>
    </row>
    <row r="11" spans="1:8" ht="15.95" customHeight="1">
      <c r="A11" s="717"/>
      <c r="B11" s="710"/>
      <c r="C11" s="711"/>
      <c r="D11" s="710"/>
      <c r="E11" s="710"/>
      <c r="F11" s="710"/>
      <c r="G11" s="724"/>
      <c r="H11" s="712">
        <f t="shared" si="0"/>
        <v>0</v>
      </c>
    </row>
    <row r="12" spans="1:8" ht="15.95" customHeight="1">
      <c r="A12" s="717"/>
      <c r="B12" s="710"/>
      <c r="C12" s="711"/>
      <c r="D12" s="710"/>
      <c r="E12" s="710"/>
      <c r="F12" s="710"/>
      <c r="G12" s="724"/>
      <c r="H12" s="712">
        <f t="shared" si="0"/>
        <v>0</v>
      </c>
    </row>
    <row r="13" spans="1:8" ht="15.95" customHeight="1">
      <c r="A13" s="717"/>
      <c r="B13" s="710"/>
      <c r="C13" s="711"/>
      <c r="D13" s="710"/>
      <c r="E13" s="710"/>
      <c r="F13" s="710"/>
      <c r="G13" s="724"/>
      <c r="H13" s="712">
        <f t="shared" si="0"/>
        <v>0</v>
      </c>
    </row>
    <row r="14" spans="1:8" ht="15.95" customHeight="1">
      <c r="A14" s="717"/>
      <c r="B14" s="710"/>
      <c r="C14" s="711"/>
      <c r="D14" s="710"/>
      <c r="E14" s="710"/>
      <c r="F14" s="710"/>
      <c r="G14" s="724"/>
      <c r="H14" s="712">
        <f t="shared" si="0"/>
        <v>0</v>
      </c>
    </row>
    <row r="15" spans="1:8" ht="15.95" customHeight="1">
      <c r="A15" s="717"/>
      <c r="B15" s="710"/>
      <c r="C15" s="711"/>
      <c r="D15" s="710"/>
      <c r="E15" s="710"/>
      <c r="F15" s="710"/>
      <c r="G15" s="724"/>
      <c r="H15" s="712">
        <f t="shared" si="0"/>
        <v>0</v>
      </c>
    </row>
    <row r="16" spans="1:8" ht="15.95" customHeight="1">
      <c r="A16" s="717"/>
      <c r="B16" s="710"/>
      <c r="C16" s="711"/>
      <c r="D16" s="710"/>
      <c r="E16" s="710"/>
      <c r="F16" s="710"/>
      <c r="G16" s="724"/>
      <c r="H16" s="712">
        <f t="shared" si="0"/>
        <v>0</v>
      </c>
    </row>
    <row r="17" spans="1:8" ht="15.95" customHeight="1">
      <c r="A17" s="717"/>
      <c r="B17" s="710"/>
      <c r="C17" s="711"/>
      <c r="D17" s="710"/>
      <c r="E17" s="710"/>
      <c r="F17" s="710"/>
      <c r="G17" s="724"/>
      <c r="H17" s="712">
        <f t="shared" si="0"/>
        <v>0</v>
      </c>
    </row>
    <row r="18" spans="1:8" ht="15.95" customHeight="1">
      <c r="A18" s="717"/>
      <c r="B18" s="710"/>
      <c r="C18" s="711"/>
      <c r="D18" s="710"/>
      <c r="E18" s="710"/>
      <c r="F18" s="710"/>
      <c r="G18" s="724"/>
      <c r="H18" s="712">
        <f t="shared" si="0"/>
        <v>0</v>
      </c>
    </row>
    <row r="19" spans="1:8" ht="15.95" customHeight="1">
      <c r="A19" s="717"/>
      <c r="B19" s="710"/>
      <c r="C19" s="711"/>
      <c r="D19" s="710"/>
      <c r="E19" s="710"/>
      <c r="F19" s="710"/>
      <c r="G19" s="724"/>
      <c r="H19" s="712">
        <f t="shared" si="0"/>
        <v>0</v>
      </c>
    </row>
    <row r="20" spans="1:8" ht="15.95" customHeight="1">
      <c r="A20" s="717"/>
      <c r="B20" s="710"/>
      <c r="C20" s="711"/>
      <c r="D20" s="710"/>
      <c r="E20" s="710"/>
      <c r="F20" s="710"/>
      <c r="G20" s="724"/>
      <c r="H20" s="712">
        <f t="shared" si="0"/>
        <v>0</v>
      </c>
    </row>
    <row r="21" spans="1:8" ht="15.95" customHeight="1">
      <c r="A21" s="717"/>
      <c r="B21" s="710"/>
      <c r="C21" s="711"/>
      <c r="D21" s="710"/>
      <c r="E21" s="710"/>
      <c r="F21" s="710"/>
      <c r="G21" s="724"/>
      <c r="H21" s="712">
        <f t="shared" si="0"/>
        <v>0</v>
      </c>
    </row>
    <row r="22" spans="1:8" ht="15.95" customHeight="1">
      <c r="A22" s="717"/>
      <c r="B22" s="710"/>
      <c r="C22" s="711"/>
      <c r="D22" s="710"/>
      <c r="E22" s="710"/>
      <c r="F22" s="710"/>
      <c r="G22" s="724"/>
      <c r="H22" s="712">
        <f t="shared" si="0"/>
        <v>0</v>
      </c>
    </row>
    <row r="23" spans="1:8" ht="15.95" customHeight="1" thickBot="1">
      <c r="A23" s="718"/>
      <c r="B23" s="719"/>
      <c r="C23" s="720"/>
      <c r="D23" s="719"/>
      <c r="E23" s="719"/>
      <c r="F23" s="719"/>
      <c r="G23" s="725"/>
      <c r="H23" s="721">
        <f t="shared" si="0"/>
        <v>0</v>
      </c>
    </row>
    <row r="24" spans="1:8" s="57" customFormat="1" ht="18" customHeight="1" thickBot="1">
      <c r="A24" s="713" t="s">
        <v>152</v>
      </c>
      <c r="B24" s="714">
        <f>SUM(B5:B23)</f>
        <v>182000</v>
      </c>
      <c r="C24" s="715"/>
      <c r="D24" s="714">
        <f>SUM(D5:D23)</f>
        <v>182000</v>
      </c>
      <c r="E24" s="714">
        <v>182000</v>
      </c>
      <c r="F24" s="714">
        <v>146651</v>
      </c>
      <c r="G24" s="726"/>
      <c r="H24" s="716">
        <f>SUM(H5:H23)</f>
        <v>0</v>
      </c>
    </row>
    <row r="26" spans="1:8" ht="15.75">
      <c r="A26" s="382" t="s">
        <v>860</v>
      </c>
      <c r="B26" s="382"/>
      <c r="C26" s="196"/>
      <c r="D26" s="56"/>
    </row>
  </sheetData>
  <mergeCells count="1">
    <mergeCell ref="A1:H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1/2015. (I.27.) önkormányzati rendelethez*&amp;"Times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48"/>
  <sheetViews>
    <sheetView zoomScaleNormal="100" workbookViewId="0">
      <selection activeCell="B2" sqref="B2:E2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14"/>
      <c r="B1" s="214"/>
      <c r="C1" s="214"/>
      <c r="D1" s="214"/>
      <c r="E1" s="214"/>
    </row>
    <row r="2" spans="1:5" ht="15.75">
      <c r="A2" s="215" t="s">
        <v>225</v>
      </c>
      <c r="B2" s="1124"/>
      <c r="C2" s="1124"/>
      <c r="D2" s="1124"/>
      <c r="E2" s="1124"/>
    </row>
    <row r="3" spans="1:5" ht="14.25" thickBot="1">
      <c r="A3" s="214"/>
      <c r="B3" s="214"/>
      <c r="C3" s="214"/>
      <c r="D3" s="1125" t="s">
        <v>218</v>
      </c>
      <c r="E3" s="1125"/>
    </row>
    <row r="4" spans="1:5" ht="15" customHeight="1" thickBot="1">
      <c r="A4" s="216" t="s">
        <v>217</v>
      </c>
      <c r="B4" s="217" t="s">
        <v>344</v>
      </c>
      <c r="C4" s="217" t="s">
        <v>345</v>
      </c>
      <c r="D4" s="217" t="s">
        <v>679</v>
      </c>
      <c r="E4" s="218" t="s">
        <v>135</v>
      </c>
    </row>
    <row r="5" spans="1:5">
      <c r="A5" s="219" t="s">
        <v>219</v>
      </c>
      <c r="B5" s="88"/>
      <c r="C5" s="88"/>
      <c r="D5" s="88"/>
      <c r="E5" s="220">
        <f t="shared" ref="E5:E11" si="0">SUM(B5:D5)</f>
        <v>0</v>
      </c>
    </row>
    <row r="6" spans="1:5">
      <c r="A6" s="221" t="s">
        <v>232</v>
      </c>
      <c r="B6" s="89"/>
      <c r="C6" s="89"/>
      <c r="D6" s="89"/>
      <c r="E6" s="222">
        <f t="shared" si="0"/>
        <v>0</v>
      </c>
    </row>
    <row r="7" spans="1:5">
      <c r="A7" s="223" t="s">
        <v>220</v>
      </c>
      <c r="B7" s="90"/>
      <c r="C7" s="90"/>
      <c r="D7" s="90"/>
      <c r="E7" s="224">
        <f t="shared" si="0"/>
        <v>0</v>
      </c>
    </row>
    <row r="8" spans="1:5">
      <c r="A8" s="223" t="s">
        <v>234</v>
      </c>
      <c r="B8" s="90"/>
      <c r="C8" s="90"/>
      <c r="D8" s="90"/>
      <c r="E8" s="224">
        <f t="shared" si="0"/>
        <v>0</v>
      </c>
    </row>
    <row r="9" spans="1:5">
      <c r="A9" s="223" t="s">
        <v>221</v>
      </c>
      <c r="B9" s="90"/>
      <c r="C9" s="90"/>
      <c r="D9" s="90"/>
      <c r="E9" s="224">
        <f t="shared" si="0"/>
        <v>0</v>
      </c>
    </row>
    <row r="10" spans="1:5">
      <c r="A10" s="223" t="s">
        <v>222</v>
      </c>
      <c r="B10" s="90"/>
      <c r="C10" s="90"/>
      <c r="D10" s="90"/>
      <c r="E10" s="224">
        <f t="shared" si="0"/>
        <v>0</v>
      </c>
    </row>
    <row r="11" spans="1:5" ht="13.5" thickBot="1">
      <c r="A11" s="91"/>
      <c r="B11" s="92"/>
      <c r="C11" s="92"/>
      <c r="D11" s="92"/>
      <c r="E11" s="224">
        <f t="shared" si="0"/>
        <v>0</v>
      </c>
    </row>
    <row r="12" spans="1:5" ht="13.5" thickBot="1">
      <c r="A12" s="225" t="s">
        <v>224</v>
      </c>
      <c r="B12" s="226">
        <f>B5+SUM(B7:B11)</f>
        <v>0</v>
      </c>
      <c r="C12" s="226">
        <f>C5+SUM(C7:C11)</f>
        <v>0</v>
      </c>
      <c r="D12" s="226">
        <f>D5+SUM(D7:D11)</f>
        <v>0</v>
      </c>
      <c r="E12" s="227">
        <f>E5+SUM(E7:E11)</f>
        <v>0</v>
      </c>
    </row>
    <row r="13" spans="1:5" ht="13.5" thickBot="1">
      <c r="A13" s="50"/>
      <c r="B13" s="50"/>
      <c r="C13" s="50"/>
      <c r="D13" s="50"/>
      <c r="E13" s="50"/>
    </row>
    <row r="14" spans="1:5" ht="15" customHeight="1" thickBot="1">
      <c r="A14" s="216" t="s">
        <v>223</v>
      </c>
      <c r="B14" s="217" t="s">
        <v>344</v>
      </c>
      <c r="C14" s="217" t="s">
        <v>345</v>
      </c>
      <c r="D14" s="217" t="s">
        <v>679</v>
      </c>
      <c r="E14" s="218" t="s">
        <v>135</v>
      </c>
    </row>
    <row r="15" spans="1:5">
      <c r="A15" s="219" t="s">
        <v>228</v>
      </c>
      <c r="B15" s="88"/>
      <c r="C15" s="88"/>
      <c r="D15" s="88"/>
      <c r="E15" s="220">
        <f>SUM(B15:D15)</f>
        <v>0</v>
      </c>
    </row>
    <row r="16" spans="1:5">
      <c r="A16" s="228" t="s">
        <v>229</v>
      </c>
      <c r="B16" s="90"/>
      <c r="C16" s="90"/>
      <c r="D16" s="90"/>
      <c r="E16" s="224">
        <f>SUM(B16:D16)</f>
        <v>0</v>
      </c>
    </row>
    <row r="17" spans="1:5">
      <c r="A17" s="223" t="s">
        <v>230</v>
      </c>
      <c r="B17" s="90"/>
      <c r="C17" s="90"/>
      <c r="D17" s="90"/>
      <c r="E17" s="224">
        <f>SUM(B17:D17)</f>
        <v>0</v>
      </c>
    </row>
    <row r="18" spans="1:5" ht="13.5" thickBot="1">
      <c r="A18" s="223" t="s">
        <v>231</v>
      </c>
      <c r="B18" s="90"/>
      <c r="C18" s="90"/>
      <c r="D18" s="90"/>
      <c r="E18" s="224">
        <f>SUM(B18:D18)</f>
        <v>0</v>
      </c>
    </row>
    <row r="19" spans="1:5" ht="13.5" thickBot="1">
      <c r="A19" s="225" t="s">
        <v>136</v>
      </c>
      <c r="B19" s="226"/>
      <c r="C19" s="226">
        <f>SUM(C15:C18)</f>
        <v>0</v>
      </c>
      <c r="D19" s="226">
        <f>SUM(D15:D18)</f>
        <v>0</v>
      </c>
      <c r="E19" s="227">
        <f>SUM(E15:E18)</f>
        <v>0</v>
      </c>
    </row>
    <row r="20" spans="1:5">
      <c r="A20" s="214"/>
      <c r="B20" s="214"/>
      <c r="C20" s="214"/>
      <c r="D20" s="214"/>
      <c r="E20" s="214"/>
    </row>
    <row r="21" spans="1:5">
      <c r="A21" s="214"/>
      <c r="B21" s="214"/>
      <c r="C21" s="214"/>
      <c r="D21" s="214"/>
      <c r="E21" s="214"/>
    </row>
    <row r="22" spans="1:5" ht="15.75">
      <c r="A22" s="215" t="s">
        <v>225</v>
      </c>
      <c r="B22" s="1124" t="s">
        <v>80</v>
      </c>
      <c r="C22" s="1124"/>
      <c r="D22" s="1124"/>
      <c r="E22" s="1124"/>
    </row>
    <row r="23" spans="1:5">
      <c r="A23" s="1126" t="s">
        <v>715</v>
      </c>
      <c r="B23" s="1127"/>
      <c r="C23" s="1127"/>
      <c r="D23" s="1127"/>
      <c r="E23" s="1127"/>
    </row>
    <row r="24" spans="1:5" ht="24.75" customHeight="1">
      <c r="A24" s="1127"/>
      <c r="B24" s="1127"/>
      <c r="C24" s="1127"/>
      <c r="D24" s="1127"/>
      <c r="E24" s="1127"/>
    </row>
    <row r="25" spans="1:5" ht="14.25" thickBot="1">
      <c r="A25" s="214"/>
      <c r="B25" s="214"/>
      <c r="C25" s="214"/>
      <c r="D25" s="1125" t="s">
        <v>218</v>
      </c>
      <c r="E25" s="1125"/>
    </row>
    <row r="26" spans="1:5" ht="13.5" thickBot="1">
      <c r="A26" s="216" t="s">
        <v>217</v>
      </c>
      <c r="B26" s="217" t="s">
        <v>344</v>
      </c>
      <c r="C26" s="217" t="s">
        <v>345</v>
      </c>
      <c r="D26" s="217" t="s">
        <v>679</v>
      </c>
      <c r="E26" s="218" t="s">
        <v>135</v>
      </c>
    </row>
    <row r="27" spans="1:5">
      <c r="A27" s="219" t="s">
        <v>219</v>
      </c>
      <c r="B27" s="88"/>
      <c r="C27" s="88"/>
      <c r="D27" s="88"/>
      <c r="E27" s="220">
        <f t="shared" ref="E27:E33" si="1">SUM(B27:D27)</f>
        <v>0</v>
      </c>
    </row>
    <row r="28" spans="1:5">
      <c r="A28" s="221" t="s">
        <v>232</v>
      </c>
      <c r="B28" s="89"/>
      <c r="C28" s="89"/>
      <c r="D28" s="89"/>
      <c r="E28" s="222">
        <f t="shared" si="1"/>
        <v>0</v>
      </c>
    </row>
    <row r="29" spans="1:5">
      <c r="A29" s="223" t="s">
        <v>220</v>
      </c>
      <c r="B29" s="90">
        <v>141172</v>
      </c>
      <c r="C29" s="90"/>
      <c r="D29" s="90"/>
      <c r="E29" s="224">
        <f t="shared" si="1"/>
        <v>141172</v>
      </c>
    </row>
    <row r="30" spans="1:5">
      <c r="A30" s="223" t="s">
        <v>234</v>
      </c>
      <c r="B30" s="90"/>
      <c r="C30" s="90"/>
      <c r="D30" s="90"/>
      <c r="E30" s="224">
        <f t="shared" si="1"/>
        <v>0</v>
      </c>
    </row>
    <row r="31" spans="1:5">
      <c r="A31" s="223" t="s">
        <v>221</v>
      </c>
      <c r="B31" s="90"/>
      <c r="C31" s="90"/>
      <c r="D31" s="90"/>
      <c r="E31" s="224">
        <f t="shared" si="1"/>
        <v>0</v>
      </c>
    </row>
    <row r="32" spans="1:5">
      <c r="A32" s="223" t="s">
        <v>222</v>
      </c>
      <c r="B32" s="90"/>
      <c r="C32" s="90"/>
      <c r="D32" s="90"/>
      <c r="E32" s="224">
        <f t="shared" si="1"/>
        <v>0</v>
      </c>
    </row>
    <row r="33" spans="1:8" ht="13.5" thickBot="1">
      <c r="A33" s="91"/>
      <c r="B33" s="92"/>
      <c r="C33" s="92"/>
      <c r="D33" s="92"/>
      <c r="E33" s="224">
        <f t="shared" si="1"/>
        <v>0</v>
      </c>
    </row>
    <row r="34" spans="1:8" ht="13.5" thickBot="1">
      <c r="A34" s="225" t="s">
        <v>224</v>
      </c>
      <c r="B34" s="226">
        <f>B27+SUM(B29:B33)</f>
        <v>141172</v>
      </c>
      <c r="C34" s="226">
        <f>C27+SUM(C29:C33)</f>
        <v>0</v>
      </c>
      <c r="D34" s="226">
        <f>D27+SUM(D29:D33)</f>
        <v>0</v>
      </c>
      <c r="E34" s="227">
        <f>E27+SUM(E29:E33)</f>
        <v>141172</v>
      </c>
    </row>
    <row r="35" spans="1:8" ht="13.5" thickBot="1">
      <c r="A35" s="50"/>
      <c r="B35" s="50"/>
      <c r="C35" s="50"/>
      <c r="D35" s="50"/>
      <c r="E35" s="50"/>
    </row>
    <row r="36" spans="1:8" ht="13.5" thickBot="1">
      <c r="A36" s="216" t="s">
        <v>223</v>
      </c>
      <c r="B36" s="217" t="s">
        <v>344</v>
      </c>
      <c r="C36" s="217" t="s">
        <v>345</v>
      </c>
      <c r="D36" s="217" t="s">
        <v>679</v>
      </c>
      <c r="E36" s="218" t="s">
        <v>135</v>
      </c>
    </row>
    <row r="37" spans="1:8">
      <c r="A37" s="219" t="s">
        <v>228</v>
      </c>
      <c r="B37" s="88">
        <v>3470</v>
      </c>
      <c r="C37" s="88"/>
      <c r="D37" s="88"/>
      <c r="E37" s="220">
        <f>SUM(B37:D37)</f>
        <v>3470</v>
      </c>
    </row>
    <row r="38" spans="1:8">
      <c r="A38" s="228" t="s">
        <v>229</v>
      </c>
      <c r="B38" s="90">
        <v>122792</v>
      </c>
      <c r="C38" s="90"/>
      <c r="D38" s="90"/>
      <c r="E38" s="224">
        <f>SUM(B38:D38)</f>
        <v>122792</v>
      </c>
    </row>
    <row r="39" spans="1:8">
      <c r="A39" s="223" t="s">
        <v>230</v>
      </c>
      <c r="B39" s="90">
        <v>14910</v>
      </c>
      <c r="C39" s="90"/>
      <c r="D39" s="90"/>
      <c r="E39" s="224">
        <f>SUM(B39:D39)</f>
        <v>14910</v>
      </c>
    </row>
    <row r="40" spans="1:8" ht="13.5" thickBot="1">
      <c r="A40" s="223" t="s">
        <v>231</v>
      </c>
      <c r="B40" s="90"/>
      <c r="C40" s="90"/>
      <c r="D40" s="90"/>
      <c r="E40" s="224">
        <f>SUM(B40:D40)</f>
        <v>0</v>
      </c>
    </row>
    <row r="41" spans="1:8" ht="13.5" thickBot="1">
      <c r="A41" s="225" t="s">
        <v>136</v>
      </c>
      <c r="B41" s="226">
        <f>SUM(B37:B40)</f>
        <v>141172</v>
      </c>
      <c r="C41" s="226">
        <f>SUM(C37:C40)</f>
        <v>0</v>
      </c>
      <c r="D41" s="226">
        <f>SUM(D37:D40)</f>
        <v>0</v>
      </c>
      <c r="E41" s="227">
        <f>SUM(E37:E40)</f>
        <v>141172</v>
      </c>
    </row>
    <row r="42" spans="1:8">
      <c r="A42" s="214"/>
      <c r="B42" s="214"/>
      <c r="C42" s="214"/>
      <c r="D42" s="214"/>
      <c r="E42" s="214"/>
    </row>
    <row r="43" spans="1:8" ht="15.75">
      <c r="A43" s="1110" t="s">
        <v>716</v>
      </c>
      <c r="B43" s="1110"/>
      <c r="C43" s="1110"/>
      <c r="D43" s="1110"/>
      <c r="E43" s="1110"/>
    </row>
    <row r="44" spans="1:8" ht="13.5" thickBot="1">
      <c r="A44" s="214"/>
      <c r="B44" s="214"/>
      <c r="C44" s="214"/>
      <c r="D44" s="214"/>
      <c r="E44" s="214"/>
    </row>
    <row r="45" spans="1:8" ht="13.5" thickBot="1">
      <c r="A45" s="1115" t="s">
        <v>226</v>
      </c>
      <c r="B45" s="1116"/>
      <c r="C45" s="1117"/>
      <c r="D45" s="1113" t="s">
        <v>235</v>
      </c>
      <c r="E45" s="1114"/>
      <c r="H45" s="48"/>
    </row>
    <row r="46" spans="1:8">
      <c r="A46" s="1118"/>
      <c r="B46" s="1119"/>
      <c r="C46" s="1120"/>
      <c r="D46" s="1106"/>
      <c r="E46" s="1107"/>
    </row>
    <row r="47" spans="1:8" ht="13.5" thickBot="1">
      <c r="A47" s="1121"/>
      <c r="B47" s="1122"/>
      <c r="C47" s="1123"/>
      <c r="D47" s="1108"/>
      <c r="E47" s="1109"/>
    </row>
    <row r="48" spans="1:8" ht="13.5" thickBot="1">
      <c r="A48" s="1103" t="s">
        <v>136</v>
      </c>
      <c r="B48" s="1104"/>
      <c r="C48" s="1105"/>
      <c r="D48" s="1111">
        <f>SUM(D46:E47)</f>
        <v>0</v>
      </c>
      <c r="E48" s="1112"/>
    </row>
  </sheetData>
  <mergeCells count="14">
    <mergeCell ref="B2:E2"/>
    <mergeCell ref="B22:E22"/>
    <mergeCell ref="D3:E3"/>
    <mergeCell ref="D25:E25"/>
    <mergeCell ref="A23:E24"/>
    <mergeCell ref="A48:C48"/>
    <mergeCell ref="D46:E46"/>
    <mergeCell ref="D47:E47"/>
    <mergeCell ref="A43:E43"/>
    <mergeCell ref="D48:E48"/>
    <mergeCell ref="D45:E45"/>
    <mergeCell ref="A45:C45"/>
    <mergeCell ref="A46:C46"/>
    <mergeCell ref="A47:C47"/>
  </mergeCells>
  <phoneticPr fontId="30" type="noConversion"/>
  <conditionalFormatting sqref="B41:D41 D48:E48 B19:E19 E27:E34 B34:D34 E37:E41 E5:E12 B12:D12 E15:E18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az 1/2015. (I.27.)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5"/>
  <sheetViews>
    <sheetView zoomScaleNormal="100" zoomScaleSheetLayoutView="85" workbookViewId="0">
      <selection activeCell="D1" sqref="D1"/>
    </sheetView>
  </sheetViews>
  <sheetFormatPr defaultRowHeight="12.75"/>
  <cols>
    <col min="1" max="1" width="12.6640625" style="392" customWidth="1"/>
    <col min="2" max="2" width="72" style="393" customWidth="1"/>
    <col min="3" max="3" width="16.1640625" style="393" customWidth="1"/>
    <col min="4" max="4" width="15.6640625" style="394" customWidth="1"/>
    <col min="5" max="16384" width="9.33203125" style="3"/>
  </cols>
  <sheetData>
    <row r="1" spans="1:4" s="2" customFormat="1" ht="16.5" customHeight="1" thickBot="1">
      <c r="A1" s="229"/>
      <c r="B1" s="231"/>
      <c r="C1" s="231"/>
      <c r="D1" s="253" t="s">
        <v>869</v>
      </c>
    </row>
    <row r="2" spans="1:4" s="93" customFormat="1" ht="21" customHeight="1">
      <c r="A2" s="399" t="s">
        <v>150</v>
      </c>
      <c r="B2" s="359" t="s">
        <v>318</v>
      </c>
      <c r="C2" s="984"/>
      <c r="D2" s="361" t="s">
        <v>137</v>
      </c>
    </row>
    <row r="3" spans="1:4" s="93" customFormat="1" ht="39.75" customHeight="1" thickBot="1">
      <c r="A3" s="983" t="s">
        <v>292</v>
      </c>
      <c r="B3" s="360" t="s">
        <v>556</v>
      </c>
      <c r="C3" s="360"/>
      <c r="D3" s="362">
        <v>1</v>
      </c>
    </row>
    <row r="4" spans="1:4" s="94" customFormat="1" ht="15.95" customHeight="1" thickBot="1">
      <c r="A4" s="232"/>
      <c r="B4" s="232"/>
      <c r="C4" s="232"/>
      <c r="D4" s="233" t="s">
        <v>138</v>
      </c>
    </row>
    <row r="5" spans="1:4" ht="13.5" thickBot="1">
      <c r="A5" s="400" t="s">
        <v>294</v>
      </c>
      <c r="B5" s="234" t="s">
        <v>139</v>
      </c>
      <c r="C5" s="363" t="s">
        <v>140</v>
      </c>
      <c r="D5" s="363" t="s">
        <v>140</v>
      </c>
    </row>
    <row r="6" spans="1:4" s="58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58" customFormat="1" ht="15.95" customHeight="1" thickBot="1">
      <c r="A7" s="236"/>
      <c r="B7" s="237" t="s">
        <v>141</v>
      </c>
      <c r="C7" s="364"/>
      <c r="D7" s="364"/>
    </row>
    <row r="8" spans="1:4" s="58" customFormat="1" ht="12" customHeight="1" thickBot="1">
      <c r="A8" s="32" t="s">
        <v>103</v>
      </c>
      <c r="B8" s="21" t="s">
        <v>352</v>
      </c>
      <c r="C8" s="298">
        <f>+C9+C10+C11+C12+C13+C14+C15+C16+C17</f>
        <v>343101</v>
      </c>
      <c r="D8" s="298">
        <f>+D9+D10+D11+D12+D13+D14+D15+D16+D17+D18</f>
        <v>351159</v>
      </c>
    </row>
    <row r="9" spans="1:4" s="95" customFormat="1" ht="12" customHeight="1">
      <c r="A9" s="427" t="s">
        <v>188</v>
      </c>
      <c r="B9" s="409" t="s">
        <v>353</v>
      </c>
      <c r="C9" s="315">
        <v>128864</v>
      </c>
      <c r="D9" s="315">
        <v>128864</v>
      </c>
    </row>
    <row r="10" spans="1:4" s="96" customFormat="1" ht="12" customHeight="1">
      <c r="A10" s="428" t="s">
        <v>189</v>
      </c>
      <c r="B10" s="410" t="s">
        <v>354</v>
      </c>
      <c r="C10" s="300">
        <v>97314</v>
      </c>
      <c r="D10" s="300">
        <v>97314</v>
      </c>
    </row>
    <row r="11" spans="1:4" s="96" customFormat="1" ht="12" customHeight="1">
      <c r="A11" s="428" t="s">
        <v>190</v>
      </c>
      <c r="B11" s="410" t="s">
        <v>355</v>
      </c>
      <c r="C11" s="300">
        <v>110624</v>
      </c>
      <c r="D11" s="300">
        <v>110624</v>
      </c>
    </row>
    <row r="12" spans="1:4" s="96" customFormat="1" ht="12" customHeight="1">
      <c r="A12" s="428" t="s">
        <v>191</v>
      </c>
      <c r="B12" s="410" t="s">
        <v>356</v>
      </c>
      <c r="C12" s="300">
        <v>6299</v>
      </c>
      <c r="D12" s="300">
        <v>6299</v>
      </c>
    </row>
    <row r="13" spans="1:4" s="96" customFormat="1" ht="12" customHeight="1">
      <c r="A13" s="428" t="s">
        <v>236</v>
      </c>
      <c r="B13" s="410" t="s">
        <v>357</v>
      </c>
      <c r="C13" s="453"/>
      <c r="D13" s="300"/>
    </row>
    <row r="14" spans="1:4" s="95" customFormat="1" ht="12" customHeight="1">
      <c r="A14" s="429" t="s">
        <v>192</v>
      </c>
      <c r="B14" s="411" t="s">
        <v>358</v>
      </c>
      <c r="C14" s="454"/>
      <c r="D14" s="300"/>
    </row>
    <row r="15" spans="1:4" s="95" customFormat="1" ht="12" customHeight="1">
      <c r="A15" s="429" t="s">
        <v>193</v>
      </c>
      <c r="B15" s="410" t="s">
        <v>830</v>
      </c>
      <c r="C15" s="1066"/>
      <c r="D15" s="1066">
        <v>1910</v>
      </c>
    </row>
    <row r="16" spans="1:4" s="95" customFormat="1" ht="12" customHeight="1">
      <c r="A16" s="429" t="s">
        <v>203</v>
      </c>
      <c r="B16" s="410" t="s">
        <v>831</v>
      </c>
      <c r="C16" s="300"/>
      <c r="D16" s="1067">
        <v>3193</v>
      </c>
    </row>
    <row r="17" spans="1:4" s="95" customFormat="1" ht="12" customHeight="1">
      <c r="A17" s="428" t="s">
        <v>204</v>
      </c>
      <c r="B17" s="410" t="s">
        <v>832</v>
      </c>
      <c r="C17" s="300"/>
      <c r="D17" s="300">
        <v>2707</v>
      </c>
    </row>
    <row r="18" spans="1:4" s="95" customFormat="1" ht="12" customHeight="1" thickBot="1">
      <c r="A18" s="437" t="s">
        <v>205</v>
      </c>
      <c r="B18" s="727" t="s">
        <v>833</v>
      </c>
      <c r="C18" s="1066"/>
      <c r="D18" s="1066">
        <v>248</v>
      </c>
    </row>
    <row r="19" spans="1:4" s="95" customFormat="1" ht="12" customHeight="1" thickBot="1">
      <c r="A19" s="32" t="s">
        <v>104</v>
      </c>
      <c r="B19" s="293" t="s">
        <v>359</v>
      </c>
      <c r="C19" s="298">
        <f>+C20+C21+C22+C23+C24</f>
        <v>16465</v>
      </c>
      <c r="D19" s="298">
        <f>+D20+D21+D22+D23+D24</f>
        <v>19789</v>
      </c>
    </row>
    <row r="20" spans="1:4" s="95" customFormat="1" ht="12" customHeight="1">
      <c r="A20" s="427" t="s">
        <v>194</v>
      </c>
      <c r="B20" s="409" t="s">
        <v>360</v>
      </c>
      <c r="C20" s="301"/>
      <c r="D20" s="301"/>
    </row>
    <row r="21" spans="1:4" s="95" customFormat="1" ht="12" customHeight="1">
      <c r="A21" s="428" t="s">
        <v>195</v>
      </c>
      <c r="B21" s="410" t="s">
        <v>829</v>
      </c>
      <c r="C21" s="300"/>
      <c r="D21" s="300">
        <v>3324</v>
      </c>
    </row>
    <row r="22" spans="1:4" s="95" customFormat="1" ht="12" customHeight="1">
      <c r="A22" s="428" t="s">
        <v>196</v>
      </c>
      <c r="B22" s="410" t="s">
        <v>771</v>
      </c>
      <c r="C22" s="924">
        <v>4148</v>
      </c>
      <c r="D22" s="924">
        <v>4148</v>
      </c>
    </row>
    <row r="23" spans="1:4" s="95" customFormat="1" ht="12" customHeight="1">
      <c r="A23" s="428" t="s">
        <v>197</v>
      </c>
      <c r="B23" s="410" t="s">
        <v>737</v>
      </c>
      <c r="C23" s="300">
        <v>8400</v>
      </c>
      <c r="D23" s="300">
        <v>8400</v>
      </c>
    </row>
    <row r="24" spans="1:4" s="95" customFormat="1" ht="12" customHeight="1">
      <c r="A24" s="428" t="s">
        <v>198</v>
      </c>
      <c r="B24" s="921" t="s">
        <v>745</v>
      </c>
      <c r="C24" s="922">
        <v>3917</v>
      </c>
      <c r="D24" s="922">
        <v>3917</v>
      </c>
    </row>
    <row r="25" spans="1:4" s="96" customFormat="1" ht="12" customHeight="1" thickBot="1">
      <c r="A25" s="429" t="s">
        <v>207</v>
      </c>
      <c r="B25" s="411" t="s">
        <v>363</v>
      </c>
      <c r="C25" s="302">
        <v>3917</v>
      </c>
      <c r="D25" s="302">
        <v>3917</v>
      </c>
    </row>
    <row r="26" spans="1:4" s="96" customFormat="1" ht="12" customHeight="1" thickBot="1">
      <c r="A26" s="32" t="s">
        <v>105</v>
      </c>
      <c r="B26" s="21" t="s">
        <v>364</v>
      </c>
      <c r="C26" s="298">
        <f>+C27+C28+C29+C30+C31</f>
        <v>99485</v>
      </c>
      <c r="D26" s="298">
        <f>+D27+D28+D29+D30+D31</f>
        <v>99485</v>
      </c>
    </row>
    <row r="27" spans="1:4" s="96" customFormat="1" ht="12" customHeight="1">
      <c r="A27" s="427" t="s">
        <v>177</v>
      </c>
      <c r="B27" s="409" t="s">
        <v>365</v>
      </c>
      <c r="C27" s="301"/>
      <c r="D27" s="301"/>
    </row>
    <row r="28" spans="1:4" s="95" customFormat="1" ht="12" customHeight="1">
      <c r="A28" s="428" t="s">
        <v>178</v>
      </c>
      <c r="B28" s="410" t="s">
        <v>366</v>
      </c>
      <c r="C28" s="300"/>
      <c r="D28" s="300"/>
    </row>
    <row r="29" spans="1:4" s="96" customFormat="1" ht="12" customHeight="1">
      <c r="A29" s="428" t="s">
        <v>179</v>
      </c>
      <c r="B29" s="410" t="s">
        <v>587</v>
      </c>
      <c r="C29" s="300"/>
      <c r="D29" s="300"/>
    </row>
    <row r="30" spans="1:4" s="96" customFormat="1" ht="12" customHeight="1">
      <c r="A30" s="428" t="s">
        <v>180</v>
      </c>
      <c r="B30" s="925" t="s">
        <v>780</v>
      </c>
      <c r="C30" s="924">
        <v>7446</v>
      </c>
      <c r="D30" s="924">
        <v>7446</v>
      </c>
    </row>
    <row r="31" spans="1:4" s="96" customFormat="1" ht="12" customHeight="1">
      <c r="A31" s="428" t="s">
        <v>259</v>
      </c>
      <c r="B31" s="921" t="s">
        <v>744</v>
      </c>
      <c r="C31" s="922">
        <v>92039</v>
      </c>
      <c r="D31" s="922">
        <v>92039</v>
      </c>
    </row>
    <row r="32" spans="1:4" s="96" customFormat="1" ht="12" customHeight="1" thickBot="1">
      <c r="A32" s="429" t="s">
        <v>260</v>
      </c>
      <c r="B32" s="411" t="s">
        <v>368</v>
      </c>
      <c r="C32" s="302">
        <v>92039</v>
      </c>
      <c r="D32" s="302">
        <v>92039</v>
      </c>
    </row>
    <row r="33" spans="1:4" s="96" customFormat="1" ht="12" customHeight="1" thickBot="1">
      <c r="A33" s="32" t="s">
        <v>261</v>
      </c>
      <c r="B33" s="21" t="s">
        <v>369</v>
      </c>
      <c r="C33" s="304">
        <f>+C34+C37+C38+C40+C39</f>
        <v>114350</v>
      </c>
      <c r="D33" s="304">
        <f>+D34+D37+D38+D40+D39</f>
        <v>114350</v>
      </c>
    </row>
    <row r="34" spans="1:4" s="96" customFormat="1" ht="12" customHeight="1">
      <c r="A34" s="427" t="s">
        <v>370</v>
      </c>
      <c r="B34" s="409" t="s">
        <v>376</v>
      </c>
      <c r="C34" s="404">
        <f>+C35+C36</f>
        <v>95800</v>
      </c>
      <c r="D34" s="404">
        <f>+D35+D36</f>
        <v>95800</v>
      </c>
    </row>
    <row r="35" spans="1:4" s="96" customFormat="1" ht="12" customHeight="1">
      <c r="A35" s="428" t="s">
        <v>371</v>
      </c>
      <c r="B35" s="835" t="s">
        <v>738</v>
      </c>
      <c r="C35" s="300">
        <v>5800</v>
      </c>
      <c r="D35" s="300">
        <v>5800</v>
      </c>
    </row>
    <row r="36" spans="1:4" s="96" customFormat="1" ht="12" customHeight="1">
      <c r="A36" s="428" t="s">
        <v>372</v>
      </c>
      <c r="B36" s="835" t="s">
        <v>743</v>
      </c>
      <c r="C36" s="300">
        <v>90000</v>
      </c>
      <c r="D36" s="300">
        <v>90000</v>
      </c>
    </row>
    <row r="37" spans="1:4" s="96" customFormat="1" ht="12" customHeight="1">
      <c r="A37" s="428" t="s">
        <v>373</v>
      </c>
      <c r="B37" s="410" t="s">
        <v>379</v>
      </c>
      <c r="C37" s="300">
        <v>16000</v>
      </c>
      <c r="D37" s="300">
        <v>16000</v>
      </c>
    </row>
    <row r="38" spans="1:4" s="96" customFormat="1" ht="12" customHeight="1">
      <c r="A38" s="428" t="s">
        <v>374</v>
      </c>
      <c r="B38" s="410" t="s">
        <v>739</v>
      </c>
      <c r="C38" s="300">
        <v>250</v>
      </c>
      <c r="D38" s="300">
        <v>250</v>
      </c>
    </row>
    <row r="39" spans="1:4" s="96" customFormat="1" ht="12" customHeight="1">
      <c r="A39" s="428" t="s">
        <v>375</v>
      </c>
      <c r="B39" s="411" t="s">
        <v>742</v>
      </c>
      <c r="C39" s="302">
        <v>1300</v>
      </c>
      <c r="D39" s="302">
        <v>1300</v>
      </c>
    </row>
    <row r="40" spans="1:4" s="96" customFormat="1" ht="12" customHeight="1" thickBot="1">
      <c r="A40" s="428" t="s">
        <v>740</v>
      </c>
      <c r="B40" s="411" t="s">
        <v>741</v>
      </c>
      <c r="C40" s="302">
        <v>1000</v>
      </c>
      <c r="D40" s="302">
        <v>1000</v>
      </c>
    </row>
    <row r="41" spans="1:4" s="96" customFormat="1" ht="12" customHeight="1" thickBot="1">
      <c r="A41" s="32" t="s">
        <v>107</v>
      </c>
      <c r="B41" s="21" t="s">
        <v>382</v>
      </c>
      <c r="C41" s="298">
        <f>SUM(C42:C51)</f>
        <v>26993</v>
      </c>
      <c r="D41" s="298">
        <f>SUM(D42:D51)</f>
        <v>35867</v>
      </c>
    </row>
    <row r="42" spans="1:4" s="96" customFormat="1" ht="12" customHeight="1">
      <c r="A42" s="427" t="s">
        <v>181</v>
      </c>
      <c r="B42" s="409" t="s">
        <v>385</v>
      </c>
      <c r="C42" s="301"/>
      <c r="D42" s="301"/>
    </row>
    <row r="43" spans="1:4" s="96" customFormat="1" ht="12" customHeight="1">
      <c r="A43" s="428" t="s">
        <v>182</v>
      </c>
      <c r="B43" s="410" t="s">
        <v>386</v>
      </c>
      <c r="C43" s="300"/>
      <c r="D43" s="300">
        <v>5623</v>
      </c>
    </row>
    <row r="44" spans="1:4" s="96" customFormat="1" ht="12" customHeight="1">
      <c r="A44" s="428" t="s">
        <v>183</v>
      </c>
      <c r="B44" s="410" t="s">
        <v>387</v>
      </c>
      <c r="C44" s="300">
        <v>300</v>
      </c>
      <c r="D44" s="300">
        <v>300</v>
      </c>
    </row>
    <row r="45" spans="1:4" s="96" customFormat="1" ht="12" customHeight="1">
      <c r="A45" s="428" t="s">
        <v>263</v>
      </c>
      <c r="B45" s="410" t="s">
        <v>388</v>
      </c>
      <c r="C45" s="300">
        <v>6200</v>
      </c>
      <c r="D45" s="300">
        <v>6200</v>
      </c>
    </row>
    <row r="46" spans="1:4" s="96" customFormat="1" ht="12" customHeight="1">
      <c r="A46" s="428" t="s">
        <v>264</v>
      </c>
      <c r="B46" s="410" t="s">
        <v>389</v>
      </c>
      <c r="C46" s="300">
        <v>14955</v>
      </c>
      <c r="D46" s="300">
        <v>16855</v>
      </c>
    </row>
    <row r="47" spans="1:4" s="96" customFormat="1" ht="12" customHeight="1">
      <c r="A47" s="428" t="s">
        <v>265</v>
      </c>
      <c r="B47" s="410" t="s">
        <v>390</v>
      </c>
      <c r="C47" s="300">
        <v>4038</v>
      </c>
      <c r="D47" s="300">
        <v>4038</v>
      </c>
    </row>
    <row r="48" spans="1:4" s="96" customFormat="1" ht="12" customHeight="1">
      <c r="A48" s="428" t="s">
        <v>266</v>
      </c>
      <c r="B48" s="410" t="s">
        <v>391</v>
      </c>
      <c r="C48" s="300"/>
      <c r="D48" s="300">
        <v>1351</v>
      </c>
    </row>
    <row r="49" spans="1:4" s="96" customFormat="1" ht="12" customHeight="1">
      <c r="A49" s="428" t="s">
        <v>267</v>
      </c>
      <c r="B49" s="410" t="s">
        <v>392</v>
      </c>
      <c r="C49" s="300">
        <v>1500</v>
      </c>
      <c r="D49" s="300">
        <v>1500</v>
      </c>
    </row>
    <row r="50" spans="1:4" s="96" customFormat="1" ht="12" customHeight="1">
      <c r="A50" s="428" t="s">
        <v>383</v>
      </c>
      <c r="B50" s="410" t="s">
        <v>393</v>
      </c>
      <c r="C50" s="303"/>
      <c r="D50" s="303"/>
    </row>
    <row r="51" spans="1:4" s="96" customFormat="1" ht="12" customHeight="1" thickBot="1">
      <c r="A51" s="429" t="s">
        <v>384</v>
      </c>
      <c r="B51" s="411" t="s">
        <v>394</v>
      </c>
      <c r="C51" s="398"/>
      <c r="D51" s="398"/>
    </row>
    <row r="52" spans="1:4" s="96" customFormat="1" ht="12" customHeight="1" thickBot="1">
      <c r="A52" s="32" t="s">
        <v>108</v>
      </c>
      <c r="B52" s="21" t="s">
        <v>395</v>
      </c>
      <c r="C52" s="298">
        <f>SUM(C53:C57)</f>
        <v>0</v>
      </c>
      <c r="D52" s="298">
        <f>SUM(D53:D57)</f>
        <v>3643</v>
      </c>
    </row>
    <row r="53" spans="1:4" s="96" customFormat="1" ht="12" customHeight="1">
      <c r="A53" s="427" t="s">
        <v>184</v>
      </c>
      <c r="B53" s="409" t="s">
        <v>399</v>
      </c>
      <c r="C53" s="455"/>
      <c r="D53" s="455"/>
    </row>
    <row r="54" spans="1:4" s="96" customFormat="1" ht="12" customHeight="1">
      <c r="A54" s="428" t="s">
        <v>185</v>
      </c>
      <c r="B54" s="410" t="s">
        <v>400</v>
      </c>
      <c r="C54" s="303"/>
      <c r="D54" s="303">
        <v>3643</v>
      </c>
    </row>
    <row r="55" spans="1:4" s="96" customFormat="1" ht="12" customHeight="1">
      <c r="A55" s="428" t="s">
        <v>396</v>
      </c>
      <c r="B55" s="410" t="s">
        <v>401</v>
      </c>
      <c r="C55" s="303"/>
      <c r="D55" s="303"/>
    </row>
    <row r="56" spans="1:4" s="96" customFormat="1" ht="12" customHeight="1">
      <c r="A56" s="428" t="s">
        <v>397</v>
      </c>
      <c r="B56" s="410" t="s">
        <v>402</v>
      </c>
      <c r="C56" s="303"/>
      <c r="D56" s="303"/>
    </row>
    <row r="57" spans="1:4" s="96" customFormat="1" ht="12" customHeight="1" thickBot="1">
      <c r="A57" s="429" t="s">
        <v>398</v>
      </c>
      <c r="B57" s="411" t="s">
        <v>403</v>
      </c>
      <c r="C57" s="398"/>
      <c r="D57" s="398"/>
    </row>
    <row r="58" spans="1:4" s="96" customFormat="1" ht="12" customHeight="1" thickBot="1">
      <c r="A58" s="32" t="s">
        <v>268</v>
      </c>
      <c r="B58" s="21" t="s">
        <v>404</v>
      </c>
      <c r="C58" s="298">
        <f>SUM(C59:C61)</f>
        <v>53885</v>
      </c>
      <c r="D58" s="298">
        <f>SUM(D59:D61)</f>
        <v>54504</v>
      </c>
    </row>
    <row r="59" spans="1:4" s="96" customFormat="1" ht="12" customHeight="1">
      <c r="A59" s="427" t="s">
        <v>186</v>
      </c>
      <c r="B59" s="409" t="s">
        <v>834</v>
      </c>
      <c r="C59" s="301"/>
      <c r="D59" s="301">
        <v>619</v>
      </c>
    </row>
    <row r="60" spans="1:4" s="96" customFormat="1" ht="12" customHeight="1">
      <c r="A60" s="428" t="s">
        <v>187</v>
      </c>
      <c r="B60" s="410" t="s">
        <v>770</v>
      </c>
      <c r="C60" s="924">
        <v>1458</v>
      </c>
      <c r="D60" s="924">
        <v>1458</v>
      </c>
    </row>
    <row r="61" spans="1:4" s="96" customFormat="1" ht="12" customHeight="1">
      <c r="A61" s="428" t="s">
        <v>408</v>
      </c>
      <c r="B61" s="410" t="s">
        <v>772</v>
      </c>
      <c r="C61" s="924">
        <v>52427</v>
      </c>
      <c r="D61" s="924">
        <v>52427</v>
      </c>
    </row>
    <row r="62" spans="1:4" s="96" customFormat="1" ht="12" customHeight="1" thickBot="1">
      <c r="A62" s="429" t="s">
        <v>409</v>
      </c>
      <c r="B62" s="411" t="s">
        <v>407</v>
      </c>
      <c r="C62" s="302"/>
      <c r="D62" s="302"/>
    </row>
    <row r="63" spans="1:4" s="96" customFormat="1" ht="12" customHeight="1" thickBot="1">
      <c r="A63" s="32" t="s">
        <v>110</v>
      </c>
      <c r="B63" s="293" t="s">
        <v>410</v>
      </c>
      <c r="C63" s="298">
        <f>SUM(C64:C66)</f>
        <v>108155</v>
      </c>
      <c r="D63" s="298">
        <f>SUM(D64:D66)</f>
        <v>108155</v>
      </c>
    </row>
    <row r="64" spans="1:4" s="96" customFormat="1" ht="12" customHeight="1">
      <c r="A64" s="427" t="s">
        <v>269</v>
      </c>
      <c r="B64" s="409" t="s">
        <v>412</v>
      </c>
      <c r="C64" s="303"/>
      <c r="D64" s="303"/>
    </row>
    <row r="65" spans="1:4" s="96" customFormat="1" ht="12" customHeight="1">
      <c r="A65" s="428" t="s">
        <v>270</v>
      </c>
      <c r="B65" s="410" t="s">
        <v>590</v>
      </c>
      <c r="C65" s="303"/>
      <c r="D65" s="303"/>
    </row>
    <row r="66" spans="1:4" s="96" customFormat="1" ht="12" customHeight="1">
      <c r="A66" s="428" t="s">
        <v>324</v>
      </c>
      <c r="B66" s="410" t="s">
        <v>773</v>
      </c>
      <c r="C66" s="923">
        <v>108155</v>
      </c>
      <c r="D66" s="923">
        <v>108155</v>
      </c>
    </row>
    <row r="67" spans="1:4" s="96" customFormat="1" ht="12" customHeight="1" thickBot="1">
      <c r="A67" s="429" t="s">
        <v>411</v>
      </c>
      <c r="B67" s="411" t="s">
        <v>414</v>
      </c>
      <c r="C67" s="303"/>
      <c r="D67" s="303"/>
    </row>
    <row r="68" spans="1:4" s="96" customFormat="1" ht="12" customHeight="1" thickBot="1">
      <c r="A68" s="32" t="s">
        <v>111</v>
      </c>
      <c r="B68" s="21" t="s">
        <v>415</v>
      </c>
      <c r="C68" s="304">
        <f>+C8+C19+C26+C33+C41+C52+C58+C63</f>
        <v>762434</v>
      </c>
      <c r="D68" s="304">
        <f>+D8+D19+D26+D33+D41+D52+D58+D63</f>
        <v>786952</v>
      </c>
    </row>
    <row r="69" spans="1:4" s="96" customFormat="1" ht="12" customHeight="1" thickBot="1">
      <c r="A69" s="430" t="s">
        <v>551</v>
      </c>
      <c r="B69" s="293" t="s">
        <v>417</v>
      </c>
      <c r="C69" s="298">
        <f>SUM(C70:C72)</f>
        <v>0</v>
      </c>
      <c r="D69" s="298">
        <f>SUM(D70:D72)</f>
        <v>0</v>
      </c>
    </row>
    <row r="70" spans="1:4" s="96" customFormat="1" ht="12" customHeight="1">
      <c r="A70" s="427" t="s">
        <v>450</v>
      </c>
      <c r="B70" s="409" t="s">
        <v>418</v>
      </c>
      <c r="C70" s="303"/>
      <c r="D70" s="303"/>
    </row>
    <row r="71" spans="1:4" s="96" customFormat="1" ht="12" customHeight="1">
      <c r="A71" s="428" t="s">
        <v>459</v>
      </c>
      <c r="B71" s="410" t="s">
        <v>419</v>
      </c>
      <c r="C71" s="303"/>
      <c r="D71" s="303"/>
    </row>
    <row r="72" spans="1:4" s="96" customFormat="1" ht="12" customHeight="1" thickBot="1">
      <c r="A72" s="429" t="s">
        <v>460</v>
      </c>
      <c r="B72" s="413" t="s">
        <v>420</v>
      </c>
      <c r="C72" s="303"/>
      <c r="D72" s="303"/>
    </row>
    <row r="73" spans="1:4" s="96" customFormat="1" ht="12" customHeight="1" thickBot="1">
      <c r="A73" s="430" t="s">
        <v>421</v>
      </c>
      <c r="B73" s="293" t="s">
        <v>422</v>
      </c>
      <c r="C73" s="298">
        <f>SUM(C74:C77)</f>
        <v>0</v>
      </c>
      <c r="D73" s="298">
        <f>SUM(D74:D77)</f>
        <v>0</v>
      </c>
    </row>
    <row r="74" spans="1:4" s="96" customFormat="1" ht="12" customHeight="1">
      <c r="A74" s="427" t="s">
        <v>237</v>
      </c>
      <c r="B74" s="409" t="s">
        <v>423</v>
      </c>
      <c r="C74" s="303"/>
      <c r="D74" s="303"/>
    </row>
    <row r="75" spans="1:4" s="96" customFormat="1" ht="12" customHeight="1">
      <c r="A75" s="428" t="s">
        <v>238</v>
      </c>
      <c r="B75" s="410" t="s">
        <v>424</v>
      </c>
      <c r="C75" s="303"/>
      <c r="D75" s="303"/>
    </row>
    <row r="76" spans="1:4" s="96" customFormat="1" ht="12" customHeight="1">
      <c r="A76" s="428" t="s">
        <v>451</v>
      </c>
      <c r="B76" s="410" t="s">
        <v>425</v>
      </c>
      <c r="C76" s="303"/>
      <c r="D76" s="303"/>
    </row>
    <row r="77" spans="1:4" s="96" customFormat="1" ht="12" customHeight="1" thickBot="1">
      <c r="A77" s="429" t="s">
        <v>452</v>
      </c>
      <c r="B77" s="411" t="s">
        <v>426</v>
      </c>
      <c r="C77" s="303"/>
      <c r="D77" s="303"/>
    </row>
    <row r="78" spans="1:4" s="96" customFormat="1" ht="12" customHeight="1" thickBot="1">
      <c r="A78" s="430" t="s">
        <v>427</v>
      </c>
      <c r="B78" s="293" t="s">
        <v>428</v>
      </c>
      <c r="C78" s="298">
        <f>SUM(C79:C80)</f>
        <v>223615</v>
      </c>
      <c r="D78" s="298">
        <f>SUM(D79:D80)</f>
        <v>240297</v>
      </c>
    </row>
    <row r="79" spans="1:4" s="96" customFormat="1" ht="12" customHeight="1">
      <c r="A79" s="427" t="s">
        <v>453</v>
      </c>
      <c r="B79" s="409" t="s">
        <v>779</v>
      </c>
      <c r="C79" s="303">
        <v>223615</v>
      </c>
      <c r="D79" s="303">
        <v>240297</v>
      </c>
    </row>
    <row r="80" spans="1:4" s="96" customFormat="1" ht="12" customHeight="1" thickBot="1">
      <c r="A80" s="429" t="s">
        <v>454</v>
      </c>
      <c r="B80" s="411" t="s">
        <v>430</v>
      </c>
      <c r="C80" s="303"/>
      <c r="D80" s="303"/>
    </row>
    <row r="81" spans="1:4" s="95" customFormat="1" ht="12" customHeight="1" thickBot="1">
      <c r="A81" s="430" t="s">
        <v>431</v>
      </c>
      <c r="B81" s="293" t="s">
        <v>432</v>
      </c>
      <c r="C81" s="298">
        <f>SUM(C82:C84)</f>
        <v>0</v>
      </c>
      <c r="D81" s="298">
        <f>SUM(D82:D84)</f>
        <v>0</v>
      </c>
    </row>
    <row r="82" spans="1:4" s="96" customFormat="1" ht="12" customHeight="1">
      <c r="A82" s="427" t="s">
        <v>455</v>
      </c>
      <c r="B82" s="409" t="s">
        <v>433</v>
      </c>
      <c r="C82" s="303"/>
      <c r="D82" s="303"/>
    </row>
    <row r="83" spans="1:4" s="96" customFormat="1" ht="12" customHeight="1">
      <c r="A83" s="428" t="s">
        <v>456</v>
      </c>
      <c r="B83" s="410" t="s">
        <v>434</v>
      </c>
      <c r="C83" s="303"/>
      <c r="D83" s="303"/>
    </row>
    <row r="84" spans="1:4" s="96" customFormat="1" ht="12" customHeight="1" thickBot="1">
      <c r="A84" s="429" t="s">
        <v>457</v>
      </c>
      <c r="B84" s="411" t="s">
        <v>435</v>
      </c>
      <c r="C84" s="303"/>
      <c r="D84" s="303"/>
    </row>
    <row r="85" spans="1:4" s="96" customFormat="1" ht="12" customHeight="1" thickBot="1">
      <c r="A85" s="430" t="s">
        <v>436</v>
      </c>
      <c r="B85" s="293" t="s">
        <v>458</v>
      </c>
      <c r="C85" s="298">
        <f>SUM(C86:C89)</f>
        <v>0</v>
      </c>
      <c r="D85" s="298">
        <f>SUM(D86:D89)</f>
        <v>0</v>
      </c>
    </row>
    <row r="86" spans="1:4" s="96" customFormat="1" ht="12" customHeight="1">
      <c r="A86" s="431" t="s">
        <v>437</v>
      </c>
      <c r="B86" s="409" t="s">
        <v>438</v>
      </c>
      <c r="C86" s="303"/>
      <c r="D86" s="303"/>
    </row>
    <row r="87" spans="1:4" s="96" customFormat="1" ht="12" customHeight="1">
      <c r="A87" s="432" t="s">
        <v>439</v>
      </c>
      <c r="B87" s="410" t="s">
        <v>440</v>
      </c>
      <c r="C87" s="303"/>
      <c r="D87" s="303"/>
    </row>
    <row r="88" spans="1:4" s="96" customFormat="1" ht="12" customHeight="1">
      <c r="A88" s="432" t="s">
        <v>441</v>
      </c>
      <c r="B88" s="410" t="s">
        <v>442</v>
      </c>
      <c r="C88" s="303"/>
      <c r="D88" s="303"/>
    </row>
    <row r="89" spans="1:4" s="95" customFormat="1" ht="12" customHeight="1" thickBot="1">
      <c r="A89" s="433" t="s">
        <v>443</v>
      </c>
      <c r="B89" s="411" t="s">
        <v>444</v>
      </c>
      <c r="C89" s="303"/>
      <c r="D89" s="303"/>
    </row>
    <row r="90" spans="1:4" s="95" customFormat="1" ht="12" customHeight="1" thickBot="1">
      <c r="A90" s="430" t="s">
        <v>445</v>
      </c>
      <c r="B90" s="293" t="s">
        <v>446</v>
      </c>
      <c r="C90" s="456"/>
      <c r="D90" s="456"/>
    </row>
    <row r="91" spans="1:4" s="95" customFormat="1" ht="12" customHeight="1" thickBot="1">
      <c r="A91" s="430" t="s">
        <v>447</v>
      </c>
      <c r="B91" s="417" t="s">
        <v>448</v>
      </c>
      <c r="C91" s="304">
        <f>+C69+C73+C78+C81+C85+C90</f>
        <v>223615</v>
      </c>
      <c r="D91" s="304">
        <f>+D69+D73+D78+D81+D85+D90</f>
        <v>240297</v>
      </c>
    </row>
    <row r="92" spans="1:4" s="95" customFormat="1" ht="12" customHeight="1" thickBot="1">
      <c r="A92" s="434" t="s">
        <v>461</v>
      </c>
      <c r="B92" s="419" t="s">
        <v>578</v>
      </c>
      <c r="C92" s="304">
        <f>+C68+C91</f>
        <v>986049</v>
      </c>
      <c r="D92" s="304">
        <f>+D68+D91</f>
        <v>1027249</v>
      </c>
    </row>
    <row r="93" spans="1:4" s="96" customFormat="1" ht="15" customHeight="1">
      <c r="A93" s="242"/>
      <c r="B93" s="243"/>
      <c r="C93" s="369"/>
      <c r="D93" s="369"/>
    </row>
    <row r="94" spans="1:4" ht="13.5" thickBot="1">
      <c r="A94" s="435"/>
      <c r="B94" s="245"/>
      <c r="C94" s="370"/>
      <c r="D94" s="370"/>
    </row>
    <row r="95" spans="1:4" s="58" customFormat="1" ht="16.5" customHeight="1" thickBot="1">
      <c r="A95" s="246"/>
      <c r="B95" s="247" t="s">
        <v>143</v>
      </c>
      <c r="C95" s="371"/>
      <c r="D95" s="371"/>
    </row>
    <row r="96" spans="1:4" s="97" customFormat="1" ht="12" customHeight="1" thickBot="1">
      <c r="A96" s="401" t="s">
        <v>103</v>
      </c>
      <c r="B96" s="31" t="s">
        <v>464</v>
      </c>
      <c r="C96" s="297">
        <f>SUM(C97:C101)</f>
        <v>524182</v>
      </c>
      <c r="D96" s="297">
        <f>SUM(D97:D101)</f>
        <v>546101</v>
      </c>
    </row>
    <row r="97" spans="1:4" ht="12" customHeight="1">
      <c r="A97" s="436" t="s">
        <v>188</v>
      </c>
      <c r="B97" s="10" t="s">
        <v>133</v>
      </c>
      <c r="C97" s="299">
        <v>36533</v>
      </c>
      <c r="D97" s="299">
        <v>41742</v>
      </c>
    </row>
    <row r="98" spans="1:4" ht="12" customHeight="1">
      <c r="A98" s="428" t="s">
        <v>189</v>
      </c>
      <c r="B98" s="8" t="s">
        <v>271</v>
      </c>
      <c r="C98" s="300">
        <v>9683</v>
      </c>
      <c r="D98" s="300">
        <v>10809</v>
      </c>
    </row>
    <row r="99" spans="1:4" ht="12" customHeight="1">
      <c r="A99" s="428" t="s">
        <v>190</v>
      </c>
      <c r="B99" s="8" t="s">
        <v>778</v>
      </c>
      <c r="C99" s="302">
        <v>133062</v>
      </c>
      <c r="D99" s="302">
        <v>133962</v>
      </c>
    </row>
    <row r="100" spans="1:4" ht="12" customHeight="1">
      <c r="A100" s="428" t="s">
        <v>191</v>
      </c>
      <c r="B100" s="11" t="s">
        <v>272</v>
      </c>
      <c r="C100" s="302">
        <v>9611</v>
      </c>
      <c r="D100" s="302">
        <v>11121</v>
      </c>
    </row>
    <row r="101" spans="1:4" ht="12" customHeight="1">
      <c r="A101" s="428" t="s">
        <v>202</v>
      </c>
      <c r="B101" s="19" t="s">
        <v>273</v>
      </c>
      <c r="C101" s="302">
        <f>SUM(C102:C111)</f>
        <v>335293</v>
      </c>
      <c r="D101" s="302">
        <f>SUM(D102:D111)</f>
        <v>348467</v>
      </c>
    </row>
    <row r="102" spans="1:4" ht="12" customHeight="1">
      <c r="A102" s="428" t="s">
        <v>192</v>
      </c>
      <c r="B102" s="8" t="s">
        <v>465</v>
      </c>
      <c r="C102" s="302"/>
      <c r="D102" s="302"/>
    </row>
    <row r="103" spans="1:4" ht="12" customHeight="1">
      <c r="A103" s="428" t="s">
        <v>193</v>
      </c>
      <c r="B103" s="142" t="s">
        <v>466</v>
      </c>
      <c r="C103" s="302"/>
      <c r="D103" s="302"/>
    </row>
    <row r="104" spans="1:4" ht="12" customHeight="1">
      <c r="A104" s="428" t="s">
        <v>203</v>
      </c>
      <c r="B104" s="143" t="s">
        <v>467</v>
      </c>
      <c r="C104" s="302"/>
      <c r="D104" s="302"/>
    </row>
    <row r="105" spans="1:4" ht="12" customHeight="1">
      <c r="A105" s="428" t="s">
        <v>204</v>
      </c>
      <c r="B105" s="143" t="s">
        <v>468</v>
      </c>
      <c r="C105" s="302"/>
      <c r="D105" s="302"/>
    </row>
    <row r="106" spans="1:4" ht="12" customHeight="1">
      <c r="A106" s="428" t="s">
        <v>205</v>
      </c>
      <c r="B106" s="142" t="s">
        <v>769</v>
      </c>
      <c r="C106" s="302">
        <v>294719</v>
      </c>
      <c r="D106" s="302">
        <v>307893</v>
      </c>
    </row>
    <row r="107" spans="1:4" ht="12" customHeight="1">
      <c r="A107" s="428" t="s">
        <v>206</v>
      </c>
      <c r="B107" s="142" t="s">
        <v>774</v>
      </c>
      <c r="C107" s="889">
        <v>27657</v>
      </c>
      <c r="D107" s="889">
        <v>27657</v>
      </c>
    </row>
    <row r="108" spans="1:4" ht="12" customHeight="1">
      <c r="A108" s="428" t="s">
        <v>208</v>
      </c>
      <c r="B108" s="143" t="s">
        <v>471</v>
      </c>
      <c r="C108" s="302"/>
      <c r="D108" s="302"/>
    </row>
    <row r="109" spans="1:4" ht="12" customHeight="1">
      <c r="A109" s="437" t="s">
        <v>274</v>
      </c>
      <c r="B109" s="144" t="s">
        <v>472</v>
      </c>
      <c r="C109" s="302"/>
      <c r="D109" s="302"/>
    </row>
    <row r="110" spans="1:4" ht="12" customHeight="1">
      <c r="A110" s="428" t="s">
        <v>462</v>
      </c>
      <c r="B110" s="143" t="s">
        <v>815</v>
      </c>
      <c r="C110" s="889">
        <v>9717</v>
      </c>
      <c r="D110" s="889">
        <v>9717</v>
      </c>
    </row>
    <row r="111" spans="1:4" ht="12" customHeight="1" thickBot="1">
      <c r="A111" s="438" t="s">
        <v>463</v>
      </c>
      <c r="B111" s="874" t="s">
        <v>759</v>
      </c>
      <c r="C111" s="306">
        <v>3200</v>
      </c>
      <c r="D111" s="306">
        <v>3200</v>
      </c>
    </row>
    <row r="112" spans="1:4" ht="12" customHeight="1" thickBot="1">
      <c r="A112" s="32" t="s">
        <v>104</v>
      </c>
      <c r="B112" s="30" t="s">
        <v>475</v>
      </c>
      <c r="C112" s="298">
        <f>+C113+C115+C117</f>
        <v>310835</v>
      </c>
      <c r="D112" s="298">
        <f>+D113+D115+D117</f>
        <v>312547</v>
      </c>
    </row>
    <row r="113" spans="1:4" ht="12" customHeight="1">
      <c r="A113" s="427" t="s">
        <v>194</v>
      </c>
      <c r="B113" s="8" t="s">
        <v>777</v>
      </c>
      <c r="C113" s="301">
        <v>78514</v>
      </c>
      <c r="D113" s="301">
        <v>113863</v>
      </c>
    </row>
    <row r="114" spans="1:4" ht="12" customHeight="1">
      <c r="A114" s="427" t="s">
        <v>195</v>
      </c>
      <c r="B114" s="12" t="s">
        <v>479</v>
      </c>
      <c r="C114" s="301"/>
      <c r="D114" s="301"/>
    </row>
    <row r="115" spans="1:4" ht="12" customHeight="1">
      <c r="A115" s="427" t="s">
        <v>196</v>
      </c>
      <c r="B115" s="12" t="s">
        <v>275</v>
      </c>
      <c r="C115" s="300">
        <v>181000</v>
      </c>
      <c r="D115" s="300">
        <v>145651</v>
      </c>
    </row>
    <row r="116" spans="1:4" ht="12" customHeight="1">
      <c r="A116" s="427" t="s">
        <v>197</v>
      </c>
      <c r="B116" s="12" t="s">
        <v>480</v>
      </c>
      <c r="C116" s="271"/>
      <c r="D116" s="271"/>
    </row>
    <row r="117" spans="1:4" ht="12" customHeight="1">
      <c r="A117" s="427" t="s">
        <v>198</v>
      </c>
      <c r="B117" s="295" t="s">
        <v>325</v>
      </c>
      <c r="C117" s="271">
        <f>SUM(C118:C125)</f>
        <v>51321</v>
      </c>
      <c r="D117" s="271">
        <f>SUM(D118:D125)</f>
        <v>53033</v>
      </c>
    </row>
    <row r="118" spans="1:4" ht="12" customHeight="1">
      <c r="A118" s="427" t="s">
        <v>207</v>
      </c>
      <c r="B118" s="294" t="s">
        <v>591</v>
      </c>
      <c r="C118" s="271"/>
      <c r="D118" s="271"/>
    </row>
    <row r="119" spans="1:4" ht="12" customHeight="1">
      <c r="A119" s="427" t="s">
        <v>209</v>
      </c>
      <c r="B119" s="405" t="s">
        <v>485</v>
      </c>
      <c r="C119" s="271"/>
      <c r="D119" s="271"/>
    </row>
    <row r="120" spans="1:4" ht="12" customHeight="1">
      <c r="A120" s="427" t="s">
        <v>276</v>
      </c>
      <c r="B120" s="920" t="s">
        <v>828</v>
      </c>
      <c r="C120" s="271">
        <v>483</v>
      </c>
      <c r="D120" s="271">
        <v>2195</v>
      </c>
    </row>
    <row r="121" spans="1:4" ht="12" customHeight="1">
      <c r="A121" s="427" t="s">
        <v>277</v>
      </c>
      <c r="B121" s="920" t="s">
        <v>776</v>
      </c>
      <c r="C121" s="919">
        <v>49638</v>
      </c>
      <c r="D121" s="919">
        <v>49638</v>
      </c>
    </row>
    <row r="122" spans="1:4" ht="12" customHeight="1">
      <c r="A122" s="427" t="s">
        <v>278</v>
      </c>
      <c r="B122" s="143" t="s">
        <v>483</v>
      </c>
      <c r="C122" s="271"/>
      <c r="D122" s="271"/>
    </row>
    <row r="123" spans="1:4" ht="12" customHeight="1">
      <c r="A123" s="427" t="s">
        <v>476</v>
      </c>
      <c r="B123" s="143" t="s">
        <v>471</v>
      </c>
      <c r="C123" s="271"/>
      <c r="D123" s="271"/>
    </row>
    <row r="124" spans="1:4" ht="12" customHeight="1">
      <c r="A124" s="427" t="s">
        <v>477</v>
      </c>
      <c r="B124" s="143" t="s">
        <v>482</v>
      </c>
      <c r="C124" s="271"/>
      <c r="D124" s="271"/>
    </row>
    <row r="125" spans="1:4" ht="12" customHeight="1" thickBot="1">
      <c r="A125" s="437" t="s">
        <v>478</v>
      </c>
      <c r="B125" s="143" t="s">
        <v>481</v>
      </c>
      <c r="C125" s="272">
        <v>1200</v>
      </c>
      <c r="D125" s="272">
        <v>1200</v>
      </c>
    </row>
    <row r="126" spans="1:4" ht="12" customHeight="1" thickBot="1">
      <c r="A126" s="32" t="s">
        <v>105</v>
      </c>
      <c r="B126" s="124" t="s">
        <v>486</v>
      </c>
      <c r="C126" s="298">
        <f>+C127+C128</f>
        <v>151032</v>
      </c>
      <c r="D126" s="298">
        <f>+D127+D128</f>
        <v>168601</v>
      </c>
    </row>
    <row r="127" spans="1:4" ht="12" customHeight="1">
      <c r="A127" s="427" t="s">
        <v>177</v>
      </c>
      <c r="B127" s="926" t="s">
        <v>782</v>
      </c>
      <c r="C127" s="927">
        <v>102156</v>
      </c>
      <c r="D127" s="927">
        <v>119725</v>
      </c>
    </row>
    <row r="128" spans="1:4" ht="12" customHeight="1" thickBot="1">
      <c r="A128" s="429" t="s">
        <v>178</v>
      </c>
      <c r="B128" s="12" t="s">
        <v>781</v>
      </c>
      <c r="C128" s="302">
        <v>48876</v>
      </c>
      <c r="D128" s="302">
        <v>48876</v>
      </c>
    </row>
    <row r="129" spans="1:12" ht="12" customHeight="1" thickBot="1">
      <c r="A129" s="32" t="s">
        <v>106</v>
      </c>
      <c r="B129" s="124" t="s">
        <v>487</v>
      </c>
      <c r="C129" s="298">
        <f>+C96+C112+C126</f>
        <v>986049</v>
      </c>
      <c r="D129" s="298">
        <f>+D96+D112+D126</f>
        <v>1027249</v>
      </c>
    </row>
    <row r="130" spans="1:12" ht="12" customHeight="1" thickBot="1">
      <c r="A130" s="32" t="s">
        <v>107</v>
      </c>
      <c r="B130" s="124" t="s">
        <v>488</v>
      </c>
      <c r="C130" s="298">
        <f>+C131+C132+C133</f>
        <v>0</v>
      </c>
      <c r="D130" s="298">
        <f>+D131+D132+D133</f>
        <v>0</v>
      </c>
    </row>
    <row r="131" spans="1:12" s="97" customFormat="1" ht="12" customHeight="1">
      <c r="A131" s="427" t="s">
        <v>181</v>
      </c>
      <c r="B131" s="9" t="s">
        <v>489</v>
      </c>
      <c r="C131" s="271"/>
      <c r="D131" s="271"/>
    </row>
    <row r="132" spans="1:12" ht="12" customHeight="1">
      <c r="A132" s="427" t="s">
        <v>182</v>
      </c>
      <c r="B132" s="9" t="s">
        <v>490</v>
      </c>
      <c r="C132" s="271"/>
      <c r="D132" s="271"/>
    </row>
    <row r="133" spans="1:12" ht="12" customHeight="1" thickBot="1">
      <c r="A133" s="437" t="s">
        <v>183</v>
      </c>
      <c r="B133" s="7" t="s">
        <v>491</v>
      </c>
      <c r="C133" s="271"/>
      <c r="D133" s="271"/>
    </row>
    <row r="134" spans="1:12" ht="12" customHeight="1" thickBot="1">
      <c r="A134" s="32" t="s">
        <v>108</v>
      </c>
      <c r="B134" s="124" t="s">
        <v>550</v>
      </c>
      <c r="C134" s="298">
        <f>+C135+C136+C137+C138</f>
        <v>0</v>
      </c>
      <c r="D134" s="298">
        <f>+D135+D136+D137+D138</f>
        <v>0</v>
      </c>
    </row>
    <row r="135" spans="1:12" ht="12" customHeight="1">
      <c r="A135" s="427" t="s">
        <v>184</v>
      </c>
      <c r="B135" s="9" t="s">
        <v>492</v>
      </c>
      <c r="C135" s="271"/>
      <c r="D135" s="271"/>
    </row>
    <row r="136" spans="1:12" ht="12" customHeight="1">
      <c r="A136" s="427" t="s">
        <v>185</v>
      </c>
      <c r="B136" s="9" t="s">
        <v>493</v>
      </c>
      <c r="C136" s="271"/>
      <c r="D136" s="271"/>
    </row>
    <row r="137" spans="1:12" ht="12" customHeight="1">
      <c r="A137" s="427" t="s">
        <v>396</v>
      </c>
      <c r="B137" s="9" t="s">
        <v>494</v>
      </c>
      <c r="C137" s="271"/>
      <c r="D137" s="271"/>
    </row>
    <row r="138" spans="1:12" s="97" customFormat="1" ht="12" customHeight="1" thickBot="1">
      <c r="A138" s="437" t="s">
        <v>397</v>
      </c>
      <c r="B138" s="7" t="s">
        <v>495</v>
      </c>
      <c r="C138" s="271"/>
      <c r="D138" s="271"/>
    </row>
    <row r="139" spans="1:12" ht="12" customHeight="1" thickBot="1">
      <c r="A139" s="32" t="s">
        <v>109</v>
      </c>
      <c r="B139" s="124" t="s">
        <v>496</v>
      </c>
      <c r="C139" s="304">
        <f>+C140+C141+C142+C143</f>
        <v>0</v>
      </c>
      <c r="D139" s="304">
        <f>+D140+D141+D142+D143</f>
        <v>0</v>
      </c>
      <c r="L139" s="254"/>
    </row>
    <row r="140" spans="1:12">
      <c r="A140" s="427" t="s">
        <v>186</v>
      </c>
      <c r="B140" s="9" t="s">
        <v>497</v>
      </c>
      <c r="C140" s="271"/>
      <c r="D140" s="271"/>
    </row>
    <row r="141" spans="1:12" ht="12" customHeight="1">
      <c r="A141" s="427" t="s">
        <v>187</v>
      </c>
      <c r="B141" s="9" t="s">
        <v>507</v>
      </c>
      <c r="C141" s="271"/>
      <c r="D141" s="271"/>
    </row>
    <row r="142" spans="1:12" s="97" customFormat="1" ht="12" customHeight="1">
      <c r="A142" s="427" t="s">
        <v>408</v>
      </c>
      <c r="B142" s="9" t="s">
        <v>498</v>
      </c>
      <c r="C142" s="271"/>
      <c r="D142" s="271"/>
    </row>
    <row r="143" spans="1:12" s="97" customFormat="1" ht="12" customHeight="1" thickBot="1">
      <c r="A143" s="437" t="s">
        <v>409</v>
      </c>
      <c r="B143" s="7" t="s">
        <v>499</v>
      </c>
      <c r="C143" s="271"/>
      <c r="D143" s="271"/>
    </row>
    <row r="144" spans="1:12" s="97" customFormat="1" ht="12" customHeight="1" thickBot="1">
      <c r="A144" s="32" t="s">
        <v>110</v>
      </c>
      <c r="B144" s="124" t="s">
        <v>500</v>
      </c>
      <c r="C144" s="307">
        <f>+C145+C146+C147+C148</f>
        <v>0</v>
      </c>
      <c r="D144" s="307">
        <f>+D145+D146+D147+D148</f>
        <v>0</v>
      </c>
    </row>
    <row r="145" spans="1:4" s="97" customFormat="1" ht="12" customHeight="1">
      <c r="A145" s="427" t="s">
        <v>269</v>
      </c>
      <c r="B145" s="9" t="s">
        <v>501</v>
      </c>
      <c r="C145" s="271"/>
      <c r="D145" s="271"/>
    </row>
    <row r="146" spans="1:4" s="97" customFormat="1" ht="12" customHeight="1">
      <c r="A146" s="427" t="s">
        <v>270</v>
      </c>
      <c r="B146" s="9" t="s">
        <v>502</v>
      </c>
      <c r="C146" s="271"/>
      <c r="D146" s="271"/>
    </row>
    <row r="147" spans="1:4" s="97" customFormat="1" ht="12" customHeight="1">
      <c r="A147" s="427" t="s">
        <v>324</v>
      </c>
      <c r="B147" s="9" t="s">
        <v>503</v>
      </c>
      <c r="C147" s="271"/>
      <c r="D147" s="271"/>
    </row>
    <row r="148" spans="1:4" ht="12.75" customHeight="1" thickBot="1">
      <c r="A148" s="427" t="s">
        <v>411</v>
      </c>
      <c r="B148" s="9" t="s">
        <v>504</v>
      </c>
      <c r="C148" s="271"/>
      <c r="D148" s="271"/>
    </row>
    <row r="149" spans="1:4" ht="12" customHeight="1" thickBot="1">
      <c r="A149" s="32" t="s">
        <v>111</v>
      </c>
      <c r="B149" s="124" t="s">
        <v>505</v>
      </c>
      <c r="C149" s="421">
        <f>+C130+C134+C139+C144</f>
        <v>0</v>
      </c>
      <c r="D149" s="421">
        <f>+D130+D134+D139+D144</f>
        <v>0</v>
      </c>
    </row>
    <row r="150" spans="1:4" ht="15" customHeight="1" thickBot="1">
      <c r="A150" s="439" t="s">
        <v>112</v>
      </c>
      <c r="B150" s="381" t="s">
        <v>506</v>
      </c>
      <c r="C150" s="421">
        <f>+C129+C149</f>
        <v>986049</v>
      </c>
      <c r="D150" s="421">
        <f>+D129+D149</f>
        <v>1027249</v>
      </c>
    </row>
    <row r="151" spans="1:4" ht="13.5" thickBot="1">
      <c r="A151" s="389"/>
      <c r="B151" s="390"/>
      <c r="C151" s="391"/>
      <c r="D151" s="391"/>
    </row>
    <row r="152" spans="1:4" ht="15" customHeight="1" thickBot="1">
      <c r="A152" s="251" t="s">
        <v>295</v>
      </c>
      <c r="B152" s="252"/>
      <c r="C152" s="121">
        <v>17</v>
      </c>
      <c r="D152" s="121">
        <v>17</v>
      </c>
    </row>
    <row r="153" spans="1:4" ht="14.25" customHeight="1" thickBot="1">
      <c r="A153" s="251" t="s">
        <v>296</v>
      </c>
      <c r="B153" s="252"/>
      <c r="C153" s="121">
        <v>15</v>
      </c>
      <c r="D153" s="121">
        <v>15</v>
      </c>
    </row>
    <row r="155" spans="1:4" ht="15.75">
      <c r="A155" s="382" t="s">
        <v>859</v>
      </c>
      <c r="B155" s="382"/>
      <c r="C155" s="196"/>
      <c r="D155" s="56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5"/>
  <sheetViews>
    <sheetView zoomScaleNormal="100" zoomScaleSheetLayoutView="85" workbookViewId="0">
      <selection activeCell="D1" sqref="D1"/>
    </sheetView>
  </sheetViews>
  <sheetFormatPr defaultRowHeight="12.75"/>
  <cols>
    <col min="1" max="1" width="14.33203125" style="392" customWidth="1"/>
    <col min="2" max="2" width="72" style="393" customWidth="1"/>
    <col min="3" max="3" width="15.83203125" style="393" customWidth="1"/>
    <col min="4" max="4" width="13" style="394" customWidth="1"/>
    <col min="5" max="16384" width="9.33203125" style="3"/>
  </cols>
  <sheetData>
    <row r="1" spans="1:4" s="2" customFormat="1" ht="16.5" customHeight="1" thickBot="1">
      <c r="A1" s="229"/>
      <c r="B1" s="231"/>
      <c r="C1" s="231"/>
      <c r="D1" s="253" t="s">
        <v>870</v>
      </c>
    </row>
    <row r="2" spans="1:4" s="93" customFormat="1" ht="21" customHeight="1">
      <c r="A2" s="399" t="s">
        <v>150</v>
      </c>
      <c r="B2" s="359" t="s">
        <v>318</v>
      </c>
      <c r="C2" s="361"/>
      <c r="D2" s="361" t="s">
        <v>137</v>
      </c>
    </row>
    <row r="3" spans="1:4" s="93" customFormat="1" ht="27.75" customHeight="1" thickBot="1">
      <c r="A3" s="983" t="s">
        <v>292</v>
      </c>
      <c r="B3" s="360" t="s">
        <v>592</v>
      </c>
      <c r="C3" s="362"/>
      <c r="D3" s="362">
        <v>2</v>
      </c>
    </row>
    <row r="4" spans="1:4" s="94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363" t="s">
        <v>140</v>
      </c>
      <c r="D5" s="363" t="s">
        <v>140</v>
      </c>
    </row>
    <row r="6" spans="1:4" s="58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58" customFormat="1" ht="15.95" customHeight="1" thickBot="1">
      <c r="A7" s="236"/>
      <c r="B7" s="237" t="s">
        <v>141</v>
      </c>
      <c r="C7" s="364"/>
      <c r="D7" s="364"/>
    </row>
    <row r="8" spans="1:4" s="58" customFormat="1" ht="12" customHeight="1" thickBot="1">
      <c r="A8" s="32" t="s">
        <v>103</v>
      </c>
      <c r="B8" s="21" t="s">
        <v>352</v>
      </c>
      <c r="C8" s="298">
        <f>+C9+C10+C11+C12+C13+C14</f>
        <v>247740</v>
      </c>
      <c r="D8" s="298">
        <f>+D9+D10+D11+D12+D13+D14+D15+D16+D17+D18</f>
        <v>257969</v>
      </c>
    </row>
    <row r="9" spans="1:4" s="95" customFormat="1" ht="12" customHeight="1">
      <c r="A9" s="427" t="s">
        <v>188</v>
      </c>
      <c r="B9" s="409" t="s">
        <v>353</v>
      </c>
      <c r="C9" s="301">
        <v>33503</v>
      </c>
      <c r="D9" s="301">
        <v>35674</v>
      </c>
    </row>
    <row r="10" spans="1:4" s="96" customFormat="1" ht="12" customHeight="1">
      <c r="A10" s="428" t="s">
        <v>189</v>
      </c>
      <c r="B10" s="410" t="s">
        <v>354</v>
      </c>
      <c r="C10" s="300">
        <v>97314</v>
      </c>
      <c r="D10" s="300">
        <v>97314</v>
      </c>
    </row>
    <row r="11" spans="1:4" s="96" customFormat="1" ht="12" customHeight="1">
      <c r="A11" s="428" t="s">
        <v>190</v>
      </c>
      <c r="B11" s="410" t="s">
        <v>355</v>
      </c>
      <c r="C11" s="300">
        <v>110624</v>
      </c>
      <c r="D11" s="300">
        <v>110624</v>
      </c>
    </row>
    <row r="12" spans="1:4" s="96" customFormat="1" ht="12" customHeight="1">
      <c r="A12" s="428" t="s">
        <v>191</v>
      </c>
      <c r="B12" s="410" t="s">
        <v>356</v>
      </c>
      <c r="C12" s="300">
        <v>6299</v>
      </c>
      <c r="D12" s="300">
        <v>6299</v>
      </c>
    </row>
    <row r="13" spans="1:4" s="96" customFormat="1" ht="12" customHeight="1">
      <c r="A13" s="428" t="s">
        <v>236</v>
      </c>
      <c r="B13" s="410" t="s">
        <v>357</v>
      </c>
      <c r="C13" s="453"/>
      <c r="D13" s="300"/>
    </row>
    <row r="14" spans="1:4" s="95" customFormat="1" ht="12" customHeight="1">
      <c r="A14" s="429" t="s">
        <v>192</v>
      </c>
      <c r="B14" s="411" t="s">
        <v>358</v>
      </c>
      <c r="C14" s="454"/>
      <c r="D14" s="300"/>
    </row>
    <row r="15" spans="1:4" s="95" customFormat="1" ht="12" customHeight="1">
      <c r="A15" s="429" t="s">
        <v>193</v>
      </c>
      <c r="B15" s="410" t="s">
        <v>830</v>
      </c>
      <c r="C15" s="300"/>
      <c r="D15" s="300">
        <v>1910</v>
      </c>
    </row>
    <row r="16" spans="1:4" s="95" customFormat="1" ht="12" customHeight="1">
      <c r="A16" s="429" t="s">
        <v>203</v>
      </c>
      <c r="B16" s="410" t="s">
        <v>831</v>
      </c>
      <c r="C16" s="300"/>
      <c r="D16" s="300">
        <v>3193</v>
      </c>
    </row>
    <row r="17" spans="1:4" s="95" customFormat="1" ht="12" customHeight="1">
      <c r="A17" s="429" t="s">
        <v>204</v>
      </c>
      <c r="B17" s="410" t="s">
        <v>832</v>
      </c>
      <c r="C17" s="300"/>
      <c r="D17" s="300">
        <v>2707</v>
      </c>
    </row>
    <row r="18" spans="1:4" s="95" customFormat="1" ht="12" customHeight="1" thickBot="1">
      <c r="A18" s="429" t="s">
        <v>205</v>
      </c>
      <c r="B18" s="727" t="s">
        <v>833</v>
      </c>
      <c r="C18" s="300"/>
      <c r="D18" s="300">
        <v>248</v>
      </c>
    </row>
    <row r="19" spans="1:4" s="95" customFormat="1" ht="12" customHeight="1" thickBot="1">
      <c r="A19" s="32" t="s">
        <v>104</v>
      </c>
      <c r="B19" s="293" t="s">
        <v>359</v>
      </c>
      <c r="C19" s="298">
        <f>+C20+C21+C22+C23+C24</f>
        <v>16465</v>
      </c>
      <c r="D19" s="298">
        <f>+D20+D21+D22+D23+D24</f>
        <v>19789</v>
      </c>
    </row>
    <row r="20" spans="1:4" s="95" customFormat="1" ht="12" customHeight="1">
      <c r="A20" s="427" t="s">
        <v>194</v>
      </c>
      <c r="B20" s="409" t="s">
        <v>360</v>
      </c>
      <c r="C20" s="301"/>
      <c r="D20" s="301"/>
    </row>
    <row r="21" spans="1:4" s="95" customFormat="1" ht="12" customHeight="1">
      <c r="A21" s="428" t="s">
        <v>195</v>
      </c>
      <c r="B21" s="410" t="s">
        <v>829</v>
      </c>
      <c r="C21" s="300"/>
      <c r="D21" s="300">
        <v>3324</v>
      </c>
    </row>
    <row r="22" spans="1:4" s="95" customFormat="1" ht="12" customHeight="1">
      <c r="A22" s="428" t="s">
        <v>196</v>
      </c>
      <c r="B22" s="410" t="s">
        <v>771</v>
      </c>
      <c r="C22" s="300">
        <v>4148</v>
      </c>
      <c r="D22" s="300">
        <v>4148</v>
      </c>
    </row>
    <row r="23" spans="1:4" s="95" customFormat="1" ht="12" customHeight="1">
      <c r="A23" s="428" t="s">
        <v>197</v>
      </c>
      <c r="B23" s="410" t="s">
        <v>737</v>
      </c>
      <c r="C23" s="300">
        <v>8400</v>
      </c>
      <c r="D23" s="300">
        <v>8400</v>
      </c>
    </row>
    <row r="24" spans="1:4" s="95" customFormat="1" ht="12" customHeight="1">
      <c r="A24" s="428" t="s">
        <v>198</v>
      </c>
      <c r="B24" s="925" t="s">
        <v>745</v>
      </c>
      <c r="C24" s="300">
        <v>3917</v>
      </c>
      <c r="D24" s="300">
        <v>3917</v>
      </c>
    </row>
    <row r="25" spans="1:4" s="96" customFormat="1" ht="12" customHeight="1" thickBot="1">
      <c r="A25" s="429" t="s">
        <v>207</v>
      </c>
      <c r="B25" s="411" t="s">
        <v>363</v>
      </c>
      <c r="C25" s="302">
        <v>3917</v>
      </c>
      <c r="D25" s="302">
        <v>3917</v>
      </c>
    </row>
    <row r="26" spans="1:4" s="96" customFormat="1" ht="12" customHeight="1" thickBot="1">
      <c r="A26" s="32" t="s">
        <v>105</v>
      </c>
      <c r="B26" s="21" t="s">
        <v>364</v>
      </c>
      <c r="C26" s="298">
        <f>+C27+C28+C29+C30+C31</f>
        <v>99485</v>
      </c>
      <c r="D26" s="298">
        <f>+D27+D28+D29+D30+D31</f>
        <v>99485</v>
      </c>
    </row>
    <row r="27" spans="1:4" s="96" customFormat="1" ht="12" customHeight="1">
      <c r="A27" s="427" t="s">
        <v>177</v>
      </c>
      <c r="B27" s="409" t="s">
        <v>365</v>
      </c>
      <c r="C27" s="301"/>
      <c r="D27" s="301"/>
    </row>
    <row r="28" spans="1:4" s="95" customFormat="1" ht="12" customHeight="1">
      <c r="A28" s="428" t="s">
        <v>178</v>
      </c>
      <c r="B28" s="410" t="s">
        <v>366</v>
      </c>
      <c r="C28" s="300"/>
      <c r="D28" s="300"/>
    </row>
    <row r="29" spans="1:4" s="96" customFormat="1" ht="12" customHeight="1">
      <c r="A29" s="428" t="s">
        <v>179</v>
      </c>
      <c r="B29" s="410" t="s">
        <v>587</v>
      </c>
      <c r="C29" s="300"/>
      <c r="D29" s="300"/>
    </row>
    <row r="30" spans="1:4" s="96" customFormat="1" ht="12" customHeight="1">
      <c r="A30" s="428" t="s">
        <v>180</v>
      </c>
      <c r="B30" s="925" t="s">
        <v>780</v>
      </c>
      <c r="C30" s="300">
        <v>7446</v>
      </c>
      <c r="D30" s="300">
        <v>7446</v>
      </c>
    </row>
    <row r="31" spans="1:4" s="96" customFormat="1" ht="12" customHeight="1">
      <c r="A31" s="428" t="s">
        <v>259</v>
      </c>
      <c r="B31" s="925" t="s">
        <v>744</v>
      </c>
      <c r="C31" s="300">
        <v>92039</v>
      </c>
      <c r="D31" s="300">
        <v>92039</v>
      </c>
    </row>
    <row r="32" spans="1:4" s="96" customFormat="1" ht="12" customHeight="1" thickBot="1">
      <c r="A32" s="429" t="s">
        <v>260</v>
      </c>
      <c r="B32" s="411" t="s">
        <v>368</v>
      </c>
      <c r="C32" s="302">
        <v>92039</v>
      </c>
      <c r="D32" s="302">
        <v>92039</v>
      </c>
    </row>
    <row r="33" spans="1:4" s="96" customFormat="1" ht="12" customHeight="1" thickBot="1">
      <c r="A33" s="32" t="s">
        <v>261</v>
      </c>
      <c r="B33" s="21" t="s">
        <v>369</v>
      </c>
      <c r="C33" s="304">
        <f>+C34+C37+C38+C40+C39</f>
        <v>114350</v>
      </c>
      <c r="D33" s="304">
        <f>+D34+D37+D38+D40+D39</f>
        <v>114350</v>
      </c>
    </row>
    <row r="34" spans="1:4" s="96" customFormat="1" ht="12" customHeight="1">
      <c r="A34" s="427" t="s">
        <v>370</v>
      </c>
      <c r="B34" s="409" t="s">
        <v>376</v>
      </c>
      <c r="C34" s="404">
        <f>+C35+C36</f>
        <v>95800</v>
      </c>
      <c r="D34" s="404">
        <f>+D35+D36</f>
        <v>95800</v>
      </c>
    </row>
    <row r="35" spans="1:4" s="96" customFormat="1" ht="12" customHeight="1">
      <c r="A35" s="428" t="s">
        <v>371</v>
      </c>
      <c r="B35" s="835" t="s">
        <v>738</v>
      </c>
      <c r="C35" s="300">
        <v>5800</v>
      </c>
      <c r="D35" s="300">
        <v>5800</v>
      </c>
    </row>
    <row r="36" spans="1:4" s="96" customFormat="1" ht="12" customHeight="1">
      <c r="A36" s="428" t="s">
        <v>372</v>
      </c>
      <c r="B36" s="835" t="s">
        <v>743</v>
      </c>
      <c r="C36" s="300">
        <v>90000</v>
      </c>
      <c r="D36" s="300">
        <v>90000</v>
      </c>
    </row>
    <row r="37" spans="1:4" s="96" customFormat="1" ht="12" customHeight="1">
      <c r="A37" s="428" t="s">
        <v>373</v>
      </c>
      <c r="B37" s="410" t="s">
        <v>379</v>
      </c>
      <c r="C37" s="300">
        <v>16000</v>
      </c>
      <c r="D37" s="300">
        <v>16000</v>
      </c>
    </row>
    <row r="38" spans="1:4" s="96" customFormat="1" ht="12" customHeight="1">
      <c r="A38" s="428" t="s">
        <v>374</v>
      </c>
      <c r="B38" s="410" t="s">
        <v>739</v>
      </c>
      <c r="C38" s="300">
        <v>250</v>
      </c>
      <c r="D38" s="300">
        <v>250</v>
      </c>
    </row>
    <row r="39" spans="1:4" s="96" customFormat="1" ht="12" customHeight="1">
      <c r="A39" s="428" t="s">
        <v>375</v>
      </c>
      <c r="B39" s="411" t="s">
        <v>742</v>
      </c>
      <c r="C39" s="302">
        <v>1300</v>
      </c>
      <c r="D39" s="302">
        <v>1300</v>
      </c>
    </row>
    <row r="40" spans="1:4" s="96" customFormat="1" ht="12" customHeight="1" thickBot="1">
      <c r="A40" s="428" t="s">
        <v>740</v>
      </c>
      <c r="B40" s="411" t="s">
        <v>741</v>
      </c>
      <c r="C40" s="302">
        <v>1000</v>
      </c>
      <c r="D40" s="302">
        <v>1000</v>
      </c>
    </row>
    <row r="41" spans="1:4" s="96" customFormat="1" ht="12" customHeight="1" thickBot="1">
      <c r="A41" s="32" t="s">
        <v>107</v>
      </c>
      <c r="B41" s="21" t="s">
        <v>382</v>
      </c>
      <c r="C41" s="298">
        <f>SUM(C42:C51)</f>
        <v>22343</v>
      </c>
      <c r="D41" s="298">
        <f>SUM(D42:D51)</f>
        <v>31217</v>
      </c>
    </row>
    <row r="42" spans="1:4" s="96" customFormat="1" ht="12" customHeight="1">
      <c r="A42" s="427" t="s">
        <v>181</v>
      </c>
      <c r="B42" s="409" t="s">
        <v>385</v>
      </c>
      <c r="C42" s="301"/>
      <c r="D42" s="301"/>
    </row>
    <row r="43" spans="1:4" s="96" customFormat="1" ht="12" customHeight="1">
      <c r="A43" s="428" t="s">
        <v>182</v>
      </c>
      <c r="B43" s="410" t="s">
        <v>386</v>
      </c>
      <c r="C43" s="300"/>
      <c r="D43" s="300">
        <v>5623</v>
      </c>
    </row>
    <row r="44" spans="1:4" s="96" customFormat="1" ht="12" customHeight="1">
      <c r="A44" s="428" t="s">
        <v>183</v>
      </c>
      <c r="B44" s="410" t="s">
        <v>387</v>
      </c>
      <c r="C44" s="300">
        <v>300</v>
      </c>
      <c r="D44" s="300">
        <v>300</v>
      </c>
    </row>
    <row r="45" spans="1:4" s="96" customFormat="1" ht="12" customHeight="1">
      <c r="A45" s="428" t="s">
        <v>263</v>
      </c>
      <c r="B45" s="410" t="s">
        <v>388</v>
      </c>
      <c r="C45" s="300">
        <v>1550</v>
      </c>
      <c r="D45" s="300">
        <v>1550</v>
      </c>
    </row>
    <row r="46" spans="1:4" s="96" customFormat="1" ht="12" customHeight="1">
      <c r="A46" s="428" t="s">
        <v>264</v>
      </c>
      <c r="B46" s="410" t="s">
        <v>389</v>
      </c>
      <c r="C46" s="300">
        <v>14955</v>
      </c>
      <c r="D46" s="300">
        <v>16855</v>
      </c>
    </row>
    <row r="47" spans="1:4" s="96" customFormat="1" ht="12" customHeight="1">
      <c r="A47" s="428" t="s">
        <v>265</v>
      </c>
      <c r="B47" s="410" t="s">
        <v>390</v>
      </c>
      <c r="C47" s="300">
        <v>4038</v>
      </c>
      <c r="D47" s="300">
        <v>4038</v>
      </c>
    </row>
    <row r="48" spans="1:4" s="96" customFormat="1" ht="12" customHeight="1">
      <c r="A48" s="428" t="s">
        <v>266</v>
      </c>
      <c r="B48" s="410" t="s">
        <v>391</v>
      </c>
      <c r="C48" s="300"/>
      <c r="D48" s="300">
        <v>1351</v>
      </c>
    </row>
    <row r="49" spans="1:4" s="96" customFormat="1" ht="12" customHeight="1">
      <c r="A49" s="428" t="s">
        <v>267</v>
      </c>
      <c r="B49" s="410" t="s">
        <v>392</v>
      </c>
      <c r="C49" s="300">
        <v>1500</v>
      </c>
      <c r="D49" s="300">
        <v>1500</v>
      </c>
    </row>
    <row r="50" spans="1:4" s="96" customFormat="1" ht="12" customHeight="1">
      <c r="A50" s="428" t="s">
        <v>383</v>
      </c>
      <c r="B50" s="410" t="s">
        <v>393</v>
      </c>
      <c r="C50" s="303"/>
      <c r="D50" s="303"/>
    </row>
    <row r="51" spans="1:4" s="96" customFormat="1" ht="12" customHeight="1" thickBot="1">
      <c r="A51" s="429" t="s">
        <v>384</v>
      </c>
      <c r="B51" s="411" t="s">
        <v>394</v>
      </c>
      <c r="C51" s="398"/>
      <c r="D51" s="398"/>
    </row>
    <row r="52" spans="1:4" s="96" customFormat="1" ht="12" customHeight="1" thickBot="1">
      <c r="A52" s="32" t="s">
        <v>108</v>
      </c>
      <c r="B52" s="21" t="s">
        <v>395</v>
      </c>
      <c r="C52" s="298">
        <f>SUM(C53:C57)</f>
        <v>0</v>
      </c>
      <c r="D52" s="298">
        <f>SUM(D53:D57)</f>
        <v>3643</v>
      </c>
    </row>
    <row r="53" spans="1:4" s="96" customFormat="1" ht="12" customHeight="1">
      <c r="A53" s="427" t="s">
        <v>184</v>
      </c>
      <c r="B53" s="409" t="s">
        <v>399</v>
      </c>
      <c r="C53" s="455"/>
      <c r="D53" s="455"/>
    </row>
    <row r="54" spans="1:4" s="96" customFormat="1" ht="12" customHeight="1">
      <c r="A54" s="428" t="s">
        <v>185</v>
      </c>
      <c r="B54" s="410" t="s">
        <v>400</v>
      </c>
      <c r="C54" s="303"/>
      <c r="D54" s="303">
        <v>3643</v>
      </c>
    </row>
    <row r="55" spans="1:4" s="96" customFormat="1" ht="12" customHeight="1">
      <c r="A55" s="428" t="s">
        <v>396</v>
      </c>
      <c r="B55" s="410" t="s">
        <v>401</v>
      </c>
      <c r="C55" s="303"/>
      <c r="D55" s="303"/>
    </row>
    <row r="56" spans="1:4" s="96" customFormat="1" ht="12" customHeight="1">
      <c r="A56" s="428" t="s">
        <v>397</v>
      </c>
      <c r="B56" s="410" t="s">
        <v>402</v>
      </c>
      <c r="C56" s="303"/>
      <c r="D56" s="303"/>
    </row>
    <row r="57" spans="1:4" s="96" customFormat="1" ht="12" customHeight="1" thickBot="1">
      <c r="A57" s="429" t="s">
        <v>398</v>
      </c>
      <c r="B57" s="411" t="s">
        <v>403</v>
      </c>
      <c r="C57" s="398"/>
      <c r="D57" s="398"/>
    </row>
    <row r="58" spans="1:4" s="96" customFormat="1" ht="12" customHeight="1" thickBot="1">
      <c r="A58" s="32" t="s">
        <v>268</v>
      </c>
      <c r="B58" s="21" t="s">
        <v>404</v>
      </c>
      <c r="C58" s="298">
        <f>SUM(C59:C61)</f>
        <v>53885</v>
      </c>
      <c r="D58" s="298">
        <f>SUM(D59:D61)</f>
        <v>54504</v>
      </c>
    </row>
    <row r="59" spans="1:4" s="96" customFormat="1" ht="12" customHeight="1">
      <c r="A59" s="427" t="s">
        <v>186</v>
      </c>
      <c r="B59" s="410" t="s">
        <v>835</v>
      </c>
      <c r="C59" s="301"/>
      <c r="D59" s="301">
        <v>619</v>
      </c>
    </row>
    <row r="60" spans="1:4" s="96" customFormat="1" ht="12" customHeight="1">
      <c r="A60" s="428" t="s">
        <v>187</v>
      </c>
      <c r="B60" s="410" t="s">
        <v>770</v>
      </c>
      <c r="C60" s="300">
        <v>1458</v>
      </c>
      <c r="D60" s="300">
        <v>1458</v>
      </c>
    </row>
    <row r="61" spans="1:4" s="96" customFormat="1" ht="12" customHeight="1">
      <c r="A61" s="428" t="s">
        <v>408</v>
      </c>
      <c r="B61" s="410" t="s">
        <v>772</v>
      </c>
      <c r="C61" s="300">
        <v>52427</v>
      </c>
      <c r="D61" s="300">
        <v>52427</v>
      </c>
    </row>
    <row r="62" spans="1:4" s="96" customFormat="1" ht="12" customHeight="1" thickBot="1">
      <c r="A62" s="429" t="s">
        <v>409</v>
      </c>
      <c r="B62" s="411" t="s">
        <v>407</v>
      </c>
      <c r="C62" s="302"/>
      <c r="D62" s="302"/>
    </row>
    <row r="63" spans="1:4" s="96" customFormat="1" ht="12" customHeight="1" thickBot="1">
      <c r="A63" s="32" t="s">
        <v>110</v>
      </c>
      <c r="B63" s="293" t="s">
        <v>410</v>
      </c>
      <c r="C63" s="298">
        <f>SUM(C64:C66)</f>
        <v>108155</v>
      </c>
      <c r="D63" s="298">
        <f>SUM(D64:D66)</f>
        <v>108155</v>
      </c>
    </row>
    <row r="64" spans="1:4" s="96" customFormat="1" ht="12" customHeight="1">
      <c r="A64" s="427" t="s">
        <v>269</v>
      </c>
      <c r="B64" s="409" t="s">
        <v>412</v>
      </c>
      <c r="C64" s="303"/>
      <c r="D64" s="303"/>
    </row>
    <row r="65" spans="1:4" s="96" customFormat="1" ht="12" customHeight="1">
      <c r="A65" s="428" t="s">
        <v>270</v>
      </c>
      <c r="B65" s="410" t="s">
        <v>590</v>
      </c>
      <c r="C65" s="303"/>
      <c r="D65" s="303"/>
    </row>
    <row r="66" spans="1:4" s="96" customFormat="1" ht="12" customHeight="1">
      <c r="A66" s="428" t="s">
        <v>324</v>
      </c>
      <c r="B66" s="410" t="s">
        <v>773</v>
      </c>
      <c r="C66" s="303">
        <v>108155</v>
      </c>
      <c r="D66" s="303">
        <v>108155</v>
      </c>
    </row>
    <row r="67" spans="1:4" s="96" customFormat="1" ht="12" customHeight="1" thickBot="1">
      <c r="A67" s="429" t="s">
        <v>411</v>
      </c>
      <c r="B67" s="411" t="s">
        <v>414</v>
      </c>
      <c r="C67" s="303"/>
      <c r="D67" s="303"/>
    </row>
    <row r="68" spans="1:4" s="96" customFormat="1" ht="12" customHeight="1" thickBot="1">
      <c r="A68" s="32" t="s">
        <v>111</v>
      </c>
      <c r="B68" s="21" t="s">
        <v>415</v>
      </c>
      <c r="C68" s="304">
        <f>+C8+C19+C26+C33+C41+C52+C58+C63</f>
        <v>662423</v>
      </c>
      <c r="D68" s="304">
        <f>+D8+D19+D26+D33+D41+D52+D58+D63</f>
        <v>689112</v>
      </c>
    </row>
    <row r="69" spans="1:4" s="96" customFormat="1" ht="12" customHeight="1" thickBot="1">
      <c r="A69" s="430" t="s">
        <v>551</v>
      </c>
      <c r="B69" s="293" t="s">
        <v>417</v>
      </c>
      <c r="C69" s="298">
        <f>SUM(C70:C72)</f>
        <v>0</v>
      </c>
      <c r="D69" s="298">
        <f>SUM(D70:D72)</f>
        <v>0</v>
      </c>
    </row>
    <row r="70" spans="1:4" s="96" customFormat="1" ht="12" customHeight="1">
      <c r="A70" s="427" t="s">
        <v>450</v>
      </c>
      <c r="B70" s="409" t="s">
        <v>418</v>
      </c>
      <c r="C70" s="303"/>
      <c r="D70" s="303"/>
    </row>
    <row r="71" spans="1:4" s="96" customFormat="1" ht="12" customHeight="1">
      <c r="A71" s="428" t="s">
        <v>459</v>
      </c>
      <c r="B71" s="410" t="s">
        <v>419</v>
      </c>
      <c r="C71" s="303"/>
      <c r="D71" s="303"/>
    </row>
    <row r="72" spans="1:4" s="96" customFormat="1" ht="12" customHeight="1" thickBot="1">
      <c r="A72" s="429" t="s">
        <v>460</v>
      </c>
      <c r="B72" s="413" t="s">
        <v>420</v>
      </c>
      <c r="C72" s="303"/>
      <c r="D72" s="303"/>
    </row>
    <row r="73" spans="1:4" s="96" customFormat="1" ht="12" customHeight="1" thickBot="1">
      <c r="A73" s="430" t="s">
        <v>421</v>
      </c>
      <c r="B73" s="293" t="s">
        <v>422</v>
      </c>
      <c r="C73" s="298">
        <f>SUM(C74:C77)</f>
        <v>0</v>
      </c>
      <c r="D73" s="298">
        <f>SUM(D74:D77)</f>
        <v>0</v>
      </c>
    </row>
    <row r="74" spans="1:4" s="96" customFormat="1" ht="12" customHeight="1">
      <c r="A74" s="427" t="s">
        <v>237</v>
      </c>
      <c r="B74" s="409" t="s">
        <v>423</v>
      </c>
      <c r="C74" s="303"/>
      <c r="D74" s="303"/>
    </row>
    <row r="75" spans="1:4" s="96" customFormat="1" ht="12" customHeight="1">
      <c r="A75" s="428" t="s">
        <v>238</v>
      </c>
      <c r="B75" s="410" t="s">
        <v>424</v>
      </c>
      <c r="C75" s="303"/>
      <c r="D75" s="303"/>
    </row>
    <row r="76" spans="1:4" s="96" customFormat="1" ht="12" customHeight="1">
      <c r="A76" s="428" t="s">
        <v>451</v>
      </c>
      <c r="B76" s="410" t="s">
        <v>425</v>
      </c>
      <c r="C76" s="303"/>
      <c r="D76" s="303"/>
    </row>
    <row r="77" spans="1:4" s="96" customFormat="1" ht="12" customHeight="1" thickBot="1">
      <c r="A77" s="429" t="s">
        <v>452</v>
      </c>
      <c r="B77" s="411" t="s">
        <v>426</v>
      </c>
      <c r="C77" s="303"/>
      <c r="D77" s="303"/>
    </row>
    <row r="78" spans="1:4" s="96" customFormat="1" ht="12" customHeight="1" thickBot="1">
      <c r="A78" s="430" t="s">
        <v>427</v>
      </c>
      <c r="B78" s="293" t="s">
        <v>428</v>
      </c>
      <c r="C78" s="298">
        <f>SUM(C79:C80)</f>
        <v>223615</v>
      </c>
      <c r="D78" s="298">
        <f>SUM(D79:D80)</f>
        <v>240297</v>
      </c>
    </row>
    <row r="79" spans="1:4" s="96" customFormat="1" ht="12" customHeight="1">
      <c r="A79" s="427" t="s">
        <v>453</v>
      </c>
      <c r="B79" s="409" t="s">
        <v>429</v>
      </c>
      <c r="C79" s="303">
        <v>223615</v>
      </c>
      <c r="D79" s="303">
        <v>240297</v>
      </c>
    </row>
    <row r="80" spans="1:4" s="96" customFormat="1" ht="12" customHeight="1" thickBot="1">
      <c r="A80" s="429" t="s">
        <v>454</v>
      </c>
      <c r="B80" s="411" t="s">
        <v>430</v>
      </c>
      <c r="C80" s="303"/>
      <c r="D80" s="303"/>
    </row>
    <row r="81" spans="1:4" s="95" customFormat="1" ht="12" customHeight="1" thickBot="1">
      <c r="A81" s="430" t="s">
        <v>431</v>
      </c>
      <c r="B81" s="293" t="s">
        <v>432</v>
      </c>
      <c r="C81" s="298">
        <f>SUM(C82:C84)</f>
        <v>0</v>
      </c>
      <c r="D81" s="298">
        <f>SUM(D82:D84)</f>
        <v>0</v>
      </c>
    </row>
    <row r="82" spans="1:4" s="96" customFormat="1" ht="12" customHeight="1">
      <c r="A82" s="427" t="s">
        <v>455</v>
      </c>
      <c r="B82" s="409" t="s">
        <v>433</v>
      </c>
      <c r="C82" s="303"/>
      <c r="D82" s="303"/>
    </row>
    <row r="83" spans="1:4" s="96" customFormat="1" ht="12" customHeight="1">
      <c r="A83" s="428" t="s">
        <v>456</v>
      </c>
      <c r="B83" s="410" t="s">
        <v>434</v>
      </c>
      <c r="C83" s="303"/>
      <c r="D83" s="303"/>
    </row>
    <row r="84" spans="1:4" s="96" customFormat="1" ht="12" customHeight="1" thickBot="1">
      <c r="A84" s="429" t="s">
        <v>457</v>
      </c>
      <c r="B84" s="411" t="s">
        <v>435</v>
      </c>
      <c r="C84" s="303"/>
      <c r="D84" s="303"/>
    </row>
    <row r="85" spans="1:4" s="96" customFormat="1" ht="12" customHeight="1" thickBot="1">
      <c r="A85" s="430" t="s">
        <v>436</v>
      </c>
      <c r="B85" s="293" t="s">
        <v>458</v>
      </c>
      <c r="C85" s="298">
        <f>SUM(C86:C89)</f>
        <v>0</v>
      </c>
      <c r="D85" s="298">
        <f>SUM(D86:D89)</f>
        <v>0</v>
      </c>
    </row>
    <row r="86" spans="1:4" s="96" customFormat="1" ht="12" customHeight="1">
      <c r="A86" s="431" t="s">
        <v>437</v>
      </c>
      <c r="B86" s="409" t="s">
        <v>438</v>
      </c>
      <c r="C86" s="303"/>
      <c r="D86" s="303"/>
    </row>
    <row r="87" spans="1:4" s="96" customFormat="1" ht="12" customHeight="1">
      <c r="A87" s="432" t="s">
        <v>439</v>
      </c>
      <c r="B87" s="410" t="s">
        <v>440</v>
      </c>
      <c r="C87" s="303"/>
      <c r="D87" s="303"/>
    </row>
    <row r="88" spans="1:4" s="96" customFormat="1" ht="12" customHeight="1">
      <c r="A88" s="432" t="s">
        <v>441</v>
      </c>
      <c r="B88" s="410" t="s">
        <v>442</v>
      </c>
      <c r="C88" s="303"/>
      <c r="D88" s="303"/>
    </row>
    <row r="89" spans="1:4" s="95" customFormat="1" ht="12" customHeight="1" thickBot="1">
      <c r="A89" s="433" t="s">
        <v>443</v>
      </c>
      <c r="B89" s="411" t="s">
        <v>444</v>
      </c>
      <c r="C89" s="303"/>
      <c r="D89" s="303"/>
    </row>
    <row r="90" spans="1:4" s="95" customFormat="1" ht="12" customHeight="1" thickBot="1">
      <c r="A90" s="430" t="s">
        <v>445</v>
      </c>
      <c r="B90" s="293" t="s">
        <v>446</v>
      </c>
      <c r="C90" s="456"/>
      <c r="D90" s="456"/>
    </row>
    <row r="91" spans="1:4" s="95" customFormat="1" ht="12" customHeight="1" thickBot="1">
      <c r="A91" s="430" t="s">
        <v>447</v>
      </c>
      <c r="B91" s="417" t="s">
        <v>448</v>
      </c>
      <c r="C91" s="304">
        <f>+C69+C73+C78+C81+C85+C90</f>
        <v>223615</v>
      </c>
      <c r="D91" s="304">
        <f>+D69+D73+D78+D81+D85+D90</f>
        <v>240297</v>
      </c>
    </row>
    <row r="92" spans="1:4" s="95" customFormat="1" ht="12" customHeight="1" thickBot="1">
      <c r="A92" s="434" t="s">
        <v>461</v>
      </c>
      <c r="B92" s="419" t="s">
        <v>578</v>
      </c>
      <c r="C92" s="304">
        <f>+C68+C91</f>
        <v>886038</v>
      </c>
      <c r="D92" s="304">
        <f>+D68+D91</f>
        <v>929409</v>
      </c>
    </row>
    <row r="93" spans="1:4" s="96" customFormat="1" ht="15" customHeight="1">
      <c r="A93" s="242"/>
      <c r="B93" s="243"/>
      <c r="C93" s="369"/>
      <c r="D93" s="369"/>
    </row>
    <row r="94" spans="1:4" ht="13.5" thickBot="1">
      <c r="A94" s="435"/>
      <c r="B94" s="245"/>
      <c r="C94" s="370"/>
      <c r="D94" s="370"/>
    </row>
    <row r="95" spans="1:4" s="58" customFormat="1" ht="16.5" customHeight="1" thickBot="1">
      <c r="A95" s="246"/>
      <c r="B95" s="247" t="s">
        <v>143</v>
      </c>
      <c r="C95" s="371"/>
      <c r="D95" s="371"/>
    </row>
    <row r="96" spans="1:4" s="97" customFormat="1" ht="12" customHeight="1" thickBot="1">
      <c r="A96" s="401" t="s">
        <v>103</v>
      </c>
      <c r="B96" s="31" t="s">
        <v>464</v>
      </c>
      <c r="C96" s="297">
        <f>SUM(C97:C101)</f>
        <v>425621</v>
      </c>
      <c r="D96" s="297">
        <f>SUM(D97:D101)</f>
        <v>449711</v>
      </c>
    </row>
    <row r="97" spans="1:4" ht="12" customHeight="1">
      <c r="A97" s="436" t="s">
        <v>188</v>
      </c>
      <c r="B97" s="10" t="s">
        <v>133</v>
      </c>
      <c r="C97" s="299">
        <v>36533</v>
      </c>
      <c r="D97" s="299">
        <v>41742</v>
      </c>
    </row>
    <row r="98" spans="1:4" ht="12" customHeight="1">
      <c r="A98" s="428" t="s">
        <v>189</v>
      </c>
      <c r="B98" s="8" t="s">
        <v>271</v>
      </c>
      <c r="C98" s="300">
        <v>9683</v>
      </c>
      <c r="D98" s="300">
        <v>10809</v>
      </c>
    </row>
    <row r="99" spans="1:4" ht="12" customHeight="1">
      <c r="A99" s="428" t="s">
        <v>190</v>
      </c>
      <c r="B99" s="8" t="s">
        <v>227</v>
      </c>
      <c r="C99" s="302">
        <v>133062</v>
      </c>
      <c r="D99" s="302">
        <v>133962</v>
      </c>
    </row>
    <row r="100" spans="1:4" ht="12" customHeight="1">
      <c r="A100" s="428" t="s">
        <v>191</v>
      </c>
      <c r="B100" s="11" t="s">
        <v>272</v>
      </c>
      <c r="C100" s="302">
        <v>9611</v>
      </c>
      <c r="D100" s="302">
        <v>11121</v>
      </c>
    </row>
    <row r="101" spans="1:4" ht="12" customHeight="1">
      <c r="A101" s="428" t="s">
        <v>202</v>
      </c>
      <c r="B101" s="19" t="s">
        <v>273</v>
      </c>
      <c r="C101" s="302">
        <f>SUM(C102:C111)</f>
        <v>236732</v>
      </c>
      <c r="D101" s="302">
        <f>SUM(D102:D111)</f>
        <v>252077</v>
      </c>
    </row>
    <row r="102" spans="1:4" ht="12" customHeight="1">
      <c r="A102" s="428" t="s">
        <v>192</v>
      </c>
      <c r="B102" s="8" t="s">
        <v>465</v>
      </c>
      <c r="C102" s="302"/>
      <c r="D102" s="302"/>
    </row>
    <row r="103" spans="1:4" ht="12" customHeight="1">
      <c r="A103" s="428" t="s">
        <v>193</v>
      </c>
      <c r="B103" s="142" t="s">
        <v>466</v>
      </c>
      <c r="C103" s="302"/>
      <c r="D103" s="302"/>
    </row>
    <row r="104" spans="1:4" ht="12" customHeight="1">
      <c r="A104" s="428" t="s">
        <v>203</v>
      </c>
      <c r="B104" s="143" t="s">
        <v>467</v>
      </c>
      <c r="C104" s="302"/>
      <c r="D104" s="302"/>
    </row>
    <row r="105" spans="1:4" ht="12" customHeight="1">
      <c r="A105" s="428" t="s">
        <v>204</v>
      </c>
      <c r="B105" s="143" t="s">
        <v>468</v>
      </c>
      <c r="C105" s="302"/>
      <c r="D105" s="302"/>
    </row>
    <row r="106" spans="1:4" ht="12" customHeight="1">
      <c r="A106" s="428" t="s">
        <v>205</v>
      </c>
      <c r="B106" s="142" t="s">
        <v>796</v>
      </c>
      <c r="C106" s="302">
        <v>197608</v>
      </c>
      <c r="D106" s="302">
        <v>212953</v>
      </c>
    </row>
    <row r="107" spans="1:4" ht="12" customHeight="1">
      <c r="A107" s="428" t="s">
        <v>206</v>
      </c>
      <c r="B107" s="142" t="s">
        <v>774</v>
      </c>
      <c r="C107" s="302">
        <v>27657</v>
      </c>
      <c r="D107" s="302">
        <v>27657</v>
      </c>
    </row>
    <row r="108" spans="1:4" ht="12" customHeight="1">
      <c r="A108" s="428" t="s">
        <v>208</v>
      </c>
      <c r="B108" s="143" t="s">
        <v>471</v>
      </c>
      <c r="C108" s="302"/>
      <c r="D108" s="302"/>
    </row>
    <row r="109" spans="1:4" ht="12" customHeight="1">
      <c r="A109" s="437" t="s">
        <v>274</v>
      </c>
      <c r="B109" s="144" t="s">
        <v>472</v>
      </c>
      <c r="C109" s="302"/>
      <c r="D109" s="302"/>
    </row>
    <row r="110" spans="1:4" ht="12" customHeight="1">
      <c r="A110" s="428" t="s">
        <v>462</v>
      </c>
      <c r="B110" s="143" t="s">
        <v>775</v>
      </c>
      <c r="C110" s="302">
        <v>9717</v>
      </c>
      <c r="D110" s="302">
        <v>9717</v>
      </c>
    </row>
    <row r="111" spans="1:4" ht="12" customHeight="1" thickBot="1">
      <c r="A111" s="438" t="s">
        <v>463</v>
      </c>
      <c r="B111" s="145" t="s">
        <v>474</v>
      </c>
      <c r="C111" s="306">
        <v>1750</v>
      </c>
      <c r="D111" s="306">
        <v>1750</v>
      </c>
    </row>
    <row r="112" spans="1:4" ht="12" customHeight="1" thickBot="1">
      <c r="A112" s="32" t="s">
        <v>104</v>
      </c>
      <c r="B112" s="30" t="s">
        <v>475</v>
      </c>
      <c r="C112" s="298">
        <f>+C113+C115+C117</f>
        <v>309385</v>
      </c>
      <c r="D112" s="298">
        <f>+D113+D115+D117</f>
        <v>311097</v>
      </c>
    </row>
    <row r="113" spans="1:4" ht="12" customHeight="1">
      <c r="A113" s="427" t="s">
        <v>194</v>
      </c>
      <c r="B113" s="8" t="s">
        <v>322</v>
      </c>
      <c r="C113" s="301">
        <v>78514</v>
      </c>
      <c r="D113" s="301">
        <v>113863</v>
      </c>
    </row>
    <row r="114" spans="1:4" ht="12" customHeight="1">
      <c r="A114" s="427" t="s">
        <v>195</v>
      </c>
      <c r="B114" s="12" t="s">
        <v>479</v>
      </c>
      <c r="C114" s="301"/>
      <c r="D114" s="301"/>
    </row>
    <row r="115" spans="1:4" ht="12" customHeight="1">
      <c r="A115" s="427" t="s">
        <v>196</v>
      </c>
      <c r="B115" s="12" t="s">
        <v>275</v>
      </c>
      <c r="C115" s="300">
        <v>181000</v>
      </c>
      <c r="D115" s="300">
        <v>145651</v>
      </c>
    </row>
    <row r="116" spans="1:4" ht="12" customHeight="1">
      <c r="A116" s="427" t="s">
        <v>197</v>
      </c>
      <c r="B116" s="12" t="s">
        <v>480</v>
      </c>
      <c r="C116" s="271"/>
      <c r="D116" s="271"/>
    </row>
    <row r="117" spans="1:4" ht="12" customHeight="1">
      <c r="A117" s="427" t="s">
        <v>198</v>
      </c>
      <c r="B117" s="295" t="s">
        <v>325</v>
      </c>
      <c r="C117" s="271">
        <f>SUM(C118:C125)</f>
        <v>49871</v>
      </c>
      <c r="D117" s="271">
        <f>SUM(D118:D125)</f>
        <v>51583</v>
      </c>
    </row>
    <row r="118" spans="1:4" ht="12" customHeight="1">
      <c r="A118" s="427" t="s">
        <v>207</v>
      </c>
      <c r="B118" s="294" t="s">
        <v>591</v>
      </c>
      <c r="C118" s="271"/>
      <c r="D118" s="271"/>
    </row>
    <row r="119" spans="1:4" ht="12" customHeight="1">
      <c r="A119" s="427" t="s">
        <v>209</v>
      </c>
      <c r="B119" s="405" t="s">
        <v>485</v>
      </c>
      <c r="C119" s="271"/>
      <c r="D119" s="271"/>
    </row>
    <row r="120" spans="1:4" ht="12" customHeight="1">
      <c r="A120" s="427" t="s">
        <v>276</v>
      </c>
      <c r="B120" s="143" t="s">
        <v>468</v>
      </c>
      <c r="C120" s="271"/>
      <c r="D120" s="271"/>
    </row>
    <row r="121" spans="1:4" ht="12" customHeight="1">
      <c r="A121" s="427" t="s">
        <v>277</v>
      </c>
      <c r="B121" s="143" t="s">
        <v>795</v>
      </c>
      <c r="C121" s="271">
        <v>233</v>
      </c>
      <c r="D121" s="271">
        <v>1945</v>
      </c>
    </row>
    <row r="122" spans="1:4" ht="12" customHeight="1">
      <c r="A122" s="427" t="s">
        <v>278</v>
      </c>
      <c r="B122" s="143" t="s">
        <v>794</v>
      </c>
      <c r="C122" s="271">
        <v>49638</v>
      </c>
      <c r="D122" s="271">
        <v>49638</v>
      </c>
    </row>
    <row r="123" spans="1:4" ht="12" customHeight="1">
      <c r="A123" s="427" t="s">
        <v>476</v>
      </c>
      <c r="B123" s="143" t="s">
        <v>471</v>
      </c>
      <c r="C123" s="271"/>
      <c r="D123" s="271"/>
    </row>
    <row r="124" spans="1:4" ht="12" customHeight="1">
      <c r="A124" s="427" t="s">
        <v>477</v>
      </c>
      <c r="B124" s="143" t="s">
        <v>482</v>
      </c>
      <c r="C124" s="271"/>
      <c r="D124" s="271"/>
    </row>
    <row r="125" spans="1:4" ht="12" customHeight="1" thickBot="1">
      <c r="A125" s="437" t="s">
        <v>478</v>
      </c>
      <c r="B125" s="143" t="s">
        <v>481</v>
      </c>
      <c r="C125" s="272"/>
      <c r="D125" s="272"/>
    </row>
    <row r="126" spans="1:4" ht="12" customHeight="1" thickBot="1">
      <c r="A126" s="32" t="s">
        <v>105</v>
      </c>
      <c r="B126" s="124" t="s">
        <v>486</v>
      </c>
      <c r="C126" s="298">
        <f>+C127+C128</f>
        <v>151032</v>
      </c>
      <c r="D126" s="298">
        <f>+D127+D128</f>
        <v>168601</v>
      </c>
    </row>
    <row r="127" spans="1:4" ht="12" customHeight="1">
      <c r="A127" s="427" t="s">
        <v>177</v>
      </c>
      <c r="B127" s="9" t="s">
        <v>145</v>
      </c>
      <c r="C127" s="301">
        <v>102156</v>
      </c>
      <c r="D127" s="301">
        <v>119725</v>
      </c>
    </row>
    <row r="128" spans="1:4" ht="12" customHeight="1" thickBot="1">
      <c r="A128" s="429" t="s">
        <v>178</v>
      </c>
      <c r="B128" s="12" t="s">
        <v>146</v>
      </c>
      <c r="C128" s="302">
        <v>48876</v>
      </c>
      <c r="D128" s="302">
        <v>48876</v>
      </c>
    </row>
    <row r="129" spans="1:12" ht="12" customHeight="1" thickBot="1">
      <c r="A129" s="32" t="s">
        <v>106</v>
      </c>
      <c r="B129" s="124" t="s">
        <v>487</v>
      </c>
      <c r="C129" s="298">
        <f>+C96+C112+C126</f>
        <v>886038</v>
      </c>
      <c r="D129" s="298">
        <f>+D96+D112+D126</f>
        <v>929409</v>
      </c>
    </row>
    <row r="130" spans="1:12" ht="12" customHeight="1" thickBot="1">
      <c r="A130" s="32" t="s">
        <v>107</v>
      </c>
      <c r="B130" s="124" t="s">
        <v>488</v>
      </c>
      <c r="C130" s="298">
        <f>+C131+C132+C133</f>
        <v>0</v>
      </c>
      <c r="D130" s="298">
        <f>+D131+D132+D133</f>
        <v>0</v>
      </c>
    </row>
    <row r="131" spans="1:12" s="97" customFormat="1" ht="12" customHeight="1">
      <c r="A131" s="427" t="s">
        <v>181</v>
      </c>
      <c r="B131" s="9" t="s">
        <v>489</v>
      </c>
      <c r="C131" s="271"/>
      <c r="D131" s="271"/>
    </row>
    <row r="132" spans="1:12" ht="12" customHeight="1">
      <c r="A132" s="427" t="s">
        <v>182</v>
      </c>
      <c r="B132" s="9" t="s">
        <v>490</v>
      </c>
      <c r="C132" s="271"/>
      <c r="D132" s="271"/>
    </row>
    <row r="133" spans="1:12" ht="12" customHeight="1" thickBot="1">
      <c r="A133" s="437" t="s">
        <v>183</v>
      </c>
      <c r="B133" s="7" t="s">
        <v>491</v>
      </c>
      <c r="C133" s="271"/>
      <c r="D133" s="271"/>
    </row>
    <row r="134" spans="1:12" ht="12" customHeight="1" thickBot="1">
      <c r="A134" s="32" t="s">
        <v>108</v>
      </c>
      <c r="B134" s="124" t="s">
        <v>550</v>
      </c>
      <c r="C134" s="298">
        <f>+C135+C136+C137+C138</f>
        <v>0</v>
      </c>
      <c r="D134" s="298">
        <f>+D135+D136+D137+D138</f>
        <v>0</v>
      </c>
    </row>
    <row r="135" spans="1:12" ht="12" customHeight="1">
      <c r="A135" s="427" t="s">
        <v>184</v>
      </c>
      <c r="B135" s="9" t="s">
        <v>492</v>
      </c>
      <c r="C135" s="271"/>
      <c r="D135" s="271"/>
    </row>
    <row r="136" spans="1:12" ht="12" customHeight="1">
      <c r="A136" s="427" t="s">
        <v>185</v>
      </c>
      <c r="B136" s="9" t="s">
        <v>493</v>
      </c>
      <c r="C136" s="271"/>
      <c r="D136" s="271"/>
    </row>
    <row r="137" spans="1:12" ht="12" customHeight="1">
      <c r="A137" s="427" t="s">
        <v>396</v>
      </c>
      <c r="B137" s="9" t="s">
        <v>494</v>
      </c>
      <c r="C137" s="271"/>
      <c r="D137" s="271"/>
    </row>
    <row r="138" spans="1:12" s="97" customFormat="1" ht="12" customHeight="1" thickBot="1">
      <c r="A138" s="437" t="s">
        <v>397</v>
      </c>
      <c r="B138" s="7" t="s">
        <v>495</v>
      </c>
      <c r="C138" s="271"/>
      <c r="D138" s="271"/>
    </row>
    <row r="139" spans="1:12" ht="12" customHeight="1" thickBot="1">
      <c r="A139" s="32" t="s">
        <v>109</v>
      </c>
      <c r="B139" s="124" t="s">
        <v>496</v>
      </c>
      <c r="C139" s="304">
        <f>+C140+C141+C142+C143</f>
        <v>0</v>
      </c>
      <c r="D139" s="304">
        <f>+D140+D141+D142+D143</f>
        <v>0</v>
      </c>
      <c r="L139" s="254"/>
    </row>
    <row r="140" spans="1:12">
      <c r="A140" s="427" t="s">
        <v>186</v>
      </c>
      <c r="B140" s="9" t="s">
        <v>497</v>
      </c>
      <c r="C140" s="271"/>
      <c r="D140" s="271"/>
    </row>
    <row r="141" spans="1:12" ht="12" customHeight="1">
      <c r="A141" s="427" t="s">
        <v>187</v>
      </c>
      <c r="B141" s="9" t="s">
        <v>507</v>
      </c>
      <c r="C141" s="271"/>
      <c r="D141" s="271"/>
    </row>
    <row r="142" spans="1:12" s="97" customFormat="1" ht="12" customHeight="1">
      <c r="A142" s="427" t="s">
        <v>408</v>
      </c>
      <c r="B142" s="9" t="s">
        <v>498</v>
      </c>
      <c r="C142" s="271"/>
      <c r="D142" s="271"/>
    </row>
    <row r="143" spans="1:12" s="97" customFormat="1" ht="12" customHeight="1" thickBot="1">
      <c r="A143" s="437" t="s">
        <v>409</v>
      </c>
      <c r="B143" s="7" t="s">
        <v>499</v>
      </c>
      <c r="C143" s="271"/>
      <c r="D143" s="271"/>
    </row>
    <row r="144" spans="1:12" s="97" customFormat="1" ht="12" customHeight="1" thickBot="1">
      <c r="A144" s="32" t="s">
        <v>110</v>
      </c>
      <c r="B144" s="124" t="s">
        <v>500</v>
      </c>
      <c r="C144" s="307">
        <f>+C145+C146+C147+C148</f>
        <v>0</v>
      </c>
      <c r="D144" s="307">
        <f>+D145+D146+D147+D148</f>
        <v>0</v>
      </c>
    </row>
    <row r="145" spans="1:4" s="97" customFormat="1" ht="12" customHeight="1">
      <c r="A145" s="427" t="s">
        <v>269</v>
      </c>
      <c r="B145" s="9" t="s">
        <v>501</v>
      </c>
      <c r="C145" s="271"/>
      <c r="D145" s="271"/>
    </row>
    <row r="146" spans="1:4" s="97" customFormat="1" ht="12" customHeight="1">
      <c r="A146" s="427" t="s">
        <v>270</v>
      </c>
      <c r="B146" s="9" t="s">
        <v>502</v>
      </c>
      <c r="C146" s="271"/>
      <c r="D146" s="271"/>
    </row>
    <row r="147" spans="1:4" s="97" customFormat="1" ht="12" customHeight="1">
      <c r="A147" s="427" t="s">
        <v>324</v>
      </c>
      <c r="B147" s="9" t="s">
        <v>503</v>
      </c>
      <c r="C147" s="271"/>
      <c r="D147" s="271"/>
    </row>
    <row r="148" spans="1:4" ht="12.75" customHeight="1" thickBot="1">
      <c r="A148" s="427" t="s">
        <v>411</v>
      </c>
      <c r="B148" s="9" t="s">
        <v>504</v>
      </c>
      <c r="C148" s="271"/>
      <c r="D148" s="271"/>
    </row>
    <row r="149" spans="1:4" ht="12" customHeight="1" thickBot="1">
      <c r="A149" s="32" t="s">
        <v>111</v>
      </c>
      <c r="B149" s="124" t="s">
        <v>505</v>
      </c>
      <c r="C149" s="421">
        <f>+C130+C134+C139+C144</f>
        <v>0</v>
      </c>
      <c r="D149" s="421">
        <f>+D130+D134+D139+D144</f>
        <v>0</v>
      </c>
    </row>
    <row r="150" spans="1:4" ht="15" customHeight="1" thickBot="1">
      <c r="A150" s="439" t="s">
        <v>112</v>
      </c>
      <c r="B150" s="381" t="s">
        <v>506</v>
      </c>
      <c r="C150" s="421">
        <f>+C129+C149</f>
        <v>886038</v>
      </c>
      <c r="D150" s="421">
        <f>+D129+D149</f>
        <v>929409</v>
      </c>
    </row>
    <row r="151" spans="1:4" ht="13.5" thickBot="1">
      <c r="A151" s="389"/>
      <c r="B151" s="390"/>
      <c r="C151" s="391"/>
      <c r="D151" s="391"/>
    </row>
    <row r="152" spans="1:4" ht="15" customHeight="1" thickBot="1">
      <c r="A152" s="251" t="s">
        <v>295</v>
      </c>
      <c r="B152" s="252"/>
      <c r="C152" s="121">
        <v>17</v>
      </c>
      <c r="D152" s="121">
        <v>17</v>
      </c>
    </row>
    <row r="153" spans="1:4" ht="14.25" customHeight="1" thickBot="1">
      <c r="A153" s="251" t="s">
        <v>296</v>
      </c>
      <c r="B153" s="252"/>
      <c r="C153" s="121">
        <v>15</v>
      </c>
      <c r="D153" s="121">
        <v>15</v>
      </c>
    </row>
    <row r="155" spans="1:4" ht="15.75">
      <c r="A155" s="382" t="s">
        <v>858</v>
      </c>
      <c r="B155" s="382"/>
      <c r="C155" s="196"/>
      <c r="D155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0"/>
  <sheetViews>
    <sheetView zoomScaleNormal="100" zoomScaleSheetLayoutView="85" workbookViewId="0">
      <selection activeCell="D1" sqref="D1"/>
    </sheetView>
  </sheetViews>
  <sheetFormatPr defaultRowHeight="12.75"/>
  <cols>
    <col min="1" max="1" width="13.1640625" style="392" customWidth="1"/>
    <col min="2" max="2" width="67" style="393" customWidth="1"/>
    <col min="3" max="3" width="16.33203125" style="393" customWidth="1"/>
    <col min="4" max="4" width="15.6640625" style="394" customWidth="1"/>
    <col min="5" max="16384" width="9.33203125" style="3"/>
  </cols>
  <sheetData>
    <row r="1" spans="1:4" s="2" customFormat="1" ht="16.5" customHeight="1" thickBot="1">
      <c r="A1" s="229"/>
      <c r="B1" s="231"/>
      <c r="C1" s="231"/>
      <c r="D1" s="253" t="s">
        <v>871</v>
      </c>
    </row>
    <row r="2" spans="1:4" s="93" customFormat="1" ht="21" customHeight="1">
      <c r="A2" s="399" t="s">
        <v>150</v>
      </c>
      <c r="B2" s="359" t="s">
        <v>318</v>
      </c>
      <c r="C2" s="361"/>
      <c r="D2" s="361" t="s">
        <v>137</v>
      </c>
    </row>
    <row r="3" spans="1:4" s="93" customFormat="1" ht="26.25" customHeight="1" thickBot="1">
      <c r="A3" s="983" t="s">
        <v>292</v>
      </c>
      <c r="B3" s="360" t="s">
        <v>593</v>
      </c>
      <c r="C3" s="362"/>
      <c r="D3" s="362">
        <v>3</v>
      </c>
    </row>
    <row r="4" spans="1:4" s="94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363" t="s">
        <v>140</v>
      </c>
      <c r="D5" s="363" t="s">
        <v>140</v>
      </c>
    </row>
    <row r="6" spans="1:4" s="58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58" customFormat="1" ht="15.95" customHeight="1" thickBot="1">
      <c r="A7" s="236"/>
      <c r="B7" s="237" t="s">
        <v>141</v>
      </c>
      <c r="C7" s="364"/>
      <c r="D7" s="364"/>
    </row>
    <row r="8" spans="1:4" s="58" customFormat="1" ht="12" customHeight="1" thickBot="1">
      <c r="A8" s="32" t="s">
        <v>103</v>
      </c>
      <c r="B8" s="21" t="s">
        <v>352</v>
      </c>
      <c r="C8" s="298">
        <f>+C9+C10+C11+C12+C13+C14</f>
        <v>0</v>
      </c>
      <c r="D8" s="298">
        <f>+D9+D10+D11+D12+D13+D14</f>
        <v>0</v>
      </c>
    </row>
    <row r="9" spans="1:4" s="95" customFormat="1" ht="12" customHeight="1">
      <c r="A9" s="427" t="s">
        <v>188</v>
      </c>
      <c r="B9" s="409" t="s">
        <v>353</v>
      </c>
      <c r="C9" s="301"/>
      <c r="D9" s="301"/>
    </row>
    <row r="10" spans="1:4" s="96" customFormat="1" ht="12" customHeight="1">
      <c r="A10" s="428" t="s">
        <v>189</v>
      </c>
      <c r="B10" s="410" t="s">
        <v>354</v>
      </c>
      <c r="C10" s="300"/>
      <c r="D10" s="300"/>
    </row>
    <row r="11" spans="1:4" s="96" customFormat="1" ht="12" customHeight="1">
      <c r="A11" s="428" t="s">
        <v>190</v>
      </c>
      <c r="B11" s="410" t="s">
        <v>355</v>
      </c>
      <c r="C11" s="300"/>
      <c r="D11" s="300"/>
    </row>
    <row r="12" spans="1:4" s="96" customFormat="1" ht="12" customHeight="1">
      <c r="A12" s="428" t="s">
        <v>191</v>
      </c>
      <c r="B12" s="410" t="s">
        <v>356</v>
      </c>
      <c r="C12" s="300"/>
      <c r="D12" s="300"/>
    </row>
    <row r="13" spans="1:4" s="96" customFormat="1" ht="12" customHeight="1">
      <c r="A13" s="428" t="s">
        <v>236</v>
      </c>
      <c r="B13" s="410" t="s">
        <v>357</v>
      </c>
      <c r="C13" s="453"/>
      <c r="D13" s="453"/>
    </row>
    <row r="14" spans="1:4" s="95" customFormat="1" ht="12" customHeight="1" thickBot="1">
      <c r="A14" s="429" t="s">
        <v>192</v>
      </c>
      <c r="B14" s="411" t="s">
        <v>358</v>
      </c>
      <c r="C14" s="454"/>
      <c r="D14" s="454"/>
    </row>
    <row r="15" spans="1:4" s="95" customFormat="1" ht="12" customHeight="1" thickBot="1">
      <c r="A15" s="32" t="s">
        <v>104</v>
      </c>
      <c r="B15" s="293" t="s">
        <v>359</v>
      </c>
      <c r="C15" s="298">
        <f>+C16+C17+C18+C19+C20</f>
        <v>0</v>
      </c>
      <c r="D15" s="298">
        <f>+D16+D17+D18+D19+D20</f>
        <v>0</v>
      </c>
    </row>
    <row r="16" spans="1:4" s="95" customFormat="1" ht="12" customHeight="1">
      <c r="A16" s="427" t="s">
        <v>194</v>
      </c>
      <c r="B16" s="409" t="s">
        <v>360</v>
      </c>
      <c r="C16" s="301"/>
      <c r="D16" s="301"/>
    </row>
    <row r="17" spans="1:4" s="95" customFormat="1" ht="12" customHeight="1">
      <c r="A17" s="428" t="s">
        <v>195</v>
      </c>
      <c r="B17" s="410" t="s">
        <v>361</v>
      </c>
      <c r="C17" s="300"/>
      <c r="D17" s="300"/>
    </row>
    <row r="18" spans="1:4" s="95" customFormat="1" ht="12" customHeight="1">
      <c r="A18" s="428" t="s">
        <v>196</v>
      </c>
      <c r="B18" s="410" t="s">
        <v>585</v>
      </c>
      <c r="C18" s="300"/>
      <c r="D18" s="300"/>
    </row>
    <row r="19" spans="1:4" s="95" customFormat="1" ht="12" customHeight="1">
      <c r="A19" s="428" t="s">
        <v>197</v>
      </c>
      <c r="B19" s="410" t="s">
        <v>586</v>
      </c>
      <c r="C19" s="300"/>
      <c r="D19" s="300"/>
    </row>
    <row r="20" spans="1:4" s="95" customFormat="1" ht="12" customHeight="1">
      <c r="A20" s="428" t="s">
        <v>198</v>
      </c>
      <c r="B20" s="410" t="s">
        <v>362</v>
      </c>
      <c r="C20" s="300"/>
      <c r="D20" s="300"/>
    </row>
    <row r="21" spans="1:4" s="96" customFormat="1" ht="12" customHeight="1" thickBot="1">
      <c r="A21" s="429" t="s">
        <v>207</v>
      </c>
      <c r="B21" s="411" t="s">
        <v>363</v>
      </c>
      <c r="C21" s="302"/>
      <c r="D21" s="302"/>
    </row>
    <row r="22" spans="1:4" s="96" customFormat="1" ht="12" customHeight="1" thickBot="1">
      <c r="A22" s="32" t="s">
        <v>105</v>
      </c>
      <c r="B22" s="21" t="s">
        <v>364</v>
      </c>
      <c r="C22" s="298">
        <f>+C23+C24+C25+C26+C27</f>
        <v>0</v>
      </c>
      <c r="D22" s="298">
        <f>+D23+D24+D25+D26+D27</f>
        <v>0</v>
      </c>
    </row>
    <row r="23" spans="1:4" s="96" customFormat="1" ht="12" customHeight="1">
      <c r="A23" s="427" t="s">
        <v>177</v>
      </c>
      <c r="B23" s="409" t="s">
        <v>365</v>
      </c>
      <c r="C23" s="301"/>
      <c r="D23" s="301"/>
    </row>
    <row r="24" spans="1:4" s="95" customFormat="1" ht="12" customHeight="1">
      <c r="A24" s="428" t="s">
        <v>178</v>
      </c>
      <c r="B24" s="410" t="s">
        <v>366</v>
      </c>
      <c r="C24" s="300"/>
      <c r="D24" s="300"/>
    </row>
    <row r="25" spans="1:4" s="96" customFormat="1" ht="12" customHeight="1">
      <c r="A25" s="428" t="s">
        <v>179</v>
      </c>
      <c r="B25" s="410" t="s">
        <v>587</v>
      </c>
      <c r="C25" s="300"/>
      <c r="D25" s="300"/>
    </row>
    <row r="26" spans="1:4" s="96" customFormat="1" ht="12" customHeight="1">
      <c r="A26" s="428" t="s">
        <v>180</v>
      </c>
      <c r="B26" s="410" t="s">
        <v>588</v>
      </c>
      <c r="C26" s="300"/>
      <c r="D26" s="300"/>
    </row>
    <row r="27" spans="1:4" s="96" customFormat="1" ht="12" customHeight="1">
      <c r="A27" s="428" t="s">
        <v>259</v>
      </c>
      <c r="B27" s="410" t="s">
        <v>367</v>
      </c>
      <c r="C27" s="300"/>
      <c r="D27" s="300"/>
    </row>
    <row r="28" spans="1:4" s="96" customFormat="1" ht="12" customHeight="1" thickBot="1">
      <c r="A28" s="429" t="s">
        <v>260</v>
      </c>
      <c r="B28" s="411" t="s">
        <v>368</v>
      </c>
      <c r="C28" s="302"/>
      <c r="D28" s="302"/>
    </row>
    <row r="29" spans="1:4" s="96" customFormat="1" ht="12" customHeight="1" thickBot="1">
      <c r="A29" s="32" t="s">
        <v>261</v>
      </c>
      <c r="B29" s="21" t="s">
        <v>369</v>
      </c>
      <c r="C29" s="304">
        <f>+C30+C33+C34+C35</f>
        <v>0</v>
      </c>
      <c r="D29" s="304">
        <f>+D30+D33+D34+D35</f>
        <v>0</v>
      </c>
    </row>
    <row r="30" spans="1:4" s="96" customFormat="1" ht="12" customHeight="1">
      <c r="A30" s="427" t="s">
        <v>370</v>
      </c>
      <c r="B30" s="409" t="s">
        <v>376</v>
      </c>
      <c r="C30" s="404">
        <f>+C31+C32</f>
        <v>0</v>
      </c>
      <c r="D30" s="404">
        <f>+D31+D32</f>
        <v>0</v>
      </c>
    </row>
    <row r="31" spans="1:4" s="96" customFormat="1" ht="12" customHeight="1">
      <c r="A31" s="428" t="s">
        <v>371</v>
      </c>
      <c r="B31" s="410" t="s">
        <v>377</v>
      </c>
      <c r="C31" s="300"/>
      <c r="D31" s="300"/>
    </row>
    <row r="32" spans="1:4" s="96" customFormat="1" ht="12" customHeight="1">
      <c r="A32" s="428" t="s">
        <v>372</v>
      </c>
      <c r="B32" s="410" t="s">
        <v>378</v>
      </c>
      <c r="C32" s="300"/>
      <c r="D32" s="300"/>
    </row>
    <row r="33" spans="1:4" s="96" customFormat="1" ht="12" customHeight="1">
      <c r="A33" s="428" t="s">
        <v>373</v>
      </c>
      <c r="B33" s="410" t="s">
        <v>379</v>
      </c>
      <c r="C33" s="300"/>
      <c r="D33" s="300"/>
    </row>
    <row r="34" spans="1:4" s="96" customFormat="1" ht="12" customHeight="1">
      <c r="A34" s="428" t="s">
        <v>374</v>
      </c>
      <c r="B34" s="410" t="s">
        <v>380</v>
      </c>
      <c r="C34" s="300"/>
      <c r="D34" s="300"/>
    </row>
    <row r="35" spans="1:4" s="96" customFormat="1" ht="12" customHeight="1" thickBot="1">
      <c r="A35" s="429" t="s">
        <v>375</v>
      </c>
      <c r="B35" s="411" t="s">
        <v>381</v>
      </c>
      <c r="C35" s="302"/>
      <c r="D35" s="302"/>
    </row>
    <row r="36" spans="1:4" s="96" customFormat="1" ht="12" customHeight="1" thickBot="1">
      <c r="A36" s="32" t="s">
        <v>107</v>
      </c>
      <c r="B36" s="21" t="s">
        <v>382</v>
      </c>
      <c r="C36" s="298">
        <f>SUM(C37:C46)</f>
        <v>4650</v>
      </c>
      <c r="D36" s="298">
        <f>SUM(D37:D46)</f>
        <v>4650</v>
      </c>
    </row>
    <row r="37" spans="1:4" s="96" customFormat="1" ht="12" customHeight="1">
      <c r="A37" s="427" t="s">
        <v>181</v>
      </c>
      <c r="B37" s="409" t="s">
        <v>385</v>
      </c>
      <c r="C37" s="301"/>
      <c r="D37" s="301"/>
    </row>
    <row r="38" spans="1:4" s="96" customFormat="1" ht="12" customHeight="1">
      <c r="A38" s="428" t="s">
        <v>182</v>
      </c>
      <c r="B38" s="410" t="s">
        <v>386</v>
      </c>
      <c r="C38" s="300"/>
      <c r="D38" s="300"/>
    </row>
    <row r="39" spans="1:4" s="96" customFormat="1" ht="12" customHeight="1">
      <c r="A39" s="428" t="s">
        <v>183</v>
      </c>
      <c r="B39" s="410" t="s">
        <v>387</v>
      </c>
      <c r="C39" s="300"/>
      <c r="D39" s="300"/>
    </row>
    <row r="40" spans="1:4" s="96" customFormat="1" ht="12" customHeight="1">
      <c r="A40" s="428" t="s">
        <v>263</v>
      </c>
      <c r="B40" s="410" t="s">
        <v>388</v>
      </c>
      <c r="C40" s="300">
        <v>4650</v>
      </c>
      <c r="D40" s="300">
        <v>4650</v>
      </c>
    </row>
    <row r="41" spans="1:4" s="96" customFormat="1" ht="12" customHeight="1">
      <c r="A41" s="428" t="s">
        <v>264</v>
      </c>
      <c r="B41" s="410" t="s">
        <v>389</v>
      </c>
      <c r="C41" s="300"/>
      <c r="D41" s="300"/>
    </row>
    <row r="42" spans="1:4" s="96" customFormat="1" ht="12" customHeight="1">
      <c r="A42" s="428" t="s">
        <v>265</v>
      </c>
      <c r="B42" s="410" t="s">
        <v>390</v>
      </c>
      <c r="C42" s="300"/>
      <c r="D42" s="300"/>
    </row>
    <row r="43" spans="1:4" s="96" customFormat="1" ht="12" customHeight="1">
      <c r="A43" s="428" t="s">
        <v>266</v>
      </c>
      <c r="B43" s="410" t="s">
        <v>391</v>
      </c>
      <c r="C43" s="300"/>
      <c r="D43" s="300"/>
    </row>
    <row r="44" spans="1:4" s="96" customFormat="1" ht="12" customHeight="1">
      <c r="A44" s="428" t="s">
        <v>267</v>
      </c>
      <c r="B44" s="410" t="s">
        <v>392</v>
      </c>
      <c r="C44" s="300"/>
      <c r="D44" s="300"/>
    </row>
    <row r="45" spans="1:4" s="96" customFormat="1" ht="12" customHeight="1">
      <c r="A45" s="428" t="s">
        <v>383</v>
      </c>
      <c r="B45" s="410" t="s">
        <v>393</v>
      </c>
      <c r="C45" s="303"/>
      <c r="D45" s="303"/>
    </row>
    <row r="46" spans="1:4" s="96" customFormat="1" ht="12" customHeight="1" thickBot="1">
      <c r="A46" s="429" t="s">
        <v>384</v>
      </c>
      <c r="B46" s="411" t="s">
        <v>394</v>
      </c>
      <c r="C46" s="398"/>
      <c r="D46" s="398"/>
    </row>
    <row r="47" spans="1:4" s="96" customFormat="1" ht="12" customHeight="1" thickBot="1">
      <c r="A47" s="32" t="s">
        <v>108</v>
      </c>
      <c r="B47" s="21" t="s">
        <v>395</v>
      </c>
      <c r="C47" s="298">
        <f>SUM(C48:C52)</f>
        <v>0</v>
      </c>
      <c r="D47" s="298">
        <f>SUM(D48:D52)</f>
        <v>0</v>
      </c>
    </row>
    <row r="48" spans="1:4" s="96" customFormat="1" ht="12" customHeight="1">
      <c r="A48" s="427" t="s">
        <v>184</v>
      </c>
      <c r="B48" s="409" t="s">
        <v>399</v>
      </c>
      <c r="C48" s="455"/>
      <c r="D48" s="455"/>
    </row>
    <row r="49" spans="1:4" s="96" customFormat="1" ht="12" customHeight="1">
      <c r="A49" s="428" t="s">
        <v>185</v>
      </c>
      <c r="B49" s="410" t="s">
        <v>400</v>
      </c>
      <c r="C49" s="303"/>
      <c r="D49" s="303"/>
    </row>
    <row r="50" spans="1:4" s="96" customFormat="1" ht="12" customHeight="1">
      <c r="A50" s="428" t="s">
        <v>396</v>
      </c>
      <c r="B50" s="410" t="s">
        <v>401</v>
      </c>
      <c r="C50" s="303"/>
      <c r="D50" s="303"/>
    </row>
    <row r="51" spans="1:4" s="96" customFormat="1" ht="12" customHeight="1">
      <c r="A51" s="428" t="s">
        <v>397</v>
      </c>
      <c r="B51" s="410" t="s">
        <v>402</v>
      </c>
      <c r="C51" s="303"/>
      <c r="D51" s="303"/>
    </row>
    <row r="52" spans="1:4" s="96" customFormat="1" ht="12" customHeight="1" thickBot="1">
      <c r="A52" s="429" t="s">
        <v>398</v>
      </c>
      <c r="B52" s="411" t="s">
        <v>403</v>
      </c>
      <c r="C52" s="398"/>
      <c r="D52" s="398"/>
    </row>
    <row r="53" spans="1:4" s="96" customFormat="1" ht="12" customHeight="1" thickBot="1">
      <c r="A53" s="32" t="s">
        <v>268</v>
      </c>
      <c r="B53" s="21" t="s">
        <v>404</v>
      </c>
      <c r="C53" s="298">
        <f>SUM(C54:C56)</f>
        <v>0</v>
      </c>
      <c r="D53" s="298">
        <f>SUM(D54:D56)</f>
        <v>0</v>
      </c>
    </row>
    <row r="54" spans="1:4" s="96" customFormat="1" ht="12" customHeight="1">
      <c r="A54" s="427" t="s">
        <v>186</v>
      </c>
      <c r="B54" s="409" t="s">
        <v>405</v>
      </c>
      <c r="C54" s="301"/>
      <c r="D54" s="301"/>
    </row>
    <row r="55" spans="1:4" s="96" customFormat="1" ht="12" customHeight="1">
      <c r="A55" s="428" t="s">
        <v>187</v>
      </c>
      <c r="B55" s="410" t="s">
        <v>589</v>
      </c>
      <c r="C55" s="300"/>
      <c r="D55" s="300"/>
    </row>
    <row r="56" spans="1:4" s="96" customFormat="1" ht="12" customHeight="1">
      <c r="A56" s="428" t="s">
        <v>408</v>
      </c>
      <c r="B56" s="410" t="s">
        <v>406</v>
      </c>
      <c r="C56" s="300"/>
      <c r="D56" s="300"/>
    </row>
    <row r="57" spans="1:4" s="96" customFormat="1" ht="12" customHeight="1" thickBot="1">
      <c r="A57" s="429" t="s">
        <v>409</v>
      </c>
      <c r="B57" s="411" t="s">
        <v>407</v>
      </c>
      <c r="C57" s="302"/>
      <c r="D57" s="302"/>
    </row>
    <row r="58" spans="1:4" s="96" customFormat="1" ht="12" customHeight="1" thickBot="1">
      <c r="A58" s="32" t="s">
        <v>110</v>
      </c>
      <c r="B58" s="293" t="s">
        <v>410</v>
      </c>
      <c r="C58" s="298">
        <f>SUM(C59:C61)</f>
        <v>0</v>
      </c>
      <c r="D58" s="298">
        <f>SUM(D59:D61)</f>
        <v>0</v>
      </c>
    </row>
    <row r="59" spans="1:4" s="96" customFormat="1" ht="12" customHeight="1">
      <c r="A59" s="427" t="s">
        <v>269</v>
      </c>
      <c r="B59" s="409" t="s">
        <v>412</v>
      </c>
      <c r="C59" s="303"/>
      <c r="D59" s="303"/>
    </row>
    <row r="60" spans="1:4" s="96" customFormat="1" ht="12" customHeight="1">
      <c r="A60" s="428" t="s">
        <v>270</v>
      </c>
      <c r="B60" s="410" t="s">
        <v>590</v>
      </c>
      <c r="C60" s="303"/>
      <c r="D60" s="303"/>
    </row>
    <row r="61" spans="1:4" s="96" customFormat="1" ht="12" customHeight="1">
      <c r="A61" s="428" t="s">
        <v>324</v>
      </c>
      <c r="B61" s="410" t="s">
        <v>413</v>
      </c>
      <c r="C61" s="303"/>
      <c r="D61" s="303"/>
    </row>
    <row r="62" spans="1:4" s="96" customFormat="1" ht="12" customHeight="1" thickBot="1">
      <c r="A62" s="429" t="s">
        <v>411</v>
      </c>
      <c r="B62" s="411" t="s">
        <v>414</v>
      </c>
      <c r="C62" s="303"/>
      <c r="D62" s="303"/>
    </row>
    <row r="63" spans="1:4" s="96" customFormat="1" ht="12" customHeight="1" thickBot="1">
      <c r="A63" s="32" t="s">
        <v>111</v>
      </c>
      <c r="B63" s="21" t="s">
        <v>415</v>
      </c>
      <c r="C63" s="304">
        <f>+C8+C15+C22+C29+C36+C47+C53+C58</f>
        <v>4650</v>
      </c>
      <c r="D63" s="304">
        <f>+D8+D15+D22+D29+D36+D47+D53+D58</f>
        <v>4650</v>
      </c>
    </row>
    <row r="64" spans="1:4" s="96" customFormat="1" ht="12" customHeight="1" thickBot="1">
      <c r="A64" s="430" t="s">
        <v>551</v>
      </c>
      <c r="B64" s="293" t="s">
        <v>417</v>
      </c>
      <c r="C64" s="298">
        <f>SUM(C65:C67)</f>
        <v>0</v>
      </c>
      <c r="D64" s="298">
        <f>SUM(D65:D67)</f>
        <v>0</v>
      </c>
    </row>
    <row r="65" spans="1:4" s="96" customFormat="1" ht="12" customHeight="1">
      <c r="A65" s="427" t="s">
        <v>450</v>
      </c>
      <c r="B65" s="409" t="s">
        <v>418</v>
      </c>
      <c r="C65" s="303"/>
      <c r="D65" s="303"/>
    </row>
    <row r="66" spans="1:4" s="96" customFormat="1" ht="12" customHeight="1">
      <c r="A66" s="428" t="s">
        <v>459</v>
      </c>
      <c r="B66" s="410" t="s">
        <v>419</v>
      </c>
      <c r="C66" s="303"/>
      <c r="D66" s="303"/>
    </row>
    <row r="67" spans="1:4" s="96" customFormat="1" ht="12" customHeight="1" thickBot="1">
      <c r="A67" s="429" t="s">
        <v>460</v>
      </c>
      <c r="B67" s="413" t="s">
        <v>420</v>
      </c>
      <c r="C67" s="303"/>
      <c r="D67" s="303"/>
    </row>
    <row r="68" spans="1:4" s="96" customFormat="1" ht="12" customHeight="1" thickBot="1">
      <c r="A68" s="430" t="s">
        <v>421</v>
      </c>
      <c r="B68" s="293" t="s">
        <v>422</v>
      </c>
      <c r="C68" s="298">
        <f>SUM(C69:C72)</f>
        <v>0</v>
      </c>
      <c r="D68" s="298">
        <f>SUM(D69:D72)</f>
        <v>0</v>
      </c>
    </row>
    <row r="69" spans="1:4" s="96" customFormat="1" ht="12" customHeight="1">
      <c r="A69" s="427" t="s">
        <v>237</v>
      </c>
      <c r="B69" s="409" t="s">
        <v>423</v>
      </c>
      <c r="C69" s="303"/>
      <c r="D69" s="303"/>
    </row>
    <row r="70" spans="1:4" s="96" customFormat="1" ht="12" customHeight="1">
      <c r="A70" s="428" t="s">
        <v>238</v>
      </c>
      <c r="B70" s="410" t="s">
        <v>424</v>
      </c>
      <c r="C70" s="303"/>
      <c r="D70" s="303"/>
    </row>
    <row r="71" spans="1:4" s="96" customFormat="1" ht="12" customHeight="1">
      <c r="A71" s="428" t="s">
        <v>451</v>
      </c>
      <c r="B71" s="410" t="s">
        <v>425</v>
      </c>
      <c r="C71" s="303"/>
      <c r="D71" s="303"/>
    </row>
    <row r="72" spans="1:4" s="96" customFormat="1" ht="12" customHeight="1" thickBot="1">
      <c r="A72" s="429" t="s">
        <v>452</v>
      </c>
      <c r="B72" s="411" t="s">
        <v>426</v>
      </c>
      <c r="C72" s="303"/>
      <c r="D72" s="303"/>
    </row>
    <row r="73" spans="1:4" s="96" customFormat="1" ht="12" customHeight="1" thickBot="1">
      <c r="A73" s="430" t="s">
        <v>427</v>
      </c>
      <c r="B73" s="293" t="s">
        <v>428</v>
      </c>
      <c r="C73" s="298">
        <f>SUM(C74:C75)</f>
        <v>0</v>
      </c>
      <c r="D73" s="298">
        <f>SUM(D74:D75)</f>
        <v>0</v>
      </c>
    </row>
    <row r="74" spans="1:4" s="96" customFormat="1" ht="12" customHeight="1">
      <c r="A74" s="427" t="s">
        <v>453</v>
      </c>
      <c r="B74" s="409" t="s">
        <v>429</v>
      </c>
      <c r="C74" s="303"/>
      <c r="D74" s="303"/>
    </row>
    <row r="75" spans="1:4" s="96" customFormat="1" ht="12" customHeight="1" thickBot="1">
      <c r="A75" s="429" t="s">
        <v>454</v>
      </c>
      <c r="B75" s="411" t="s">
        <v>430</v>
      </c>
      <c r="C75" s="303"/>
      <c r="D75" s="303"/>
    </row>
    <row r="76" spans="1:4" s="95" customFormat="1" ht="12" customHeight="1" thickBot="1">
      <c r="A76" s="430" t="s">
        <v>431</v>
      </c>
      <c r="B76" s="293" t="s">
        <v>432</v>
      </c>
      <c r="C76" s="298">
        <f>SUM(C77:C79)</f>
        <v>0</v>
      </c>
      <c r="D76" s="298">
        <f>SUM(D77:D79)</f>
        <v>0</v>
      </c>
    </row>
    <row r="77" spans="1:4" s="96" customFormat="1" ht="12" customHeight="1">
      <c r="A77" s="427" t="s">
        <v>455</v>
      </c>
      <c r="B77" s="409" t="s">
        <v>433</v>
      </c>
      <c r="C77" s="303"/>
      <c r="D77" s="303"/>
    </row>
    <row r="78" spans="1:4" s="96" customFormat="1" ht="12" customHeight="1">
      <c r="A78" s="428" t="s">
        <v>456</v>
      </c>
      <c r="B78" s="410" t="s">
        <v>434</v>
      </c>
      <c r="C78" s="303"/>
      <c r="D78" s="303"/>
    </row>
    <row r="79" spans="1:4" s="96" customFormat="1" ht="12" customHeight="1" thickBot="1">
      <c r="A79" s="429" t="s">
        <v>457</v>
      </c>
      <c r="B79" s="411" t="s">
        <v>435</v>
      </c>
      <c r="C79" s="303"/>
      <c r="D79" s="303"/>
    </row>
    <row r="80" spans="1:4" s="96" customFormat="1" ht="12" customHeight="1" thickBot="1">
      <c r="A80" s="430" t="s">
        <v>436</v>
      </c>
      <c r="B80" s="293" t="s">
        <v>458</v>
      </c>
      <c r="C80" s="298">
        <f>SUM(C81:C84)</f>
        <v>0</v>
      </c>
      <c r="D80" s="298">
        <f>SUM(D81:D84)</f>
        <v>0</v>
      </c>
    </row>
    <row r="81" spans="1:4" s="96" customFormat="1" ht="12" customHeight="1">
      <c r="A81" s="431" t="s">
        <v>437</v>
      </c>
      <c r="B81" s="409" t="s">
        <v>438</v>
      </c>
      <c r="C81" s="303"/>
      <c r="D81" s="303"/>
    </row>
    <row r="82" spans="1:4" s="96" customFormat="1" ht="12" customHeight="1">
      <c r="A82" s="432" t="s">
        <v>439</v>
      </c>
      <c r="B82" s="410" t="s">
        <v>440</v>
      </c>
      <c r="C82" s="303"/>
      <c r="D82" s="303"/>
    </row>
    <row r="83" spans="1:4" s="96" customFormat="1" ht="12" customHeight="1">
      <c r="A83" s="432" t="s">
        <v>441</v>
      </c>
      <c r="B83" s="410" t="s">
        <v>442</v>
      </c>
      <c r="C83" s="303"/>
      <c r="D83" s="303"/>
    </row>
    <row r="84" spans="1:4" s="95" customFormat="1" ht="12" customHeight="1" thickBot="1">
      <c r="A84" s="433" t="s">
        <v>443</v>
      </c>
      <c r="B84" s="411" t="s">
        <v>444</v>
      </c>
      <c r="C84" s="303"/>
      <c r="D84" s="303"/>
    </row>
    <row r="85" spans="1:4" s="95" customFormat="1" ht="12" customHeight="1" thickBot="1">
      <c r="A85" s="430" t="s">
        <v>445</v>
      </c>
      <c r="B85" s="293" t="s">
        <v>446</v>
      </c>
      <c r="C85" s="456"/>
      <c r="D85" s="456"/>
    </row>
    <row r="86" spans="1:4" s="95" customFormat="1" ht="12" customHeight="1" thickBot="1">
      <c r="A86" s="430" t="s">
        <v>447</v>
      </c>
      <c r="B86" s="417" t="s">
        <v>448</v>
      </c>
      <c r="C86" s="304">
        <f>+C64+C68+C73+C76+C80+C85</f>
        <v>0</v>
      </c>
      <c r="D86" s="304">
        <f>+D64+D68+D73+D76+D80+D85</f>
        <v>0</v>
      </c>
    </row>
    <row r="87" spans="1:4" s="95" customFormat="1" ht="12" customHeight="1" thickBot="1">
      <c r="A87" s="434" t="s">
        <v>461</v>
      </c>
      <c r="B87" s="419" t="s">
        <v>578</v>
      </c>
      <c r="C87" s="304">
        <f>+C63+C86</f>
        <v>4650</v>
      </c>
      <c r="D87" s="304">
        <f>+D63+D86</f>
        <v>4650</v>
      </c>
    </row>
    <row r="88" spans="1:4" s="96" customFormat="1" ht="15" customHeight="1">
      <c r="A88" s="242"/>
      <c r="B88" s="243"/>
      <c r="C88" s="369"/>
      <c r="D88" s="369"/>
    </row>
    <row r="89" spans="1:4" ht="13.5" thickBot="1">
      <c r="A89" s="435"/>
      <c r="B89" s="245"/>
      <c r="C89" s="370"/>
      <c r="D89" s="370"/>
    </row>
    <row r="90" spans="1:4" s="58" customFormat="1" ht="16.5" customHeight="1" thickBot="1">
      <c r="A90" s="246"/>
      <c r="B90" s="247" t="s">
        <v>143</v>
      </c>
      <c r="C90" s="371"/>
      <c r="D90" s="371"/>
    </row>
    <row r="91" spans="1:4" s="97" customFormat="1" ht="12" customHeight="1" thickBot="1">
      <c r="A91" s="401" t="s">
        <v>103</v>
      </c>
      <c r="B91" s="31" t="s">
        <v>464</v>
      </c>
      <c r="C91" s="297">
        <f>SUM(C92:C96)</f>
        <v>3450</v>
      </c>
      <c r="D91" s="297">
        <f>SUM(D92:D96)</f>
        <v>3450</v>
      </c>
    </row>
    <row r="92" spans="1:4" ht="12" customHeight="1">
      <c r="A92" s="436" t="s">
        <v>188</v>
      </c>
      <c r="B92" s="10" t="s">
        <v>133</v>
      </c>
      <c r="C92" s="299"/>
      <c r="D92" s="299"/>
    </row>
    <row r="93" spans="1:4" ht="12" customHeight="1">
      <c r="A93" s="428" t="s">
        <v>189</v>
      </c>
      <c r="B93" s="8" t="s">
        <v>271</v>
      </c>
      <c r="C93" s="300"/>
      <c r="D93" s="300"/>
    </row>
    <row r="94" spans="1:4" ht="12" customHeight="1">
      <c r="A94" s="428" t="s">
        <v>190</v>
      </c>
      <c r="B94" s="8" t="s">
        <v>227</v>
      </c>
      <c r="C94" s="302"/>
      <c r="D94" s="302"/>
    </row>
    <row r="95" spans="1:4" ht="12" customHeight="1">
      <c r="A95" s="428" t="s">
        <v>191</v>
      </c>
      <c r="B95" s="11" t="s">
        <v>272</v>
      </c>
      <c r="C95" s="302"/>
      <c r="D95" s="302"/>
    </row>
    <row r="96" spans="1:4" ht="12" customHeight="1">
      <c r="A96" s="428" t="s">
        <v>202</v>
      </c>
      <c r="B96" s="19" t="s">
        <v>273</v>
      </c>
      <c r="C96" s="302">
        <v>3450</v>
      </c>
      <c r="D96" s="302">
        <v>3450</v>
      </c>
    </row>
    <row r="97" spans="1:4" ht="12" customHeight="1">
      <c r="A97" s="428" t="s">
        <v>192</v>
      </c>
      <c r="B97" s="8" t="s">
        <v>465</v>
      </c>
      <c r="C97" s="302"/>
      <c r="D97" s="302"/>
    </row>
    <row r="98" spans="1:4" ht="12" customHeight="1">
      <c r="A98" s="428" t="s">
        <v>193</v>
      </c>
      <c r="B98" s="142" t="s">
        <v>466</v>
      </c>
      <c r="C98" s="302"/>
      <c r="D98" s="302"/>
    </row>
    <row r="99" spans="1:4" ht="12" customHeight="1">
      <c r="A99" s="428" t="s">
        <v>203</v>
      </c>
      <c r="B99" s="143" t="s">
        <v>467</v>
      </c>
      <c r="C99" s="302"/>
      <c r="D99" s="302"/>
    </row>
    <row r="100" spans="1:4" ht="12" customHeight="1">
      <c r="A100" s="428" t="s">
        <v>204</v>
      </c>
      <c r="B100" s="143" t="s">
        <v>468</v>
      </c>
      <c r="C100" s="302"/>
      <c r="D100" s="302"/>
    </row>
    <row r="101" spans="1:4" ht="12" customHeight="1">
      <c r="A101" s="428" t="s">
        <v>205</v>
      </c>
      <c r="B101" s="142" t="s">
        <v>469</v>
      </c>
      <c r="C101" s="302">
        <v>2000</v>
      </c>
      <c r="D101" s="302">
        <v>2000</v>
      </c>
    </row>
    <row r="102" spans="1:4" ht="12" customHeight="1">
      <c r="A102" s="428" t="s">
        <v>206</v>
      </c>
      <c r="B102" s="142" t="s">
        <v>470</v>
      </c>
      <c r="C102" s="302"/>
      <c r="D102" s="302"/>
    </row>
    <row r="103" spans="1:4" ht="12" customHeight="1">
      <c r="A103" s="428" t="s">
        <v>208</v>
      </c>
      <c r="B103" s="143" t="s">
        <v>471</v>
      </c>
      <c r="C103" s="302"/>
      <c r="D103" s="302"/>
    </row>
    <row r="104" spans="1:4" ht="12" customHeight="1">
      <c r="A104" s="437" t="s">
        <v>274</v>
      </c>
      <c r="B104" s="144" t="s">
        <v>472</v>
      </c>
      <c r="C104" s="302"/>
      <c r="D104" s="302"/>
    </row>
    <row r="105" spans="1:4" ht="12" customHeight="1">
      <c r="A105" s="428" t="s">
        <v>462</v>
      </c>
      <c r="B105" s="144" t="s">
        <v>473</v>
      </c>
      <c r="C105" s="302"/>
      <c r="D105" s="302"/>
    </row>
    <row r="106" spans="1:4" ht="12" customHeight="1" thickBot="1">
      <c r="A106" s="438" t="s">
        <v>463</v>
      </c>
      <c r="B106" s="145" t="s">
        <v>474</v>
      </c>
      <c r="C106" s="306">
        <v>1450</v>
      </c>
      <c r="D106" s="306">
        <v>1450</v>
      </c>
    </row>
    <row r="107" spans="1:4" ht="12" customHeight="1" thickBot="1">
      <c r="A107" s="32" t="s">
        <v>104</v>
      </c>
      <c r="B107" s="30" t="s">
        <v>475</v>
      </c>
      <c r="C107" s="298">
        <f>+C108+C110+C112</f>
        <v>1200</v>
      </c>
      <c r="D107" s="298">
        <f>+D108+D110+D112</f>
        <v>1200</v>
      </c>
    </row>
    <row r="108" spans="1:4" ht="12" customHeight="1">
      <c r="A108" s="427" t="s">
        <v>194</v>
      </c>
      <c r="B108" s="8" t="s">
        <v>322</v>
      </c>
      <c r="C108" s="301"/>
      <c r="D108" s="301"/>
    </row>
    <row r="109" spans="1:4" ht="12" customHeight="1">
      <c r="A109" s="427" t="s">
        <v>195</v>
      </c>
      <c r="B109" s="12" t="s">
        <v>479</v>
      </c>
      <c r="C109" s="301"/>
      <c r="D109" s="301"/>
    </row>
    <row r="110" spans="1:4" ht="12" customHeight="1">
      <c r="A110" s="427" t="s">
        <v>196</v>
      </c>
      <c r="B110" s="12" t="s">
        <v>275</v>
      </c>
      <c r="C110" s="300"/>
      <c r="D110" s="300"/>
    </row>
    <row r="111" spans="1:4" ht="12" customHeight="1">
      <c r="A111" s="427" t="s">
        <v>197</v>
      </c>
      <c r="B111" s="12" t="s">
        <v>480</v>
      </c>
      <c r="C111" s="271"/>
      <c r="D111" s="271"/>
    </row>
    <row r="112" spans="1:4" ht="12" customHeight="1">
      <c r="A112" s="427" t="s">
        <v>198</v>
      </c>
      <c r="B112" s="295" t="s">
        <v>325</v>
      </c>
      <c r="C112" s="271">
        <v>1200</v>
      </c>
      <c r="D112" s="271">
        <v>1200</v>
      </c>
    </row>
    <row r="113" spans="1:4" ht="12" customHeight="1">
      <c r="A113" s="427" t="s">
        <v>207</v>
      </c>
      <c r="B113" s="294" t="s">
        <v>591</v>
      </c>
      <c r="C113" s="271"/>
      <c r="D113" s="271"/>
    </row>
    <row r="114" spans="1:4" ht="12" customHeight="1">
      <c r="A114" s="427" t="s">
        <v>209</v>
      </c>
      <c r="B114" s="405" t="s">
        <v>485</v>
      </c>
      <c r="C114" s="271"/>
      <c r="D114" s="271"/>
    </row>
    <row r="115" spans="1:4" ht="12" customHeight="1">
      <c r="A115" s="427" t="s">
        <v>276</v>
      </c>
      <c r="B115" s="143" t="s">
        <v>468</v>
      </c>
      <c r="C115" s="271"/>
      <c r="D115" s="271"/>
    </row>
    <row r="116" spans="1:4" ht="12" customHeight="1">
      <c r="A116" s="427" t="s">
        <v>277</v>
      </c>
      <c r="B116" s="143" t="s">
        <v>484</v>
      </c>
      <c r="C116" s="271"/>
      <c r="D116" s="271"/>
    </row>
    <row r="117" spans="1:4" ht="12" customHeight="1">
      <c r="A117" s="427" t="s">
        <v>278</v>
      </c>
      <c r="B117" s="143" t="s">
        <v>483</v>
      </c>
      <c r="C117" s="271"/>
      <c r="D117" s="271"/>
    </row>
    <row r="118" spans="1:4" ht="12" customHeight="1">
      <c r="A118" s="427" t="s">
        <v>476</v>
      </c>
      <c r="B118" s="143" t="s">
        <v>471</v>
      </c>
      <c r="C118" s="271"/>
      <c r="D118" s="271"/>
    </row>
    <row r="119" spans="1:4" ht="12" customHeight="1">
      <c r="A119" s="427" t="s">
        <v>477</v>
      </c>
      <c r="B119" s="143" t="s">
        <v>482</v>
      </c>
      <c r="C119" s="271"/>
      <c r="D119" s="271"/>
    </row>
    <row r="120" spans="1:4" ht="12" customHeight="1" thickBot="1">
      <c r="A120" s="437" t="s">
        <v>478</v>
      </c>
      <c r="B120" s="143" t="s">
        <v>481</v>
      </c>
      <c r="C120" s="272">
        <v>1200</v>
      </c>
      <c r="D120" s="272">
        <v>1200</v>
      </c>
    </row>
    <row r="121" spans="1:4" ht="12" customHeight="1" thickBot="1">
      <c r="A121" s="32" t="s">
        <v>105</v>
      </c>
      <c r="B121" s="124" t="s">
        <v>486</v>
      </c>
      <c r="C121" s="298">
        <f>+C122+C123</f>
        <v>0</v>
      </c>
      <c r="D121" s="298">
        <f>+D122+D123</f>
        <v>0</v>
      </c>
    </row>
    <row r="122" spans="1:4" ht="12" customHeight="1">
      <c r="A122" s="427" t="s">
        <v>177</v>
      </c>
      <c r="B122" s="9" t="s">
        <v>145</v>
      </c>
      <c r="C122" s="301"/>
      <c r="D122" s="301"/>
    </row>
    <row r="123" spans="1:4" ht="12" customHeight="1" thickBot="1">
      <c r="A123" s="429" t="s">
        <v>178</v>
      </c>
      <c r="B123" s="12" t="s">
        <v>146</v>
      </c>
      <c r="C123" s="302"/>
      <c r="D123" s="302"/>
    </row>
    <row r="124" spans="1:4" ht="12" customHeight="1" thickBot="1">
      <c r="A124" s="32" t="s">
        <v>106</v>
      </c>
      <c r="B124" s="124" t="s">
        <v>487</v>
      </c>
      <c r="C124" s="298">
        <f>+C91+C107+C121</f>
        <v>4650</v>
      </c>
      <c r="D124" s="298">
        <f>+D91+D107+D121</f>
        <v>4650</v>
      </c>
    </row>
    <row r="125" spans="1:4" ht="12" customHeight="1" thickBot="1">
      <c r="A125" s="32" t="s">
        <v>107</v>
      </c>
      <c r="B125" s="124" t="s">
        <v>488</v>
      </c>
      <c r="C125" s="298">
        <f>+C126+C127+C128</f>
        <v>0</v>
      </c>
      <c r="D125" s="298">
        <f>+D126+D127+D128</f>
        <v>0</v>
      </c>
    </row>
    <row r="126" spans="1:4" s="97" customFormat="1" ht="12" customHeight="1">
      <c r="A126" s="427" t="s">
        <v>181</v>
      </c>
      <c r="B126" s="9" t="s">
        <v>489</v>
      </c>
      <c r="C126" s="271"/>
      <c r="D126" s="271"/>
    </row>
    <row r="127" spans="1:4" ht="12" customHeight="1">
      <c r="A127" s="427" t="s">
        <v>182</v>
      </c>
      <c r="B127" s="9" t="s">
        <v>490</v>
      </c>
      <c r="C127" s="271"/>
      <c r="D127" s="271"/>
    </row>
    <row r="128" spans="1:4" ht="12" customHeight="1" thickBot="1">
      <c r="A128" s="437" t="s">
        <v>183</v>
      </c>
      <c r="B128" s="7" t="s">
        <v>491</v>
      </c>
      <c r="C128" s="271"/>
      <c r="D128" s="271"/>
    </row>
    <row r="129" spans="1:12" ht="12" customHeight="1" thickBot="1">
      <c r="A129" s="32" t="s">
        <v>108</v>
      </c>
      <c r="B129" s="124" t="s">
        <v>550</v>
      </c>
      <c r="C129" s="298">
        <f>+C130+C131+C132+C133</f>
        <v>0</v>
      </c>
      <c r="D129" s="298">
        <f>+D130+D131+D132+D133</f>
        <v>0</v>
      </c>
    </row>
    <row r="130" spans="1:12" ht="12" customHeight="1">
      <c r="A130" s="427" t="s">
        <v>184</v>
      </c>
      <c r="B130" s="9" t="s">
        <v>492</v>
      </c>
      <c r="C130" s="271"/>
      <c r="D130" s="271"/>
    </row>
    <row r="131" spans="1:12" ht="12" customHeight="1">
      <c r="A131" s="427" t="s">
        <v>185</v>
      </c>
      <c r="B131" s="9" t="s">
        <v>493</v>
      </c>
      <c r="C131" s="271"/>
      <c r="D131" s="271"/>
    </row>
    <row r="132" spans="1:12" ht="12" customHeight="1">
      <c r="A132" s="427" t="s">
        <v>396</v>
      </c>
      <c r="B132" s="9" t="s">
        <v>494</v>
      </c>
      <c r="C132" s="271"/>
      <c r="D132" s="271"/>
    </row>
    <row r="133" spans="1:12" s="97" customFormat="1" ht="12" customHeight="1" thickBot="1">
      <c r="A133" s="437" t="s">
        <v>397</v>
      </c>
      <c r="B133" s="7" t="s">
        <v>495</v>
      </c>
      <c r="C133" s="271"/>
      <c r="D133" s="271"/>
    </row>
    <row r="134" spans="1:12" ht="12" customHeight="1" thickBot="1">
      <c r="A134" s="32" t="s">
        <v>109</v>
      </c>
      <c r="B134" s="124" t="s">
        <v>496</v>
      </c>
      <c r="C134" s="304">
        <f>+C135+C136+C137+C138</f>
        <v>0</v>
      </c>
      <c r="D134" s="304">
        <f>+D135+D136+D137+D138</f>
        <v>0</v>
      </c>
      <c r="L134" s="254"/>
    </row>
    <row r="135" spans="1:12">
      <c r="A135" s="427" t="s">
        <v>186</v>
      </c>
      <c r="B135" s="9" t="s">
        <v>497</v>
      </c>
      <c r="C135" s="271"/>
      <c r="D135" s="271"/>
    </row>
    <row r="136" spans="1:12" ht="12" customHeight="1">
      <c r="A136" s="427" t="s">
        <v>187</v>
      </c>
      <c r="B136" s="9" t="s">
        <v>507</v>
      </c>
      <c r="C136" s="271"/>
      <c r="D136" s="271"/>
    </row>
    <row r="137" spans="1:12" s="97" customFormat="1" ht="12" customHeight="1">
      <c r="A137" s="427" t="s">
        <v>408</v>
      </c>
      <c r="B137" s="9" t="s">
        <v>498</v>
      </c>
      <c r="C137" s="271"/>
      <c r="D137" s="271"/>
    </row>
    <row r="138" spans="1:12" s="97" customFormat="1" ht="12" customHeight="1" thickBot="1">
      <c r="A138" s="437" t="s">
        <v>409</v>
      </c>
      <c r="B138" s="7" t="s">
        <v>499</v>
      </c>
      <c r="C138" s="271"/>
      <c r="D138" s="271"/>
    </row>
    <row r="139" spans="1:12" s="97" customFormat="1" ht="12" customHeight="1" thickBot="1">
      <c r="A139" s="32" t="s">
        <v>110</v>
      </c>
      <c r="B139" s="124" t="s">
        <v>500</v>
      </c>
      <c r="C139" s="307">
        <f>+C140+C141+C142+C143</f>
        <v>0</v>
      </c>
      <c r="D139" s="307">
        <f>+D140+D141+D142+D143</f>
        <v>0</v>
      </c>
    </row>
    <row r="140" spans="1:12" s="97" customFormat="1" ht="12" customHeight="1">
      <c r="A140" s="427" t="s">
        <v>269</v>
      </c>
      <c r="B140" s="9" t="s">
        <v>501</v>
      </c>
      <c r="C140" s="271"/>
      <c r="D140" s="271"/>
    </row>
    <row r="141" spans="1:12" s="97" customFormat="1" ht="12" customHeight="1">
      <c r="A141" s="427" t="s">
        <v>270</v>
      </c>
      <c r="B141" s="9" t="s">
        <v>502</v>
      </c>
      <c r="C141" s="271"/>
      <c r="D141" s="271"/>
    </row>
    <row r="142" spans="1:12" s="97" customFormat="1" ht="12" customHeight="1">
      <c r="A142" s="427" t="s">
        <v>324</v>
      </c>
      <c r="B142" s="9" t="s">
        <v>503</v>
      </c>
      <c r="C142" s="271"/>
      <c r="D142" s="271"/>
    </row>
    <row r="143" spans="1:12" ht="12.75" customHeight="1" thickBot="1">
      <c r="A143" s="427" t="s">
        <v>411</v>
      </c>
      <c r="B143" s="9" t="s">
        <v>504</v>
      </c>
      <c r="C143" s="271"/>
      <c r="D143" s="271"/>
    </row>
    <row r="144" spans="1:12" ht="12" customHeight="1" thickBot="1">
      <c r="A144" s="32" t="s">
        <v>111</v>
      </c>
      <c r="B144" s="124" t="s">
        <v>505</v>
      </c>
      <c r="C144" s="421">
        <f>+C125+C129+C134+C139</f>
        <v>0</v>
      </c>
      <c r="D144" s="421">
        <f>+D125+D129+D134+D139</f>
        <v>0</v>
      </c>
    </row>
    <row r="145" spans="1:4" ht="15" customHeight="1" thickBot="1">
      <c r="A145" s="439" t="s">
        <v>112</v>
      </c>
      <c r="B145" s="381" t="s">
        <v>506</v>
      </c>
      <c r="C145" s="421">
        <f>+C124+C144</f>
        <v>4650</v>
      </c>
      <c r="D145" s="421">
        <f>+D124+D144</f>
        <v>4650</v>
      </c>
    </row>
    <row r="146" spans="1:4" ht="13.5" thickBot="1">
      <c r="A146" s="389"/>
      <c r="B146" s="390"/>
      <c r="C146" s="391"/>
      <c r="D146" s="391"/>
    </row>
    <row r="147" spans="1:4" ht="15" customHeight="1" thickBot="1">
      <c r="A147" s="251" t="s">
        <v>295</v>
      </c>
      <c r="B147" s="252"/>
      <c r="C147" s="121"/>
      <c r="D147" s="121"/>
    </row>
    <row r="148" spans="1:4" ht="14.25" customHeight="1" thickBot="1">
      <c r="A148" s="251" t="s">
        <v>296</v>
      </c>
      <c r="B148" s="252"/>
      <c r="C148" s="121"/>
      <c r="D148" s="121"/>
    </row>
    <row r="150" spans="1:4" ht="15.75">
      <c r="A150" s="382" t="s">
        <v>857</v>
      </c>
      <c r="B150" s="382"/>
      <c r="C150" s="196"/>
      <c r="D15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0"/>
  <sheetViews>
    <sheetView zoomScaleNormal="100" zoomScaleSheetLayoutView="85" workbookViewId="0">
      <selection activeCell="D1" sqref="D1"/>
    </sheetView>
  </sheetViews>
  <sheetFormatPr defaultRowHeight="12.75"/>
  <cols>
    <col min="1" max="1" width="12.5" style="392" customWidth="1"/>
    <col min="2" max="2" width="72" style="393" customWidth="1"/>
    <col min="3" max="3" width="14.6640625" style="393" customWidth="1"/>
    <col min="4" max="4" width="15.1640625" style="394" customWidth="1"/>
    <col min="5" max="16384" width="9.33203125" style="3"/>
  </cols>
  <sheetData>
    <row r="1" spans="1:4" s="2" customFormat="1" ht="16.5" customHeight="1" thickBot="1">
      <c r="A1" s="229"/>
      <c r="B1" s="231"/>
      <c r="C1" s="231"/>
      <c r="D1" s="253" t="s">
        <v>872</v>
      </c>
    </row>
    <row r="2" spans="1:4" s="93" customFormat="1" ht="21" customHeight="1">
      <c r="A2" s="399" t="s">
        <v>150</v>
      </c>
      <c r="B2" s="359" t="s">
        <v>318</v>
      </c>
      <c r="C2" s="985"/>
      <c r="D2" s="985" t="s">
        <v>137</v>
      </c>
    </row>
    <row r="3" spans="1:4" s="93" customFormat="1" ht="40.5" customHeight="1" thickBot="1">
      <c r="A3" s="983" t="s">
        <v>292</v>
      </c>
      <c r="B3" s="360" t="s">
        <v>594</v>
      </c>
      <c r="C3" s="362"/>
      <c r="D3" s="362">
        <v>4</v>
      </c>
    </row>
    <row r="4" spans="1:4" s="94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363" t="s">
        <v>140</v>
      </c>
      <c r="D5" s="363" t="s">
        <v>140</v>
      </c>
    </row>
    <row r="6" spans="1:4" s="58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58" customFormat="1" ht="15.95" customHeight="1" thickBot="1">
      <c r="A7" s="236"/>
      <c r="B7" s="237" t="s">
        <v>141</v>
      </c>
      <c r="C7" s="364"/>
      <c r="D7" s="364"/>
    </row>
    <row r="8" spans="1:4" s="58" customFormat="1" ht="12" customHeight="1" thickBot="1">
      <c r="A8" s="32" t="s">
        <v>103</v>
      </c>
      <c r="B8" s="21" t="s">
        <v>352</v>
      </c>
      <c r="C8" s="298">
        <f>+C9+C10+C11+C12+C13+C14</f>
        <v>95361</v>
      </c>
      <c r="D8" s="298">
        <f>+D9+D10+D11+D12+D13+D14</f>
        <v>93190</v>
      </c>
    </row>
    <row r="9" spans="1:4" s="95" customFormat="1" ht="12" customHeight="1">
      <c r="A9" s="427" t="s">
        <v>188</v>
      </c>
      <c r="B9" s="409" t="s">
        <v>353</v>
      </c>
      <c r="C9" s="301">
        <v>95361</v>
      </c>
      <c r="D9" s="301">
        <v>93190</v>
      </c>
    </row>
    <row r="10" spans="1:4" s="96" customFormat="1" ht="12" customHeight="1">
      <c r="A10" s="428" t="s">
        <v>189</v>
      </c>
      <c r="B10" s="410" t="s">
        <v>354</v>
      </c>
      <c r="C10" s="300"/>
      <c r="D10" s="300"/>
    </row>
    <row r="11" spans="1:4" s="96" customFormat="1" ht="12" customHeight="1">
      <c r="A11" s="428" t="s">
        <v>190</v>
      </c>
      <c r="B11" s="410" t="s">
        <v>355</v>
      </c>
      <c r="C11" s="300"/>
      <c r="D11" s="300"/>
    </row>
    <row r="12" spans="1:4" s="96" customFormat="1" ht="12" customHeight="1">
      <c r="A12" s="428" t="s">
        <v>191</v>
      </c>
      <c r="B12" s="410" t="s">
        <v>356</v>
      </c>
      <c r="C12" s="300"/>
      <c r="D12" s="300"/>
    </row>
    <row r="13" spans="1:4" s="96" customFormat="1" ht="12" customHeight="1">
      <c r="A13" s="428" t="s">
        <v>236</v>
      </c>
      <c r="B13" s="410" t="s">
        <v>357</v>
      </c>
      <c r="C13" s="453"/>
      <c r="D13" s="453"/>
    </row>
    <row r="14" spans="1:4" s="95" customFormat="1" ht="12" customHeight="1" thickBot="1">
      <c r="A14" s="429" t="s">
        <v>192</v>
      </c>
      <c r="B14" s="411" t="s">
        <v>358</v>
      </c>
      <c r="C14" s="454"/>
      <c r="D14" s="454"/>
    </row>
    <row r="15" spans="1:4" s="95" customFormat="1" ht="12" customHeight="1" thickBot="1">
      <c r="A15" s="32" t="s">
        <v>104</v>
      </c>
      <c r="B15" s="293" t="s">
        <v>359</v>
      </c>
      <c r="C15" s="298">
        <f>+C16+C17+C18+C19+C20</f>
        <v>0</v>
      </c>
      <c r="D15" s="298">
        <f>+D16+D17+D18+D19+D20</f>
        <v>0</v>
      </c>
    </row>
    <row r="16" spans="1:4" s="95" customFormat="1" ht="12" customHeight="1">
      <c r="A16" s="427" t="s">
        <v>194</v>
      </c>
      <c r="B16" s="409" t="s">
        <v>360</v>
      </c>
      <c r="C16" s="301"/>
      <c r="D16" s="301"/>
    </row>
    <row r="17" spans="1:4" s="95" customFormat="1" ht="12" customHeight="1">
      <c r="A17" s="428" t="s">
        <v>195</v>
      </c>
      <c r="B17" s="410" t="s">
        <v>361</v>
      </c>
      <c r="C17" s="300"/>
      <c r="D17" s="300"/>
    </row>
    <row r="18" spans="1:4" s="95" customFormat="1" ht="12" customHeight="1">
      <c r="A18" s="428" t="s">
        <v>196</v>
      </c>
      <c r="B18" s="410" t="s">
        <v>585</v>
      </c>
      <c r="C18" s="300"/>
      <c r="D18" s="300"/>
    </row>
    <row r="19" spans="1:4" s="95" customFormat="1" ht="12" customHeight="1">
      <c r="A19" s="428" t="s">
        <v>197</v>
      </c>
      <c r="B19" s="410" t="s">
        <v>586</v>
      </c>
      <c r="C19" s="300"/>
      <c r="D19" s="300"/>
    </row>
    <row r="20" spans="1:4" s="95" customFormat="1" ht="12" customHeight="1">
      <c r="A20" s="428" t="s">
        <v>198</v>
      </c>
      <c r="B20" s="410" t="s">
        <v>362</v>
      </c>
      <c r="C20" s="300"/>
      <c r="D20" s="300"/>
    </row>
    <row r="21" spans="1:4" s="96" customFormat="1" ht="12" customHeight="1" thickBot="1">
      <c r="A21" s="429" t="s">
        <v>207</v>
      </c>
      <c r="B21" s="411" t="s">
        <v>363</v>
      </c>
      <c r="C21" s="302"/>
      <c r="D21" s="302"/>
    </row>
    <row r="22" spans="1:4" s="96" customFormat="1" ht="12" customHeight="1" thickBot="1">
      <c r="A22" s="32" t="s">
        <v>105</v>
      </c>
      <c r="B22" s="21" t="s">
        <v>364</v>
      </c>
      <c r="C22" s="298">
        <f>+C23+C24+C25+C26+C27</f>
        <v>0</v>
      </c>
      <c r="D22" s="298">
        <f>+D23+D24+D25+D26+D27</f>
        <v>0</v>
      </c>
    </row>
    <row r="23" spans="1:4" s="96" customFormat="1" ht="12" customHeight="1">
      <c r="A23" s="427" t="s">
        <v>177</v>
      </c>
      <c r="B23" s="409" t="s">
        <v>365</v>
      </c>
      <c r="C23" s="301"/>
      <c r="D23" s="301"/>
    </row>
    <row r="24" spans="1:4" s="95" customFormat="1" ht="12" customHeight="1">
      <c r="A24" s="428" t="s">
        <v>178</v>
      </c>
      <c r="B24" s="410" t="s">
        <v>366</v>
      </c>
      <c r="C24" s="300"/>
      <c r="D24" s="300"/>
    </row>
    <row r="25" spans="1:4" s="96" customFormat="1" ht="12" customHeight="1">
      <c r="A25" s="428" t="s">
        <v>179</v>
      </c>
      <c r="B25" s="410" t="s">
        <v>587</v>
      </c>
      <c r="C25" s="300"/>
      <c r="D25" s="300"/>
    </row>
    <row r="26" spans="1:4" s="96" customFormat="1" ht="12" customHeight="1">
      <c r="A26" s="428" t="s">
        <v>180</v>
      </c>
      <c r="B26" s="410" t="s">
        <v>588</v>
      </c>
      <c r="C26" s="300"/>
      <c r="D26" s="300"/>
    </row>
    <row r="27" spans="1:4" s="96" customFormat="1" ht="12" customHeight="1">
      <c r="A27" s="428" t="s">
        <v>259</v>
      </c>
      <c r="B27" s="410" t="s">
        <v>367</v>
      </c>
      <c r="C27" s="300"/>
      <c r="D27" s="300"/>
    </row>
    <row r="28" spans="1:4" s="96" customFormat="1" ht="12" customHeight="1" thickBot="1">
      <c r="A28" s="429" t="s">
        <v>260</v>
      </c>
      <c r="B28" s="411" t="s">
        <v>368</v>
      </c>
      <c r="C28" s="302"/>
      <c r="D28" s="302"/>
    </row>
    <row r="29" spans="1:4" s="96" customFormat="1" ht="12" customHeight="1" thickBot="1">
      <c r="A29" s="32" t="s">
        <v>261</v>
      </c>
      <c r="B29" s="21" t="s">
        <v>369</v>
      </c>
      <c r="C29" s="304">
        <f>+C30+C33+C34+C35</f>
        <v>0</v>
      </c>
      <c r="D29" s="304">
        <f>+D30+D33+D34+D35</f>
        <v>0</v>
      </c>
    </row>
    <row r="30" spans="1:4" s="96" customFormat="1" ht="12" customHeight="1">
      <c r="A30" s="427" t="s">
        <v>370</v>
      </c>
      <c r="B30" s="409" t="s">
        <v>376</v>
      </c>
      <c r="C30" s="404">
        <f>+C31+C32</f>
        <v>0</v>
      </c>
      <c r="D30" s="404">
        <f>+D31+D32</f>
        <v>0</v>
      </c>
    </row>
    <row r="31" spans="1:4" s="96" customFormat="1" ht="12" customHeight="1">
      <c r="A31" s="428" t="s">
        <v>371</v>
      </c>
      <c r="B31" s="410" t="s">
        <v>377</v>
      </c>
      <c r="C31" s="300"/>
      <c r="D31" s="300"/>
    </row>
    <row r="32" spans="1:4" s="96" customFormat="1" ht="12" customHeight="1">
      <c r="A32" s="428" t="s">
        <v>372</v>
      </c>
      <c r="B32" s="410" t="s">
        <v>378</v>
      </c>
      <c r="C32" s="300"/>
      <c r="D32" s="300"/>
    </row>
    <row r="33" spans="1:4" s="96" customFormat="1" ht="12" customHeight="1">
      <c r="A33" s="428" t="s">
        <v>373</v>
      </c>
      <c r="B33" s="410" t="s">
        <v>379</v>
      </c>
      <c r="C33" s="300"/>
      <c r="D33" s="300"/>
    </row>
    <row r="34" spans="1:4" s="96" customFormat="1" ht="12" customHeight="1">
      <c r="A34" s="428" t="s">
        <v>374</v>
      </c>
      <c r="B34" s="410" t="s">
        <v>380</v>
      </c>
      <c r="C34" s="300"/>
      <c r="D34" s="300"/>
    </row>
    <row r="35" spans="1:4" s="96" customFormat="1" ht="12" customHeight="1" thickBot="1">
      <c r="A35" s="429" t="s">
        <v>375</v>
      </c>
      <c r="B35" s="411" t="s">
        <v>381</v>
      </c>
      <c r="C35" s="302"/>
      <c r="D35" s="302"/>
    </row>
    <row r="36" spans="1:4" s="96" customFormat="1" ht="12" customHeight="1" thickBot="1">
      <c r="A36" s="32" t="s">
        <v>107</v>
      </c>
      <c r="B36" s="21" t="s">
        <v>382</v>
      </c>
      <c r="C36" s="298">
        <f>SUM(C37:C46)</f>
        <v>0</v>
      </c>
      <c r="D36" s="298">
        <f>SUM(D37:D46)</f>
        <v>0</v>
      </c>
    </row>
    <row r="37" spans="1:4" s="96" customFormat="1" ht="12" customHeight="1">
      <c r="A37" s="427" t="s">
        <v>181</v>
      </c>
      <c r="B37" s="409" t="s">
        <v>385</v>
      </c>
      <c r="C37" s="301"/>
      <c r="D37" s="301"/>
    </row>
    <row r="38" spans="1:4" s="96" customFormat="1" ht="12" customHeight="1">
      <c r="A38" s="428" t="s">
        <v>182</v>
      </c>
      <c r="B38" s="410" t="s">
        <v>386</v>
      </c>
      <c r="C38" s="300"/>
      <c r="D38" s="300"/>
    </row>
    <row r="39" spans="1:4" s="96" customFormat="1" ht="12" customHeight="1">
      <c r="A39" s="428" t="s">
        <v>183</v>
      </c>
      <c r="B39" s="410" t="s">
        <v>387</v>
      </c>
      <c r="C39" s="300"/>
      <c r="D39" s="300"/>
    </row>
    <row r="40" spans="1:4" s="96" customFormat="1" ht="12" customHeight="1">
      <c r="A40" s="428" t="s">
        <v>263</v>
      </c>
      <c r="B40" s="410" t="s">
        <v>388</v>
      </c>
      <c r="C40" s="300"/>
      <c r="D40" s="300"/>
    </row>
    <row r="41" spans="1:4" s="96" customFormat="1" ht="12" customHeight="1">
      <c r="A41" s="428" t="s">
        <v>264</v>
      </c>
      <c r="B41" s="410" t="s">
        <v>389</v>
      </c>
      <c r="C41" s="300"/>
      <c r="D41" s="300"/>
    </row>
    <row r="42" spans="1:4" s="96" customFormat="1" ht="12" customHeight="1">
      <c r="A42" s="428" t="s">
        <v>265</v>
      </c>
      <c r="B42" s="410" t="s">
        <v>390</v>
      </c>
      <c r="C42" s="300"/>
      <c r="D42" s="300"/>
    </row>
    <row r="43" spans="1:4" s="96" customFormat="1" ht="12" customHeight="1">
      <c r="A43" s="428" t="s">
        <v>266</v>
      </c>
      <c r="B43" s="410" t="s">
        <v>391</v>
      </c>
      <c r="C43" s="300"/>
      <c r="D43" s="300"/>
    </row>
    <row r="44" spans="1:4" s="96" customFormat="1" ht="12" customHeight="1">
      <c r="A44" s="428" t="s">
        <v>267</v>
      </c>
      <c r="B44" s="410" t="s">
        <v>392</v>
      </c>
      <c r="C44" s="300"/>
      <c r="D44" s="300"/>
    </row>
    <row r="45" spans="1:4" s="96" customFormat="1" ht="12" customHeight="1">
      <c r="A45" s="428" t="s">
        <v>383</v>
      </c>
      <c r="B45" s="410" t="s">
        <v>393</v>
      </c>
      <c r="C45" s="303"/>
      <c r="D45" s="303"/>
    </row>
    <row r="46" spans="1:4" s="96" customFormat="1" ht="12" customHeight="1" thickBot="1">
      <c r="A46" s="429" t="s">
        <v>384</v>
      </c>
      <c r="B46" s="411" t="s">
        <v>394</v>
      </c>
      <c r="C46" s="398"/>
      <c r="D46" s="398"/>
    </row>
    <row r="47" spans="1:4" s="96" customFormat="1" ht="12" customHeight="1" thickBot="1">
      <c r="A47" s="32" t="s">
        <v>108</v>
      </c>
      <c r="B47" s="21" t="s">
        <v>395</v>
      </c>
      <c r="C47" s="298">
        <f>SUM(C48:C52)</f>
        <v>0</v>
      </c>
      <c r="D47" s="298">
        <f>SUM(D48:D52)</f>
        <v>0</v>
      </c>
    </row>
    <row r="48" spans="1:4" s="96" customFormat="1" ht="12" customHeight="1">
      <c r="A48" s="427" t="s">
        <v>184</v>
      </c>
      <c r="B48" s="409" t="s">
        <v>399</v>
      </c>
      <c r="C48" s="455"/>
      <c r="D48" s="455"/>
    </row>
    <row r="49" spans="1:4" s="96" customFormat="1" ht="12" customHeight="1">
      <c r="A49" s="428" t="s">
        <v>185</v>
      </c>
      <c r="B49" s="410" t="s">
        <v>400</v>
      </c>
      <c r="C49" s="303"/>
      <c r="D49" s="303"/>
    </row>
    <row r="50" spans="1:4" s="96" customFormat="1" ht="12" customHeight="1">
      <c r="A50" s="428" t="s">
        <v>396</v>
      </c>
      <c r="B50" s="410" t="s">
        <v>401</v>
      </c>
      <c r="C50" s="303"/>
      <c r="D50" s="303"/>
    </row>
    <row r="51" spans="1:4" s="96" customFormat="1" ht="12" customHeight="1">
      <c r="A51" s="428" t="s">
        <v>397</v>
      </c>
      <c r="B51" s="410" t="s">
        <v>402</v>
      </c>
      <c r="C51" s="303"/>
      <c r="D51" s="303"/>
    </row>
    <row r="52" spans="1:4" s="96" customFormat="1" ht="12" customHeight="1" thickBot="1">
      <c r="A52" s="429" t="s">
        <v>398</v>
      </c>
      <c r="B52" s="411" t="s">
        <v>403</v>
      </c>
      <c r="C52" s="398"/>
      <c r="D52" s="398"/>
    </row>
    <row r="53" spans="1:4" s="96" customFormat="1" ht="12" customHeight="1" thickBot="1">
      <c r="A53" s="32" t="s">
        <v>268</v>
      </c>
      <c r="B53" s="21" t="s">
        <v>404</v>
      </c>
      <c r="C53" s="298">
        <f>SUM(C54:C56)</f>
        <v>0</v>
      </c>
      <c r="D53" s="298">
        <f>SUM(D54:D56)</f>
        <v>0</v>
      </c>
    </row>
    <row r="54" spans="1:4" s="96" customFormat="1" ht="12" customHeight="1">
      <c r="A54" s="427" t="s">
        <v>186</v>
      </c>
      <c r="B54" s="409" t="s">
        <v>405</v>
      </c>
      <c r="C54" s="301"/>
      <c r="D54" s="301"/>
    </row>
    <row r="55" spans="1:4" s="96" customFormat="1" ht="12" customHeight="1">
      <c r="A55" s="428" t="s">
        <v>187</v>
      </c>
      <c r="B55" s="410" t="s">
        <v>589</v>
      </c>
      <c r="C55" s="300"/>
      <c r="D55" s="300"/>
    </row>
    <row r="56" spans="1:4" s="96" customFormat="1" ht="12" customHeight="1">
      <c r="A56" s="428" t="s">
        <v>408</v>
      </c>
      <c r="B56" s="410" t="s">
        <v>406</v>
      </c>
      <c r="C56" s="300"/>
      <c r="D56" s="300"/>
    </row>
    <row r="57" spans="1:4" s="96" customFormat="1" ht="12" customHeight="1" thickBot="1">
      <c r="A57" s="429" t="s">
        <v>409</v>
      </c>
      <c r="B57" s="411" t="s">
        <v>407</v>
      </c>
      <c r="C57" s="302"/>
      <c r="D57" s="302"/>
    </row>
    <row r="58" spans="1:4" s="96" customFormat="1" ht="12" customHeight="1" thickBot="1">
      <c r="A58" s="32" t="s">
        <v>110</v>
      </c>
      <c r="B58" s="293" t="s">
        <v>410</v>
      </c>
      <c r="C58" s="298">
        <f>SUM(C59:C61)</f>
        <v>0</v>
      </c>
      <c r="D58" s="298">
        <f>SUM(D59:D61)</f>
        <v>0</v>
      </c>
    </row>
    <row r="59" spans="1:4" s="96" customFormat="1" ht="12" customHeight="1">
      <c r="A59" s="427" t="s">
        <v>269</v>
      </c>
      <c r="B59" s="409" t="s">
        <v>412</v>
      </c>
      <c r="C59" s="303"/>
      <c r="D59" s="303"/>
    </row>
    <row r="60" spans="1:4" s="96" customFormat="1" ht="12" customHeight="1">
      <c r="A60" s="428" t="s">
        <v>270</v>
      </c>
      <c r="B60" s="410" t="s">
        <v>590</v>
      </c>
      <c r="C60" s="303"/>
      <c r="D60" s="303"/>
    </row>
    <row r="61" spans="1:4" s="96" customFormat="1" ht="12" customHeight="1">
      <c r="A61" s="428" t="s">
        <v>324</v>
      </c>
      <c r="B61" s="410" t="s">
        <v>413</v>
      </c>
      <c r="C61" s="303"/>
      <c r="D61" s="303"/>
    </row>
    <row r="62" spans="1:4" s="96" customFormat="1" ht="12" customHeight="1" thickBot="1">
      <c r="A62" s="429" t="s">
        <v>411</v>
      </c>
      <c r="B62" s="411" t="s">
        <v>414</v>
      </c>
      <c r="C62" s="303"/>
      <c r="D62" s="303"/>
    </row>
    <row r="63" spans="1:4" s="96" customFormat="1" ht="12" customHeight="1" thickBot="1">
      <c r="A63" s="32" t="s">
        <v>111</v>
      </c>
      <c r="B63" s="21" t="s">
        <v>415</v>
      </c>
      <c r="C63" s="304">
        <f>+C8+C15+C22+C29+C36+C47+C53+C58</f>
        <v>95361</v>
      </c>
      <c r="D63" s="304">
        <f>+D8+D15+D22+D29+D36+D47+D53+D58</f>
        <v>93190</v>
      </c>
    </row>
    <row r="64" spans="1:4" s="96" customFormat="1" ht="12" customHeight="1" thickBot="1">
      <c r="A64" s="430" t="s">
        <v>551</v>
      </c>
      <c r="B64" s="293" t="s">
        <v>417</v>
      </c>
      <c r="C64" s="298">
        <f>SUM(C65:C67)</f>
        <v>0</v>
      </c>
      <c r="D64" s="298">
        <f>SUM(D65:D67)</f>
        <v>0</v>
      </c>
    </row>
    <row r="65" spans="1:4" s="96" customFormat="1" ht="12" customHeight="1">
      <c r="A65" s="427" t="s">
        <v>450</v>
      </c>
      <c r="B65" s="409" t="s">
        <v>418</v>
      </c>
      <c r="C65" s="303"/>
      <c r="D65" s="303"/>
    </row>
    <row r="66" spans="1:4" s="96" customFormat="1" ht="12" customHeight="1">
      <c r="A66" s="428" t="s">
        <v>459</v>
      </c>
      <c r="B66" s="410" t="s">
        <v>419</v>
      </c>
      <c r="C66" s="303"/>
      <c r="D66" s="303"/>
    </row>
    <row r="67" spans="1:4" s="96" customFormat="1" ht="12" customHeight="1" thickBot="1">
      <c r="A67" s="429" t="s">
        <v>460</v>
      </c>
      <c r="B67" s="413" t="s">
        <v>420</v>
      </c>
      <c r="C67" s="303"/>
      <c r="D67" s="303"/>
    </row>
    <row r="68" spans="1:4" s="96" customFormat="1" ht="12" customHeight="1" thickBot="1">
      <c r="A68" s="430" t="s">
        <v>421</v>
      </c>
      <c r="B68" s="293" t="s">
        <v>422</v>
      </c>
      <c r="C68" s="298">
        <f>SUM(C69:C72)</f>
        <v>0</v>
      </c>
      <c r="D68" s="298">
        <f>SUM(D69:D72)</f>
        <v>0</v>
      </c>
    </row>
    <row r="69" spans="1:4" s="96" customFormat="1" ht="12" customHeight="1">
      <c r="A69" s="427" t="s">
        <v>237</v>
      </c>
      <c r="B69" s="409" t="s">
        <v>423</v>
      </c>
      <c r="C69" s="303"/>
      <c r="D69" s="303"/>
    </row>
    <row r="70" spans="1:4" s="96" customFormat="1" ht="12" customHeight="1">
      <c r="A70" s="428" t="s">
        <v>238</v>
      </c>
      <c r="B70" s="410" t="s">
        <v>424</v>
      </c>
      <c r="C70" s="303"/>
      <c r="D70" s="303"/>
    </row>
    <row r="71" spans="1:4" s="96" customFormat="1" ht="12" customHeight="1">
      <c r="A71" s="428" t="s">
        <v>451</v>
      </c>
      <c r="B71" s="410" t="s">
        <v>425</v>
      </c>
      <c r="C71" s="303"/>
      <c r="D71" s="303"/>
    </row>
    <row r="72" spans="1:4" s="96" customFormat="1" ht="12" customHeight="1" thickBot="1">
      <c r="A72" s="429" t="s">
        <v>452</v>
      </c>
      <c r="B72" s="411" t="s">
        <v>426</v>
      </c>
      <c r="C72" s="303"/>
      <c r="D72" s="303"/>
    </row>
    <row r="73" spans="1:4" s="96" customFormat="1" ht="12" customHeight="1" thickBot="1">
      <c r="A73" s="430" t="s">
        <v>427</v>
      </c>
      <c r="B73" s="293" t="s">
        <v>428</v>
      </c>
      <c r="C73" s="298">
        <f>SUM(C74:C75)</f>
        <v>0</v>
      </c>
      <c r="D73" s="298">
        <f>SUM(D74:D75)</f>
        <v>0</v>
      </c>
    </row>
    <row r="74" spans="1:4" s="96" customFormat="1" ht="12" customHeight="1">
      <c r="A74" s="427" t="s">
        <v>453</v>
      </c>
      <c r="B74" s="409" t="s">
        <v>429</v>
      </c>
      <c r="C74" s="303"/>
      <c r="D74" s="303"/>
    </row>
    <row r="75" spans="1:4" s="96" customFormat="1" ht="12" customHeight="1" thickBot="1">
      <c r="A75" s="429" t="s">
        <v>454</v>
      </c>
      <c r="B75" s="411" t="s">
        <v>430</v>
      </c>
      <c r="C75" s="303"/>
      <c r="D75" s="303"/>
    </row>
    <row r="76" spans="1:4" s="95" customFormat="1" ht="12" customHeight="1" thickBot="1">
      <c r="A76" s="430" t="s">
        <v>431</v>
      </c>
      <c r="B76" s="293" t="s">
        <v>432</v>
      </c>
      <c r="C76" s="298">
        <f>SUM(C77:C79)</f>
        <v>0</v>
      </c>
      <c r="D76" s="298">
        <f>SUM(D77:D79)</f>
        <v>0</v>
      </c>
    </row>
    <row r="77" spans="1:4" s="96" customFormat="1" ht="12" customHeight="1">
      <c r="A77" s="427" t="s">
        <v>455</v>
      </c>
      <c r="B77" s="409" t="s">
        <v>433</v>
      </c>
      <c r="C77" s="303"/>
      <c r="D77" s="303"/>
    </row>
    <row r="78" spans="1:4" s="96" customFormat="1" ht="12" customHeight="1">
      <c r="A78" s="428" t="s">
        <v>456</v>
      </c>
      <c r="B78" s="410" t="s">
        <v>434</v>
      </c>
      <c r="C78" s="303"/>
      <c r="D78" s="303"/>
    </row>
    <row r="79" spans="1:4" s="96" customFormat="1" ht="12" customHeight="1" thickBot="1">
      <c r="A79" s="429" t="s">
        <v>457</v>
      </c>
      <c r="B79" s="411" t="s">
        <v>435</v>
      </c>
      <c r="C79" s="303"/>
      <c r="D79" s="303"/>
    </row>
    <row r="80" spans="1:4" s="96" customFormat="1" ht="12" customHeight="1" thickBot="1">
      <c r="A80" s="430" t="s">
        <v>436</v>
      </c>
      <c r="B80" s="293" t="s">
        <v>458</v>
      </c>
      <c r="C80" s="298">
        <f>SUM(C81:C84)</f>
        <v>0</v>
      </c>
      <c r="D80" s="298">
        <f>SUM(D81:D84)</f>
        <v>0</v>
      </c>
    </row>
    <row r="81" spans="1:4" s="96" customFormat="1" ht="12" customHeight="1">
      <c r="A81" s="431" t="s">
        <v>437</v>
      </c>
      <c r="B81" s="409" t="s">
        <v>438</v>
      </c>
      <c r="C81" s="303"/>
      <c r="D81" s="303"/>
    </row>
    <row r="82" spans="1:4" s="96" customFormat="1" ht="12" customHeight="1">
      <c r="A82" s="432" t="s">
        <v>439</v>
      </c>
      <c r="B82" s="410" t="s">
        <v>440</v>
      </c>
      <c r="C82" s="303"/>
      <c r="D82" s="303"/>
    </row>
    <row r="83" spans="1:4" s="96" customFormat="1" ht="12" customHeight="1">
      <c r="A83" s="432" t="s">
        <v>441</v>
      </c>
      <c r="B83" s="410" t="s">
        <v>442</v>
      </c>
      <c r="C83" s="303"/>
      <c r="D83" s="303"/>
    </row>
    <row r="84" spans="1:4" s="95" customFormat="1" ht="12" customHeight="1" thickBot="1">
      <c r="A84" s="433" t="s">
        <v>443</v>
      </c>
      <c r="B84" s="411" t="s">
        <v>444</v>
      </c>
      <c r="C84" s="303"/>
      <c r="D84" s="303"/>
    </row>
    <row r="85" spans="1:4" s="95" customFormat="1" ht="12" customHeight="1" thickBot="1">
      <c r="A85" s="430" t="s">
        <v>445</v>
      </c>
      <c r="B85" s="293" t="s">
        <v>446</v>
      </c>
      <c r="C85" s="456"/>
      <c r="D85" s="456"/>
    </row>
    <row r="86" spans="1:4" s="95" customFormat="1" ht="12" customHeight="1" thickBot="1">
      <c r="A86" s="430" t="s">
        <v>447</v>
      </c>
      <c r="B86" s="417" t="s">
        <v>448</v>
      </c>
      <c r="C86" s="304">
        <f>+C64+C68+C73+C76+C80+C85</f>
        <v>0</v>
      </c>
      <c r="D86" s="304">
        <f>+D64+D68+D73+D76+D80+D85</f>
        <v>0</v>
      </c>
    </row>
    <row r="87" spans="1:4" s="95" customFormat="1" ht="12" customHeight="1" thickBot="1">
      <c r="A87" s="434" t="s">
        <v>461</v>
      </c>
      <c r="B87" s="419" t="s">
        <v>578</v>
      </c>
      <c r="C87" s="304">
        <f>+C63+C86</f>
        <v>95361</v>
      </c>
      <c r="D87" s="304">
        <f>+D63+D86</f>
        <v>93190</v>
      </c>
    </row>
    <row r="88" spans="1:4" s="96" customFormat="1" ht="15" customHeight="1">
      <c r="A88" s="242"/>
      <c r="B88" s="243"/>
      <c r="C88" s="369"/>
      <c r="D88" s="369"/>
    </row>
    <row r="89" spans="1:4" ht="13.5" thickBot="1">
      <c r="A89" s="435"/>
      <c r="B89" s="245"/>
      <c r="C89" s="370"/>
      <c r="D89" s="370"/>
    </row>
    <row r="90" spans="1:4" s="58" customFormat="1" ht="16.5" customHeight="1" thickBot="1">
      <c r="A90" s="246"/>
      <c r="B90" s="247" t="s">
        <v>143</v>
      </c>
      <c r="C90" s="371"/>
      <c r="D90" s="371"/>
    </row>
    <row r="91" spans="1:4" s="97" customFormat="1" ht="12" customHeight="1" thickBot="1">
      <c r="A91" s="401" t="s">
        <v>103</v>
      </c>
      <c r="B91" s="31" t="s">
        <v>464</v>
      </c>
      <c r="C91" s="297">
        <f>SUM(C92:C96)</f>
        <v>95111</v>
      </c>
      <c r="D91" s="297">
        <f>SUM(D92:D96)</f>
        <v>92940</v>
      </c>
    </row>
    <row r="92" spans="1:4" ht="12" customHeight="1">
      <c r="A92" s="436" t="s">
        <v>188</v>
      </c>
      <c r="B92" s="10" t="s">
        <v>133</v>
      </c>
      <c r="C92" s="299"/>
      <c r="D92" s="299"/>
    </row>
    <row r="93" spans="1:4" ht="12" customHeight="1">
      <c r="A93" s="428" t="s">
        <v>189</v>
      </c>
      <c r="B93" s="8" t="s">
        <v>271</v>
      </c>
      <c r="C93" s="300"/>
      <c r="D93" s="300"/>
    </row>
    <row r="94" spans="1:4" ht="12" customHeight="1">
      <c r="A94" s="428" t="s">
        <v>190</v>
      </c>
      <c r="B94" s="8" t="s">
        <v>227</v>
      </c>
      <c r="C94" s="302"/>
      <c r="D94" s="302"/>
    </row>
    <row r="95" spans="1:4" ht="12" customHeight="1">
      <c r="A95" s="428" t="s">
        <v>191</v>
      </c>
      <c r="B95" s="11" t="s">
        <v>272</v>
      </c>
      <c r="C95" s="302"/>
      <c r="D95" s="302"/>
    </row>
    <row r="96" spans="1:4" ht="12" customHeight="1">
      <c r="A96" s="428" t="s">
        <v>202</v>
      </c>
      <c r="B96" s="19" t="s">
        <v>273</v>
      </c>
      <c r="C96" s="302">
        <v>95111</v>
      </c>
      <c r="D96" s="302">
        <v>92940</v>
      </c>
    </row>
    <row r="97" spans="1:4" ht="12" customHeight="1">
      <c r="A97" s="428" t="s">
        <v>192</v>
      </c>
      <c r="B97" s="8" t="s">
        <v>465</v>
      </c>
      <c r="C97" s="302"/>
      <c r="D97" s="302"/>
    </row>
    <row r="98" spans="1:4" ht="12" customHeight="1">
      <c r="A98" s="428" t="s">
        <v>193</v>
      </c>
      <c r="B98" s="142" t="s">
        <v>466</v>
      </c>
      <c r="C98" s="302"/>
      <c r="D98" s="302"/>
    </row>
    <row r="99" spans="1:4" ht="12" customHeight="1">
      <c r="A99" s="428" t="s">
        <v>203</v>
      </c>
      <c r="B99" s="143" t="s">
        <v>467</v>
      </c>
      <c r="C99" s="302"/>
      <c r="D99" s="302"/>
    </row>
    <row r="100" spans="1:4" ht="12" customHeight="1">
      <c r="A100" s="428" t="s">
        <v>204</v>
      </c>
      <c r="B100" s="143" t="s">
        <v>468</v>
      </c>
      <c r="C100" s="302"/>
      <c r="D100" s="302"/>
    </row>
    <row r="101" spans="1:4" ht="12" customHeight="1">
      <c r="A101" s="428" t="s">
        <v>205</v>
      </c>
      <c r="B101" s="142" t="s">
        <v>669</v>
      </c>
      <c r="C101" s="302">
        <v>95111</v>
      </c>
      <c r="D101" s="302">
        <v>92940</v>
      </c>
    </row>
    <row r="102" spans="1:4" ht="12" customHeight="1">
      <c r="A102" s="428" t="s">
        <v>206</v>
      </c>
      <c r="B102" s="142" t="s">
        <v>470</v>
      </c>
      <c r="C102" s="302"/>
      <c r="D102" s="302"/>
    </row>
    <row r="103" spans="1:4" ht="12" customHeight="1">
      <c r="A103" s="428" t="s">
        <v>208</v>
      </c>
      <c r="B103" s="143" t="s">
        <v>471</v>
      </c>
      <c r="C103" s="302"/>
      <c r="D103" s="302"/>
    </row>
    <row r="104" spans="1:4" ht="12" customHeight="1">
      <c r="A104" s="437" t="s">
        <v>274</v>
      </c>
      <c r="B104" s="144" t="s">
        <v>472</v>
      </c>
      <c r="C104" s="302"/>
      <c r="D104" s="302"/>
    </row>
    <row r="105" spans="1:4" ht="12" customHeight="1">
      <c r="A105" s="428" t="s">
        <v>462</v>
      </c>
      <c r="B105" s="144" t="s">
        <v>473</v>
      </c>
      <c r="C105" s="302"/>
      <c r="D105" s="302"/>
    </row>
    <row r="106" spans="1:4" ht="12" customHeight="1" thickBot="1">
      <c r="A106" s="438" t="s">
        <v>463</v>
      </c>
      <c r="B106" s="145" t="s">
        <v>474</v>
      </c>
      <c r="C106" s="306"/>
      <c r="D106" s="306"/>
    </row>
    <row r="107" spans="1:4" ht="12" customHeight="1" thickBot="1">
      <c r="A107" s="32" t="s">
        <v>104</v>
      </c>
      <c r="B107" s="30" t="s">
        <v>475</v>
      </c>
      <c r="C107" s="298">
        <f>+C108+C110+C112</f>
        <v>250</v>
      </c>
      <c r="D107" s="298">
        <f>+D108+D110+D112</f>
        <v>250</v>
      </c>
    </row>
    <row r="108" spans="1:4" ht="12" customHeight="1">
      <c r="A108" s="427" t="s">
        <v>194</v>
      </c>
      <c r="B108" s="8" t="s">
        <v>322</v>
      </c>
      <c r="C108" s="301"/>
      <c r="D108" s="301"/>
    </row>
    <row r="109" spans="1:4" ht="12" customHeight="1">
      <c r="A109" s="427" t="s">
        <v>195</v>
      </c>
      <c r="B109" s="12" t="s">
        <v>479</v>
      </c>
      <c r="C109" s="301"/>
      <c r="D109" s="301"/>
    </row>
    <row r="110" spans="1:4" ht="12" customHeight="1">
      <c r="A110" s="427" t="s">
        <v>196</v>
      </c>
      <c r="B110" s="12" t="s">
        <v>275</v>
      </c>
      <c r="C110" s="300"/>
      <c r="D110" s="300"/>
    </row>
    <row r="111" spans="1:4" ht="12" customHeight="1">
      <c r="A111" s="427" t="s">
        <v>197</v>
      </c>
      <c r="B111" s="12" t="s">
        <v>480</v>
      </c>
      <c r="C111" s="271"/>
      <c r="D111" s="271"/>
    </row>
    <row r="112" spans="1:4" ht="12" customHeight="1">
      <c r="A112" s="427" t="s">
        <v>198</v>
      </c>
      <c r="B112" s="295" t="s">
        <v>325</v>
      </c>
      <c r="C112" s="271">
        <v>250</v>
      </c>
      <c r="D112" s="271">
        <v>250</v>
      </c>
    </row>
    <row r="113" spans="1:4" ht="12" customHeight="1">
      <c r="A113" s="427" t="s">
        <v>207</v>
      </c>
      <c r="B113" s="294" t="s">
        <v>591</v>
      </c>
      <c r="C113" s="271"/>
      <c r="D113" s="271"/>
    </row>
    <row r="114" spans="1:4" ht="12" customHeight="1">
      <c r="A114" s="427" t="s">
        <v>209</v>
      </c>
      <c r="B114" s="405" t="s">
        <v>485</v>
      </c>
      <c r="C114" s="271"/>
      <c r="D114" s="271"/>
    </row>
    <row r="115" spans="1:4" ht="12" customHeight="1">
      <c r="A115" s="427" t="s">
        <v>276</v>
      </c>
      <c r="B115" s="143" t="s">
        <v>468</v>
      </c>
      <c r="C115" s="271">
        <v>250</v>
      </c>
      <c r="D115" s="271">
        <v>250</v>
      </c>
    </row>
    <row r="116" spans="1:4" ht="12" customHeight="1">
      <c r="A116" s="427" t="s">
        <v>277</v>
      </c>
      <c r="B116" s="143" t="s">
        <v>484</v>
      </c>
      <c r="C116" s="271"/>
      <c r="D116" s="271"/>
    </row>
    <row r="117" spans="1:4" ht="12" customHeight="1">
      <c r="A117" s="427" t="s">
        <v>278</v>
      </c>
      <c r="B117" s="143" t="s">
        <v>483</v>
      </c>
      <c r="C117" s="271"/>
      <c r="D117" s="271"/>
    </row>
    <row r="118" spans="1:4" ht="12" customHeight="1">
      <c r="A118" s="427" t="s">
        <v>476</v>
      </c>
      <c r="B118" s="143" t="s">
        <v>471</v>
      </c>
      <c r="C118" s="271"/>
      <c r="D118" s="271"/>
    </row>
    <row r="119" spans="1:4" ht="12" customHeight="1">
      <c r="A119" s="427" t="s">
        <v>477</v>
      </c>
      <c r="B119" s="143" t="s">
        <v>482</v>
      </c>
      <c r="C119" s="271"/>
      <c r="D119" s="271"/>
    </row>
    <row r="120" spans="1:4" ht="12" customHeight="1" thickBot="1">
      <c r="A120" s="437" t="s">
        <v>478</v>
      </c>
      <c r="B120" s="143" t="s">
        <v>481</v>
      </c>
      <c r="C120" s="272"/>
      <c r="D120" s="272"/>
    </row>
    <row r="121" spans="1:4" ht="12" customHeight="1" thickBot="1">
      <c r="A121" s="32" t="s">
        <v>105</v>
      </c>
      <c r="B121" s="124" t="s">
        <v>486</v>
      </c>
      <c r="C121" s="298">
        <f>+C122+C123</f>
        <v>0</v>
      </c>
      <c r="D121" s="298">
        <f>+D122+D123</f>
        <v>0</v>
      </c>
    </row>
    <row r="122" spans="1:4" ht="12" customHeight="1">
      <c r="A122" s="427" t="s">
        <v>177</v>
      </c>
      <c r="B122" s="9" t="s">
        <v>145</v>
      </c>
      <c r="C122" s="301"/>
      <c r="D122" s="301"/>
    </row>
    <row r="123" spans="1:4" ht="12" customHeight="1" thickBot="1">
      <c r="A123" s="429" t="s">
        <v>178</v>
      </c>
      <c r="B123" s="12" t="s">
        <v>146</v>
      </c>
      <c r="C123" s="302"/>
      <c r="D123" s="302"/>
    </row>
    <row r="124" spans="1:4" ht="12" customHeight="1" thickBot="1">
      <c r="A124" s="32" t="s">
        <v>106</v>
      </c>
      <c r="B124" s="124" t="s">
        <v>487</v>
      </c>
      <c r="C124" s="298">
        <f>+C91+C107+C121</f>
        <v>95361</v>
      </c>
      <c r="D124" s="298">
        <f>+D91+D107+D121</f>
        <v>93190</v>
      </c>
    </row>
    <row r="125" spans="1:4" ht="12" customHeight="1" thickBot="1">
      <c r="A125" s="32" t="s">
        <v>107</v>
      </c>
      <c r="B125" s="124" t="s">
        <v>488</v>
      </c>
      <c r="C125" s="298">
        <f>+C126+C127+C128</f>
        <v>0</v>
      </c>
      <c r="D125" s="298">
        <f>+D126+D127+D128</f>
        <v>0</v>
      </c>
    </row>
    <row r="126" spans="1:4" s="97" customFormat="1" ht="12" customHeight="1">
      <c r="A126" s="427" t="s">
        <v>181</v>
      </c>
      <c r="B126" s="9" t="s">
        <v>489</v>
      </c>
      <c r="C126" s="271"/>
      <c r="D126" s="271"/>
    </row>
    <row r="127" spans="1:4" ht="12" customHeight="1">
      <c r="A127" s="427" t="s">
        <v>182</v>
      </c>
      <c r="B127" s="9" t="s">
        <v>490</v>
      </c>
      <c r="C127" s="271"/>
      <c r="D127" s="271"/>
    </row>
    <row r="128" spans="1:4" ht="12" customHeight="1" thickBot="1">
      <c r="A128" s="437" t="s">
        <v>183</v>
      </c>
      <c r="B128" s="7" t="s">
        <v>491</v>
      </c>
      <c r="C128" s="271"/>
      <c r="D128" s="271"/>
    </row>
    <row r="129" spans="1:12" ht="12" customHeight="1" thickBot="1">
      <c r="A129" s="32" t="s">
        <v>108</v>
      </c>
      <c r="B129" s="124" t="s">
        <v>550</v>
      </c>
      <c r="C129" s="298">
        <f>+C130+C131+C132+C133</f>
        <v>0</v>
      </c>
      <c r="D129" s="298">
        <f>+D130+D131+D132+D133</f>
        <v>0</v>
      </c>
    </row>
    <row r="130" spans="1:12" ht="12" customHeight="1">
      <c r="A130" s="427" t="s">
        <v>184</v>
      </c>
      <c r="B130" s="9" t="s">
        <v>492</v>
      </c>
      <c r="C130" s="271"/>
      <c r="D130" s="271"/>
    </row>
    <row r="131" spans="1:12" ht="12" customHeight="1">
      <c r="A131" s="427" t="s">
        <v>185</v>
      </c>
      <c r="B131" s="9" t="s">
        <v>493</v>
      </c>
      <c r="C131" s="271"/>
      <c r="D131" s="271"/>
    </row>
    <row r="132" spans="1:12" ht="12" customHeight="1">
      <c r="A132" s="427" t="s">
        <v>396</v>
      </c>
      <c r="B132" s="9" t="s">
        <v>494</v>
      </c>
      <c r="C132" s="271"/>
      <c r="D132" s="271"/>
    </row>
    <row r="133" spans="1:12" s="97" customFormat="1" ht="12" customHeight="1" thickBot="1">
      <c r="A133" s="437" t="s">
        <v>397</v>
      </c>
      <c r="B133" s="7" t="s">
        <v>495</v>
      </c>
      <c r="C133" s="271"/>
      <c r="D133" s="271"/>
    </row>
    <row r="134" spans="1:12" ht="12" customHeight="1" thickBot="1">
      <c r="A134" s="32" t="s">
        <v>109</v>
      </c>
      <c r="B134" s="124" t="s">
        <v>496</v>
      </c>
      <c r="C134" s="304">
        <f>+C135+C136+C137+C138</f>
        <v>0</v>
      </c>
      <c r="D134" s="304">
        <f>+D135+D136+D137+D138</f>
        <v>0</v>
      </c>
      <c r="L134" s="254"/>
    </row>
    <row r="135" spans="1:12">
      <c r="A135" s="427" t="s">
        <v>186</v>
      </c>
      <c r="B135" s="9" t="s">
        <v>497</v>
      </c>
      <c r="C135" s="271"/>
      <c r="D135" s="271"/>
    </row>
    <row r="136" spans="1:12" ht="12" customHeight="1">
      <c r="A136" s="427" t="s">
        <v>187</v>
      </c>
      <c r="B136" s="9" t="s">
        <v>507</v>
      </c>
      <c r="C136" s="271"/>
      <c r="D136" s="271"/>
    </row>
    <row r="137" spans="1:12" s="97" customFormat="1" ht="12" customHeight="1">
      <c r="A137" s="427" t="s">
        <v>408</v>
      </c>
      <c r="B137" s="9" t="s">
        <v>498</v>
      </c>
      <c r="C137" s="271"/>
      <c r="D137" s="271"/>
    </row>
    <row r="138" spans="1:12" s="97" customFormat="1" ht="12" customHeight="1" thickBot="1">
      <c r="A138" s="437" t="s">
        <v>409</v>
      </c>
      <c r="B138" s="7" t="s">
        <v>499</v>
      </c>
      <c r="C138" s="271"/>
      <c r="D138" s="271"/>
    </row>
    <row r="139" spans="1:12" s="97" customFormat="1" ht="12" customHeight="1" thickBot="1">
      <c r="A139" s="32" t="s">
        <v>110</v>
      </c>
      <c r="B139" s="124" t="s">
        <v>500</v>
      </c>
      <c r="C139" s="307">
        <f>+C140+C141+C142+C143</f>
        <v>0</v>
      </c>
      <c r="D139" s="307">
        <f>+D140+D141+D142+D143</f>
        <v>0</v>
      </c>
    </row>
    <row r="140" spans="1:12" s="97" customFormat="1" ht="12" customHeight="1">
      <c r="A140" s="427" t="s">
        <v>269</v>
      </c>
      <c r="B140" s="9" t="s">
        <v>501</v>
      </c>
      <c r="C140" s="271"/>
      <c r="D140" s="271"/>
    </row>
    <row r="141" spans="1:12" s="97" customFormat="1" ht="12" customHeight="1">
      <c r="A141" s="427" t="s">
        <v>270</v>
      </c>
      <c r="B141" s="9" t="s">
        <v>502</v>
      </c>
      <c r="C141" s="271"/>
      <c r="D141" s="271"/>
    </row>
    <row r="142" spans="1:12" s="97" customFormat="1" ht="12" customHeight="1">
      <c r="A142" s="427" t="s">
        <v>324</v>
      </c>
      <c r="B142" s="9" t="s">
        <v>503</v>
      </c>
      <c r="C142" s="271"/>
      <c r="D142" s="271"/>
    </row>
    <row r="143" spans="1:12" ht="12.75" customHeight="1" thickBot="1">
      <c r="A143" s="427" t="s">
        <v>411</v>
      </c>
      <c r="B143" s="9" t="s">
        <v>504</v>
      </c>
      <c r="C143" s="271"/>
      <c r="D143" s="271"/>
    </row>
    <row r="144" spans="1:12" ht="12" customHeight="1" thickBot="1">
      <c r="A144" s="32" t="s">
        <v>111</v>
      </c>
      <c r="B144" s="124" t="s">
        <v>505</v>
      </c>
      <c r="C144" s="421">
        <f>+C125+C129+C134+C139</f>
        <v>0</v>
      </c>
      <c r="D144" s="421">
        <f>+D125+D129+D134+D139</f>
        <v>0</v>
      </c>
    </row>
    <row r="145" spans="1:4" ht="15" customHeight="1" thickBot="1">
      <c r="A145" s="439" t="s">
        <v>112</v>
      </c>
      <c r="B145" s="381" t="s">
        <v>506</v>
      </c>
      <c r="C145" s="421">
        <f>+C124+C144</f>
        <v>95361</v>
      </c>
      <c r="D145" s="421">
        <f>+D124+D144</f>
        <v>93190</v>
      </c>
    </row>
    <row r="146" spans="1:4" ht="13.5" thickBot="1">
      <c r="A146" s="389"/>
      <c r="B146" s="390"/>
      <c r="C146" s="391"/>
      <c r="D146" s="391"/>
    </row>
    <row r="147" spans="1:4" ht="15" customHeight="1" thickBot="1">
      <c r="A147" s="251" t="s">
        <v>295</v>
      </c>
      <c r="B147" s="252"/>
      <c r="C147" s="121"/>
      <c r="D147" s="121"/>
    </row>
    <row r="148" spans="1:4" ht="14.25" customHeight="1" thickBot="1">
      <c r="A148" s="251" t="s">
        <v>296</v>
      </c>
      <c r="B148" s="252"/>
      <c r="C148" s="121"/>
      <c r="D148" s="121"/>
    </row>
    <row r="150" spans="1:4" ht="15.75">
      <c r="A150" s="382" t="s">
        <v>856</v>
      </c>
      <c r="B150" s="382"/>
      <c r="C150" s="196"/>
      <c r="D15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D1" sqref="D1"/>
    </sheetView>
  </sheetViews>
  <sheetFormatPr defaultRowHeight="12.75"/>
  <cols>
    <col min="1" max="1" width="13.5" style="249" customWidth="1"/>
    <col min="2" max="2" width="64" style="250" customWidth="1"/>
    <col min="3" max="3" width="16.83203125" style="250" customWidth="1"/>
    <col min="4" max="4" width="13.83203125" style="250" customWidth="1"/>
    <col min="5" max="16384" width="9.33203125" style="250"/>
  </cols>
  <sheetData>
    <row r="1" spans="1:4" s="230" customFormat="1" ht="21" customHeight="1" thickBot="1">
      <c r="A1" s="229"/>
      <c r="B1" s="231"/>
      <c r="C1" s="231"/>
      <c r="D1" s="447" t="s">
        <v>873</v>
      </c>
    </row>
    <row r="2" spans="1:4" s="448" customFormat="1" ht="25.5" customHeight="1">
      <c r="A2" s="399" t="s">
        <v>293</v>
      </c>
      <c r="B2" s="359" t="s">
        <v>600</v>
      </c>
      <c r="C2" s="374"/>
      <c r="D2" s="374" t="s">
        <v>147</v>
      </c>
    </row>
    <row r="3" spans="1:4" s="448" customFormat="1" ht="24.75" thickBot="1">
      <c r="A3" s="440" t="s">
        <v>292</v>
      </c>
      <c r="B3" s="360" t="s">
        <v>556</v>
      </c>
      <c r="C3" s="375"/>
      <c r="D3" s="375" t="s">
        <v>137</v>
      </c>
    </row>
    <row r="4" spans="1:4" s="449" customFormat="1" ht="15.95" customHeight="1" thickBot="1">
      <c r="A4" s="830"/>
      <c r="B4" s="831"/>
      <c r="C4" s="1071"/>
      <c r="D4" s="832" t="s">
        <v>138</v>
      </c>
    </row>
    <row r="5" spans="1:4" ht="13.5" thickBot="1">
      <c r="A5" s="400" t="s">
        <v>294</v>
      </c>
      <c r="B5" s="234" t="s">
        <v>139</v>
      </c>
      <c r="C5" s="235" t="s">
        <v>140</v>
      </c>
      <c r="D5" s="235" t="s">
        <v>140</v>
      </c>
    </row>
    <row r="6" spans="1:4" s="450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450" customFormat="1" ht="15.95" customHeight="1" thickBot="1">
      <c r="A7" s="236"/>
      <c r="B7" s="237" t="s">
        <v>141</v>
      </c>
      <c r="C7" s="238"/>
      <c r="D7" s="238"/>
    </row>
    <row r="8" spans="1:4" s="376" customFormat="1" ht="12" customHeight="1" thickBot="1">
      <c r="A8" s="202" t="s">
        <v>103</v>
      </c>
      <c r="B8" s="239" t="s">
        <v>557</v>
      </c>
      <c r="C8" s="318">
        <f>SUM(C9:C18)</f>
        <v>3000</v>
      </c>
      <c r="D8" s="318">
        <f>SUM(D9:D18)</f>
        <v>3000</v>
      </c>
    </row>
    <row r="9" spans="1:4" s="376" customFormat="1" ht="12" customHeight="1">
      <c r="A9" s="441" t="s">
        <v>188</v>
      </c>
      <c r="B9" s="10" t="s">
        <v>385</v>
      </c>
      <c r="C9" s="315">
        <f>'9.2.1. sz. mell'!C9+'9.2.2. sz.  mell'!C9+'9.2.3. sz. mell'!C9</f>
        <v>0</v>
      </c>
      <c r="D9" s="315">
        <f>'9.2.1. sz. mell'!D9+'9.2.2. sz.  mell'!C9+'9.2.3. sz. mell'!D9</f>
        <v>0</v>
      </c>
    </row>
    <row r="10" spans="1:4" s="376" customFormat="1" ht="12" customHeight="1">
      <c r="A10" s="442" t="s">
        <v>189</v>
      </c>
      <c r="B10" s="8" t="s">
        <v>386</v>
      </c>
      <c r="C10" s="315">
        <f>'9.2.1. sz. mell'!C10+'9.2.2. sz.  mell'!C10+'9.2.3. sz. mell'!C10</f>
        <v>3000</v>
      </c>
      <c r="D10" s="315">
        <f>'9.2.1. sz. mell'!D10+'9.2.2. sz.  mell'!C10+'9.2.3. sz. mell'!D10</f>
        <v>3000</v>
      </c>
    </row>
    <row r="11" spans="1:4" s="376" customFormat="1" ht="12" customHeight="1">
      <c r="A11" s="442" t="s">
        <v>190</v>
      </c>
      <c r="B11" s="8" t="s">
        <v>387</v>
      </c>
      <c r="C11" s="315">
        <f>'9.2.1. sz. mell'!C11+'9.2.2. sz.  mell'!C11+'9.2.3. sz. mell'!C11</f>
        <v>0</v>
      </c>
      <c r="D11" s="315">
        <f>'9.2.1. sz. mell'!D11+'9.2.2. sz.  mell'!C11+'9.2.3. sz. mell'!D11</f>
        <v>0</v>
      </c>
    </row>
    <row r="12" spans="1:4" s="376" customFormat="1" ht="12" customHeight="1">
      <c r="A12" s="442" t="s">
        <v>191</v>
      </c>
      <c r="B12" s="8" t="s">
        <v>388</v>
      </c>
      <c r="C12" s="315">
        <f>'9.2.1. sz. mell'!C12+'9.2.2. sz.  mell'!C12+'9.2.3. sz. mell'!C12</f>
        <v>0</v>
      </c>
      <c r="D12" s="315">
        <f>'9.2.1. sz. mell'!D12+'9.2.2. sz.  mell'!C12+'9.2.3. sz. mell'!D12</f>
        <v>0</v>
      </c>
    </row>
    <row r="13" spans="1:4" s="376" customFormat="1" ht="12" customHeight="1">
      <c r="A13" s="442" t="s">
        <v>236</v>
      </c>
      <c r="B13" s="8" t="s">
        <v>389</v>
      </c>
      <c r="C13" s="315">
        <f>'9.2.1. sz. mell'!C13+'9.2.2. sz.  mell'!C13+'9.2.3. sz. mell'!C13</f>
        <v>0</v>
      </c>
      <c r="D13" s="315">
        <f>'9.2.1. sz. mell'!D13+'9.2.2. sz.  mell'!C13+'9.2.3. sz. mell'!D13</f>
        <v>0</v>
      </c>
    </row>
    <row r="14" spans="1:4" s="376" customFormat="1" ht="12" customHeight="1">
      <c r="A14" s="442" t="s">
        <v>192</v>
      </c>
      <c r="B14" s="8" t="s">
        <v>558</v>
      </c>
      <c r="C14" s="315">
        <f>'9.2.1. sz. mell'!C14+'9.2.2. sz.  mell'!C14+'9.2.3. sz. mell'!C14</f>
        <v>0</v>
      </c>
      <c r="D14" s="315">
        <f>'9.2.1. sz. mell'!D14+'9.2.2. sz.  mell'!C14+'9.2.3. sz. mell'!D14</f>
        <v>0</v>
      </c>
    </row>
    <row r="15" spans="1:4" s="376" customFormat="1" ht="12" customHeight="1">
      <c r="A15" s="442" t="s">
        <v>193</v>
      </c>
      <c r="B15" s="7" t="s">
        <v>559</v>
      </c>
      <c r="C15" s="315">
        <f>'9.2.1. sz. mell'!C15+'9.2.2. sz.  mell'!C15+'9.2.3. sz. mell'!C15</f>
        <v>0</v>
      </c>
      <c r="D15" s="315">
        <f>'9.2.1. sz. mell'!D15+'9.2.2. sz.  mell'!C15+'9.2.3. sz. mell'!D15</f>
        <v>0</v>
      </c>
    </row>
    <row r="16" spans="1:4" s="376" customFormat="1" ht="12" customHeight="1">
      <c r="A16" s="442" t="s">
        <v>203</v>
      </c>
      <c r="B16" s="8" t="s">
        <v>392</v>
      </c>
      <c r="C16" s="315">
        <f>'9.2.1. sz. mell'!C16+'9.2.2. sz.  mell'!C16+'9.2.3. sz. mell'!C16</f>
        <v>0</v>
      </c>
      <c r="D16" s="315">
        <f>'9.2.1. sz. mell'!D16+'9.2.2. sz.  mell'!C16+'9.2.3. sz. mell'!D16</f>
        <v>0</v>
      </c>
    </row>
    <row r="17" spans="1:4" s="451" customFormat="1" ht="12" customHeight="1">
      <c r="A17" s="442" t="s">
        <v>204</v>
      </c>
      <c r="B17" s="8" t="s">
        <v>393</v>
      </c>
      <c r="C17" s="315">
        <f>'9.2.1. sz. mell'!C17+'9.2.2. sz.  mell'!C17+'9.2.3. sz. mell'!C17</f>
        <v>0</v>
      </c>
      <c r="D17" s="315">
        <f>'9.2.1. sz. mell'!D17+'9.2.2. sz.  mell'!C17+'9.2.3. sz. mell'!D17</f>
        <v>0</v>
      </c>
    </row>
    <row r="18" spans="1:4" s="451" customFormat="1" ht="12" customHeight="1" thickBot="1">
      <c r="A18" s="442" t="s">
        <v>205</v>
      </c>
      <c r="B18" s="7" t="s">
        <v>394</v>
      </c>
      <c r="C18" s="366">
        <f>'9.2.1. sz. mell'!C18+'9.2.2. sz.  mell'!C18+'9.2.3. sz. mell'!C18</f>
        <v>0</v>
      </c>
      <c r="D18" s="315">
        <f>'9.2.1. sz. mell'!D18+'9.2.2. sz.  mell'!C18+'9.2.3. sz. mell'!D18</f>
        <v>0</v>
      </c>
    </row>
    <row r="19" spans="1:4" s="376" customFormat="1" ht="12" customHeight="1" thickBot="1">
      <c r="A19" s="202" t="s">
        <v>104</v>
      </c>
      <c r="B19" s="829" t="s">
        <v>560</v>
      </c>
      <c r="C19" s="987">
        <f>'9.2.1. sz. mell'!C19+'9.2.2. sz.  mell'!C19+'9.2.3. sz. mell'!C19</f>
        <v>0</v>
      </c>
      <c r="D19" s="318">
        <f>SUM(D20:D22)</f>
        <v>0</v>
      </c>
    </row>
    <row r="20" spans="1:4" s="451" customFormat="1" ht="12" customHeight="1">
      <c r="A20" s="442" t="s">
        <v>194</v>
      </c>
      <c r="B20" s="9" t="s">
        <v>360</v>
      </c>
      <c r="C20" s="315">
        <f>'9.2.1. sz. mell'!C20+'9.2.2. sz.  mell'!C20+'9.2.3. sz. mell'!C20</f>
        <v>0</v>
      </c>
      <c r="D20" s="315">
        <f>'9.2.1. sz. mell'!D20+'9.2.2. sz.  mell'!C20+'9.2.3. sz. mell'!D20</f>
        <v>0</v>
      </c>
    </row>
    <row r="21" spans="1:4" s="451" customFormat="1" ht="12" customHeight="1">
      <c r="A21" s="442" t="s">
        <v>195</v>
      </c>
      <c r="B21" s="8" t="s">
        <v>561</v>
      </c>
      <c r="C21" s="315">
        <f>'9.2.1. sz. mell'!C21+'9.2.2. sz.  mell'!C21+'9.2.3. sz. mell'!C21</f>
        <v>0</v>
      </c>
      <c r="D21" s="315">
        <f>'9.2.1. sz. mell'!D21+'9.2.2. sz.  mell'!C21+'9.2.3. sz. mell'!D21</f>
        <v>0</v>
      </c>
    </row>
    <row r="22" spans="1:4" s="451" customFormat="1" ht="12" customHeight="1">
      <c r="A22" s="442" t="s">
        <v>196</v>
      </c>
      <c r="B22" s="8" t="s">
        <v>562</v>
      </c>
      <c r="C22" s="315">
        <f>'9.2.1. sz. mell'!C22+'9.2.2. sz.  mell'!C22+'9.2.3. sz. mell'!C22</f>
        <v>0</v>
      </c>
      <c r="D22" s="315">
        <f>'9.2.1. sz. mell'!D22+'9.2.2. sz.  mell'!C22+'9.2.3. sz. mell'!D22</f>
        <v>0</v>
      </c>
    </row>
    <row r="23" spans="1:4" s="451" customFormat="1" ht="12" customHeight="1" thickBot="1">
      <c r="A23" s="442" t="s">
        <v>197</v>
      </c>
      <c r="B23" s="8" t="s">
        <v>86</v>
      </c>
      <c r="C23" s="366">
        <f>'9.2.1. sz. mell'!C23+'9.2.2. sz.  mell'!C23+'9.2.3. sz. mell'!C23</f>
        <v>0</v>
      </c>
      <c r="D23" s="315">
        <f>'9.2.1. sz. mell'!D23+'9.2.2. sz.  mell'!C23+'9.2.3. sz. mell'!D23</f>
        <v>0</v>
      </c>
    </row>
    <row r="24" spans="1:4" s="451" customFormat="1" ht="12" customHeight="1" thickBot="1">
      <c r="A24" s="210" t="s">
        <v>105</v>
      </c>
      <c r="B24" s="938" t="s">
        <v>262</v>
      </c>
      <c r="C24" s="987">
        <f>'9.2.1. sz. mell'!C24+'9.2.2. sz.  mell'!C24+'9.2.3. sz. mell'!C24</f>
        <v>0</v>
      </c>
      <c r="D24" s="345"/>
    </row>
    <row r="25" spans="1:4" s="451" customFormat="1" ht="12" customHeight="1" thickBot="1">
      <c r="A25" s="210" t="s">
        <v>106</v>
      </c>
      <c r="B25" s="938" t="s">
        <v>563</v>
      </c>
      <c r="C25" s="987">
        <f>'9.2.1. sz. mell'!C25+'9.2.2. sz.  mell'!C25+'9.2.3. sz. mell'!C25</f>
        <v>0</v>
      </c>
      <c r="D25" s="318">
        <f>+D26+D27</f>
        <v>0</v>
      </c>
    </row>
    <row r="26" spans="1:4" s="451" customFormat="1" ht="12" customHeight="1">
      <c r="A26" s="443" t="s">
        <v>370</v>
      </c>
      <c r="B26" s="444" t="s">
        <v>561</v>
      </c>
      <c r="C26" s="315">
        <f>'9.2.1. sz. mell'!C26+'9.2.2. sz.  mell'!C26+'9.2.3. sz. mell'!C26</f>
        <v>0</v>
      </c>
      <c r="D26" s="315">
        <f>'9.2.1. sz. mell'!D26+'9.2.2. sz.  mell'!C26+'9.2.3. sz. mell'!D26</f>
        <v>0</v>
      </c>
    </row>
    <row r="27" spans="1:4" s="451" customFormat="1" ht="12" customHeight="1">
      <c r="A27" s="443" t="s">
        <v>373</v>
      </c>
      <c r="B27" s="445" t="s">
        <v>564</v>
      </c>
      <c r="C27" s="315">
        <f>'9.2.1. sz. mell'!C27+'9.2.2. sz.  mell'!C27+'9.2.3. sz. mell'!C27</f>
        <v>0</v>
      </c>
      <c r="D27" s="315">
        <f>'9.2.1. sz. mell'!D27+'9.2.2. sz.  mell'!C27+'9.2.3. sz. mell'!D27</f>
        <v>0</v>
      </c>
    </row>
    <row r="28" spans="1:4" s="451" customFormat="1" ht="12" customHeight="1" thickBot="1">
      <c r="A28" s="442" t="s">
        <v>374</v>
      </c>
      <c r="B28" s="446" t="s">
        <v>565</v>
      </c>
      <c r="C28" s="366">
        <f>'9.2.1. sz. mell'!C28+'9.2.2. sz.  mell'!C28+'9.2.3. sz. mell'!C28</f>
        <v>0</v>
      </c>
      <c r="D28" s="315">
        <f>'9.2.1. sz. mell'!D28+'9.2.2. sz.  mell'!C28+'9.2.3. sz. mell'!D28</f>
        <v>0</v>
      </c>
    </row>
    <row r="29" spans="1:4" s="451" customFormat="1" ht="12" customHeight="1" thickBot="1">
      <c r="A29" s="210" t="s">
        <v>107</v>
      </c>
      <c r="B29" s="938" t="s">
        <v>566</v>
      </c>
      <c r="C29" s="987">
        <f>'9.2.1. sz. mell'!C29+'9.2.2. sz.  mell'!C29+'9.2.3. sz. mell'!C29</f>
        <v>0</v>
      </c>
      <c r="D29" s="318">
        <f>+D30+D31+D32</f>
        <v>0</v>
      </c>
    </row>
    <row r="30" spans="1:4" s="451" customFormat="1" ht="12" customHeight="1">
      <c r="A30" s="443" t="s">
        <v>181</v>
      </c>
      <c r="B30" s="444" t="s">
        <v>399</v>
      </c>
      <c r="C30" s="315">
        <f>'9.2.1. sz. mell'!C30+'9.2.2. sz.  mell'!C30+'9.2.3. sz. mell'!C30</f>
        <v>0</v>
      </c>
      <c r="D30" s="315">
        <f>'9.2.1. sz. mell'!D30+'9.2.2. sz.  mell'!C30+'9.2.3. sz. mell'!D30</f>
        <v>0</v>
      </c>
    </row>
    <row r="31" spans="1:4" s="451" customFormat="1" ht="12" customHeight="1">
      <c r="A31" s="443" t="s">
        <v>182</v>
      </c>
      <c r="B31" s="445" t="s">
        <v>400</v>
      </c>
      <c r="C31" s="315">
        <f>'9.2.1. sz. mell'!C31+'9.2.2. sz.  mell'!C31+'9.2.3. sz. mell'!C31</f>
        <v>0</v>
      </c>
      <c r="D31" s="315">
        <f>'9.2.1. sz. mell'!D31+'9.2.2. sz.  mell'!C31+'9.2.3. sz. mell'!D31</f>
        <v>0</v>
      </c>
    </row>
    <row r="32" spans="1:4" s="451" customFormat="1" ht="12" customHeight="1" thickBot="1">
      <c r="A32" s="442" t="s">
        <v>183</v>
      </c>
      <c r="B32" s="141" t="s">
        <v>401</v>
      </c>
      <c r="C32" s="366">
        <f>'9.2.1. sz. mell'!C32+'9.2.2. sz.  mell'!C32+'9.2.3. sz. mell'!C32</f>
        <v>0</v>
      </c>
      <c r="D32" s="315">
        <f>'9.2.1. sz. mell'!D32+'9.2.2. sz.  mell'!C32+'9.2.3. sz. mell'!D32</f>
        <v>0</v>
      </c>
    </row>
    <row r="33" spans="1:4" s="376" customFormat="1" ht="12" customHeight="1" thickBot="1">
      <c r="A33" s="210" t="s">
        <v>108</v>
      </c>
      <c r="B33" s="938" t="s">
        <v>513</v>
      </c>
      <c r="C33" s="988">
        <f>'9.2.1. sz. mell'!C33+'9.2.2. sz.  mell'!C33+'9.2.3. sz. mell'!C33</f>
        <v>0</v>
      </c>
      <c r="D33" s="345">
        <v>102</v>
      </c>
    </row>
    <row r="34" spans="1:4" s="376" customFormat="1" ht="12" customHeight="1" thickBot="1">
      <c r="A34" s="210" t="s">
        <v>109</v>
      </c>
      <c r="B34" s="938" t="s">
        <v>567</v>
      </c>
      <c r="C34" s="987">
        <f>'9.2.1. sz. mell'!C34+'9.2.2. sz.  mell'!C34+'9.2.3. sz. mell'!C34</f>
        <v>0</v>
      </c>
      <c r="D34" s="367"/>
    </row>
    <row r="35" spans="1:4" s="376" customFormat="1" ht="12" customHeight="1" thickBot="1">
      <c r="A35" s="202" t="s">
        <v>110</v>
      </c>
      <c r="B35" s="938" t="s">
        <v>568</v>
      </c>
      <c r="C35" s="989">
        <f>'9.2.1. sz. mell'!C35+'9.2.2. sz.  mell'!C35+'9.2.3. sz. mell'!C35</f>
        <v>3000</v>
      </c>
      <c r="D35" s="368">
        <f>+D8+D19+D24+D25+D29+D33+D34</f>
        <v>3102</v>
      </c>
    </row>
    <row r="36" spans="1:4" s="376" customFormat="1" ht="12" customHeight="1" thickBot="1">
      <c r="A36" s="240" t="s">
        <v>111</v>
      </c>
      <c r="B36" s="938" t="s">
        <v>569</v>
      </c>
      <c r="C36" s="990">
        <f>'9.2.1. sz. mell'!C36+'9.2.2. sz.  mell'!C36+'9.2.3. sz. mell'!C36</f>
        <v>95361</v>
      </c>
      <c r="D36" s="368">
        <f>+D37+D38+D39</f>
        <v>95714</v>
      </c>
    </row>
    <row r="37" spans="1:4" s="376" customFormat="1" ht="12" customHeight="1">
      <c r="A37" s="443" t="s">
        <v>570</v>
      </c>
      <c r="B37" s="444" t="s">
        <v>332</v>
      </c>
      <c r="C37" s="315">
        <f>'9.2.1. sz. mell'!C37+'9.2.2. sz.  mell'!C37+'9.2.3. sz. mell'!C37</f>
        <v>0</v>
      </c>
      <c r="D37" s="315">
        <f>'9.2.1. sz. mell'!D37+'9.2.2. sz.  mell'!C37+'9.2.3. sz. mell'!D37</f>
        <v>97</v>
      </c>
    </row>
    <row r="38" spans="1:4" s="376" customFormat="1" ht="12" customHeight="1">
      <c r="A38" s="443" t="s">
        <v>571</v>
      </c>
      <c r="B38" s="445" t="s">
        <v>87</v>
      </c>
      <c r="C38" s="315">
        <f>'9.2.1. sz. mell'!C38+'9.2.2. sz.  mell'!C38+'9.2.3. sz. mell'!C38</f>
        <v>0</v>
      </c>
      <c r="D38" s="315">
        <f>'9.2.1. sz. mell'!D38+'9.2.2. sz.  mell'!C38+'9.2.3. sz. mell'!D38</f>
        <v>0</v>
      </c>
    </row>
    <row r="39" spans="1:4" s="451" customFormat="1" ht="12" customHeight="1" thickBot="1">
      <c r="A39" s="442" t="s">
        <v>572</v>
      </c>
      <c r="B39" s="141" t="s">
        <v>573</v>
      </c>
      <c r="C39" s="366">
        <f>'9.2.1. sz. mell'!C39+'9.2.2. sz.  mell'!C39+'9.2.3. sz. mell'!C39</f>
        <v>95361</v>
      </c>
      <c r="D39" s="315">
        <f>'9.2.1. sz. mell'!D39+'9.2.2. sz.  mell'!C39+'9.2.3. sz. mell'!D39</f>
        <v>95617</v>
      </c>
    </row>
    <row r="40" spans="1:4" s="451" customFormat="1" ht="15" customHeight="1" thickBot="1">
      <c r="A40" s="240" t="s">
        <v>112</v>
      </c>
      <c r="B40" s="986" t="s">
        <v>574</v>
      </c>
      <c r="C40" s="991">
        <f>'9.2.1. sz. mell'!C40+'9.2.2. sz.  mell'!C40+'9.2.3. sz. mell'!C40</f>
        <v>98361</v>
      </c>
      <c r="D40" s="371">
        <f>+D35+D36</f>
        <v>98816</v>
      </c>
    </row>
    <row r="41" spans="1:4" s="451" customFormat="1" ht="15" customHeight="1">
      <c r="A41" s="242"/>
      <c r="B41" s="243"/>
      <c r="C41" s="369"/>
      <c r="D41" s="369"/>
    </row>
    <row r="42" spans="1:4" ht="13.5" thickBot="1">
      <c r="A42" s="244"/>
      <c r="B42" s="245"/>
      <c r="C42" s="370"/>
      <c r="D42" s="370"/>
    </row>
    <row r="43" spans="1:4" s="450" customFormat="1" ht="16.5" customHeight="1" thickBot="1">
      <c r="A43" s="246"/>
      <c r="B43" s="200" t="s">
        <v>143</v>
      </c>
      <c r="C43" s="371"/>
      <c r="D43" s="371"/>
    </row>
    <row r="44" spans="1:4" s="452" customFormat="1" ht="12" customHeight="1" thickBot="1">
      <c r="A44" s="1069" t="s">
        <v>103</v>
      </c>
      <c r="B44" s="1068" t="s">
        <v>575</v>
      </c>
      <c r="C44" s="1070">
        <f>SUM(C45+C46+C47)</f>
        <v>98111</v>
      </c>
      <c r="D44" s="1070">
        <f>SUM(D45+D46+D47)</f>
        <v>98566</v>
      </c>
    </row>
    <row r="45" spans="1:4" ht="12" customHeight="1">
      <c r="A45" s="442" t="s">
        <v>188</v>
      </c>
      <c r="B45" s="9" t="s">
        <v>133</v>
      </c>
      <c r="C45" s="315">
        <f>'9.2.1. sz. mell'!C45+'9.2.2. sz.  mell'!C45+'9.2.3. sz. mell'!C45</f>
        <v>62252</v>
      </c>
      <c r="D45" s="315">
        <f>'9.2.1. sz. mell'!D45+'9.2.2. sz.  mell'!C45+'9.2.3. sz. mell'!D45</f>
        <v>62610</v>
      </c>
    </row>
    <row r="46" spans="1:4" ht="12" customHeight="1">
      <c r="A46" s="442" t="s">
        <v>189</v>
      </c>
      <c r="B46" s="8" t="s">
        <v>271</v>
      </c>
      <c r="C46" s="315">
        <f>'9.2.1. sz. mell'!C46+'9.2.2. sz.  mell'!C46+'9.2.3. sz. mell'!C46</f>
        <v>16989</v>
      </c>
      <c r="D46" s="315">
        <f>'9.2.1. sz. mell'!D46+'9.2.2. sz.  mell'!C46+'9.2.3. sz. mell'!D46</f>
        <v>17086</v>
      </c>
    </row>
    <row r="47" spans="1:4" ht="12" customHeight="1">
      <c r="A47" s="442" t="s">
        <v>190</v>
      </c>
      <c r="B47" s="8" t="s">
        <v>227</v>
      </c>
      <c r="C47" s="315">
        <f>'9.2.1. sz. mell'!C47+'9.2.2. sz.  mell'!C47+'9.2.3. sz. mell'!C47</f>
        <v>18870</v>
      </c>
      <c r="D47" s="315">
        <f>'9.2.1. sz. mell'!D47+'9.2.2. sz.  mell'!C47+'9.2.3. sz. mell'!D47</f>
        <v>18870</v>
      </c>
    </row>
    <row r="48" spans="1:4" ht="12" customHeight="1">
      <c r="A48" s="442" t="s">
        <v>191</v>
      </c>
      <c r="B48" s="8" t="s">
        <v>272</v>
      </c>
      <c r="C48" s="80"/>
      <c r="D48" s="80"/>
    </row>
    <row r="49" spans="1:4" ht="12" customHeight="1" thickBot="1">
      <c r="A49" s="442" t="s">
        <v>236</v>
      </c>
      <c r="B49" s="8" t="s">
        <v>273</v>
      </c>
      <c r="C49" s="80"/>
      <c r="D49" s="80"/>
    </row>
    <row r="50" spans="1:4" ht="12" customHeight="1" thickBot="1">
      <c r="A50" s="210" t="s">
        <v>104</v>
      </c>
      <c r="B50" s="124" t="s">
        <v>576</v>
      </c>
      <c r="C50" s="318">
        <f>SUM(C51:C53)</f>
        <v>250</v>
      </c>
      <c r="D50" s="318">
        <f>SUM(D51:D53)</f>
        <v>250</v>
      </c>
    </row>
    <row r="51" spans="1:4" s="452" customFormat="1" ht="12" customHeight="1">
      <c r="A51" s="442" t="s">
        <v>194</v>
      </c>
      <c r="B51" s="9" t="s">
        <v>322</v>
      </c>
      <c r="C51" s="315">
        <f>'9.2.1. sz. mell'!C51+'9.2.2. sz.  mell'!C51+'9.2.3. sz. mell'!C51</f>
        <v>250</v>
      </c>
      <c r="D51" s="315">
        <f>'9.2.1. sz. mell'!D51+'9.2.2. sz.  mell'!C51+'9.2.3. sz. mell'!D51</f>
        <v>250</v>
      </c>
    </row>
    <row r="52" spans="1:4" ht="12" customHeight="1">
      <c r="A52" s="442" t="s">
        <v>195</v>
      </c>
      <c r="B52" s="8" t="s">
        <v>275</v>
      </c>
      <c r="C52" s="80"/>
      <c r="D52" s="80"/>
    </row>
    <row r="53" spans="1:4" ht="12" customHeight="1">
      <c r="A53" s="442" t="s">
        <v>196</v>
      </c>
      <c r="B53" s="8" t="s">
        <v>144</v>
      </c>
      <c r="C53" s="80"/>
      <c r="D53" s="80"/>
    </row>
    <row r="54" spans="1:4" ht="12" customHeight="1" thickBot="1">
      <c r="A54" s="442" t="s">
        <v>197</v>
      </c>
      <c r="B54" s="8" t="s">
        <v>88</v>
      </c>
      <c r="C54" s="80"/>
      <c r="D54" s="80"/>
    </row>
    <row r="55" spans="1:4" ht="15" customHeight="1" thickBot="1">
      <c r="A55" s="210" t="s">
        <v>105</v>
      </c>
      <c r="B55" s="248" t="s">
        <v>577</v>
      </c>
      <c r="C55" s="372">
        <f>+C44+C50</f>
        <v>98361</v>
      </c>
      <c r="D55" s="372">
        <f>+D44+D50</f>
        <v>98816</v>
      </c>
    </row>
    <row r="56" spans="1:4" ht="13.5" thickBot="1">
      <c r="C56" s="373"/>
      <c r="D56" s="373"/>
    </row>
    <row r="57" spans="1:4" ht="15" customHeight="1" thickBot="1">
      <c r="A57" s="251" t="s">
        <v>836</v>
      </c>
      <c r="B57" s="252"/>
      <c r="C57" s="121">
        <v>19</v>
      </c>
      <c r="D57" s="121">
        <v>19</v>
      </c>
    </row>
    <row r="58" spans="1:4" ht="14.25" customHeight="1" thickBot="1">
      <c r="A58" s="251" t="s">
        <v>296</v>
      </c>
      <c r="B58" s="252"/>
      <c r="C58" s="121">
        <v>0</v>
      </c>
      <c r="D58" s="121">
        <v>0</v>
      </c>
    </row>
    <row r="60" spans="1:4" ht="15.75">
      <c r="A60" s="382" t="s">
        <v>855</v>
      </c>
      <c r="B60" s="382"/>
      <c r="C60" s="196"/>
      <c r="D6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J157"/>
  <sheetViews>
    <sheetView view="pageLayout" zoomScaleNormal="120" zoomScaleSheetLayoutView="100" workbookViewId="0">
      <selection activeCell="A157" sqref="A157:B157"/>
    </sheetView>
  </sheetViews>
  <sheetFormatPr defaultRowHeight="15.75"/>
  <cols>
    <col min="1" max="1" width="9.5" style="382" customWidth="1"/>
    <col min="2" max="2" width="57.83203125" style="382" customWidth="1"/>
    <col min="3" max="3" width="12.83203125" style="382" customWidth="1"/>
    <col min="4" max="4" width="11" style="383" customWidth="1"/>
    <col min="5" max="5" width="9" style="406" customWidth="1"/>
    <col min="6" max="16384" width="9.33203125" style="406"/>
  </cols>
  <sheetData>
    <row r="1" spans="1:4" ht="15.95" customHeight="1">
      <c r="A1" s="1073" t="s">
        <v>100</v>
      </c>
      <c r="B1" s="1073"/>
      <c r="C1" s="1073"/>
      <c r="D1" s="1073"/>
    </row>
    <row r="2" spans="1:4" ht="15.95" customHeight="1" thickBot="1">
      <c r="A2" s="1072" t="s">
        <v>240</v>
      </c>
      <c r="B2" s="1072"/>
      <c r="C2" s="930"/>
      <c r="D2" s="308" t="s">
        <v>323</v>
      </c>
    </row>
    <row r="3" spans="1:4" ht="38.1" customHeight="1" thickBot="1">
      <c r="A3" s="23" t="s">
        <v>158</v>
      </c>
      <c r="B3" s="24" t="s">
        <v>102</v>
      </c>
      <c r="C3" s="39" t="s">
        <v>714</v>
      </c>
      <c r="D3" s="39" t="s">
        <v>816</v>
      </c>
    </row>
    <row r="4" spans="1:4" s="407" customFormat="1" ht="12" customHeight="1" thickBot="1">
      <c r="A4" s="401">
        <v>1</v>
      </c>
      <c r="B4" s="402">
        <v>2</v>
      </c>
      <c r="C4" s="403">
        <v>3</v>
      </c>
      <c r="D4" s="403">
        <v>4</v>
      </c>
    </row>
    <row r="5" spans="1:4" s="408" customFormat="1" ht="12" customHeight="1" thickBot="1">
      <c r="A5" s="20" t="s">
        <v>103</v>
      </c>
      <c r="B5" s="21" t="s">
        <v>352</v>
      </c>
      <c r="C5" s="298">
        <f>+C6+C7+C8+C9+C10+C11</f>
        <v>343101</v>
      </c>
      <c r="D5" s="298">
        <f>+D6+D7+D8+D9+D10+D11+D12+D13+D14+D15</f>
        <v>351159</v>
      </c>
    </row>
    <row r="6" spans="1:4" s="408" customFormat="1" ht="12" customHeight="1">
      <c r="A6" s="15" t="s">
        <v>188</v>
      </c>
      <c r="B6" s="409" t="s">
        <v>353</v>
      </c>
      <c r="C6" s="301">
        <v>128864</v>
      </c>
      <c r="D6" s="301">
        <v>128864</v>
      </c>
    </row>
    <row r="7" spans="1:4" s="408" customFormat="1" ht="12" customHeight="1">
      <c r="A7" s="14" t="s">
        <v>189</v>
      </c>
      <c r="B7" s="410" t="s">
        <v>354</v>
      </c>
      <c r="C7" s="300">
        <v>97314</v>
      </c>
      <c r="D7" s="300">
        <v>97314</v>
      </c>
    </row>
    <row r="8" spans="1:4" s="408" customFormat="1" ht="12" customHeight="1">
      <c r="A8" s="14" t="s">
        <v>190</v>
      </c>
      <c r="B8" s="410" t="s">
        <v>355</v>
      </c>
      <c r="C8" s="300">
        <v>110624</v>
      </c>
      <c r="D8" s="300">
        <v>110624</v>
      </c>
    </row>
    <row r="9" spans="1:4" s="408" customFormat="1" ht="12" customHeight="1">
      <c r="A9" s="14" t="s">
        <v>191</v>
      </c>
      <c r="B9" s="410" t="s">
        <v>356</v>
      </c>
      <c r="C9" s="300">
        <v>6299</v>
      </c>
      <c r="D9" s="300">
        <v>6299</v>
      </c>
    </row>
    <row r="10" spans="1:4" s="408" customFormat="1" ht="12" customHeight="1">
      <c r="A10" s="14" t="s">
        <v>236</v>
      </c>
      <c r="B10" s="410" t="s">
        <v>357</v>
      </c>
      <c r="C10" s="300"/>
      <c r="D10" s="300"/>
    </row>
    <row r="11" spans="1:4" s="408" customFormat="1" ht="12" customHeight="1">
      <c r="A11" s="14" t="s">
        <v>192</v>
      </c>
      <c r="B11" s="410" t="s">
        <v>358</v>
      </c>
      <c r="C11" s="300"/>
      <c r="D11" s="300"/>
    </row>
    <row r="12" spans="1:4" s="408" customFormat="1" ht="12" customHeight="1">
      <c r="A12" s="15" t="s">
        <v>193</v>
      </c>
      <c r="B12" s="410" t="s">
        <v>830</v>
      </c>
      <c r="C12" s="1066"/>
      <c r="D12" s="1066">
        <v>1910</v>
      </c>
    </row>
    <row r="13" spans="1:4" s="408" customFormat="1" ht="12" customHeight="1">
      <c r="A13" s="14" t="s">
        <v>203</v>
      </c>
      <c r="B13" s="410" t="s">
        <v>831</v>
      </c>
      <c r="C13" s="300"/>
      <c r="D13" s="1067">
        <v>3193</v>
      </c>
    </row>
    <row r="14" spans="1:4" s="408" customFormat="1" ht="12" customHeight="1">
      <c r="A14" s="14" t="s">
        <v>204</v>
      </c>
      <c r="B14" s="410" t="s">
        <v>832</v>
      </c>
      <c r="C14" s="300"/>
      <c r="D14" s="300">
        <v>2707</v>
      </c>
    </row>
    <row r="15" spans="1:4" s="408" customFormat="1" ht="12" customHeight="1" thickBot="1">
      <c r="A15" s="14" t="s">
        <v>205</v>
      </c>
      <c r="B15" s="727" t="s">
        <v>833</v>
      </c>
      <c r="C15" s="1066"/>
      <c r="D15" s="1066">
        <v>248</v>
      </c>
    </row>
    <row r="16" spans="1:4" s="408" customFormat="1" ht="12" customHeight="1" thickBot="1">
      <c r="A16" s="20" t="s">
        <v>104</v>
      </c>
      <c r="B16" s="293" t="s">
        <v>359</v>
      </c>
      <c r="C16" s="298">
        <f>+C17+C18+C19+C20+C21</f>
        <v>16465</v>
      </c>
      <c r="D16" s="298">
        <f>+D17+D18+D19+D20+D21</f>
        <v>19789</v>
      </c>
    </row>
    <row r="17" spans="1:4" s="408" customFormat="1" ht="12" customHeight="1">
      <c r="A17" s="15" t="s">
        <v>194</v>
      </c>
      <c r="B17" s="409" t="s">
        <v>360</v>
      </c>
      <c r="C17" s="301"/>
      <c r="D17" s="301"/>
    </row>
    <row r="18" spans="1:4" s="408" customFormat="1" ht="12" customHeight="1">
      <c r="A18" s="14" t="s">
        <v>195</v>
      </c>
      <c r="B18" s="410" t="s">
        <v>838</v>
      </c>
      <c r="C18" s="300"/>
      <c r="D18" s="300">
        <v>3324</v>
      </c>
    </row>
    <row r="19" spans="1:4" s="408" customFormat="1" ht="12" customHeight="1">
      <c r="A19" s="14" t="s">
        <v>196</v>
      </c>
      <c r="B19" s="410" t="s">
        <v>665</v>
      </c>
      <c r="C19" s="300">
        <v>8400</v>
      </c>
      <c r="D19" s="300">
        <v>8400</v>
      </c>
    </row>
    <row r="20" spans="1:4" s="408" customFormat="1" ht="12" customHeight="1">
      <c r="A20" s="14" t="s">
        <v>197</v>
      </c>
      <c r="B20" s="410" t="s">
        <v>784</v>
      </c>
      <c r="C20" s="300">
        <v>4148</v>
      </c>
      <c r="D20" s="300">
        <v>4148</v>
      </c>
    </row>
    <row r="21" spans="1:4" s="408" customFormat="1" ht="12" customHeight="1">
      <c r="A21" s="14" t="s">
        <v>198</v>
      </c>
      <c r="B21" s="410" t="s">
        <v>785</v>
      </c>
      <c r="C21" s="300">
        <v>3917</v>
      </c>
      <c r="D21" s="300">
        <v>3917</v>
      </c>
    </row>
    <row r="22" spans="1:4" s="408" customFormat="1" ht="12" customHeight="1" thickBot="1">
      <c r="A22" s="16" t="s">
        <v>207</v>
      </c>
      <c r="B22" s="411" t="s">
        <v>363</v>
      </c>
      <c r="C22" s="302">
        <v>3917</v>
      </c>
      <c r="D22" s="302">
        <v>3917</v>
      </c>
    </row>
    <row r="23" spans="1:4" s="408" customFormat="1" ht="12" customHeight="1" thickBot="1">
      <c r="A23" s="20" t="s">
        <v>105</v>
      </c>
      <c r="B23" s="21" t="s">
        <v>364</v>
      </c>
      <c r="C23" s="298">
        <f>+C24+C25+C26+C27+C28</f>
        <v>99485</v>
      </c>
      <c r="D23" s="298">
        <f>+D24+D25+D26+D27+D28</f>
        <v>99485</v>
      </c>
    </row>
    <row r="24" spans="1:4" s="408" customFormat="1" ht="12" customHeight="1">
      <c r="A24" s="15" t="s">
        <v>177</v>
      </c>
      <c r="B24" s="409" t="s">
        <v>81</v>
      </c>
      <c r="C24" s="301"/>
      <c r="D24" s="301"/>
    </row>
    <row r="25" spans="1:4" s="408" customFormat="1" ht="12" customHeight="1">
      <c r="A25" s="14" t="s">
        <v>178</v>
      </c>
      <c r="B25" s="410" t="s">
        <v>366</v>
      </c>
      <c r="C25" s="300"/>
      <c r="D25" s="300"/>
    </row>
    <row r="26" spans="1:4" s="408" customFormat="1" ht="12" customHeight="1">
      <c r="A26" s="14" t="s">
        <v>179</v>
      </c>
      <c r="B26" s="410" t="s">
        <v>587</v>
      </c>
      <c r="C26" s="300"/>
      <c r="D26" s="300"/>
    </row>
    <row r="27" spans="1:4" s="408" customFormat="1" ht="12" customHeight="1">
      <c r="A27" s="14" t="s">
        <v>180</v>
      </c>
      <c r="B27" s="410" t="s">
        <v>787</v>
      </c>
      <c r="C27" s="300">
        <v>7446</v>
      </c>
      <c r="D27" s="300">
        <v>7446</v>
      </c>
    </row>
    <row r="28" spans="1:4" s="408" customFormat="1" ht="12" customHeight="1">
      <c r="A28" s="14" t="s">
        <v>259</v>
      </c>
      <c r="B28" s="410" t="s">
        <v>786</v>
      </c>
      <c r="C28" s="300">
        <v>92039</v>
      </c>
      <c r="D28" s="300">
        <v>92039</v>
      </c>
    </row>
    <row r="29" spans="1:4" s="408" customFormat="1" ht="12" customHeight="1" thickBot="1">
      <c r="A29" s="16" t="s">
        <v>260</v>
      </c>
      <c r="B29" s="411" t="s">
        <v>368</v>
      </c>
      <c r="C29" s="302">
        <v>92039</v>
      </c>
      <c r="D29" s="302">
        <v>92039</v>
      </c>
    </row>
    <row r="30" spans="1:4" s="408" customFormat="1" ht="12" customHeight="1" thickBot="1">
      <c r="A30" s="20" t="s">
        <v>261</v>
      </c>
      <c r="B30" s="21" t="s">
        <v>369</v>
      </c>
      <c r="C30" s="304">
        <f>+C31+C34+C35+C37+C36</f>
        <v>114350</v>
      </c>
      <c r="D30" s="304">
        <f>+D31+D34+D35+D37+D36</f>
        <v>114350</v>
      </c>
    </row>
    <row r="31" spans="1:4" s="408" customFormat="1" ht="12" customHeight="1">
      <c r="A31" s="15" t="s">
        <v>370</v>
      </c>
      <c r="B31" s="409" t="s">
        <v>376</v>
      </c>
      <c r="C31" s="404">
        <f>+C32+C33</f>
        <v>95800</v>
      </c>
      <c r="D31" s="404">
        <f>+D32+D33</f>
        <v>95800</v>
      </c>
    </row>
    <row r="32" spans="1:4" s="408" customFormat="1" ht="12" customHeight="1">
      <c r="A32" s="14" t="s">
        <v>371</v>
      </c>
      <c r="B32" s="835" t="s">
        <v>788</v>
      </c>
      <c r="C32" s="300">
        <v>5800</v>
      </c>
      <c r="D32" s="300">
        <v>5800</v>
      </c>
    </row>
    <row r="33" spans="1:4" s="408" customFormat="1" ht="12" customHeight="1">
      <c r="A33" s="14" t="s">
        <v>372</v>
      </c>
      <c r="B33" s="835" t="s">
        <v>789</v>
      </c>
      <c r="C33" s="300">
        <v>90000</v>
      </c>
      <c r="D33" s="300">
        <v>90000</v>
      </c>
    </row>
    <row r="34" spans="1:4" s="408" customFormat="1" ht="12" customHeight="1">
      <c r="A34" s="14" t="s">
        <v>373</v>
      </c>
      <c r="B34" s="410" t="s">
        <v>379</v>
      </c>
      <c r="C34" s="300">
        <v>16000</v>
      </c>
      <c r="D34" s="300">
        <v>16000</v>
      </c>
    </row>
    <row r="35" spans="1:4" s="408" customFormat="1" ht="12" customHeight="1">
      <c r="A35" s="14" t="s">
        <v>374</v>
      </c>
      <c r="B35" s="410" t="s">
        <v>739</v>
      </c>
      <c r="C35" s="300">
        <v>250</v>
      </c>
      <c r="D35" s="300">
        <v>250</v>
      </c>
    </row>
    <row r="36" spans="1:4" s="408" customFormat="1" ht="12" customHeight="1">
      <c r="A36" s="16" t="s">
        <v>375</v>
      </c>
      <c r="B36" s="411" t="s">
        <v>742</v>
      </c>
      <c r="C36" s="302">
        <v>1300</v>
      </c>
      <c r="D36" s="302">
        <v>1300</v>
      </c>
    </row>
    <row r="37" spans="1:4" s="408" customFormat="1" ht="12" customHeight="1" thickBot="1">
      <c r="A37" s="16" t="s">
        <v>740</v>
      </c>
      <c r="B37" s="411" t="s">
        <v>741</v>
      </c>
      <c r="C37" s="302">
        <v>1000</v>
      </c>
      <c r="D37" s="302">
        <v>1000</v>
      </c>
    </row>
    <row r="38" spans="1:4" s="408" customFormat="1" ht="12" customHeight="1" thickBot="1">
      <c r="A38" s="20" t="s">
        <v>107</v>
      </c>
      <c r="B38" s="21" t="s">
        <v>382</v>
      </c>
      <c r="C38" s="298">
        <f>SUM(C39:C48)</f>
        <v>107004</v>
      </c>
      <c r="D38" s="298">
        <f>SUM(D39:D48)</f>
        <v>117145</v>
      </c>
    </row>
    <row r="39" spans="1:4" s="408" customFormat="1" ht="12" customHeight="1">
      <c r="A39" s="15" t="s">
        <v>181</v>
      </c>
      <c r="B39" s="409" t="s">
        <v>385</v>
      </c>
      <c r="C39" s="301"/>
      <c r="D39" s="301"/>
    </row>
    <row r="40" spans="1:4" s="408" customFormat="1" ht="12" customHeight="1">
      <c r="A40" s="14" t="s">
        <v>182</v>
      </c>
      <c r="B40" s="410" t="s">
        <v>386</v>
      </c>
      <c r="C40" s="300">
        <v>5210</v>
      </c>
      <c r="D40" s="300">
        <v>12070</v>
      </c>
    </row>
    <row r="41" spans="1:4" s="408" customFormat="1" ht="12" customHeight="1">
      <c r="A41" s="14" t="s">
        <v>183</v>
      </c>
      <c r="B41" s="410" t="s">
        <v>387</v>
      </c>
      <c r="C41" s="300">
        <v>315</v>
      </c>
      <c r="D41" s="300">
        <v>320</v>
      </c>
    </row>
    <row r="42" spans="1:4" s="408" customFormat="1" ht="12" customHeight="1">
      <c r="A42" s="14" t="s">
        <v>263</v>
      </c>
      <c r="B42" s="410" t="s">
        <v>388</v>
      </c>
      <c r="C42" s="300">
        <v>6200</v>
      </c>
      <c r="D42" s="300">
        <v>6200</v>
      </c>
    </row>
    <row r="43" spans="1:4" s="408" customFormat="1" ht="12" customHeight="1">
      <c r="A43" s="14" t="s">
        <v>264</v>
      </c>
      <c r="B43" s="410" t="s">
        <v>389</v>
      </c>
      <c r="C43" s="300">
        <v>86736</v>
      </c>
      <c r="D43" s="300">
        <v>88666</v>
      </c>
    </row>
    <row r="44" spans="1:4" s="408" customFormat="1" ht="12" customHeight="1">
      <c r="A44" s="14" t="s">
        <v>265</v>
      </c>
      <c r="B44" s="410" t="s">
        <v>390</v>
      </c>
      <c r="C44" s="300">
        <v>4038</v>
      </c>
      <c r="D44" s="300">
        <v>4038</v>
      </c>
    </row>
    <row r="45" spans="1:4" s="408" customFormat="1" ht="12" customHeight="1">
      <c r="A45" s="14" t="s">
        <v>266</v>
      </c>
      <c r="B45" s="410" t="s">
        <v>391</v>
      </c>
      <c r="C45" s="300"/>
      <c r="D45" s="300">
        <v>1351</v>
      </c>
    </row>
    <row r="46" spans="1:4" s="408" customFormat="1" ht="12" customHeight="1">
      <c r="A46" s="14" t="s">
        <v>267</v>
      </c>
      <c r="B46" s="410" t="s">
        <v>392</v>
      </c>
      <c r="C46" s="300">
        <v>1505</v>
      </c>
      <c r="D46" s="300">
        <v>1500</v>
      </c>
    </row>
    <row r="47" spans="1:4" s="408" customFormat="1" ht="12" customHeight="1">
      <c r="A47" s="14" t="s">
        <v>383</v>
      </c>
      <c r="B47" s="410" t="s">
        <v>393</v>
      </c>
      <c r="C47" s="303"/>
      <c r="D47" s="303"/>
    </row>
    <row r="48" spans="1:4" s="408" customFormat="1" ht="12" customHeight="1" thickBot="1">
      <c r="A48" s="16" t="s">
        <v>384</v>
      </c>
      <c r="B48" s="411" t="s">
        <v>394</v>
      </c>
      <c r="C48" s="398">
        <v>3000</v>
      </c>
      <c r="D48" s="398">
        <v>3000</v>
      </c>
    </row>
    <row r="49" spans="1:4" s="408" customFormat="1" ht="12" customHeight="1" thickBot="1">
      <c r="A49" s="20" t="s">
        <v>108</v>
      </c>
      <c r="B49" s="21" t="s">
        <v>395</v>
      </c>
      <c r="C49" s="298">
        <f>SUM(C50:C54)</f>
        <v>0</v>
      </c>
      <c r="D49" s="298">
        <f>SUM(D50:D54)</f>
        <v>3643</v>
      </c>
    </row>
    <row r="50" spans="1:4" s="408" customFormat="1" ht="12" customHeight="1">
      <c r="A50" s="15" t="s">
        <v>184</v>
      </c>
      <c r="B50" s="409" t="s">
        <v>399</v>
      </c>
      <c r="C50" s="455"/>
      <c r="D50" s="455"/>
    </row>
    <row r="51" spans="1:4" s="408" customFormat="1" ht="12" customHeight="1">
      <c r="A51" s="14" t="s">
        <v>185</v>
      </c>
      <c r="B51" s="410" t="s">
        <v>400</v>
      </c>
      <c r="C51" s="303"/>
      <c r="D51" s="303">
        <v>3643</v>
      </c>
    </row>
    <row r="52" spans="1:4" s="408" customFormat="1" ht="12" customHeight="1">
      <c r="A52" s="14" t="s">
        <v>396</v>
      </c>
      <c r="B52" s="410" t="s">
        <v>401</v>
      </c>
      <c r="C52" s="303"/>
      <c r="D52" s="303"/>
    </row>
    <row r="53" spans="1:4" s="408" customFormat="1" ht="12" customHeight="1">
      <c r="A53" s="14" t="s">
        <v>397</v>
      </c>
      <c r="B53" s="410" t="s">
        <v>402</v>
      </c>
      <c r="C53" s="303"/>
      <c r="D53" s="303"/>
    </row>
    <row r="54" spans="1:4" s="408" customFormat="1" ht="12" customHeight="1">
      <c r="A54" s="14" t="s">
        <v>398</v>
      </c>
      <c r="B54" s="410" t="s">
        <v>403</v>
      </c>
      <c r="C54" s="303"/>
      <c r="D54" s="303"/>
    </row>
    <row r="55" spans="1:4" s="408" customFormat="1" ht="12" customHeight="1" thickBot="1">
      <c r="A55" s="13" t="s">
        <v>83</v>
      </c>
      <c r="B55" s="727" t="s">
        <v>603</v>
      </c>
      <c r="C55" s="728"/>
      <c r="D55" s="728"/>
    </row>
    <row r="56" spans="1:4" s="408" customFormat="1" ht="12" customHeight="1" thickBot="1">
      <c r="A56" s="20" t="s">
        <v>268</v>
      </c>
      <c r="B56" s="21" t="s">
        <v>404</v>
      </c>
      <c r="C56" s="298">
        <f>SUM(C57:C59)</f>
        <v>53885</v>
      </c>
      <c r="D56" s="298">
        <f>SUM(D57:D60)</f>
        <v>54986</v>
      </c>
    </row>
    <row r="57" spans="1:4" s="408" customFormat="1" ht="12" customHeight="1">
      <c r="A57" s="15" t="s">
        <v>186</v>
      </c>
      <c r="B57" s="410" t="s">
        <v>839</v>
      </c>
      <c r="C57" s="301"/>
      <c r="D57" s="301">
        <v>619</v>
      </c>
    </row>
    <row r="58" spans="1:4" s="408" customFormat="1" ht="12" customHeight="1">
      <c r="A58" s="14" t="s">
        <v>187</v>
      </c>
      <c r="B58" s="410" t="s">
        <v>770</v>
      </c>
      <c r="C58" s="300">
        <v>1458</v>
      </c>
      <c r="D58" s="300">
        <v>1458</v>
      </c>
    </row>
    <row r="59" spans="1:4" s="408" customFormat="1" ht="12" customHeight="1">
      <c r="A59" s="14" t="s">
        <v>408</v>
      </c>
      <c r="B59" s="410" t="s">
        <v>772</v>
      </c>
      <c r="C59" s="300">
        <v>52427</v>
      </c>
      <c r="D59" s="300">
        <v>52427</v>
      </c>
    </row>
    <row r="60" spans="1:4" s="408" customFormat="1" ht="12" customHeight="1" thickBot="1">
      <c r="A60" s="16" t="s">
        <v>409</v>
      </c>
      <c r="B60" s="410" t="s">
        <v>840</v>
      </c>
      <c r="C60" s="302"/>
      <c r="D60" s="302">
        <v>482</v>
      </c>
    </row>
    <row r="61" spans="1:4" s="408" customFormat="1" ht="12" customHeight="1" thickBot="1">
      <c r="A61" s="20" t="s">
        <v>110</v>
      </c>
      <c r="B61" s="293" t="s">
        <v>410</v>
      </c>
      <c r="C61" s="298">
        <f>SUM(C62:C64)</f>
        <v>109155</v>
      </c>
      <c r="D61" s="298">
        <f>SUM(D62:D64)</f>
        <v>109155</v>
      </c>
    </row>
    <row r="62" spans="1:4" s="408" customFormat="1" ht="12" customHeight="1">
      <c r="A62" s="15" t="s">
        <v>269</v>
      </c>
      <c r="B62" s="409" t="s">
        <v>412</v>
      </c>
      <c r="C62" s="303"/>
      <c r="D62" s="303"/>
    </row>
    <row r="63" spans="1:4" s="408" customFormat="1" ht="12" customHeight="1">
      <c r="A63" s="14" t="s">
        <v>270</v>
      </c>
      <c r="B63" s="410" t="s">
        <v>590</v>
      </c>
      <c r="C63" s="303"/>
      <c r="D63" s="303"/>
    </row>
    <row r="64" spans="1:4" s="408" customFormat="1" ht="12" customHeight="1">
      <c r="A64" s="14" t="s">
        <v>324</v>
      </c>
      <c r="B64" s="410" t="s">
        <v>793</v>
      </c>
      <c r="C64" s="303">
        <v>109155</v>
      </c>
      <c r="D64" s="303">
        <v>109155</v>
      </c>
    </row>
    <row r="65" spans="1:4" s="408" customFormat="1" ht="12" customHeight="1" thickBot="1">
      <c r="A65" s="16" t="s">
        <v>411</v>
      </c>
      <c r="B65" s="411" t="s">
        <v>414</v>
      </c>
      <c r="C65" s="303"/>
      <c r="D65" s="303"/>
    </row>
    <row r="66" spans="1:4" s="408" customFormat="1" ht="12" customHeight="1" thickBot="1">
      <c r="A66" s="20" t="s">
        <v>111</v>
      </c>
      <c r="B66" s="21" t="s">
        <v>415</v>
      </c>
      <c r="C66" s="304">
        <f>+C5+C16+C23+C30+C38+C49+C56+C61</f>
        <v>843445</v>
      </c>
      <c r="D66" s="304">
        <f>+D5+D16+D23+D30+D38+D49+D56+D61</f>
        <v>869712</v>
      </c>
    </row>
    <row r="67" spans="1:4" s="408" customFormat="1" ht="12" customHeight="1" thickBot="1">
      <c r="A67" s="412" t="s">
        <v>416</v>
      </c>
      <c r="B67" s="293" t="s">
        <v>417</v>
      </c>
      <c r="C67" s="298">
        <f>SUM(C68:C70)</f>
        <v>0</v>
      </c>
      <c r="D67" s="298">
        <f>SUM(D68:D70)</f>
        <v>0</v>
      </c>
    </row>
    <row r="68" spans="1:4" s="408" customFormat="1" ht="12" customHeight="1">
      <c r="A68" s="15" t="s">
        <v>450</v>
      </c>
      <c r="B68" s="409" t="s">
        <v>418</v>
      </c>
      <c r="C68" s="303"/>
      <c r="D68" s="303"/>
    </row>
    <row r="69" spans="1:4" s="408" customFormat="1" ht="12" customHeight="1">
      <c r="A69" s="14" t="s">
        <v>459</v>
      </c>
      <c r="B69" s="410" t="s">
        <v>419</v>
      </c>
      <c r="C69" s="303"/>
      <c r="D69" s="303"/>
    </row>
    <row r="70" spans="1:4" s="408" customFormat="1" ht="12" customHeight="1" thickBot="1">
      <c r="A70" s="16" t="s">
        <v>460</v>
      </c>
      <c r="B70" s="413" t="s">
        <v>420</v>
      </c>
      <c r="C70" s="303"/>
      <c r="D70" s="303"/>
    </row>
    <row r="71" spans="1:4" s="408" customFormat="1" ht="12" customHeight="1" thickBot="1">
      <c r="A71" s="412" t="s">
        <v>421</v>
      </c>
      <c r="B71" s="293" t="s">
        <v>422</v>
      </c>
      <c r="C71" s="298">
        <f>SUM(C72:C75)</f>
        <v>0</v>
      </c>
      <c r="D71" s="298">
        <f>SUM(D72:D75)</f>
        <v>0</v>
      </c>
    </row>
    <row r="72" spans="1:4" s="408" customFormat="1" ht="12" customHeight="1">
      <c r="A72" s="15" t="s">
        <v>237</v>
      </c>
      <c r="B72" s="409" t="s">
        <v>423</v>
      </c>
      <c r="C72" s="303"/>
      <c r="D72" s="303"/>
    </row>
    <row r="73" spans="1:4" s="408" customFormat="1" ht="12" customHeight="1">
      <c r="A73" s="14" t="s">
        <v>238</v>
      </c>
      <c r="B73" s="410" t="s">
        <v>424</v>
      </c>
      <c r="C73" s="303"/>
      <c r="D73" s="303"/>
    </row>
    <row r="74" spans="1:4" s="408" customFormat="1" ht="12" customHeight="1">
      <c r="A74" s="14" t="s">
        <v>451</v>
      </c>
      <c r="B74" s="410" t="s">
        <v>425</v>
      </c>
      <c r="C74" s="303"/>
      <c r="D74" s="303"/>
    </row>
    <row r="75" spans="1:4" s="408" customFormat="1" ht="12" customHeight="1" thickBot="1">
      <c r="A75" s="16" t="s">
        <v>452</v>
      </c>
      <c r="B75" s="411" t="s">
        <v>426</v>
      </c>
      <c r="C75" s="303"/>
      <c r="D75" s="303"/>
    </row>
    <row r="76" spans="1:4" s="408" customFormat="1" ht="12" customHeight="1" thickBot="1">
      <c r="A76" s="412" t="s">
        <v>427</v>
      </c>
      <c r="B76" s="293" t="s">
        <v>428</v>
      </c>
      <c r="C76" s="298">
        <v>223615</v>
      </c>
      <c r="D76" s="298">
        <v>240792</v>
      </c>
    </row>
    <row r="77" spans="1:4" s="408" customFormat="1" ht="12" customHeight="1">
      <c r="A77" s="15" t="s">
        <v>453</v>
      </c>
      <c r="B77" s="409" t="s">
        <v>429</v>
      </c>
      <c r="C77" s="303">
        <v>223615</v>
      </c>
      <c r="D77" s="303">
        <v>240792</v>
      </c>
    </row>
    <row r="78" spans="1:4" s="408" customFormat="1" ht="12" customHeight="1" thickBot="1">
      <c r="A78" s="16" t="s">
        <v>454</v>
      </c>
      <c r="B78" s="411" t="s">
        <v>430</v>
      </c>
      <c r="C78" s="303"/>
      <c r="D78" s="303"/>
    </row>
    <row r="79" spans="1:4" s="408" customFormat="1" ht="12" customHeight="1" thickBot="1">
      <c r="A79" s="412" t="s">
        <v>431</v>
      </c>
      <c r="B79" s="293" t="s">
        <v>432</v>
      </c>
      <c r="C79" s="298">
        <f>SUM(C80:C82)</f>
        <v>0</v>
      </c>
      <c r="D79" s="298">
        <f>SUM(D80:D82)</f>
        <v>0</v>
      </c>
    </row>
    <row r="80" spans="1:4" s="408" customFormat="1" ht="12" customHeight="1">
      <c r="A80" s="15" t="s">
        <v>455</v>
      </c>
      <c r="B80" s="409" t="s">
        <v>433</v>
      </c>
      <c r="C80" s="303"/>
      <c r="D80" s="303"/>
    </row>
    <row r="81" spans="1:4" s="408" customFormat="1" ht="12" customHeight="1">
      <c r="A81" s="14" t="s">
        <v>456</v>
      </c>
      <c r="B81" s="410" t="s">
        <v>434</v>
      </c>
      <c r="C81" s="303"/>
      <c r="D81" s="303"/>
    </row>
    <row r="82" spans="1:4" s="408" customFormat="1" ht="12" customHeight="1" thickBot="1">
      <c r="A82" s="16" t="s">
        <v>457</v>
      </c>
      <c r="B82" s="411" t="s">
        <v>435</v>
      </c>
      <c r="C82" s="303"/>
      <c r="D82" s="303"/>
    </row>
    <row r="83" spans="1:4" s="408" customFormat="1" ht="12" customHeight="1" thickBot="1">
      <c r="A83" s="412" t="s">
        <v>436</v>
      </c>
      <c r="B83" s="293" t="s">
        <v>458</v>
      </c>
      <c r="C83" s="298">
        <f>SUM(C84:C87)</f>
        <v>0</v>
      </c>
      <c r="D83" s="298">
        <f>SUM(D84:D87)</f>
        <v>0</v>
      </c>
    </row>
    <row r="84" spans="1:4" s="408" customFormat="1" ht="12" customHeight="1">
      <c r="A84" s="414" t="s">
        <v>437</v>
      </c>
      <c r="B84" s="409" t="s">
        <v>438</v>
      </c>
      <c r="C84" s="303"/>
      <c r="D84" s="303"/>
    </row>
    <row r="85" spans="1:4" s="408" customFormat="1" ht="12" customHeight="1">
      <c r="A85" s="415" t="s">
        <v>439</v>
      </c>
      <c r="B85" s="410" t="s">
        <v>440</v>
      </c>
      <c r="C85" s="303"/>
      <c r="D85" s="303"/>
    </row>
    <row r="86" spans="1:4" s="408" customFormat="1" ht="12" customHeight="1">
      <c r="A86" s="415" t="s">
        <v>441</v>
      </c>
      <c r="B86" s="410" t="s">
        <v>442</v>
      </c>
      <c r="C86" s="303"/>
      <c r="D86" s="303"/>
    </row>
    <row r="87" spans="1:4" s="408" customFormat="1" ht="12" customHeight="1" thickBot="1">
      <c r="A87" s="416" t="s">
        <v>443</v>
      </c>
      <c r="B87" s="411" t="s">
        <v>444</v>
      </c>
      <c r="C87" s="303"/>
      <c r="D87" s="303"/>
    </row>
    <row r="88" spans="1:4" s="408" customFormat="1" ht="13.5" customHeight="1" thickBot="1">
      <c r="A88" s="412" t="s">
        <v>445</v>
      </c>
      <c r="B88" s="293" t="s">
        <v>446</v>
      </c>
      <c r="C88" s="456"/>
      <c r="D88" s="456"/>
    </row>
    <row r="89" spans="1:4" s="408" customFormat="1" ht="15.75" customHeight="1" thickBot="1">
      <c r="A89" s="412" t="s">
        <v>447</v>
      </c>
      <c r="B89" s="417" t="s">
        <v>448</v>
      </c>
      <c r="C89" s="304">
        <f>+C67+C71+C76+C79+C83+C88</f>
        <v>223615</v>
      </c>
      <c r="D89" s="304">
        <f>+D67+D71+D76+D79+D83+D88</f>
        <v>240792</v>
      </c>
    </row>
    <row r="90" spans="1:4" s="408" customFormat="1" ht="24.75" customHeight="1" thickBot="1">
      <c r="A90" s="418" t="s">
        <v>461</v>
      </c>
      <c r="B90" s="419" t="s">
        <v>449</v>
      </c>
      <c r="C90" s="304">
        <f>+C66+C89</f>
        <v>1067060</v>
      </c>
      <c r="D90" s="304">
        <f>+D66+D89</f>
        <v>1110504</v>
      </c>
    </row>
    <row r="91" spans="1:4" s="408" customFormat="1" ht="83.25" customHeight="1">
      <c r="A91" s="5"/>
      <c r="B91" s="6"/>
      <c r="C91" s="6"/>
      <c r="D91" s="305"/>
    </row>
    <row r="92" spans="1:4" ht="16.5" customHeight="1">
      <c r="A92" s="1073" t="s">
        <v>131</v>
      </c>
      <c r="B92" s="1073"/>
      <c r="C92" s="1073"/>
      <c r="D92" s="1073"/>
    </row>
    <row r="93" spans="1:4" s="420" customFormat="1" ht="16.5" customHeight="1" thickBot="1">
      <c r="A93" s="1074" t="s">
        <v>241</v>
      </c>
      <c r="B93" s="1074"/>
      <c r="C93" s="931"/>
      <c r="D93" s="140" t="s">
        <v>323</v>
      </c>
    </row>
    <row r="94" spans="1:4" ht="38.1" customHeight="1" thickBot="1">
      <c r="A94" s="23" t="s">
        <v>158</v>
      </c>
      <c r="B94" s="24" t="s">
        <v>132</v>
      </c>
      <c r="C94" s="939" t="s">
        <v>714</v>
      </c>
      <c r="D94" s="939" t="s">
        <v>817</v>
      </c>
    </row>
    <row r="95" spans="1:4" s="407" customFormat="1" ht="12" customHeight="1" thickBot="1">
      <c r="A95" s="32">
        <v>1</v>
      </c>
      <c r="B95" s="33">
        <v>2</v>
      </c>
      <c r="C95" s="940">
        <v>3</v>
      </c>
      <c r="D95" s="940">
        <v>4</v>
      </c>
    </row>
    <row r="96" spans="1:4" ht="12" customHeight="1" thickBot="1">
      <c r="A96" s="22" t="s">
        <v>103</v>
      </c>
      <c r="B96" s="31" t="s">
        <v>464</v>
      </c>
      <c r="C96" s="941">
        <f>SUM(C97:C101)</f>
        <v>604193</v>
      </c>
      <c r="D96" s="941">
        <f>SUM(D97:D101)</f>
        <v>628356</v>
      </c>
    </row>
    <row r="97" spans="1:4" ht="12" customHeight="1">
      <c r="A97" s="17" t="s">
        <v>188</v>
      </c>
      <c r="B97" s="10" t="s">
        <v>133</v>
      </c>
      <c r="C97" s="942">
        <v>168647</v>
      </c>
      <c r="D97" s="942">
        <v>178416</v>
      </c>
    </row>
    <row r="98" spans="1:4" ht="12" customHeight="1">
      <c r="A98" s="14" t="s">
        <v>189</v>
      </c>
      <c r="B98" s="8" t="s">
        <v>271</v>
      </c>
      <c r="C98" s="271">
        <v>46599</v>
      </c>
      <c r="D98" s="271">
        <v>48873</v>
      </c>
    </row>
    <row r="99" spans="1:4" ht="12" customHeight="1">
      <c r="A99" s="14" t="s">
        <v>190</v>
      </c>
      <c r="B99" s="8" t="s">
        <v>227</v>
      </c>
      <c r="C99" s="272">
        <v>217968</v>
      </c>
      <c r="D99" s="272">
        <v>223855</v>
      </c>
    </row>
    <row r="100" spans="1:4" ht="12" customHeight="1">
      <c r="A100" s="14" t="s">
        <v>191</v>
      </c>
      <c r="B100" s="8" t="s">
        <v>272</v>
      </c>
      <c r="C100" s="272">
        <v>9611</v>
      </c>
      <c r="D100" s="272">
        <v>11121</v>
      </c>
    </row>
    <row r="101" spans="1:4" ht="12" customHeight="1">
      <c r="A101" s="14" t="s">
        <v>202</v>
      </c>
      <c r="B101" s="7" t="s">
        <v>273</v>
      </c>
      <c r="C101" s="272">
        <f>SUM(C102:C111)</f>
        <v>161368</v>
      </c>
      <c r="D101" s="272">
        <f>SUM(D102:D111)</f>
        <v>166091</v>
      </c>
    </row>
    <row r="102" spans="1:4" ht="12" customHeight="1">
      <c r="A102" s="14" t="s">
        <v>192</v>
      </c>
      <c r="B102" s="8" t="s">
        <v>465</v>
      </c>
      <c r="C102" s="272"/>
      <c r="D102" s="272"/>
    </row>
    <row r="103" spans="1:4" ht="12" customHeight="1">
      <c r="A103" s="14" t="s">
        <v>193</v>
      </c>
      <c r="B103" s="142" t="s">
        <v>466</v>
      </c>
      <c r="C103" s="272"/>
      <c r="D103" s="272"/>
    </row>
    <row r="104" spans="1:4" ht="12" customHeight="1">
      <c r="A104" s="14" t="s">
        <v>203</v>
      </c>
      <c r="B104" s="143" t="s">
        <v>467</v>
      </c>
      <c r="C104" s="272"/>
      <c r="D104" s="272"/>
    </row>
    <row r="105" spans="1:4" ht="12" customHeight="1">
      <c r="A105" s="14" t="s">
        <v>204</v>
      </c>
      <c r="B105" s="143" t="s">
        <v>468</v>
      </c>
      <c r="C105" s="272"/>
      <c r="D105" s="272"/>
    </row>
    <row r="106" spans="1:4" ht="12" customHeight="1">
      <c r="A106" s="14" t="s">
        <v>205</v>
      </c>
      <c r="B106" s="142" t="s">
        <v>666</v>
      </c>
      <c r="C106" s="272">
        <v>120794</v>
      </c>
      <c r="D106" s="272">
        <v>125517</v>
      </c>
    </row>
    <row r="107" spans="1:4" ht="12" customHeight="1">
      <c r="A107" s="14" t="s">
        <v>206</v>
      </c>
      <c r="B107" s="142" t="s">
        <v>790</v>
      </c>
      <c r="C107" s="272">
        <v>27657</v>
      </c>
      <c r="D107" s="272">
        <v>27657</v>
      </c>
    </row>
    <row r="108" spans="1:4" ht="12" customHeight="1">
      <c r="A108" s="14" t="s">
        <v>208</v>
      </c>
      <c r="B108" s="143" t="s">
        <v>471</v>
      </c>
      <c r="C108" s="272"/>
      <c r="D108" s="272"/>
    </row>
    <row r="109" spans="1:4" ht="12" customHeight="1">
      <c r="A109" s="13" t="s">
        <v>274</v>
      </c>
      <c r="B109" s="144" t="s">
        <v>472</v>
      </c>
      <c r="C109" s="272"/>
      <c r="D109" s="272"/>
    </row>
    <row r="110" spans="1:4" ht="12" customHeight="1">
      <c r="A110" s="14" t="s">
        <v>462</v>
      </c>
      <c r="B110" s="143" t="s">
        <v>775</v>
      </c>
      <c r="C110" s="272">
        <v>9717</v>
      </c>
      <c r="D110" s="272">
        <v>9717</v>
      </c>
    </row>
    <row r="111" spans="1:4" ht="12" customHeight="1" thickBot="1">
      <c r="A111" s="18" t="s">
        <v>463</v>
      </c>
      <c r="B111" s="874" t="s">
        <v>474</v>
      </c>
      <c r="C111" s="943">
        <v>3200</v>
      </c>
      <c r="D111" s="943">
        <v>3200</v>
      </c>
    </row>
    <row r="112" spans="1:4" ht="12" customHeight="1" thickBot="1">
      <c r="A112" s="20" t="s">
        <v>104</v>
      </c>
      <c r="B112" s="30" t="s">
        <v>475</v>
      </c>
      <c r="C112" s="944">
        <f>+C113+C115+C117</f>
        <v>311835</v>
      </c>
      <c r="D112" s="944">
        <f>+D113+D115+D117</f>
        <v>313547</v>
      </c>
    </row>
    <row r="113" spans="1:4" ht="12" customHeight="1">
      <c r="A113" s="15" t="s">
        <v>194</v>
      </c>
      <c r="B113" s="8" t="s">
        <v>791</v>
      </c>
      <c r="C113" s="945">
        <v>78997</v>
      </c>
      <c r="D113" s="945">
        <v>114461</v>
      </c>
    </row>
    <row r="114" spans="1:4" ht="12" customHeight="1">
      <c r="A114" s="15" t="s">
        <v>195</v>
      </c>
      <c r="B114" s="12" t="s">
        <v>479</v>
      </c>
      <c r="C114" s="945">
        <v>911</v>
      </c>
      <c r="D114" s="945">
        <v>911</v>
      </c>
    </row>
    <row r="115" spans="1:4" ht="12" customHeight="1">
      <c r="A115" s="15" t="s">
        <v>196</v>
      </c>
      <c r="B115" s="12" t="s">
        <v>275</v>
      </c>
      <c r="C115" s="271">
        <v>182000</v>
      </c>
      <c r="D115" s="271">
        <v>146651</v>
      </c>
    </row>
    <row r="116" spans="1:4" ht="12" customHeight="1">
      <c r="A116" s="15" t="s">
        <v>197</v>
      </c>
      <c r="B116" s="12" t="s">
        <v>480</v>
      </c>
      <c r="C116" s="271"/>
      <c r="D116" s="271"/>
    </row>
    <row r="117" spans="1:4" ht="12" customHeight="1">
      <c r="A117" s="15" t="s">
        <v>198</v>
      </c>
      <c r="B117" s="295" t="s">
        <v>325</v>
      </c>
      <c r="C117" s="271">
        <f>SUM(C118:C125)</f>
        <v>50838</v>
      </c>
      <c r="D117" s="271">
        <f>SUM(D118:D125)</f>
        <v>52435</v>
      </c>
    </row>
    <row r="118" spans="1:4" ht="12" customHeight="1">
      <c r="A118" s="15" t="s">
        <v>207</v>
      </c>
      <c r="B118" s="294" t="s">
        <v>591</v>
      </c>
      <c r="C118" s="271"/>
      <c r="D118" s="271"/>
    </row>
    <row r="119" spans="1:4" ht="12" customHeight="1">
      <c r="A119" s="15" t="s">
        <v>209</v>
      </c>
      <c r="B119" s="405" t="s">
        <v>485</v>
      </c>
      <c r="C119" s="271"/>
      <c r="D119" s="271"/>
    </row>
    <row r="120" spans="1:4" ht="22.5">
      <c r="A120" s="15" t="s">
        <v>276</v>
      </c>
      <c r="B120" s="143" t="s">
        <v>792</v>
      </c>
      <c r="C120" s="271">
        <v>49638</v>
      </c>
      <c r="D120" s="271">
        <v>49638</v>
      </c>
    </row>
    <row r="121" spans="1:4" ht="12" customHeight="1">
      <c r="A121" s="15" t="s">
        <v>277</v>
      </c>
      <c r="B121" s="143" t="s">
        <v>837</v>
      </c>
      <c r="C121" s="271"/>
      <c r="D121" s="271">
        <v>1597</v>
      </c>
    </row>
    <row r="122" spans="1:4" ht="12" customHeight="1">
      <c r="A122" s="15" t="s">
        <v>278</v>
      </c>
      <c r="B122" s="143" t="s">
        <v>483</v>
      </c>
      <c r="C122" s="271"/>
      <c r="D122" s="271"/>
    </row>
    <row r="123" spans="1:4" ht="12" customHeight="1">
      <c r="A123" s="15" t="s">
        <v>476</v>
      </c>
      <c r="B123" s="143" t="s">
        <v>471</v>
      </c>
      <c r="C123" s="271"/>
      <c r="D123" s="271"/>
    </row>
    <row r="124" spans="1:4" ht="12" customHeight="1">
      <c r="A124" s="15" t="s">
        <v>477</v>
      </c>
      <c r="B124" s="143" t="s">
        <v>482</v>
      </c>
      <c r="C124" s="271"/>
      <c r="D124" s="271"/>
    </row>
    <row r="125" spans="1:4" ht="23.25" thickBot="1">
      <c r="A125" s="13" t="s">
        <v>478</v>
      </c>
      <c r="B125" s="143" t="s">
        <v>667</v>
      </c>
      <c r="C125" s="272">
        <v>1200</v>
      </c>
      <c r="D125" s="272">
        <v>1200</v>
      </c>
    </row>
    <row r="126" spans="1:4" ht="12" customHeight="1" thickBot="1">
      <c r="A126" s="20" t="s">
        <v>105</v>
      </c>
      <c r="B126" s="124" t="s">
        <v>486</v>
      </c>
      <c r="C126" s="944">
        <f>+C127+C128</f>
        <v>151032</v>
      </c>
      <c r="D126" s="944">
        <f>+D127+D128</f>
        <v>168601</v>
      </c>
    </row>
    <row r="127" spans="1:4" ht="12" customHeight="1">
      <c r="A127" s="15" t="s">
        <v>177</v>
      </c>
      <c r="B127" s="9" t="s">
        <v>145</v>
      </c>
      <c r="C127" s="945">
        <v>102156</v>
      </c>
      <c r="D127" s="945">
        <v>119725</v>
      </c>
    </row>
    <row r="128" spans="1:4" ht="12" customHeight="1" thickBot="1">
      <c r="A128" s="16" t="s">
        <v>178</v>
      </c>
      <c r="B128" s="12" t="s">
        <v>146</v>
      </c>
      <c r="C128" s="272">
        <v>48876</v>
      </c>
      <c r="D128" s="272">
        <v>48876</v>
      </c>
    </row>
    <row r="129" spans="1:4" ht="12" customHeight="1" thickBot="1">
      <c r="A129" s="20" t="s">
        <v>106</v>
      </c>
      <c r="B129" s="124" t="s">
        <v>487</v>
      </c>
      <c r="C129" s="944">
        <f>+C96+C112+C126</f>
        <v>1067060</v>
      </c>
      <c r="D129" s="944">
        <f>+D96+D112+D126</f>
        <v>1110504</v>
      </c>
    </row>
    <row r="130" spans="1:4" ht="12" customHeight="1" thickBot="1">
      <c r="A130" s="20" t="s">
        <v>107</v>
      </c>
      <c r="B130" s="124" t="s">
        <v>488</v>
      </c>
      <c r="C130" s="944">
        <f>+C131+C132+C133</f>
        <v>0</v>
      </c>
      <c r="D130" s="944">
        <f>+D131+D132+D133</f>
        <v>0</v>
      </c>
    </row>
    <row r="131" spans="1:4" ht="12" customHeight="1">
      <c r="A131" s="15" t="s">
        <v>181</v>
      </c>
      <c r="B131" s="9" t="s">
        <v>489</v>
      </c>
      <c r="C131" s="271"/>
      <c r="D131" s="271"/>
    </row>
    <row r="132" spans="1:4" ht="12" customHeight="1">
      <c r="A132" s="15" t="s">
        <v>182</v>
      </c>
      <c r="B132" s="9" t="s">
        <v>490</v>
      </c>
      <c r="C132" s="271"/>
      <c r="D132" s="271"/>
    </row>
    <row r="133" spans="1:4" ht="12" customHeight="1" thickBot="1">
      <c r="A133" s="13" t="s">
        <v>183</v>
      </c>
      <c r="B133" s="7" t="s">
        <v>491</v>
      </c>
      <c r="C133" s="271"/>
      <c r="D133" s="271"/>
    </row>
    <row r="134" spans="1:4" ht="12" customHeight="1" thickBot="1">
      <c r="A134" s="20" t="s">
        <v>108</v>
      </c>
      <c r="B134" s="124" t="s">
        <v>550</v>
      </c>
      <c r="C134" s="944">
        <f>+C135+C136+C137+C138</f>
        <v>0</v>
      </c>
      <c r="D134" s="944">
        <f>+D135+D136+D137+D138</f>
        <v>0</v>
      </c>
    </row>
    <row r="135" spans="1:4" ht="12" customHeight="1">
      <c r="A135" s="15" t="s">
        <v>184</v>
      </c>
      <c r="B135" s="9" t="s">
        <v>492</v>
      </c>
      <c r="C135" s="271"/>
      <c r="D135" s="271"/>
    </row>
    <row r="136" spans="1:4" ht="12" customHeight="1">
      <c r="A136" s="15" t="s">
        <v>185</v>
      </c>
      <c r="B136" s="9" t="s">
        <v>493</v>
      </c>
      <c r="C136" s="271"/>
      <c r="D136" s="271"/>
    </row>
    <row r="137" spans="1:4" ht="12" customHeight="1">
      <c r="A137" s="15" t="s">
        <v>396</v>
      </c>
      <c r="B137" s="9" t="s">
        <v>494</v>
      </c>
      <c r="C137" s="271"/>
      <c r="D137" s="271"/>
    </row>
    <row r="138" spans="1:4" ht="12" customHeight="1" thickBot="1">
      <c r="A138" s="13" t="s">
        <v>397</v>
      </c>
      <c r="B138" s="7" t="s">
        <v>495</v>
      </c>
      <c r="C138" s="271"/>
      <c r="D138" s="271"/>
    </row>
    <row r="139" spans="1:4" ht="12" customHeight="1" thickBot="1">
      <c r="A139" s="20" t="s">
        <v>109</v>
      </c>
      <c r="B139" s="124" t="s">
        <v>496</v>
      </c>
      <c r="C139" s="946">
        <f>+C140+C141+C142+C143</f>
        <v>0</v>
      </c>
      <c r="D139" s="946">
        <f>+D140+D141+D142+D143</f>
        <v>0</v>
      </c>
    </row>
    <row r="140" spans="1:4" ht="12" customHeight="1">
      <c r="A140" s="15" t="s">
        <v>186</v>
      </c>
      <c r="B140" s="9" t="s">
        <v>497</v>
      </c>
      <c r="C140" s="271"/>
      <c r="D140" s="271"/>
    </row>
    <row r="141" spans="1:4" ht="12" customHeight="1">
      <c r="A141" s="15" t="s">
        <v>187</v>
      </c>
      <c r="B141" s="9" t="s">
        <v>507</v>
      </c>
      <c r="C141" s="271"/>
      <c r="D141" s="271"/>
    </row>
    <row r="142" spans="1:4" ht="12" customHeight="1">
      <c r="A142" s="15" t="s">
        <v>408</v>
      </c>
      <c r="B142" s="9" t="s">
        <v>498</v>
      </c>
      <c r="C142" s="271"/>
      <c r="D142" s="271"/>
    </row>
    <row r="143" spans="1:4" ht="12" customHeight="1" thickBot="1">
      <c r="A143" s="13" t="s">
        <v>409</v>
      </c>
      <c r="B143" s="7" t="s">
        <v>499</v>
      </c>
      <c r="C143" s="271"/>
      <c r="D143" s="271"/>
    </row>
    <row r="144" spans="1:4" ht="12" customHeight="1" thickBot="1">
      <c r="A144" s="20" t="s">
        <v>110</v>
      </c>
      <c r="B144" s="124" t="s">
        <v>500</v>
      </c>
      <c r="C144" s="947">
        <f>+C145+C146+C147+C148</f>
        <v>0</v>
      </c>
      <c r="D144" s="947">
        <f>+D145+D146+D147+D148</f>
        <v>0</v>
      </c>
    </row>
    <row r="145" spans="1:10" ht="12" customHeight="1">
      <c r="A145" s="15" t="s">
        <v>269</v>
      </c>
      <c r="B145" s="9" t="s">
        <v>501</v>
      </c>
      <c r="C145" s="271"/>
      <c r="D145" s="271"/>
    </row>
    <row r="146" spans="1:10" ht="12" customHeight="1">
      <c r="A146" s="15" t="s">
        <v>270</v>
      </c>
      <c r="B146" s="9" t="s">
        <v>502</v>
      </c>
      <c r="C146" s="271"/>
      <c r="D146" s="271"/>
    </row>
    <row r="147" spans="1:10" ht="12" customHeight="1">
      <c r="A147" s="15" t="s">
        <v>324</v>
      </c>
      <c r="B147" s="9" t="s">
        <v>503</v>
      </c>
      <c r="C147" s="271"/>
      <c r="D147" s="271"/>
    </row>
    <row r="148" spans="1:10" ht="12" customHeight="1" thickBot="1">
      <c r="A148" s="15" t="s">
        <v>411</v>
      </c>
      <c r="B148" s="9" t="s">
        <v>504</v>
      </c>
      <c r="C148" s="271"/>
      <c r="D148" s="271"/>
    </row>
    <row r="149" spans="1:10" ht="15" customHeight="1" thickBot="1">
      <c r="A149" s="20" t="s">
        <v>111</v>
      </c>
      <c r="B149" s="124" t="s">
        <v>505</v>
      </c>
      <c r="C149" s="948">
        <f>+C130+C134+C139+C144</f>
        <v>0</v>
      </c>
      <c r="D149" s="948">
        <f>+D130+D134+D139+D144</f>
        <v>0</v>
      </c>
      <c r="G149" s="422"/>
      <c r="H149" s="423"/>
      <c r="I149" s="423"/>
      <c r="J149" s="423"/>
    </row>
    <row r="150" spans="1:10" s="408" customFormat="1" ht="12.95" customHeight="1" thickBot="1">
      <c r="A150" s="296" t="s">
        <v>112</v>
      </c>
      <c r="B150" s="381" t="s">
        <v>506</v>
      </c>
      <c r="C150" s="948">
        <f>+C129+C149</f>
        <v>1067060</v>
      </c>
      <c r="D150" s="948">
        <f>+D129+D149</f>
        <v>1110504</v>
      </c>
    </row>
    <row r="151" spans="1:10" ht="7.5" customHeight="1"/>
    <row r="152" spans="1:10">
      <c r="A152" s="1075" t="s">
        <v>508</v>
      </c>
      <c r="B152" s="1075"/>
      <c r="C152" s="1075"/>
      <c r="D152" s="1075"/>
    </row>
    <row r="153" spans="1:10" ht="15" customHeight="1" thickBot="1">
      <c r="A153" s="1072" t="s">
        <v>242</v>
      </c>
      <c r="B153" s="1072"/>
      <c r="C153" s="930"/>
      <c r="D153" s="308" t="s">
        <v>323</v>
      </c>
    </row>
    <row r="154" spans="1:10" ht="13.5" customHeight="1" thickBot="1">
      <c r="A154" s="20">
        <v>1</v>
      </c>
      <c r="B154" s="30" t="s">
        <v>509</v>
      </c>
      <c r="C154" s="937"/>
      <c r="D154" s="298">
        <f>+D66-D129</f>
        <v>-240792</v>
      </c>
      <c r="E154" s="424"/>
    </row>
    <row r="155" spans="1:10" ht="25.5" customHeight="1" thickBot="1">
      <c r="A155" s="20" t="s">
        <v>104</v>
      </c>
      <c r="B155" s="30" t="s">
        <v>510</v>
      </c>
      <c r="C155" s="937"/>
      <c r="D155" s="298">
        <f>+D89-D149</f>
        <v>240792</v>
      </c>
    </row>
    <row r="157" spans="1:10">
      <c r="A157" s="382" t="s">
        <v>846</v>
      </c>
    </row>
  </sheetData>
  <mergeCells count="6">
    <mergeCell ref="A153:B153"/>
    <mergeCell ref="A92:D92"/>
    <mergeCell ref="A1:D1"/>
    <mergeCell ref="A2:B2"/>
    <mergeCell ref="A93:B93"/>
    <mergeCell ref="A152:D15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>
    <oddHeader>&amp;C&amp;"Times New Roman CE,Félkövér"&amp;12
Tát Város Önkormányzat
2015. ÉVI KÖLTSÉGVETÉSÉNEK ÖSSZEVONT MÉRLEGE&amp;10
&amp;R&amp;"Times New Roman CE,Félkövér dőlt"&amp;11 1.1. melléklet az 1/2015. (I.27.) önkormányzati rendelethez*</oddHeader>
  </headerFooter>
  <rowBreaks count="1" manualBreakCount="1">
    <brk id="91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D1" sqref="D1"/>
    </sheetView>
  </sheetViews>
  <sheetFormatPr defaultRowHeight="12.75"/>
  <cols>
    <col min="1" max="1" width="13" style="249" customWidth="1"/>
    <col min="2" max="2" width="68.33203125" style="250" customWidth="1"/>
    <col min="3" max="3" width="17" style="250" customWidth="1"/>
    <col min="4" max="4" width="15" style="250" customWidth="1"/>
    <col min="5" max="16384" width="9.33203125" style="250"/>
  </cols>
  <sheetData>
    <row r="1" spans="1:4" s="230" customFormat="1" ht="21" customHeight="1" thickBot="1">
      <c r="A1" s="229"/>
      <c r="B1" s="231"/>
      <c r="C1" s="231"/>
      <c r="D1" s="447" t="s">
        <v>874</v>
      </c>
    </row>
    <row r="2" spans="1:4" s="448" customFormat="1" ht="25.5" customHeight="1">
      <c r="A2" s="399" t="s">
        <v>293</v>
      </c>
      <c r="B2" s="359" t="s">
        <v>600</v>
      </c>
      <c r="C2" s="374"/>
      <c r="D2" s="374" t="s">
        <v>147</v>
      </c>
    </row>
    <row r="3" spans="1:4" s="448" customFormat="1" ht="24.75" thickBot="1">
      <c r="A3" s="440" t="s">
        <v>292</v>
      </c>
      <c r="B3" s="360" t="s">
        <v>579</v>
      </c>
      <c r="C3" s="375"/>
      <c r="D3" s="375" t="s">
        <v>147</v>
      </c>
    </row>
    <row r="4" spans="1:4" s="449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235" t="s">
        <v>140</v>
      </c>
      <c r="D5" s="235" t="s">
        <v>140</v>
      </c>
    </row>
    <row r="6" spans="1:4" s="450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450" customFormat="1" ht="15.95" customHeight="1" thickBot="1">
      <c r="A7" s="236"/>
      <c r="B7" s="237" t="s">
        <v>141</v>
      </c>
      <c r="C7" s="238"/>
      <c r="D7" s="238"/>
    </row>
    <row r="8" spans="1:4" s="376" customFormat="1" ht="12" customHeight="1" thickBot="1">
      <c r="A8" s="202" t="s">
        <v>103</v>
      </c>
      <c r="B8" s="239" t="s">
        <v>557</v>
      </c>
      <c r="C8" s="318">
        <f>SUM(C9:C18)</f>
        <v>3000</v>
      </c>
      <c r="D8" s="318">
        <f>SUM(D9:D18)</f>
        <v>3000</v>
      </c>
    </row>
    <row r="9" spans="1:4" s="376" customFormat="1" ht="12" customHeight="1">
      <c r="A9" s="441" t="s">
        <v>188</v>
      </c>
      <c r="B9" s="10" t="s">
        <v>385</v>
      </c>
      <c r="C9" s="365"/>
      <c r="D9" s="365"/>
    </row>
    <row r="10" spans="1:4" s="376" customFormat="1" ht="12" customHeight="1">
      <c r="A10" s="442" t="s">
        <v>189</v>
      </c>
      <c r="B10" s="8" t="s">
        <v>386</v>
      </c>
      <c r="C10" s="316">
        <v>3000</v>
      </c>
      <c r="D10" s="316">
        <v>3000</v>
      </c>
    </row>
    <row r="11" spans="1:4" s="376" customFormat="1" ht="12" customHeight="1">
      <c r="A11" s="442" t="s">
        <v>190</v>
      </c>
      <c r="B11" s="8" t="s">
        <v>387</v>
      </c>
      <c r="C11" s="316"/>
      <c r="D11" s="316"/>
    </row>
    <row r="12" spans="1:4" s="376" customFormat="1" ht="12" customHeight="1">
      <c r="A12" s="442" t="s">
        <v>191</v>
      </c>
      <c r="B12" s="8" t="s">
        <v>388</v>
      </c>
      <c r="C12" s="316"/>
      <c r="D12" s="316"/>
    </row>
    <row r="13" spans="1:4" s="376" customFormat="1" ht="12" customHeight="1">
      <c r="A13" s="442" t="s">
        <v>236</v>
      </c>
      <c r="B13" s="8" t="s">
        <v>389</v>
      </c>
      <c r="C13" s="316"/>
      <c r="D13" s="316"/>
    </row>
    <row r="14" spans="1:4" s="376" customFormat="1" ht="12" customHeight="1">
      <c r="A14" s="442" t="s">
        <v>192</v>
      </c>
      <c r="B14" s="8" t="s">
        <v>558</v>
      </c>
      <c r="C14" s="316"/>
      <c r="D14" s="316"/>
    </row>
    <row r="15" spans="1:4" s="376" customFormat="1" ht="12" customHeight="1">
      <c r="A15" s="442" t="s">
        <v>193</v>
      </c>
      <c r="B15" s="7" t="s">
        <v>559</v>
      </c>
      <c r="C15" s="316"/>
      <c r="D15" s="316"/>
    </row>
    <row r="16" spans="1:4" s="376" customFormat="1" ht="12" customHeight="1">
      <c r="A16" s="442" t="s">
        <v>203</v>
      </c>
      <c r="B16" s="8" t="s">
        <v>392</v>
      </c>
      <c r="C16" s="366"/>
      <c r="D16" s="366"/>
    </row>
    <row r="17" spans="1:4" s="451" customFormat="1" ht="12" customHeight="1">
      <c r="A17" s="442" t="s">
        <v>204</v>
      </c>
      <c r="B17" s="8" t="s">
        <v>393</v>
      </c>
      <c r="C17" s="316"/>
      <c r="D17" s="316"/>
    </row>
    <row r="18" spans="1:4" s="451" customFormat="1" ht="12" customHeight="1" thickBot="1">
      <c r="A18" s="442" t="s">
        <v>205</v>
      </c>
      <c r="B18" s="7" t="s">
        <v>394</v>
      </c>
      <c r="C18" s="317"/>
      <c r="D18" s="317"/>
    </row>
    <row r="19" spans="1:4" s="376" customFormat="1" ht="12" customHeight="1" thickBot="1">
      <c r="A19" s="202" t="s">
        <v>104</v>
      </c>
      <c r="B19" s="239" t="s">
        <v>560</v>
      </c>
      <c r="C19" s="318">
        <f>SUM(C20:C22)</f>
        <v>0</v>
      </c>
      <c r="D19" s="318">
        <f>SUM(D20:D22)</f>
        <v>0</v>
      </c>
    </row>
    <row r="20" spans="1:4" s="451" customFormat="1" ht="12" customHeight="1">
      <c r="A20" s="442" t="s">
        <v>194</v>
      </c>
      <c r="B20" s="9" t="s">
        <v>360</v>
      </c>
      <c r="C20" s="316"/>
      <c r="D20" s="316"/>
    </row>
    <row r="21" spans="1:4" s="451" customFormat="1" ht="12" customHeight="1">
      <c r="A21" s="442" t="s">
        <v>195</v>
      </c>
      <c r="B21" s="8" t="s">
        <v>561</v>
      </c>
      <c r="C21" s="316"/>
      <c r="D21" s="316"/>
    </row>
    <row r="22" spans="1:4" s="451" customFormat="1" ht="12" customHeight="1">
      <c r="A22" s="442" t="s">
        <v>196</v>
      </c>
      <c r="B22" s="8" t="s">
        <v>562</v>
      </c>
      <c r="C22" s="316"/>
      <c r="D22" s="316"/>
    </row>
    <row r="23" spans="1:4" s="451" customFormat="1" ht="12" customHeight="1" thickBot="1">
      <c r="A23" s="442" t="s">
        <v>197</v>
      </c>
      <c r="B23" s="8" t="s">
        <v>86</v>
      </c>
      <c r="C23" s="316"/>
      <c r="D23" s="316"/>
    </row>
    <row r="24" spans="1:4" s="451" customFormat="1" ht="12" customHeight="1" thickBot="1">
      <c r="A24" s="210" t="s">
        <v>105</v>
      </c>
      <c r="B24" s="124" t="s">
        <v>262</v>
      </c>
      <c r="C24" s="345"/>
      <c r="D24" s="345"/>
    </row>
    <row r="25" spans="1:4" s="451" customFormat="1" ht="12" customHeight="1" thickBot="1">
      <c r="A25" s="210" t="s">
        <v>106</v>
      </c>
      <c r="B25" s="124" t="s">
        <v>563</v>
      </c>
      <c r="C25" s="318">
        <f>+C26+C27</f>
        <v>0</v>
      </c>
      <c r="D25" s="318">
        <f>+D26+D27</f>
        <v>0</v>
      </c>
    </row>
    <row r="26" spans="1:4" s="451" customFormat="1" ht="12" customHeight="1">
      <c r="A26" s="443" t="s">
        <v>370</v>
      </c>
      <c r="B26" s="444" t="s">
        <v>561</v>
      </c>
      <c r="C26" s="77"/>
      <c r="D26" s="77"/>
    </row>
    <row r="27" spans="1:4" s="451" customFormat="1" ht="12" customHeight="1">
      <c r="A27" s="443" t="s">
        <v>373</v>
      </c>
      <c r="B27" s="445" t="s">
        <v>564</v>
      </c>
      <c r="C27" s="319"/>
      <c r="D27" s="319"/>
    </row>
    <row r="28" spans="1:4" s="451" customFormat="1" ht="12" customHeight="1" thickBot="1">
      <c r="A28" s="442" t="s">
        <v>374</v>
      </c>
      <c r="B28" s="446" t="s">
        <v>565</v>
      </c>
      <c r="C28" s="84"/>
      <c r="D28" s="84"/>
    </row>
    <row r="29" spans="1:4" s="451" customFormat="1" ht="12" customHeight="1" thickBot="1">
      <c r="A29" s="210" t="s">
        <v>107</v>
      </c>
      <c r="B29" s="124" t="s">
        <v>566</v>
      </c>
      <c r="C29" s="318">
        <f>+C30+C31+C32</f>
        <v>0</v>
      </c>
      <c r="D29" s="318">
        <f>+D30+D31+D32</f>
        <v>0</v>
      </c>
    </row>
    <row r="30" spans="1:4" s="451" customFormat="1" ht="12" customHeight="1">
      <c r="A30" s="443" t="s">
        <v>181</v>
      </c>
      <c r="B30" s="444" t="s">
        <v>399</v>
      </c>
      <c r="C30" s="77"/>
      <c r="D30" s="77"/>
    </row>
    <row r="31" spans="1:4" s="451" customFormat="1" ht="12" customHeight="1">
      <c r="A31" s="443" t="s">
        <v>182</v>
      </c>
      <c r="B31" s="445" t="s">
        <v>400</v>
      </c>
      <c r="C31" s="319"/>
      <c r="D31" s="319"/>
    </row>
    <row r="32" spans="1:4" s="451" customFormat="1" ht="12" customHeight="1" thickBot="1">
      <c r="A32" s="442" t="s">
        <v>183</v>
      </c>
      <c r="B32" s="141" t="s">
        <v>401</v>
      </c>
      <c r="C32" s="84"/>
      <c r="D32" s="84"/>
    </row>
    <row r="33" spans="1:4" s="376" customFormat="1" ht="12" customHeight="1" thickBot="1">
      <c r="A33" s="210" t="s">
        <v>108</v>
      </c>
      <c r="B33" s="124" t="s">
        <v>513</v>
      </c>
      <c r="C33" s="345"/>
      <c r="D33" s="345"/>
    </row>
    <row r="34" spans="1:4" s="376" customFormat="1" ht="12" customHeight="1" thickBot="1">
      <c r="A34" s="210" t="s">
        <v>109</v>
      </c>
      <c r="B34" s="124" t="s">
        <v>567</v>
      </c>
      <c r="C34" s="367"/>
      <c r="D34" s="367"/>
    </row>
    <row r="35" spans="1:4" s="376" customFormat="1" ht="12" customHeight="1" thickBot="1">
      <c r="A35" s="202" t="s">
        <v>110</v>
      </c>
      <c r="B35" s="124" t="s">
        <v>568</v>
      </c>
      <c r="C35" s="368">
        <f>+C8+C19+C24+C25+C29+C33+C34</f>
        <v>3000</v>
      </c>
      <c r="D35" s="368">
        <f>+D8+D19+D24+D25+D29+D33+D34</f>
        <v>3000</v>
      </c>
    </row>
    <row r="36" spans="1:4" s="376" customFormat="1" ht="12" customHeight="1" thickBot="1">
      <c r="A36" s="240" t="s">
        <v>111</v>
      </c>
      <c r="B36" s="124" t="s">
        <v>569</v>
      </c>
      <c r="C36" s="368">
        <f>+C37+C38+C39</f>
        <v>0</v>
      </c>
      <c r="D36" s="368">
        <f>+D37+D38+D39</f>
        <v>2427</v>
      </c>
    </row>
    <row r="37" spans="1:4" s="376" customFormat="1" ht="12" customHeight="1">
      <c r="A37" s="443" t="s">
        <v>570</v>
      </c>
      <c r="B37" s="444" t="s">
        <v>332</v>
      </c>
      <c r="C37" s="77"/>
      <c r="D37" s="77"/>
    </row>
    <row r="38" spans="1:4" s="376" customFormat="1" ht="12" customHeight="1">
      <c r="A38" s="443" t="s">
        <v>571</v>
      </c>
      <c r="B38" s="445" t="s">
        <v>87</v>
      </c>
      <c r="C38" s="319"/>
      <c r="D38" s="319"/>
    </row>
    <row r="39" spans="1:4" s="451" customFormat="1" ht="12" customHeight="1" thickBot="1">
      <c r="A39" s="442" t="s">
        <v>572</v>
      </c>
      <c r="B39" s="141" t="s">
        <v>671</v>
      </c>
      <c r="C39" s="729"/>
      <c r="D39" s="729">
        <v>2427</v>
      </c>
    </row>
    <row r="40" spans="1:4" s="451" customFormat="1" ht="15" customHeight="1" thickBot="1">
      <c r="A40" s="240" t="s">
        <v>112</v>
      </c>
      <c r="B40" s="241" t="s">
        <v>574</v>
      </c>
      <c r="C40" s="371">
        <f>+C35+C36</f>
        <v>3000</v>
      </c>
      <c r="D40" s="371">
        <f>+D35+D36</f>
        <v>5427</v>
      </c>
    </row>
    <row r="41" spans="1:4" s="451" customFormat="1" ht="15" customHeight="1">
      <c r="A41" s="242"/>
      <c r="B41" s="243"/>
      <c r="C41" s="243"/>
      <c r="D41" s="369"/>
    </row>
    <row r="42" spans="1:4" ht="13.5" thickBot="1">
      <c r="A42" s="244"/>
      <c r="B42" s="245"/>
      <c r="C42" s="245"/>
      <c r="D42" s="370"/>
    </row>
    <row r="43" spans="1:4" s="450" customFormat="1" ht="16.5" customHeight="1" thickBot="1">
      <c r="A43" s="246"/>
      <c r="B43" s="247" t="s">
        <v>143</v>
      </c>
      <c r="C43" s="247"/>
      <c r="D43" s="371"/>
    </row>
    <row r="44" spans="1:4" s="452" customFormat="1" ht="12" customHeight="1" thickBot="1">
      <c r="A44" s="210" t="s">
        <v>103</v>
      </c>
      <c r="B44" s="124" t="s">
        <v>575</v>
      </c>
      <c r="C44" s="318">
        <f>SUM(C45:C49)</f>
        <v>2427</v>
      </c>
      <c r="D44" s="318">
        <f>SUM(D45:D49)</f>
        <v>5427</v>
      </c>
    </row>
    <row r="45" spans="1:4" ht="12" customHeight="1">
      <c r="A45" s="442" t="s">
        <v>188</v>
      </c>
      <c r="B45" s="9" t="s">
        <v>133</v>
      </c>
      <c r="C45" s="77">
        <v>1911</v>
      </c>
      <c r="D45" s="77">
        <v>1911</v>
      </c>
    </row>
    <row r="46" spans="1:4" ht="12" customHeight="1">
      <c r="A46" s="442" t="s">
        <v>189</v>
      </c>
      <c r="B46" s="8" t="s">
        <v>271</v>
      </c>
      <c r="C46" s="80">
        <v>516</v>
      </c>
      <c r="D46" s="80">
        <v>516</v>
      </c>
    </row>
    <row r="47" spans="1:4" ht="12" customHeight="1">
      <c r="A47" s="442" t="s">
        <v>190</v>
      </c>
      <c r="B47" s="8" t="s">
        <v>227</v>
      </c>
      <c r="C47" s="80"/>
      <c r="D47" s="80">
        <v>3000</v>
      </c>
    </row>
    <row r="48" spans="1:4" ht="12" customHeight="1">
      <c r="A48" s="442" t="s">
        <v>191</v>
      </c>
      <c r="B48" s="8" t="s">
        <v>272</v>
      </c>
      <c r="C48" s="80"/>
      <c r="D48" s="80"/>
    </row>
    <row r="49" spans="1:4" ht="12" customHeight="1" thickBot="1">
      <c r="A49" s="442" t="s">
        <v>236</v>
      </c>
      <c r="B49" s="8" t="s">
        <v>273</v>
      </c>
      <c r="C49" s="80"/>
      <c r="D49" s="80"/>
    </row>
    <row r="50" spans="1:4" ht="12" customHeight="1" thickBot="1">
      <c r="A50" s="210" t="s">
        <v>104</v>
      </c>
      <c r="B50" s="124" t="s">
        <v>576</v>
      </c>
      <c r="C50" s="318">
        <f>SUM(C51:C53)</f>
        <v>0</v>
      </c>
      <c r="D50" s="318">
        <f>SUM(D51:D53)</f>
        <v>0</v>
      </c>
    </row>
    <row r="51" spans="1:4" s="452" customFormat="1" ht="12" customHeight="1">
      <c r="A51" s="442" t="s">
        <v>194</v>
      </c>
      <c r="B51" s="9" t="s">
        <v>322</v>
      </c>
      <c r="C51" s="77"/>
      <c r="D51" s="77"/>
    </row>
    <row r="52" spans="1:4" ht="12" customHeight="1">
      <c r="A52" s="442" t="s">
        <v>195</v>
      </c>
      <c r="B52" s="8" t="s">
        <v>275</v>
      </c>
      <c r="C52" s="80"/>
      <c r="D52" s="80"/>
    </row>
    <row r="53" spans="1:4" ht="12" customHeight="1">
      <c r="A53" s="442" t="s">
        <v>196</v>
      </c>
      <c r="B53" s="8" t="s">
        <v>144</v>
      </c>
      <c r="C53" s="80"/>
      <c r="D53" s="80"/>
    </row>
    <row r="54" spans="1:4" ht="12" customHeight="1" thickBot="1">
      <c r="A54" s="442" t="s">
        <v>197</v>
      </c>
      <c r="B54" s="8" t="s">
        <v>88</v>
      </c>
      <c r="C54" s="80"/>
      <c r="D54" s="80"/>
    </row>
    <row r="55" spans="1:4" ht="15" customHeight="1" thickBot="1">
      <c r="A55" s="210" t="s">
        <v>105</v>
      </c>
      <c r="B55" s="248" t="s">
        <v>577</v>
      </c>
      <c r="C55" s="372">
        <f>+C44+C50</f>
        <v>2427</v>
      </c>
      <c r="D55" s="372">
        <f>+D44+D50</f>
        <v>5427</v>
      </c>
    </row>
    <row r="56" spans="1:4" ht="13.5" thickBot="1">
      <c r="C56" s="373"/>
      <c r="D56" s="373"/>
    </row>
    <row r="57" spans="1:4" ht="15" customHeight="1" thickBot="1">
      <c r="A57" s="251" t="s">
        <v>295</v>
      </c>
      <c r="B57" s="252"/>
      <c r="C57" s="121"/>
      <c r="D57" s="121"/>
    </row>
    <row r="58" spans="1:4" ht="14.25" customHeight="1" thickBot="1">
      <c r="A58" s="251" t="s">
        <v>296</v>
      </c>
      <c r="B58" s="252"/>
      <c r="C58" s="121"/>
      <c r="D58" s="121"/>
    </row>
    <row r="60" spans="1:4" ht="15.75">
      <c r="A60" s="382" t="s">
        <v>854</v>
      </c>
      <c r="B60" s="382"/>
      <c r="C60" s="196"/>
      <c r="D6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zoomScaleNormal="100" workbookViewId="0">
      <selection activeCell="C1" sqref="C1"/>
    </sheetView>
  </sheetViews>
  <sheetFormatPr defaultRowHeight="12.75"/>
  <cols>
    <col min="1" max="1" width="13.83203125" style="249" customWidth="1"/>
    <col min="2" max="2" width="79.1640625" style="250" customWidth="1"/>
    <col min="3" max="3" width="24.6640625" style="250" customWidth="1"/>
    <col min="4" max="16384" width="9.33203125" style="250"/>
  </cols>
  <sheetData>
    <row r="1" spans="1:3" s="230" customFormat="1" ht="21" customHeight="1" thickBot="1">
      <c r="A1" s="229"/>
      <c r="B1" s="231"/>
      <c r="C1" s="447" t="s">
        <v>729</v>
      </c>
    </row>
    <row r="2" spans="1:3" s="448" customFormat="1" ht="25.5" customHeight="1">
      <c r="A2" s="399" t="s">
        <v>293</v>
      </c>
      <c r="B2" s="359" t="s">
        <v>600</v>
      </c>
      <c r="C2" s="374" t="s">
        <v>147</v>
      </c>
    </row>
    <row r="3" spans="1:3" s="448" customFormat="1" ht="24.75" thickBot="1">
      <c r="A3" s="440" t="s">
        <v>292</v>
      </c>
      <c r="B3" s="360" t="s">
        <v>580</v>
      </c>
      <c r="C3" s="375" t="s">
        <v>148</v>
      </c>
    </row>
    <row r="4" spans="1:3" s="449" customFormat="1" ht="15.95" customHeight="1" thickBot="1">
      <c r="A4" s="232"/>
      <c r="B4" s="232"/>
      <c r="C4" s="233" t="s">
        <v>138</v>
      </c>
    </row>
    <row r="5" spans="1:3" ht="13.5" thickBot="1">
      <c r="A5" s="400" t="s">
        <v>294</v>
      </c>
      <c r="B5" s="234" t="s">
        <v>139</v>
      </c>
      <c r="C5" s="235" t="s">
        <v>140</v>
      </c>
    </row>
    <row r="6" spans="1:3" s="450" customFormat="1" ht="12.95" customHeight="1" thickBot="1">
      <c r="A6" s="202">
        <v>1</v>
      </c>
      <c r="B6" s="203">
        <v>2</v>
      </c>
      <c r="C6" s="204">
        <v>3</v>
      </c>
    </row>
    <row r="7" spans="1:3" s="450" customFormat="1" ht="15.95" customHeight="1" thickBot="1">
      <c r="A7" s="236"/>
      <c r="B7" s="237" t="s">
        <v>141</v>
      </c>
      <c r="C7" s="238"/>
    </row>
    <row r="8" spans="1:3" s="376" customFormat="1" ht="12" customHeight="1" thickBot="1">
      <c r="A8" s="202" t="s">
        <v>103</v>
      </c>
      <c r="B8" s="239" t="s">
        <v>557</v>
      </c>
      <c r="C8" s="318">
        <f>SUM(C9:C18)</f>
        <v>0</v>
      </c>
    </row>
    <row r="9" spans="1:3" s="376" customFormat="1" ht="12" customHeight="1">
      <c r="A9" s="441" t="s">
        <v>188</v>
      </c>
      <c r="B9" s="10" t="s">
        <v>385</v>
      </c>
      <c r="C9" s="365"/>
    </row>
    <row r="10" spans="1:3" s="376" customFormat="1" ht="12" customHeight="1">
      <c r="A10" s="442" t="s">
        <v>189</v>
      </c>
      <c r="B10" s="8" t="s">
        <v>386</v>
      </c>
      <c r="C10" s="316"/>
    </row>
    <row r="11" spans="1:3" s="376" customFormat="1" ht="12" customHeight="1">
      <c r="A11" s="442" t="s">
        <v>190</v>
      </c>
      <c r="B11" s="8" t="s">
        <v>387</v>
      </c>
      <c r="C11" s="316"/>
    </row>
    <row r="12" spans="1:3" s="376" customFormat="1" ht="12" customHeight="1">
      <c r="A12" s="442" t="s">
        <v>191</v>
      </c>
      <c r="B12" s="8" t="s">
        <v>388</v>
      </c>
      <c r="C12" s="316"/>
    </row>
    <row r="13" spans="1:3" s="376" customFormat="1" ht="12" customHeight="1">
      <c r="A13" s="442" t="s">
        <v>236</v>
      </c>
      <c r="B13" s="8" t="s">
        <v>389</v>
      </c>
      <c r="C13" s="316"/>
    </row>
    <row r="14" spans="1:3" s="376" customFormat="1" ht="12" customHeight="1">
      <c r="A14" s="442" t="s">
        <v>192</v>
      </c>
      <c r="B14" s="8" t="s">
        <v>558</v>
      </c>
      <c r="C14" s="316"/>
    </row>
    <row r="15" spans="1:3" s="376" customFormat="1" ht="12" customHeight="1">
      <c r="A15" s="442" t="s">
        <v>193</v>
      </c>
      <c r="B15" s="7" t="s">
        <v>559</v>
      </c>
      <c r="C15" s="316"/>
    </row>
    <row r="16" spans="1:3" s="376" customFormat="1" ht="12" customHeight="1">
      <c r="A16" s="442" t="s">
        <v>203</v>
      </c>
      <c r="B16" s="8" t="s">
        <v>392</v>
      </c>
      <c r="C16" s="366"/>
    </row>
    <row r="17" spans="1:3" s="451" customFormat="1" ht="12" customHeight="1">
      <c r="A17" s="442" t="s">
        <v>204</v>
      </c>
      <c r="B17" s="8" t="s">
        <v>393</v>
      </c>
      <c r="C17" s="316"/>
    </row>
    <row r="18" spans="1:3" s="451" customFormat="1" ht="12" customHeight="1" thickBot="1">
      <c r="A18" s="442" t="s">
        <v>205</v>
      </c>
      <c r="B18" s="7" t="s">
        <v>394</v>
      </c>
      <c r="C18" s="317"/>
    </row>
    <row r="19" spans="1:3" s="376" customFormat="1" ht="12" customHeight="1" thickBot="1">
      <c r="A19" s="202" t="s">
        <v>104</v>
      </c>
      <c r="B19" s="239" t="s">
        <v>560</v>
      </c>
      <c r="C19" s="318">
        <f>SUM(C20:C22)</f>
        <v>0</v>
      </c>
    </row>
    <row r="20" spans="1:3" s="451" customFormat="1" ht="12" customHeight="1">
      <c r="A20" s="442" t="s">
        <v>194</v>
      </c>
      <c r="B20" s="9" t="s">
        <v>360</v>
      </c>
      <c r="C20" s="316"/>
    </row>
    <row r="21" spans="1:3" s="451" customFormat="1" ht="12" customHeight="1">
      <c r="A21" s="442" t="s">
        <v>195</v>
      </c>
      <c r="B21" s="8" t="s">
        <v>561</v>
      </c>
      <c r="C21" s="316"/>
    </row>
    <row r="22" spans="1:3" s="451" customFormat="1" ht="12" customHeight="1">
      <c r="A22" s="442" t="s">
        <v>196</v>
      </c>
      <c r="B22" s="8" t="s">
        <v>562</v>
      </c>
      <c r="C22" s="316"/>
    </row>
    <row r="23" spans="1:3" s="451" customFormat="1" ht="12" customHeight="1" thickBot="1">
      <c r="A23" s="442" t="s">
        <v>197</v>
      </c>
      <c r="B23" s="8" t="s">
        <v>86</v>
      </c>
      <c r="C23" s="316"/>
    </row>
    <row r="24" spans="1:3" s="451" customFormat="1" ht="12" customHeight="1" thickBot="1">
      <c r="A24" s="210" t="s">
        <v>105</v>
      </c>
      <c r="B24" s="124" t="s">
        <v>262</v>
      </c>
      <c r="C24" s="345"/>
    </row>
    <row r="25" spans="1:3" s="451" customFormat="1" ht="12" customHeight="1" thickBot="1">
      <c r="A25" s="210" t="s">
        <v>106</v>
      </c>
      <c r="B25" s="124" t="s">
        <v>563</v>
      </c>
      <c r="C25" s="318">
        <f>+C26+C27</f>
        <v>0</v>
      </c>
    </row>
    <row r="26" spans="1:3" s="451" customFormat="1" ht="12" customHeight="1">
      <c r="A26" s="443" t="s">
        <v>370</v>
      </c>
      <c r="B26" s="444" t="s">
        <v>561</v>
      </c>
      <c r="C26" s="77"/>
    </row>
    <row r="27" spans="1:3" s="451" customFormat="1" ht="12" customHeight="1">
      <c r="A27" s="443" t="s">
        <v>373</v>
      </c>
      <c r="B27" s="445" t="s">
        <v>564</v>
      </c>
      <c r="C27" s="319"/>
    </row>
    <row r="28" spans="1:3" s="451" customFormat="1" ht="12" customHeight="1" thickBot="1">
      <c r="A28" s="442" t="s">
        <v>374</v>
      </c>
      <c r="B28" s="446" t="s">
        <v>565</v>
      </c>
      <c r="C28" s="84"/>
    </row>
    <row r="29" spans="1:3" s="451" customFormat="1" ht="12" customHeight="1" thickBot="1">
      <c r="A29" s="210" t="s">
        <v>107</v>
      </c>
      <c r="B29" s="124" t="s">
        <v>566</v>
      </c>
      <c r="C29" s="318">
        <f>+C30+C31+C32</f>
        <v>0</v>
      </c>
    </row>
    <row r="30" spans="1:3" s="451" customFormat="1" ht="12" customHeight="1">
      <c r="A30" s="443" t="s">
        <v>181</v>
      </c>
      <c r="B30" s="444" t="s">
        <v>399</v>
      </c>
      <c r="C30" s="77"/>
    </row>
    <row r="31" spans="1:3" s="451" customFormat="1" ht="12" customHeight="1">
      <c r="A31" s="443" t="s">
        <v>182</v>
      </c>
      <c r="B31" s="445" t="s">
        <v>400</v>
      </c>
      <c r="C31" s="319"/>
    </row>
    <row r="32" spans="1:3" s="451" customFormat="1" ht="12" customHeight="1" thickBot="1">
      <c r="A32" s="442" t="s">
        <v>183</v>
      </c>
      <c r="B32" s="141" t="s">
        <v>401</v>
      </c>
      <c r="C32" s="84"/>
    </row>
    <row r="33" spans="1:3" s="376" customFormat="1" ht="12" customHeight="1" thickBot="1">
      <c r="A33" s="210" t="s">
        <v>108</v>
      </c>
      <c r="B33" s="124" t="s">
        <v>513</v>
      </c>
      <c r="C33" s="345"/>
    </row>
    <row r="34" spans="1:3" s="376" customFormat="1" ht="12" customHeight="1" thickBot="1">
      <c r="A34" s="210" t="s">
        <v>109</v>
      </c>
      <c r="B34" s="124" t="s">
        <v>567</v>
      </c>
      <c r="C34" s="367"/>
    </row>
    <row r="35" spans="1:3" s="376" customFormat="1" ht="12" customHeight="1" thickBot="1">
      <c r="A35" s="202" t="s">
        <v>110</v>
      </c>
      <c r="B35" s="124" t="s">
        <v>568</v>
      </c>
      <c r="C35" s="368">
        <f>+C8+C19+C24+C25+C29+C33+C34</f>
        <v>0</v>
      </c>
    </row>
    <row r="36" spans="1:3" s="376" customFormat="1" ht="12" customHeight="1" thickBot="1">
      <c r="A36" s="240" t="s">
        <v>111</v>
      </c>
      <c r="B36" s="124" t="s">
        <v>569</v>
      </c>
      <c r="C36" s="368">
        <f>+C37+C38+C39</f>
        <v>0</v>
      </c>
    </row>
    <row r="37" spans="1:3" s="376" customFormat="1" ht="12" customHeight="1">
      <c r="A37" s="443" t="s">
        <v>570</v>
      </c>
      <c r="B37" s="444" t="s">
        <v>332</v>
      </c>
      <c r="C37" s="77"/>
    </row>
    <row r="38" spans="1:3" s="376" customFormat="1" ht="12" customHeight="1">
      <c r="A38" s="443" t="s">
        <v>571</v>
      </c>
      <c r="B38" s="445" t="s">
        <v>87</v>
      </c>
      <c r="C38" s="319"/>
    </row>
    <row r="39" spans="1:3" s="451" customFormat="1" ht="12" customHeight="1" thickBot="1">
      <c r="A39" s="442" t="s">
        <v>572</v>
      </c>
      <c r="B39" s="141" t="s">
        <v>573</v>
      </c>
      <c r="C39" s="84"/>
    </row>
    <row r="40" spans="1:3" s="451" customFormat="1" ht="15" customHeight="1" thickBot="1">
      <c r="A40" s="240" t="s">
        <v>112</v>
      </c>
      <c r="B40" s="241" t="s">
        <v>574</v>
      </c>
      <c r="C40" s="371">
        <f>+C35+C36</f>
        <v>0</v>
      </c>
    </row>
    <row r="41" spans="1:3" s="451" customFormat="1" ht="15" customHeight="1">
      <c r="A41" s="242"/>
      <c r="B41" s="243"/>
      <c r="C41" s="369"/>
    </row>
    <row r="42" spans="1:3" ht="13.5" thickBot="1">
      <c r="A42" s="244"/>
      <c r="B42" s="245"/>
      <c r="C42" s="370"/>
    </row>
    <row r="43" spans="1:3" s="450" customFormat="1" ht="16.5" customHeight="1" thickBot="1">
      <c r="A43" s="246"/>
      <c r="B43" s="247" t="s">
        <v>143</v>
      </c>
      <c r="C43" s="371"/>
    </row>
    <row r="44" spans="1:3" s="452" customFormat="1" ht="12" customHeight="1" thickBot="1">
      <c r="A44" s="210" t="s">
        <v>103</v>
      </c>
      <c r="B44" s="124" t="s">
        <v>575</v>
      </c>
      <c r="C44" s="318">
        <f>SUM(C45:C49)</f>
        <v>0</v>
      </c>
    </row>
    <row r="45" spans="1:3" ht="12" customHeight="1">
      <c r="A45" s="442" t="s">
        <v>188</v>
      </c>
      <c r="B45" s="9" t="s">
        <v>133</v>
      </c>
      <c r="C45" s="77"/>
    </row>
    <row r="46" spans="1:3" ht="12" customHeight="1">
      <c r="A46" s="442" t="s">
        <v>189</v>
      </c>
      <c r="B46" s="8" t="s">
        <v>271</v>
      </c>
      <c r="C46" s="80"/>
    </row>
    <row r="47" spans="1:3" ht="12" customHeight="1">
      <c r="A47" s="442" t="s">
        <v>190</v>
      </c>
      <c r="B47" s="8" t="s">
        <v>227</v>
      </c>
      <c r="C47" s="80"/>
    </row>
    <row r="48" spans="1:3" ht="12" customHeight="1">
      <c r="A48" s="442" t="s">
        <v>191</v>
      </c>
      <c r="B48" s="8" t="s">
        <v>272</v>
      </c>
      <c r="C48" s="80"/>
    </row>
    <row r="49" spans="1:3" ht="12" customHeight="1" thickBot="1">
      <c r="A49" s="442" t="s">
        <v>236</v>
      </c>
      <c r="B49" s="8" t="s">
        <v>273</v>
      </c>
      <c r="C49" s="80"/>
    </row>
    <row r="50" spans="1:3" ht="12" customHeight="1" thickBot="1">
      <c r="A50" s="210" t="s">
        <v>104</v>
      </c>
      <c r="B50" s="124" t="s">
        <v>576</v>
      </c>
      <c r="C50" s="318">
        <f>SUM(C51:C53)</f>
        <v>0</v>
      </c>
    </row>
    <row r="51" spans="1:3" s="452" customFormat="1" ht="12" customHeight="1">
      <c r="A51" s="442" t="s">
        <v>194</v>
      </c>
      <c r="B51" s="9" t="s">
        <v>322</v>
      </c>
      <c r="C51" s="77"/>
    </row>
    <row r="52" spans="1:3" ht="12" customHeight="1">
      <c r="A52" s="442" t="s">
        <v>195</v>
      </c>
      <c r="B52" s="8" t="s">
        <v>275</v>
      </c>
      <c r="C52" s="80"/>
    </row>
    <row r="53" spans="1:3" ht="12" customHeight="1">
      <c r="A53" s="442" t="s">
        <v>196</v>
      </c>
      <c r="B53" s="8" t="s">
        <v>144</v>
      </c>
      <c r="C53" s="80"/>
    </row>
    <row r="54" spans="1:3" ht="12" customHeight="1" thickBot="1">
      <c r="A54" s="442" t="s">
        <v>197</v>
      </c>
      <c r="B54" s="8" t="s">
        <v>88</v>
      </c>
      <c r="C54" s="80"/>
    </row>
    <row r="55" spans="1:3" ht="15" customHeight="1" thickBot="1">
      <c r="A55" s="210" t="s">
        <v>105</v>
      </c>
      <c r="B55" s="248" t="s">
        <v>577</v>
      </c>
      <c r="C55" s="372">
        <f>+C44+C50</f>
        <v>0</v>
      </c>
    </row>
    <row r="56" spans="1:3" ht="13.5" thickBot="1">
      <c r="C56" s="373"/>
    </row>
    <row r="57" spans="1:3" ht="15" customHeight="1" thickBot="1">
      <c r="A57" s="251" t="s">
        <v>295</v>
      </c>
      <c r="B57" s="252"/>
      <c r="C57" s="121"/>
    </row>
    <row r="58" spans="1:3" ht="14.25" customHeight="1" thickBot="1">
      <c r="A58" s="251" t="s">
        <v>296</v>
      </c>
      <c r="B58" s="252"/>
      <c r="C58" s="12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D1" sqref="D1"/>
    </sheetView>
  </sheetViews>
  <sheetFormatPr defaultRowHeight="12.75"/>
  <cols>
    <col min="1" max="1" width="9.83203125" style="249" customWidth="1"/>
    <col min="2" max="2" width="65.6640625" style="250" customWidth="1"/>
    <col min="3" max="3" width="15.5" style="250" customWidth="1"/>
    <col min="4" max="4" width="15.83203125" style="250" customWidth="1"/>
    <col min="5" max="16384" width="9.33203125" style="250"/>
  </cols>
  <sheetData>
    <row r="1" spans="1:4" s="230" customFormat="1" ht="21" customHeight="1" thickBot="1">
      <c r="A1" s="229"/>
      <c r="B1" s="231"/>
      <c r="C1" s="231"/>
      <c r="D1" s="447" t="s">
        <v>875</v>
      </c>
    </row>
    <row r="2" spans="1:4" s="448" customFormat="1" ht="25.5" customHeight="1">
      <c r="A2" s="399" t="s">
        <v>293</v>
      </c>
      <c r="B2" s="359" t="s">
        <v>621</v>
      </c>
      <c r="C2" s="374"/>
      <c r="D2" s="374" t="s">
        <v>147</v>
      </c>
    </row>
    <row r="3" spans="1:4" s="448" customFormat="1" ht="36.75" thickBot="1">
      <c r="A3" s="440" t="s">
        <v>292</v>
      </c>
      <c r="B3" s="360" t="s">
        <v>664</v>
      </c>
      <c r="C3" s="375"/>
      <c r="D3" s="375" t="s">
        <v>595</v>
      </c>
    </row>
    <row r="4" spans="1:4" s="449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235" t="s">
        <v>140</v>
      </c>
      <c r="D5" s="235" t="s">
        <v>140</v>
      </c>
    </row>
    <row r="6" spans="1:4" s="450" customFormat="1" ht="12.95" customHeight="1" thickBot="1">
      <c r="A6" s="202">
        <v>1</v>
      </c>
      <c r="B6" s="203">
        <v>2</v>
      </c>
      <c r="C6" s="204">
        <v>3</v>
      </c>
      <c r="D6" s="204">
        <v>4</v>
      </c>
    </row>
    <row r="7" spans="1:4" s="450" customFormat="1" ht="15.95" customHeight="1" thickBot="1">
      <c r="A7" s="236"/>
      <c r="B7" s="237" t="s">
        <v>141</v>
      </c>
      <c r="C7" s="238"/>
      <c r="D7" s="238"/>
    </row>
    <row r="8" spans="1:4" s="376" customFormat="1" ht="12" customHeight="1" thickBot="1">
      <c r="A8" s="202" t="s">
        <v>103</v>
      </c>
      <c r="B8" s="239" t="s">
        <v>557</v>
      </c>
      <c r="C8" s="318">
        <f>SUM(C9:C18)</f>
        <v>0</v>
      </c>
      <c r="D8" s="318">
        <f>SUM(D9:D18)</f>
        <v>0</v>
      </c>
    </row>
    <row r="9" spans="1:4" s="376" customFormat="1" ht="12" customHeight="1">
      <c r="A9" s="441" t="s">
        <v>188</v>
      </c>
      <c r="B9" s="10" t="s">
        <v>385</v>
      </c>
      <c r="C9" s="365"/>
      <c r="D9" s="365"/>
    </row>
    <row r="10" spans="1:4" s="376" customFormat="1" ht="12" customHeight="1">
      <c r="A10" s="442" t="s">
        <v>189</v>
      </c>
      <c r="B10" s="8" t="s">
        <v>386</v>
      </c>
      <c r="C10" s="316"/>
      <c r="D10" s="316"/>
    </row>
    <row r="11" spans="1:4" s="376" customFormat="1" ht="12" customHeight="1">
      <c r="A11" s="442" t="s">
        <v>190</v>
      </c>
      <c r="B11" s="8" t="s">
        <v>387</v>
      </c>
      <c r="C11" s="316"/>
      <c r="D11" s="316"/>
    </row>
    <row r="12" spans="1:4" s="376" customFormat="1" ht="12" customHeight="1">
      <c r="A12" s="442" t="s">
        <v>191</v>
      </c>
      <c r="B12" s="8" t="s">
        <v>388</v>
      </c>
      <c r="C12" s="316"/>
      <c r="D12" s="316"/>
    </row>
    <row r="13" spans="1:4" s="376" customFormat="1" ht="12" customHeight="1">
      <c r="A13" s="442" t="s">
        <v>236</v>
      </c>
      <c r="B13" s="8" t="s">
        <v>389</v>
      </c>
      <c r="C13" s="316"/>
      <c r="D13" s="316"/>
    </row>
    <row r="14" spans="1:4" s="376" customFormat="1" ht="12" customHeight="1">
      <c r="A14" s="442" t="s">
        <v>192</v>
      </c>
      <c r="B14" s="8" t="s">
        <v>558</v>
      </c>
      <c r="C14" s="316"/>
      <c r="D14" s="316"/>
    </row>
    <row r="15" spans="1:4" s="376" customFormat="1" ht="12" customHeight="1">
      <c r="A15" s="442" t="s">
        <v>193</v>
      </c>
      <c r="B15" s="7" t="s">
        <v>559</v>
      </c>
      <c r="C15" s="316"/>
      <c r="D15" s="316"/>
    </row>
    <row r="16" spans="1:4" s="376" customFormat="1" ht="12" customHeight="1">
      <c r="A16" s="442" t="s">
        <v>203</v>
      </c>
      <c r="B16" s="8" t="s">
        <v>392</v>
      </c>
      <c r="C16" s="366"/>
      <c r="D16" s="366"/>
    </row>
    <row r="17" spans="1:4" s="451" customFormat="1" ht="12" customHeight="1">
      <c r="A17" s="442" t="s">
        <v>204</v>
      </c>
      <c r="B17" s="8" t="s">
        <v>393</v>
      </c>
      <c r="C17" s="316"/>
      <c r="D17" s="316"/>
    </row>
    <row r="18" spans="1:4" s="451" customFormat="1" ht="12" customHeight="1" thickBot="1">
      <c r="A18" s="442" t="s">
        <v>205</v>
      </c>
      <c r="B18" s="7" t="s">
        <v>394</v>
      </c>
      <c r="C18" s="317"/>
      <c r="D18" s="317"/>
    </row>
    <row r="19" spans="1:4" s="376" customFormat="1" ht="12" customHeight="1" thickBot="1">
      <c r="A19" s="202" t="s">
        <v>104</v>
      </c>
      <c r="B19" s="239" t="s">
        <v>560</v>
      </c>
      <c r="C19" s="318">
        <f>SUM(C20:C22)</f>
        <v>0</v>
      </c>
      <c r="D19" s="318">
        <f>SUM(D20:D22)</f>
        <v>0</v>
      </c>
    </row>
    <row r="20" spans="1:4" s="451" customFormat="1" ht="12" customHeight="1">
      <c r="A20" s="442" t="s">
        <v>194</v>
      </c>
      <c r="B20" s="9" t="s">
        <v>360</v>
      </c>
      <c r="C20" s="316"/>
      <c r="D20" s="316"/>
    </row>
    <row r="21" spans="1:4" s="451" customFormat="1" ht="12" customHeight="1">
      <c r="A21" s="442" t="s">
        <v>195</v>
      </c>
      <c r="B21" s="8" t="s">
        <v>561</v>
      </c>
      <c r="C21" s="316"/>
      <c r="D21" s="316"/>
    </row>
    <row r="22" spans="1:4" s="451" customFormat="1" ht="12" customHeight="1">
      <c r="A22" s="442" t="s">
        <v>196</v>
      </c>
      <c r="B22" s="8" t="s">
        <v>562</v>
      </c>
      <c r="C22" s="316"/>
      <c r="D22" s="316"/>
    </row>
    <row r="23" spans="1:4" s="451" customFormat="1" ht="12" customHeight="1" thickBot="1">
      <c r="A23" s="442" t="s">
        <v>197</v>
      </c>
      <c r="B23" s="8" t="s">
        <v>86</v>
      </c>
      <c r="C23" s="316"/>
      <c r="D23" s="316"/>
    </row>
    <row r="24" spans="1:4" s="451" customFormat="1" ht="12" customHeight="1" thickBot="1">
      <c r="A24" s="210" t="s">
        <v>105</v>
      </c>
      <c r="B24" s="124" t="s">
        <v>262</v>
      </c>
      <c r="C24" s="345"/>
      <c r="D24" s="345"/>
    </row>
    <row r="25" spans="1:4" s="451" customFormat="1" ht="12" customHeight="1" thickBot="1">
      <c r="A25" s="210" t="s">
        <v>106</v>
      </c>
      <c r="B25" s="124" t="s">
        <v>563</v>
      </c>
      <c r="C25" s="318">
        <f>+C26+C27</f>
        <v>0</v>
      </c>
      <c r="D25" s="318">
        <f>+D26+D27</f>
        <v>0</v>
      </c>
    </row>
    <row r="26" spans="1:4" s="451" customFormat="1" ht="12" customHeight="1">
      <c r="A26" s="443" t="s">
        <v>370</v>
      </c>
      <c r="B26" s="444" t="s">
        <v>561</v>
      </c>
      <c r="C26" s="77"/>
      <c r="D26" s="77"/>
    </row>
    <row r="27" spans="1:4" s="451" customFormat="1" ht="12" customHeight="1">
      <c r="A27" s="443" t="s">
        <v>373</v>
      </c>
      <c r="B27" s="445" t="s">
        <v>564</v>
      </c>
      <c r="C27" s="319"/>
      <c r="D27" s="319"/>
    </row>
    <row r="28" spans="1:4" s="451" customFormat="1" ht="12" customHeight="1" thickBot="1">
      <c r="A28" s="442" t="s">
        <v>374</v>
      </c>
      <c r="B28" s="446" t="s">
        <v>565</v>
      </c>
      <c r="C28" s="84"/>
      <c r="D28" s="84"/>
    </row>
    <row r="29" spans="1:4" s="451" customFormat="1" ht="12" customHeight="1" thickBot="1">
      <c r="A29" s="210" t="s">
        <v>107</v>
      </c>
      <c r="B29" s="124" t="s">
        <v>566</v>
      </c>
      <c r="C29" s="318">
        <f>+C30+C31+C32</f>
        <v>0</v>
      </c>
      <c r="D29" s="318">
        <f>+D30+D31+D32</f>
        <v>0</v>
      </c>
    </row>
    <row r="30" spans="1:4" s="451" customFormat="1" ht="12" customHeight="1">
      <c r="A30" s="443" t="s">
        <v>181</v>
      </c>
      <c r="B30" s="444" t="s">
        <v>399</v>
      </c>
      <c r="C30" s="77"/>
      <c r="D30" s="77"/>
    </row>
    <row r="31" spans="1:4" s="451" customFormat="1" ht="12" customHeight="1">
      <c r="A31" s="443" t="s">
        <v>182</v>
      </c>
      <c r="B31" s="445" t="s">
        <v>400</v>
      </c>
      <c r="C31" s="319"/>
      <c r="D31" s="319"/>
    </row>
    <row r="32" spans="1:4" s="451" customFormat="1" ht="12" customHeight="1" thickBot="1">
      <c r="A32" s="442" t="s">
        <v>183</v>
      </c>
      <c r="B32" s="141" t="s">
        <v>401</v>
      </c>
      <c r="C32" s="84"/>
      <c r="D32" s="84"/>
    </row>
    <row r="33" spans="1:4" s="376" customFormat="1" ht="12" customHeight="1" thickBot="1">
      <c r="A33" s="210" t="s">
        <v>108</v>
      </c>
      <c r="B33" s="124" t="s">
        <v>513</v>
      </c>
      <c r="C33" s="345"/>
      <c r="D33" s="345">
        <v>102</v>
      </c>
    </row>
    <row r="34" spans="1:4" s="376" customFormat="1" ht="12" customHeight="1" thickBot="1">
      <c r="A34" s="210" t="s">
        <v>109</v>
      </c>
      <c r="B34" s="124" t="s">
        <v>567</v>
      </c>
      <c r="C34" s="367"/>
      <c r="D34" s="367"/>
    </row>
    <row r="35" spans="1:4" s="376" customFormat="1" ht="12" customHeight="1" thickBot="1">
      <c r="A35" s="202" t="s">
        <v>110</v>
      </c>
      <c r="B35" s="124" t="s">
        <v>568</v>
      </c>
      <c r="C35" s="368">
        <f>+C8+C19+C24+C25+C29+C33+C34</f>
        <v>0</v>
      </c>
      <c r="D35" s="368">
        <f>+D8+D19+D24+D25+D29+D33+D34</f>
        <v>102</v>
      </c>
    </row>
    <row r="36" spans="1:4" s="376" customFormat="1" ht="12" customHeight="1" thickBot="1">
      <c r="A36" s="240" t="s">
        <v>111</v>
      </c>
      <c r="B36" s="124" t="s">
        <v>569</v>
      </c>
      <c r="C36" s="368">
        <f>+C37+C38+C39</f>
        <v>95361</v>
      </c>
      <c r="D36" s="368">
        <f>+D37+D38+D39</f>
        <v>93287</v>
      </c>
    </row>
    <row r="37" spans="1:4" s="376" customFormat="1" ht="12" customHeight="1">
      <c r="A37" s="443" t="s">
        <v>570</v>
      </c>
      <c r="B37" s="444" t="s">
        <v>332</v>
      </c>
      <c r="C37" s="77"/>
      <c r="D37" s="77">
        <v>97</v>
      </c>
    </row>
    <row r="38" spans="1:4" s="376" customFormat="1" ht="12" customHeight="1">
      <c r="A38" s="443" t="s">
        <v>571</v>
      </c>
      <c r="B38" s="445" t="s">
        <v>87</v>
      </c>
      <c r="C38" s="319"/>
      <c r="D38" s="319"/>
    </row>
    <row r="39" spans="1:4" s="451" customFormat="1" ht="12" customHeight="1" thickBot="1">
      <c r="A39" s="442" t="s">
        <v>572</v>
      </c>
      <c r="B39" s="141" t="s">
        <v>573</v>
      </c>
      <c r="C39" s="84">
        <v>95361</v>
      </c>
      <c r="D39" s="84">
        <v>93190</v>
      </c>
    </row>
    <row r="40" spans="1:4" s="451" customFormat="1" ht="15" customHeight="1" thickBot="1">
      <c r="A40" s="240" t="s">
        <v>112</v>
      </c>
      <c r="B40" s="241" t="s">
        <v>574</v>
      </c>
      <c r="C40" s="371">
        <f>+C35+C36</f>
        <v>95361</v>
      </c>
      <c r="D40" s="371">
        <f>+D35+D36</f>
        <v>93389</v>
      </c>
    </row>
    <row r="41" spans="1:4" s="451" customFormat="1" ht="15" customHeight="1">
      <c r="A41" s="242"/>
      <c r="B41" s="243"/>
      <c r="C41" s="369"/>
      <c r="D41" s="369"/>
    </row>
    <row r="42" spans="1:4" ht="13.5" thickBot="1">
      <c r="A42" s="244"/>
      <c r="B42" s="245"/>
      <c r="C42" s="370"/>
      <c r="D42" s="370"/>
    </row>
    <row r="43" spans="1:4" s="450" customFormat="1" ht="16.5" customHeight="1" thickBot="1">
      <c r="A43" s="246"/>
      <c r="B43" s="247" t="s">
        <v>143</v>
      </c>
      <c r="C43" s="371"/>
      <c r="D43" s="371"/>
    </row>
    <row r="44" spans="1:4" s="452" customFormat="1" ht="12" customHeight="1" thickBot="1">
      <c r="A44" s="210" t="s">
        <v>103</v>
      </c>
      <c r="B44" s="124" t="s">
        <v>575</v>
      </c>
      <c r="C44" s="318">
        <f>SUM(C45:C49)</f>
        <v>95684</v>
      </c>
      <c r="D44" s="318">
        <f>SUM(D45:D49)</f>
        <v>93139</v>
      </c>
    </row>
    <row r="45" spans="1:4" ht="12" customHeight="1">
      <c r="A45" s="442" t="s">
        <v>188</v>
      </c>
      <c r="B45" s="9" t="s">
        <v>133</v>
      </c>
      <c r="C45" s="77">
        <v>60341</v>
      </c>
      <c r="D45" s="77">
        <v>60699</v>
      </c>
    </row>
    <row r="46" spans="1:4" ht="12" customHeight="1">
      <c r="A46" s="442" t="s">
        <v>189</v>
      </c>
      <c r="B46" s="8" t="s">
        <v>271</v>
      </c>
      <c r="C46" s="80">
        <v>16473</v>
      </c>
      <c r="D46" s="80">
        <v>16570</v>
      </c>
    </row>
    <row r="47" spans="1:4" ht="12" customHeight="1">
      <c r="A47" s="442" t="s">
        <v>190</v>
      </c>
      <c r="B47" s="8" t="s">
        <v>227</v>
      </c>
      <c r="C47" s="80">
        <v>18870</v>
      </c>
      <c r="D47" s="80">
        <v>15870</v>
      </c>
    </row>
    <row r="48" spans="1:4" ht="12" customHeight="1">
      <c r="A48" s="442" t="s">
        <v>191</v>
      </c>
      <c r="B48" s="8" t="s">
        <v>272</v>
      </c>
      <c r="C48" s="80"/>
      <c r="D48" s="80"/>
    </row>
    <row r="49" spans="1:4" ht="12" customHeight="1" thickBot="1">
      <c r="A49" s="442" t="s">
        <v>236</v>
      </c>
      <c r="B49" s="8" t="s">
        <v>273</v>
      </c>
      <c r="C49" s="80"/>
      <c r="D49" s="80"/>
    </row>
    <row r="50" spans="1:4" ht="12" customHeight="1" thickBot="1">
      <c r="A50" s="210" t="s">
        <v>104</v>
      </c>
      <c r="B50" s="124" t="s">
        <v>576</v>
      </c>
      <c r="C50" s="318">
        <f>SUM(C51:C53)</f>
        <v>250</v>
      </c>
      <c r="D50" s="318">
        <f>SUM(D51:D53)</f>
        <v>250</v>
      </c>
    </row>
    <row r="51" spans="1:4" s="452" customFormat="1" ht="12" customHeight="1">
      <c r="A51" s="442" t="s">
        <v>194</v>
      </c>
      <c r="B51" s="9" t="s">
        <v>322</v>
      </c>
      <c r="C51" s="77">
        <v>250</v>
      </c>
      <c r="D51" s="77">
        <v>250</v>
      </c>
    </row>
    <row r="52" spans="1:4" ht="12" customHeight="1">
      <c r="A52" s="442" t="s">
        <v>195</v>
      </c>
      <c r="B52" s="8" t="s">
        <v>275</v>
      </c>
      <c r="C52" s="80"/>
      <c r="D52" s="80"/>
    </row>
    <row r="53" spans="1:4" ht="12" customHeight="1">
      <c r="A53" s="442" t="s">
        <v>196</v>
      </c>
      <c r="B53" s="8" t="s">
        <v>144</v>
      </c>
      <c r="C53" s="80"/>
      <c r="D53" s="80"/>
    </row>
    <row r="54" spans="1:4" ht="12" customHeight="1" thickBot="1">
      <c r="A54" s="442" t="s">
        <v>197</v>
      </c>
      <c r="B54" s="8" t="s">
        <v>88</v>
      </c>
      <c r="C54" s="80"/>
      <c r="D54" s="80"/>
    </row>
    <row r="55" spans="1:4" ht="15" customHeight="1" thickBot="1">
      <c r="A55" s="210" t="s">
        <v>105</v>
      </c>
      <c r="B55" s="248" t="s">
        <v>577</v>
      </c>
      <c r="C55" s="372">
        <f>+C44+C50</f>
        <v>95934</v>
      </c>
      <c r="D55" s="372">
        <f>+D44+D50</f>
        <v>93389</v>
      </c>
    </row>
    <row r="56" spans="1:4" ht="13.5" thickBot="1">
      <c r="C56" s="373"/>
      <c r="D56" s="373"/>
    </row>
    <row r="57" spans="1:4" ht="15" customHeight="1" thickBot="1">
      <c r="A57" s="251" t="s">
        <v>295</v>
      </c>
      <c r="B57" s="252"/>
      <c r="C57" s="121">
        <v>18</v>
      </c>
      <c r="D57" s="121">
        <v>18</v>
      </c>
    </row>
    <row r="58" spans="1:4" ht="14.25" customHeight="1" thickBot="1">
      <c r="A58" s="251" t="s">
        <v>296</v>
      </c>
      <c r="B58" s="252"/>
      <c r="C58" s="121">
        <v>0</v>
      </c>
      <c r="D58" s="121">
        <v>0</v>
      </c>
    </row>
    <row r="60" spans="1:4" ht="15.75">
      <c r="A60" s="382" t="s">
        <v>853</v>
      </c>
      <c r="B60" s="382"/>
      <c r="C60" s="196"/>
      <c r="D6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C1" sqref="C1"/>
    </sheetView>
  </sheetViews>
  <sheetFormatPr defaultRowHeight="12.75"/>
  <cols>
    <col min="1" max="1" width="13.83203125" style="249" customWidth="1"/>
    <col min="2" max="2" width="64.5" style="250" customWidth="1"/>
    <col min="3" max="3" width="14.83203125" style="250" customWidth="1"/>
    <col min="4" max="4" width="15.5" style="250" customWidth="1"/>
    <col min="5" max="16384" width="9.33203125" style="250"/>
  </cols>
  <sheetData>
    <row r="1" spans="1:4" s="230" customFormat="1" ht="21" customHeight="1" thickBot="1">
      <c r="A1" s="229"/>
      <c r="B1" s="231"/>
      <c r="C1" s="447" t="s">
        <v>876</v>
      </c>
    </row>
    <row r="2" spans="1:4" s="448" customFormat="1" ht="25.5" customHeight="1">
      <c r="A2" s="399" t="s">
        <v>293</v>
      </c>
      <c r="B2" s="359" t="s">
        <v>601</v>
      </c>
      <c r="C2" s="993"/>
      <c r="D2" s="992" t="s">
        <v>148</v>
      </c>
    </row>
    <row r="3" spans="1:4" s="448" customFormat="1" ht="24.75" thickBot="1">
      <c r="A3" s="440" t="s">
        <v>292</v>
      </c>
      <c r="B3" s="360" t="s">
        <v>556</v>
      </c>
      <c r="C3" s="1012"/>
      <c r="D3" s="375" t="s">
        <v>137</v>
      </c>
    </row>
    <row r="4" spans="1:4" s="449" customFormat="1" ht="15.95" customHeight="1" thickBot="1">
      <c r="A4" s="830"/>
      <c r="B4" s="831"/>
      <c r="C4" s="1013"/>
      <c r="D4" s="832" t="s">
        <v>138</v>
      </c>
    </row>
    <row r="5" spans="1:4" ht="13.5" thickBot="1">
      <c r="A5" s="400" t="s">
        <v>294</v>
      </c>
      <c r="B5" s="234" t="s">
        <v>139</v>
      </c>
      <c r="C5" s="234" t="s">
        <v>140</v>
      </c>
      <c r="D5" s="995" t="s">
        <v>140</v>
      </c>
    </row>
    <row r="6" spans="1:4" s="450" customFormat="1" ht="12.95" customHeight="1" thickBot="1">
      <c r="A6" s="202">
        <v>1</v>
      </c>
      <c r="B6" s="203">
        <v>2</v>
      </c>
      <c r="C6" s="203">
        <v>3</v>
      </c>
      <c r="D6" s="996">
        <v>4</v>
      </c>
    </row>
    <row r="7" spans="1:4" s="450" customFormat="1" ht="15.95" customHeight="1" thickBot="1">
      <c r="A7" s="236"/>
      <c r="B7" s="237" t="s">
        <v>141</v>
      </c>
      <c r="C7" s="1001"/>
      <c r="D7" s="238"/>
    </row>
    <row r="8" spans="1:4" s="376" customFormat="1" ht="12" customHeight="1" thickBot="1">
      <c r="A8" s="202" t="s">
        <v>103</v>
      </c>
      <c r="B8" s="239" t="s">
        <v>557</v>
      </c>
      <c r="C8" s="313">
        <f>SUM(C9:C18)</f>
        <v>2230</v>
      </c>
      <c r="D8" s="368">
        <f>SUM(D9:D18)</f>
        <v>3497</v>
      </c>
    </row>
    <row r="9" spans="1:4" s="376" customFormat="1" ht="12" customHeight="1">
      <c r="A9" s="441" t="s">
        <v>188</v>
      </c>
      <c r="B9" s="10" t="s">
        <v>385</v>
      </c>
      <c r="C9" s="309">
        <f>'9.3.1. sz. mell'!C9+'9.3.2. sz. mell'!C9+'9.3.3. sz. mell'!C9</f>
        <v>0</v>
      </c>
      <c r="D9" s="964">
        <f>'9.3.1. sz. mell'!D9+'9.3.2. sz. mell'!D9+'9.3.3. sz. mell'!D9</f>
        <v>0</v>
      </c>
    </row>
    <row r="10" spans="1:4" s="376" customFormat="1" ht="12" customHeight="1">
      <c r="A10" s="442" t="s">
        <v>189</v>
      </c>
      <c r="B10" s="8" t="s">
        <v>386</v>
      </c>
      <c r="C10" s="309">
        <f>'9.3.1. sz. mell'!C10+'9.3.2. sz. mell'!C10+'9.3.3. sz. mell'!C10</f>
        <v>2210</v>
      </c>
      <c r="D10" s="964">
        <f>'9.3.1. sz. mell'!D10+'9.3.2. sz. mell'!D10+'9.3.3. sz. mell'!D10</f>
        <v>3447</v>
      </c>
    </row>
    <row r="11" spans="1:4" s="376" customFormat="1" ht="12" customHeight="1">
      <c r="A11" s="442" t="s">
        <v>190</v>
      </c>
      <c r="B11" s="8" t="s">
        <v>387</v>
      </c>
      <c r="C11" s="309">
        <f>'9.3.1. sz. mell'!C11+'9.3.2. sz. mell'!C11+'9.3.3. sz. mell'!C11</f>
        <v>15</v>
      </c>
      <c r="D11" s="964">
        <f>'9.3.1. sz. mell'!D11+'9.3.2. sz. mell'!D11+'9.3.3. sz. mell'!D11</f>
        <v>20</v>
      </c>
    </row>
    <row r="12" spans="1:4" s="376" customFormat="1" ht="12" customHeight="1">
      <c r="A12" s="442" t="s">
        <v>191</v>
      </c>
      <c r="B12" s="8" t="s">
        <v>388</v>
      </c>
      <c r="C12" s="309">
        <f>'9.3.1. sz. mell'!C12+'9.3.2. sz. mell'!C12+'9.3.3. sz. mell'!C12</f>
        <v>0</v>
      </c>
      <c r="D12" s="964">
        <f>'9.3.1. sz. mell'!D12+'9.3.2. sz. mell'!D12+'9.3.3. sz. mell'!D12</f>
        <v>0</v>
      </c>
    </row>
    <row r="13" spans="1:4" s="376" customFormat="1" ht="12" customHeight="1">
      <c r="A13" s="442" t="s">
        <v>236</v>
      </c>
      <c r="B13" s="8" t="s">
        <v>389</v>
      </c>
      <c r="C13" s="309">
        <f>'9.3.1. sz. mell'!C13+'9.3.2. sz. mell'!C13+'9.3.3. sz. mell'!C13</f>
        <v>0</v>
      </c>
      <c r="D13" s="964">
        <f>'9.3.1. sz. mell'!D13+'9.3.2. sz. mell'!D13+'9.3.3. sz. mell'!D13</f>
        <v>30</v>
      </c>
    </row>
    <row r="14" spans="1:4" s="376" customFormat="1" ht="12" customHeight="1">
      <c r="A14" s="442" t="s">
        <v>192</v>
      </c>
      <c r="B14" s="8" t="s">
        <v>558</v>
      </c>
      <c r="C14" s="309">
        <f>'9.3.1. sz. mell'!C14+'9.3.2. sz. mell'!C14+'9.3.3. sz. mell'!C14</f>
        <v>0</v>
      </c>
      <c r="D14" s="964">
        <f>'9.3.1. sz. mell'!D14+'9.3.2. sz. mell'!D14+'9.3.3. sz. mell'!D14</f>
        <v>0</v>
      </c>
    </row>
    <row r="15" spans="1:4" s="376" customFormat="1" ht="12" customHeight="1">
      <c r="A15" s="442" t="s">
        <v>193</v>
      </c>
      <c r="B15" s="7" t="s">
        <v>559</v>
      </c>
      <c r="C15" s="309">
        <f>'9.3.1. sz. mell'!C15+'9.3.2. sz. mell'!C15+'9.3.3. sz. mell'!C15</f>
        <v>0</v>
      </c>
      <c r="D15" s="964">
        <f>'9.3.1. sz. mell'!D15+'9.3.2. sz. mell'!D15+'9.3.3. sz. mell'!D15</f>
        <v>0</v>
      </c>
    </row>
    <row r="16" spans="1:4" s="376" customFormat="1" ht="12" customHeight="1">
      <c r="A16" s="442" t="s">
        <v>203</v>
      </c>
      <c r="B16" s="8" t="s">
        <v>392</v>
      </c>
      <c r="C16" s="309">
        <f>'9.3.1. sz. mell'!C16+'9.3.2. sz. mell'!C16+'9.3.3. sz. mell'!C16</f>
        <v>5</v>
      </c>
      <c r="D16" s="964">
        <f>'9.3.1. sz. mell'!D16+'9.3.2. sz. mell'!D16+'9.3.3. sz. mell'!D16</f>
        <v>0</v>
      </c>
    </row>
    <row r="17" spans="1:4" s="451" customFormat="1" ht="12" customHeight="1">
      <c r="A17" s="442" t="s">
        <v>204</v>
      </c>
      <c r="B17" s="8" t="s">
        <v>393</v>
      </c>
      <c r="C17" s="309">
        <f>'9.3.1. sz. mell'!C17+'9.3.2. sz. mell'!C17+'9.3.3. sz. mell'!C17</f>
        <v>0</v>
      </c>
      <c r="D17" s="964">
        <f>'9.3.1. sz. mell'!D17+'9.3.2. sz. mell'!D17+'9.3.3. sz. mell'!D17</f>
        <v>0</v>
      </c>
    </row>
    <row r="18" spans="1:4" s="451" customFormat="1" ht="12" customHeight="1" thickBot="1">
      <c r="A18" s="442" t="s">
        <v>205</v>
      </c>
      <c r="B18" s="7" t="s">
        <v>394</v>
      </c>
      <c r="C18" s="309">
        <f>'9.3.1. sz. mell'!C18+'9.3.2. sz. mell'!C18+'9.3.3. sz. mell'!C18</f>
        <v>0</v>
      </c>
      <c r="D18" s="964">
        <f>'9.3.1. sz. mell'!D18+'9.3.2. sz. mell'!D18+'9.3.3. sz. mell'!D18</f>
        <v>0</v>
      </c>
    </row>
    <row r="19" spans="1:4" s="376" customFormat="1" ht="12" customHeight="1" thickBot="1">
      <c r="A19" s="202" t="s">
        <v>104</v>
      </c>
      <c r="B19" s="239" t="s">
        <v>560</v>
      </c>
      <c r="C19" s="313">
        <f>SUM(C20:C22)</f>
        <v>0</v>
      </c>
      <c r="D19" s="368">
        <f>SUM(D20:D22)</f>
        <v>0</v>
      </c>
    </row>
    <row r="20" spans="1:4" s="451" customFormat="1" ht="12" customHeight="1">
      <c r="A20" s="442" t="s">
        <v>194</v>
      </c>
      <c r="B20" s="9" t="s">
        <v>360</v>
      </c>
      <c r="C20" s="309">
        <f>'9.3.1. sz. mell'!C20+'9.3.2. sz. mell'!C20+'9.3.3. sz. mell'!C20</f>
        <v>0</v>
      </c>
      <c r="D20" s="964">
        <f>'9.3.1. sz. mell'!D20+'9.3.2. sz. mell'!D20+'9.3.3. sz. mell'!D20</f>
        <v>0</v>
      </c>
    </row>
    <row r="21" spans="1:4" s="451" customFormat="1" ht="12" customHeight="1">
      <c r="A21" s="442" t="s">
        <v>195</v>
      </c>
      <c r="B21" s="8" t="s">
        <v>561</v>
      </c>
      <c r="C21" s="309">
        <f>'9.3.1. sz. mell'!C21+'9.3.2. sz. mell'!C21+'9.3.3. sz. mell'!C21</f>
        <v>0</v>
      </c>
      <c r="D21" s="964">
        <f>'9.3.1. sz. mell'!D21+'9.3.2. sz. mell'!D21+'9.3.3. sz. mell'!D21</f>
        <v>0</v>
      </c>
    </row>
    <row r="22" spans="1:4" s="451" customFormat="1" ht="12" customHeight="1">
      <c r="A22" s="442" t="s">
        <v>196</v>
      </c>
      <c r="B22" s="8" t="s">
        <v>562</v>
      </c>
      <c r="C22" s="309">
        <f>'9.3.1. sz. mell'!C22+'9.3.2. sz. mell'!C22+'9.3.3. sz. mell'!C22</f>
        <v>0</v>
      </c>
      <c r="D22" s="964">
        <f>'9.3.1. sz. mell'!D22+'9.3.2. sz. mell'!D22+'9.3.3. sz. mell'!D22</f>
        <v>0</v>
      </c>
    </row>
    <row r="23" spans="1:4" s="451" customFormat="1" ht="12" customHeight="1" thickBot="1">
      <c r="A23" s="442" t="s">
        <v>197</v>
      </c>
      <c r="B23" s="8" t="s">
        <v>86</v>
      </c>
      <c r="C23" s="309">
        <f>'9.3.1. sz. mell'!C23+'9.3.2. sz. mell'!C23+'9.3.3. sz. mell'!C23</f>
        <v>0</v>
      </c>
      <c r="D23" s="964">
        <f>'9.3.1. sz. mell'!D23+'9.3.2. sz. mell'!D23+'9.3.3. sz. mell'!D23</f>
        <v>0</v>
      </c>
    </row>
    <row r="24" spans="1:4" s="451" customFormat="1" ht="12" customHeight="1" thickBot="1">
      <c r="A24" s="210" t="s">
        <v>105</v>
      </c>
      <c r="B24" s="124" t="s">
        <v>262</v>
      </c>
      <c r="C24" s="313">
        <f>SUM(C25:C27)</f>
        <v>0</v>
      </c>
      <c r="D24" s="368">
        <f>SUM(D25:D27)</f>
        <v>0</v>
      </c>
    </row>
    <row r="25" spans="1:4" s="451" customFormat="1" ht="12" customHeight="1" thickBot="1">
      <c r="A25" s="210" t="s">
        <v>106</v>
      </c>
      <c r="B25" s="124" t="s">
        <v>563</v>
      </c>
      <c r="C25" s="313">
        <f>SUM(C26:C28)</f>
        <v>0</v>
      </c>
      <c r="D25" s="368">
        <f>SUM(D26:D28)</f>
        <v>0</v>
      </c>
    </row>
    <row r="26" spans="1:4" s="451" customFormat="1" ht="12" customHeight="1">
      <c r="A26" s="443" t="s">
        <v>370</v>
      </c>
      <c r="B26" s="444" t="s">
        <v>561</v>
      </c>
      <c r="C26" s="309">
        <f>'9.3.1. sz. mell'!C26+'9.3.2. sz. mell'!C26+'9.3.3. sz. mell'!C26</f>
        <v>0</v>
      </c>
      <c r="D26" s="964">
        <f>'9.3.1. sz. mell'!D26+'9.3.2. sz. mell'!D26+'9.3.3. sz. mell'!D26</f>
        <v>0</v>
      </c>
    </row>
    <row r="27" spans="1:4" s="451" customFormat="1" ht="12" customHeight="1">
      <c r="A27" s="443" t="s">
        <v>373</v>
      </c>
      <c r="B27" s="445" t="s">
        <v>564</v>
      </c>
      <c r="C27" s="309">
        <f>'9.3.1. sz. mell'!C27+'9.3.2. sz. mell'!C27+'9.3.3. sz. mell'!C27</f>
        <v>0</v>
      </c>
      <c r="D27" s="964">
        <f>'9.3.1. sz. mell'!D27+'9.3.2. sz. mell'!D27+'9.3.3. sz. mell'!D27</f>
        <v>0</v>
      </c>
    </row>
    <row r="28" spans="1:4" s="451" customFormat="1" ht="12" customHeight="1" thickBot="1">
      <c r="A28" s="442" t="s">
        <v>374</v>
      </c>
      <c r="B28" s="446" t="s">
        <v>565</v>
      </c>
      <c r="C28" s="309">
        <f>'9.3.1. sz. mell'!C28+'9.3.2. sz. mell'!C28+'9.3.3. sz. mell'!C28</f>
        <v>0</v>
      </c>
      <c r="D28" s="964">
        <f>'9.3.1. sz. mell'!D28+'9.3.2. sz. mell'!D28+'9.3.3. sz. mell'!D28</f>
        <v>0</v>
      </c>
    </row>
    <row r="29" spans="1:4" s="451" customFormat="1" ht="12" customHeight="1" thickBot="1">
      <c r="A29" s="210" t="s">
        <v>107</v>
      </c>
      <c r="B29" s="124" t="s">
        <v>566</v>
      </c>
      <c r="C29" s="313">
        <f>SUM(C30:C32)</f>
        <v>0</v>
      </c>
      <c r="D29" s="368">
        <f>SUM(D30:D32)</f>
        <v>0</v>
      </c>
    </row>
    <row r="30" spans="1:4" s="451" customFormat="1" ht="12" customHeight="1">
      <c r="A30" s="443" t="s">
        <v>181</v>
      </c>
      <c r="B30" s="444" t="s">
        <v>399</v>
      </c>
      <c r="C30" s="1014"/>
      <c r="D30" s="833"/>
    </row>
    <row r="31" spans="1:4" s="451" customFormat="1" ht="12" customHeight="1">
      <c r="A31" s="443" t="s">
        <v>182</v>
      </c>
      <c r="B31" s="445" t="s">
        <v>400</v>
      </c>
      <c r="C31" s="1015"/>
      <c r="D31" s="1011"/>
    </row>
    <row r="32" spans="1:4" s="451" customFormat="1" ht="12" customHeight="1" thickBot="1">
      <c r="A32" s="442" t="s">
        <v>183</v>
      </c>
      <c r="B32" s="141" t="s">
        <v>401</v>
      </c>
      <c r="C32" s="1014"/>
      <c r="D32" s="833"/>
    </row>
    <row r="33" spans="1:4" s="376" customFormat="1" ht="12" customHeight="1" thickBot="1">
      <c r="A33" s="210" t="s">
        <v>108</v>
      </c>
      <c r="B33" s="124" t="s">
        <v>513</v>
      </c>
      <c r="C33" s="1003"/>
      <c r="D33" s="367">
        <v>100</v>
      </c>
    </row>
    <row r="34" spans="1:4" s="376" customFormat="1" ht="12" customHeight="1" thickBot="1">
      <c r="A34" s="210" t="s">
        <v>109</v>
      </c>
      <c r="B34" s="124" t="s">
        <v>567</v>
      </c>
      <c r="C34" s="1005"/>
      <c r="D34" s="367"/>
    </row>
    <row r="35" spans="1:4" s="376" customFormat="1" ht="12" customHeight="1" thickBot="1">
      <c r="A35" s="202" t="s">
        <v>110</v>
      </c>
      <c r="B35" s="124" t="s">
        <v>568</v>
      </c>
      <c r="C35" s="960">
        <f>+C8+C19+C24+C25+C29+C33+C34</f>
        <v>2230</v>
      </c>
      <c r="D35" s="368">
        <f>+D8+D19+D24+D25+D29+D33+D34</f>
        <v>3597</v>
      </c>
    </row>
    <row r="36" spans="1:4" s="376" customFormat="1" ht="12" customHeight="1" thickBot="1">
      <c r="A36" s="240" t="s">
        <v>111</v>
      </c>
      <c r="B36" s="124" t="s">
        <v>569</v>
      </c>
      <c r="C36" s="960">
        <f>+C37+C38+C39</f>
        <v>17394</v>
      </c>
      <c r="D36" s="368">
        <f>+D37+D38+D39</f>
        <v>22939</v>
      </c>
    </row>
    <row r="37" spans="1:4" s="376" customFormat="1" ht="12" customHeight="1">
      <c r="A37" s="443" t="s">
        <v>570</v>
      </c>
      <c r="B37" s="444" t="s">
        <v>332</v>
      </c>
      <c r="C37" s="309">
        <f>'9.3.1. sz. mell'!C37+'9.3.2. sz. mell'!C37+'9.3.3. sz. mell'!C37</f>
        <v>0</v>
      </c>
      <c r="D37" s="964">
        <f>'9.3.1. sz. mell'!D37+'9.3.2. sz. mell'!D37+'9.3.3. sz. mell'!D37</f>
        <v>78</v>
      </c>
    </row>
    <row r="38" spans="1:4" s="376" customFormat="1" ht="12" customHeight="1">
      <c r="A38" s="443" t="s">
        <v>571</v>
      </c>
      <c r="B38" s="445" t="s">
        <v>87</v>
      </c>
      <c r="C38" s="309">
        <f>'9.3.1. sz. mell'!C38+'9.3.2. sz. mell'!C38+'9.3.3. sz. mell'!C38</f>
        <v>0</v>
      </c>
      <c r="D38" s="964">
        <f>'9.3.1. sz. mell'!D38+'9.3.2. sz. mell'!D38+'9.3.3. sz. mell'!D38</f>
        <v>0</v>
      </c>
    </row>
    <row r="39" spans="1:4" s="451" customFormat="1" ht="12" customHeight="1" thickBot="1">
      <c r="A39" s="442" t="s">
        <v>572</v>
      </c>
      <c r="B39" s="141" t="s">
        <v>573</v>
      </c>
      <c r="C39" s="309">
        <f>'9.3.1. sz. mell'!C39+'9.3.2. sz. mell'!C39+'9.3.3. sz. mell'!C39</f>
        <v>17394</v>
      </c>
      <c r="D39" s="964">
        <f>'9.3.1. sz. mell'!D39+'9.3.2. sz. mell'!D39+'9.3.3. sz. mell'!D39</f>
        <v>22861</v>
      </c>
    </row>
    <row r="40" spans="1:4" s="451" customFormat="1" ht="15" customHeight="1" thickBot="1">
      <c r="A40" s="240" t="s">
        <v>112</v>
      </c>
      <c r="B40" s="241" t="s">
        <v>574</v>
      </c>
      <c r="C40" s="1006">
        <f>+C35+C36</f>
        <v>19624</v>
      </c>
      <c r="D40" s="371">
        <f>+D35+D36</f>
        <v>26536</v>
      </c>
    </row>
    <row r="41" spans="1:4" s="451" customFormat="1" ht="15" customHeight="1">
      <c r="A41" s="242"/>
      <c r="B41" s="243"/>
      <c r="C41" s="369"/>
      <c r="D41" s="369"/>
    </row>
    <row r="42" spans="1:4" ht="13.5" thickBot="1">
      <c r="A42" s="244"/>
      <c r="B42" s="245"/>
      <c r="C42" s="370"/>
      <c r="D42" s="370"/>
    </row>
    <row r="43" spans="1:4" s="450" customFormat="1" ht="16.5" customHeight="1" thickBot="1">
      <c r="A43" s="246"/>
      <c r="B43" s="247" t="s">
        <v>143</v>
      </c>
      <c r="C43" s="1006"/>
      <c r="D43" s="371"/>
    </row>
    <row r="44" spans="1:4" s="452" customFormat="1" ht="12" customHeight="1" thickBot="1">
      <c r="A44" s="210" t="s">
        <v>103</v>
      </c>
      <c r="B44" s="124" t="s">
        <v>575</v>
      </c>
      <c r="C44" s="313">
        <f>SUM(C45:C49)</f>
        <v>19391</v>
      </c>
      <c r="D44" s="368">
        <f>SUM(D45:D49)</f>
        <v>26303</v>
      </c>
    </row>
    <row r="45" spans="1:4" ht="12" customHeight="1">
      <c r="A45" s="442" t="s">
        <v>188</v>
      </c>
      <c r="B45" s="9" t="s">
        <v>133</v>
      </c>
      <c r="C45" s="309">
        <f>'9.3.1. sz. mell'!C45+'9.3.2. sz. mell'!C45+'9.3.3. sz. mell'!C45</f>
        <v>7964</v>
      </c>
      <c r="D45" s="964">
        <f>'9.3.1. sz. mell'!D45+'9.3.2. sz. mell'!D45+'9.3.3. sz. mell'!D45</f>
        <v>9429</v>
      </c>
    </row>
    <row r="46" spans="1:4" ht="12" customHeight="1">
      <c r="A46" s="442" t="s">
        <v>189</v>
      </c>
      <c r="B46" s="8" t="s">
        <v>271</v>
      </c>
      <c r="C46" s="309">
        <f>'9.3.1. sz. mell'!C46+'9.3.2. sz. mell'!C46+'9.3.3. sz. mell'!C46</f>
        <v>2135</v>
      </c>
      <c r="D46" s="964">
        <f>'9.3.1. sz. mell'!D46+'9.3.2. sz. mell'!D46+'9.3.3. sz. mell'!D46</f>
        <v>2480</v>
      </c>
    </row>
    <row r="47" spans="1:4" ht="12" customHeight="1">
      <c r="A47" s="442" t="s">
        <v>190</v>
      </c>
      <c r="B47" s="8" t="s">
        <v>227</v>
      </c>
      <c r="C47" s="309">
        <f>'9.3.1. sz. mell'!C47+'9.3.2. sz. mell'!C47+'9.3.3. sz. mell'!C47</f>
        <v>9292</v>
      </c>
      <c r="D47" s="964">
        <f>'9.3.1. sz. mell'!D47+'9.3.2. sz. mell'!D47+'9.3.3. sz. mell'!D47</f>
        <v>14394</v>
      </c>
    </row>
    <row r="48" spans="1:4" ht="12" customHeight="1">
      <c r="A48" s="442" t="s">
        <v>191</v>
      </c>
      <c r="B48" s="8" t="s">
        <v>272</v>
      </c>
      <c r="C48" s="309">
        <f>'9.3.1. sz. mell'!C48+'9.3.2. sz. mell'!C48+'9.3.3. sz. mell'!C48</f>
        <v>0</v>
      </c>
      <c r="D48" s="964">
        <f>'9.3.1. sz. mell'!D48+'9.3.2. sz. mell'!D48+'9.3.3. sz. mell'!D48</f>
        <v>0</v>
      </c>
    </row>
    <row r="49" spans="1:4" ht="12" customHeight="1" thickBot="1">
      <c r="A49" s="442" t="s">
        <v>236</v>
      </c>
      <c r="B49" s="8" t="s">
        <v>273</v>
      </c>
      <c r="C49" s="79"/>
      <c r="D49" s="968"/>
    </row>
    <row r="50" spans="1:4" ht="12" customHeight="1" thickBot="1">
      <c r="A50" s="210" t="s">
        <v>104</v>
      </c>
      <c r="B50" s="124" t="s">
        <v>576</v>
      </c>
      <c r="C50" s="313">
        <f>SUM(C51:C53)</f>
        <v>233</v>
      </c>
      <c r="D50" s="368">
        <f>SUM(D51:D53)</f>
        <v>233</v>
      </c>
    </row>
    <row r="51" spans="1:4" s="452" customFormat="1" ht="12" customHeight="1">
      <c r="A51" s="442" t="s">
        <v>194</v>
      </c>
      <c r="B51" s="9" t="s">
        <v>322</v>
      </c>
      <c r="C51" s="309">
        <f>'9.3.1. sz. mell'!C51+'9.3.2. sz. mell'!C51+'9.3.3. sz. mell'!C51</f>
        <v>233</v>
      </c>
      <c r="D51" s="964">
        <f>'9.3.1. sz. mell'!D51+'9.3.2. sz. mell'!D51+'9.3.3. sz. mell'!D51</f>
        <v>233</v>
      </c>
    </row>
    <row r="52" spans="1:4" ht="12" customHeight="1">
      <c r="A52" s="442" t="s">
        <v>195</v>
      </c>
      <c r="B52" s="8" t="s">
        <v>275</v>
      </c>
      <c r="C52" s="79"/>
      <c r="D52" s="968"/>
    </row>
    <row r="53" spans="1:4" ht="12" customHeight="1">
      <c r="A53" s="442" t="s">
        <v>196</v>
      </c>
      <c r="B53" s="8" t="s">
        <v>144</v>
      </c>
      <c r="C53" s="79"/>
      <c r="D53" s="968"/>
    </row>
    <row r="54" spans="1:4" ht="12" customHeight="1" thickBot="1">
      <c r="A54" s="442" t="s">
        <v>197</v>
      </c>
      <c r="B54" s="8" t="s">
        <v>88</v>
      </c>
      <c r="C54" s="79"/>
      <c r="D54" s="968"/>
    </row>
    <row r="55" spans="1:4" ht="15" customHeight="1" thickBot="1">
      <c r="A55" s="210" t="s">
        <v>105</v>
      </c>
      <c r="B55" s="248" t="s">
        <v>577</v>
      </c>
      <c r="C55" s="1007">
        <f>+C44+C50</f>
        <v>19624</v>
      </c>
      <c r="D55" s="371">
        <f>+D44+D50</f>
        <v>26536</v>
      </c>
    </row>
    <row r="56" spans="1:4" ht="13.5" thickBot="1">
      <c r="C56" s="373"/>
      <c r="D56" s="373"/>
    </row>
    <row r="57" spans="1:4" ht="15" customHeight="1" thickBot="1">
      <c r="A57" s="251" t="s">
        <v>295</v>
      </c>
      <c r="B57" s="252"/>
      <c r="C57" s="1009">
        <v>5</v>
      </c>
      <c r="D57" s="1008">
        <v>5</v>
      </c>
    </row>
    <row r="58" spans="1:4" ht="14.25" customHeight="1" thickBot="1">
      <c r="A58" s="251" t="s">
        <v>296</v>
      </c>
      <c r="B58" s="252"/>
      <c r="C58" s="1009">
        <v>0</v>
      </c>
      <c r="D58" s="1008">
        <v>0</v>
      </c>
    </row>
    <row r="60" spans="1:4" ht="15.75">
      <c r="A60" s="382" t="s">
        <v>852</v>
      </c>
      <c r="B60" s="382"/>
      <c r="C60" s="196"/>
      <c r="D6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Normal="100" workbookViewId="0">
      <selection activeCell="C1" sqref="C1"/>
    </sheetView>
  </sheetViews>
  <sheetFormatPr defaultRowHeight="12.75"/>
  <cols>
    <col min="1" max="1" width="13.1640625" style="249" customWidth="1"/>
    <col min="2" max="2" width="62.83203125" style="250" customWidth="1"/>
    <col min="3" max="3" width="14.1640625" style="250" customWidth="1"/>
    <col min="4" max="4" width="13.5" style="250" customWidth="1"/>
    <col min="5" max="16384" width="9.33203125" style="250"/>
  </cols>
  <sheetData>
    <row r="1" spans="1:4" s="230" customFormat="1" ht="21" customHeight="1" thickBot="1">
      <c r="A1" s="229"/>
      <c r="B1" s="231"/>
      <c r="C1" s="447" t="s">
        <v>877</v>
      </c>
    </row>
    <row r="2" spans="1:4" s="448" customFormat="1" ht="25.5" customHeight="1">
      <c r="A2" s="399" t="s">
        <v>293</v>
      </c>
      <c r="B2" s="359" t="s">
        <v>601</v>
      </c>
      <c r="C2" s="993"/>
      <c r="D2" s="992" t="s">
        <v>148</v>
      </c>
    </row>
    <row r="3" spans="1:4" s="448" customFormat="1" ht="24.75" thickBot="1">
      <c r="A3" s="440" t="s">
        <v>292</v>
      </c>
      <c r="B3" s="360" t="s">
        <v>579</v>
      </c>
      <c r="C3" s="994"/>
      <c r="D3" s="375" t="s">
        <v>147</v>
      </c>
    </row>
    <row r="4" spans="1:4" s="449" customFormat="1" ht="15.95" customHeight="1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234" t="s">
        <v>140</v>
      </c>
      <c r="D5" s="995" t="s">
        <v>140</v>
      </c>
    </row>
    <row r="6" spans="1:4" s="450" customFormat="1" ht="12.95" customHeight="1" thickBot="1">
      <c r="A6" s="202">
        <v>1</v>
      </c>
      <c r="B6" s="203">
        <v>2</v>
      </c>
      <c r="C6" s="203">
        <v>3</v>
      </c>
      <c r="D6" s="996">
        <v>4</v>
      </c>
    </row>
    <row r="7" spans="1:4" s="450" customFormat="1" ht="15.95" customHeight="1" thickBot="1">
      <c r="A7" s="236"/>
      <c r="B7" s="237" t="s">
        <v>141</v>
      </c>
      <c r="C7" s="1001"/>
      <c r="D7" s="238"/>
    </row>
    <row r="8" spans="1:4" s="376" customFormat="1" ht="12" customHeight="1" thickBot="1">
      <c r="A8" s="202" t="s">
        <v>103</v>
      </c>
      <c r="B8" s="239" t="s">
        <v>557</v>
      </c>
      <c r="C8" s="313">
        <f>SUM(C9:C18)</f>
        <v>2230</v>
      </c>
      <c r="D8" s="368">
        <f>SUM(D9:D18)</f>
        <v>3497</v>
      </c>
    </row>
    <row r="9" spans="1:4" s="376" customFormat="1" ht="12" customHeight="1">
      <c r="A9" s="441" t="s">
        <v>188</v>
      </c>
      <c r="B9" s="10" t="s">
        <v>385</v>
      </c>
      <c r="C9" s="974"/>
      <c r="D9" s="997"/>
    </row>
    <row r="10" spans="1:4" s="376" customFormat="1" ht="12" customHeight="1">
      <c r="A10" s="442" t="s">
        <v>189</v>
      </c>
      <c r="B10" s="8" t="s">
        <v>386</v>
      </c>
      <c r="C10" s="310">
        <v>2210</v>
      </c>
      <c r="D10" s="965">
        <v>3447</v>
      </c>
    </row>
    <row r="11" spans="1:4" s="376" customFormat="1" ht="12" customHeight="1">
      <c r="A11" s="442" t="s">
        <v>190</v>
      </c>
      <c r="B11" s="8" t="s">
        <v>387</v>
      </c>
      <c r="C11" s="310">
        <v>15</v>
      </c>
      <c r="D11" s="965">
        <v>20</v>
      </c>
    </row>
    <row r="12" spans="1:4" s="376" customFormat="1" ht="12" customHeight="1">
      <c r="A12" s="442" t="s">
        <v>191</v>
      </c>
      <c r="B12" s="8" t="s">
        <v>388</v>
      </c>
      <c r="C12" s="310"/>
      <c r="D12" s="965"/>
    </row>
    <row r="13" spans="1:4" s="376" customFormat="1" ht="12" customHeight="1">
      <c r="A13" s="442" t="s">
        <v>236</v>
      </c>
      <c r="B13" s="8" t="s">
        <v>389</v>
      </c>
      <c r="C13" s="310"/>
      <c r="D13" s="965">
        <v>30</v>
      </c>
    </row>
    <row r="14" spans="1:4" s="376" customFormat="1" ht="12" customHeight="1">
      <c r="A14" s="442" t="s">
        <v>192</v>
      </c>
      <c r="B14" s="8" t="s">
        <v>558</v>
      </c>
      <c r="C14" s="310"/>
      <c r="D14" s="965"/>
    </row>
    <row r="15" spans="1:4" s="376" customFormat="1" ht="12" customHeight="1">
      <c r="A15" s="442" t="s">
        <v>193</v>
      </c>
      <c r="B15" s="7" t="s">
        <v>559</v>
      </c>
      <c r="C15" s="310"/>
      <c r="D15" s="965"/>
    </row>
    <row r="16" spans="1:4" s="376" customFormat="1" ht="12" customHeight="1">
      <c r="A16" s="442" t="s">
        <v>203</v>
      </c>
      <c r="B16" s="8" t="s">
        <v>392</v>
      </c>
      <c r="C16" s="1002">
        <v>5</v>
      </c>
      <c r="D16" s="998"/>
    </row>
    <row r="17" spans="1:4" s="451" customFormat="1" ht="12" customHeight="1">
      <c r="A17" s="442" t="s">
        <v>204</v>
      </c>
      <c r="B17" s="8" t="s">
        <v>393</v>
      </c>
      <c r="C17" s="310"/>
      <c r="D17" s="965"/>
    </row>
    <row r="18" spans="1:4" s="451" customFormat="1" ht="12" customHeight="1" thickBot="1">
      <c r="A18" s="442" t="s">
        <v>205</v>
      </c>
      <c r="B18" s="7" t="s">
        <v>394</v>
      </c>
      <c r="C18" s="312"/>
      <c r="D18" s="966"/>
    </row>
    <row r="19" spans="1:4" s="376" customFormat="1" ht="12" customHeight="1" thickBot="1">
      <c r="A19" s="202" t="s">
        <v>104</v>
      </c>
      <c r="B19" s="239" t="s">
        <v>560</v>
      </c>
      <c r="C19" s="313">
        <f>SUM(C20:C22)</f>
        <v>0</v>
      </c>
      <c r="D19" s="368">
        <f>SUM(D20:D22)</f>
        <v>0</v>
      </c>
    </row>
    <row r="20" spans="1:4" s="451" customFormat="1" ht="12" customHeight="1">
      <c r="A20" s="442" t="s">
        <v>194</v>
      </c>
      <c r="B20" s="9" t="s">
        <v>360</v>
      </c>
      <c r="C20" s="310"/>
      <c r="D20" s="965"/>
    </row>
    <row r="21" spans="1:4" s="451" customFormat="1" ht="12" customHeight="1">
      <c r="A21" s="442" t="s">
        <v>195</v>
      </c>
      <c r="B21" s="8" t="s">
        <v>561</v>
      </c>
      <c r="C21" s="310"/>
      <c r="D21" s="965"/>
    </row>
    <row r="22" spans="1:4" s="451" customFormat="1" ht="12" customHeight="1">
      <c r="A22" s="442" t="s">
        <v>196</v>
      </c>
      <c r="B22" s="8" t="s">
        <v>562</v>
      </c>
      <c r="C22" s="310"/>
      <c r="D22" s="965"/>
    </row>
    <row r="23" spans="1:4" s="451" customFormat="1" ht="12" customHeight="1" thickBot="1">
      <c r="A23" s="442" t="s">
        <v>197</v>
      </c>
      <c r="B23" s="8" t="s">
        <v>86</v>
      </c>
      <c r="C23" s="310"/>
      <c r="D23" s="965"/>
    </row>
    <row r="24" spans="1:4" s="451" customFormat="1" ht="12" customHeight="1" thickBot="1">
      <c r="A24" s="210" t="s">
        <v>105</v>
      </c>
      <c r="B24" s="124" t="s">
        <v>262</v>
      </c>
      <c r="C24" s="1003"/>
      <c r="D24" s="367"/>
    </row>
    <row r="25" spans="1:4" s="451" customFormat="1" ht="12" customHeight="1" thickBot="1">
      <c r="A25" s="210" t="s">
        <v>106</v>
      </c>
      <c r="B25" s="124" t="s">
        <v>563</v>
      </c>
      <c r="C25" s="313">
        <f>+C26+C27</f>
        <v>0</v>
      </c>
      <c r="D25" s="368">
        <f>+D26+D27</f>
        <v>0</v>
      </c>
    </row>
    <row r="26" spans="1:4" s="451" customFormat="1" ht="12" customHeight="1">
      <c r="A26" s="443" t="s">
        <v>370</v>
      </c>
      <c r="B26" s="444" t="s">
        <v>561</v>
      </c>
      <c r="C26" s="1004"/>
      <c r="D26" s="999"/>
    </row>
    <row r="27" spans="1:4" s="451" customFormat="1" ht="12" customHeight="1">
      <c r="A27" s="443" t="s">
        <v>373</v>
      </c>
      <c r="B27" s="445" t="s">
        <v>564</v>
      </c>
      <c r="C27" s="314"/>
      <c r="D27" s="967"/>
    </row>
    <row r="28" spans="1:4" s="451" customFormat="1" ht="12" customHeight="1" thickBot="1">
      <c r="A28" s="442" t="s">
        <v>374</v>
      </c>
      <c r="B28" s="446" t="s">
        <v>565</v>
      </c>
      <c r="C28" s="83"/>
      <c r="D28" s="1000"/>
    </row>
    <row r="29" spans="1:4" s="451" customFormat="1" ht="12" customHeight="1" thickBot="1">
      <c r="A29" s="210" t="s">
        <v>107</v>
      </c>
      <c r="B29" s="124" t="s">
        <v>566</v>
      </c>
      <c r="C29" s="313">
        <f>+C30+C31+C32</f>
        <v>0</v>
      </c>
      <c r="D29" s="368">
        <f>+D30+D31+D32</f>
        <v>0</v>
      </c>
    </row>
    <row r="30" spans="1:4" s="451" customFormat="1" ht="12" customHeight="1">
      <c r="A30" s="443" t="s">
        <v>181</v>
      </c>
      <c r="B30" s="444" t="s">
        <v>399</v>
      </c>
      <c r="C30" s="1004"/>
      <c r="D30" s="999"/>
    </row>
    <row r="31" spans="1:4" s="451" customFormat="1" ht="12" customHeight="1">
      <c r="A31" s="443" t="s">
        <v>182</v>
      </c>
      <c r="B31" s="445" t="s">
        <v>400</v>
      </c>
      <c r="C31" s="314"/>
      <c r="D31" s="967"/>
    </row>
    <row r="32" spans="1:4" s="451" customFormat="1" ht="12" customHeight="1" thickBot="1">
      <c r="A32" s="442" t="s">
        <v>183</v>
      </c>
      <c r="B32" s="141" t="s">
        <v>401</v>
      </c>
      <c r="C32" s="83"/>
      <c r="D32" s="1000"/>
    </row>
    <row r="33" spans="1:4" s="376" customFormat="1" ht="12" customHeight="1" thickBot="1">
      <c r="A33" s="210" t="s">
        <v>108</v>
      </c>
      <c r="B33" s="124" t="s">
        <v>513</v>
      </c>
      <c r="C33" s="1003"/>
      <c r="D33" s="367">
        <v>100</v>
      </c>
    </row>
    <row r="34" spans="1:4" s="376" customFormat="1" ht="12" customHeight="1" thickBot="1">
      <c r="A34" s="210" t="s">
        <v>109</v>
      </c>
      <c r="B34" s="124" t="s">
        <v>567</v>
      </c>
      <c r="C34" s="1005"/>
      <c r="D34" s="367"/>
    </row>
    <row r="35" spans="1:4" s="376" customFormat="1" ht="12" customHeight="1" thickBot="1">
      <c r="A35" s="202" t="s">
        <v>110</v>
      </c>
      <c r="B35" s="124" t="s">
        <v>568</v>
      </c>
      <c r="C35" s="960">
        <f>+C8+C19+C24+C25+C29+C33+C34</f>
        <v>2230</v>
      </c>
      <c r="D35" s="368">
        <f>+D8+D19+D24+D25+D29+D33+D34</f>
        <v>3597</v>
      </c>
    </row>
    <row r="36" spans="1:4" s="376" customFormat="1" ht="12" customHeight="1" thickBot="1">
      <c r="A36" s="240" t="s">
        <v>111</v>
      </c>
      <c r="B36" s="124" t="s">
        <v>569</v>
      </c>
      <c r="C36" s="960">
        <f>+C37+C38+C39</f>
        <v>17394</v>
      </c>
      <c r="D36" s="368">
        <f>+D37+D38+D39</f>
        <v>22939</v>
      </c>
    </row>
    <row r="37" spans="1:4" s="376" customFormat="1" ht="12" customHeight="1">
      <c r="A37" s="443" t="s">
        <v>570</v>
      </c>
      <c r="B37" s="444" t="s">
        <v>332</v>
      </c>
      <c r="C37" s="1004"/>
      <c r="D37" s="999">
        <v>78</v>
      </c>
    </row>
    <row r="38" spans="1:4" s="376" customFormat="1" ht="12" customHeight="1">
      <c r="A38" s="443" t="s">
        <v>571</v>
      </c>
      <c r="B38" s="445" t="s">
        <v>87</v>
      </c>
      <c r="C38" s="314"/>
      <c r="D38" s="967"/>
    </row>
    <row r="39" spans="1:4" s="451" customFormat="1" ht="12" customHeight="1" thickBot="1">
      <c r="A39" s="442" t="s">
        <v>572</v>
      </c>
      <c r="B39" s="141" t="s">
        <v>573</v>
      </c>
      <c r="C39" s="83">
        <v>17394</v>
      </c>
      <c r="D39" s="1000">
        <v>22861</v>
      </c>
    </row>
    <row r="40" spans="1:4" s="451" customFormat="1" ht="15" customHeight="1" thickBot="1">
      <c r="A40" s="240" t="s">
        <v>112</v>
      </c>
      <c r="B40" s="241" t="s">
        <v>574</v>
      </c>
      <c r="C40" s="1006">
        <f>+C35+C36</f>
        <v>19624</v>
      </c>
      <c r="D40" s="371">
        <f>+D35+D36</f>
        <v>26536</v>
      </c>
    </row>
    <row r="41" spans="1:4" s="451" customFormat="1" ht="15" customHeight="1">
      <c r="A41" s="242"/>
      <c r="B41" s="243"/>
      <c r="C41" s="369"/>
      <c r="D41" s="369"/>
    </row>
    <row r="42" spans="1:4" ht="13.5" thickBot="1">
      <c r="A42" s="244"/>
      <c r="B42" s="245"/>
      <c r="C42" s="370"/>
      <c r="D42" s="370"/>
    </row>
    <row r="43" spans="1:4" s="450" customFormat="1" ht="16.5" customHeight="1" thickBot="1">
      <c r="A43" s="246"/>
      <c r="B43" s="1010" t="s">
        <v>143</v>
      </c>
      <c r="C43" s="1006"/>
      <c r="D43" s="371"/>
    </row>
    <row r="44" spans="1:4" s="452" customFormat="1" ht="12" customHeight="1" thickBot="1">
      <c r="A44" s="210" t="s">
        <v>103</v>
      </c>
      <c r="B44" s="124" t="s">
        <v>575</v>
      </c>
      <c r="C44" s="313">
        <f>SUM(C45:C49)</f>
        <v>19391</v>
      </c>
      <c r="D44" s="368">
        <f>SUM(D45:D49)</f>
        <v>26303</v>
      </c>
    </row>
    <row r="45" spans="1:4" ht="12" customHeight="1">
      <c r="A45" s="442" t="s">
        <v>188</v>
      </c>
      <c r="B45" s="9" t="s">
        <v>133</v>
      </c>
      <c r="C45" s="1004">
        <v>7964</v>
      </c>
      <c r="D45" s="999">
        <v>9429</v>
      </c>
    </row>
    <row r="46" spans="1:4" ht="12" customHeight="1">
      <c r="A46" s="442" t="s">
        <v>189</v>
      </c>
      <c r="B46" s="8" t="s">
        <v>271</v>
      </c>
      <c r="C46" s="79">
        <v>2135</v>
      </c>
      <c r="D46" s="968">
        <v>2480</v>
      </c>
    </row>
    <row r="47" spans="1:4" ht="12" customHeight="1">
      <c r="A47" s="442" t="s">
        <v>190</v>
      </c>
      <c r="B47" s="8" t="s">
        <v>227</v>
      </c>
      <c r="C47" s="79">
        <v>9292</v>
      </c>
      <c r="D47" s="968">
        <v>14394</v>
      </c>
    </row>
    <row r="48" spans="1:4" ht="12" customHeight="1">
      <c r="A48" s="442" t="s">
        <v>191</v>
      </c>
      <c r="B48" s="8" t="s">
        <v>272</v>
      </c>
      <c r="C48" s="79"/>
      <c r="D48" s="968"/>
    </row>
    <row r="49" spans="1:4" ht="12" customHeight="1" thickBot="1">
      <c r="A49" s="442" t="s">
        <v>236</v>
      </c>
      <c r="B49" s="8" t="s">
        <v>273</v>
      </c>
      <c r="C49" s="79"/>
      <c r="D49" s="968"/>
    </row>
    <row r="50" spans="1:4" ht="12" customHeight="1" thickBot="1">
      <c r="A50" s="210" t="s">
        <v>104</v>
      </c>
      <c r="B50" s="124" t="s">
        <v>576</v>
      </c>
      <c r="C50" s="313">
        <f>SUM(C51:C53)</f>
        <v>233</v>
      </c>
      <c r="D50" s="368">
        <f>SUM(D51:D53)</f>
        <v>233</v>
      </c>
    </row>
    <row r="51" spans="1:4" s="452" customFormat="1" ht="12" customHeight="1">
      <c r="A51" s="442" t="s">
        <v>194</v>
      </c>
      <c r="B51" s="9" t="s">
        <v>322</v>
      </c>
      <c r="C51" s="1004">
        <v>233</v>
      </c>
      <c r="D51" s="999">
        <v>233</v>
      </c>
    </row>
    <row r="52" spans="1:4" ht="12" customHeight="1">
      <c r="A52" s="442" t="s">
        <v>195</v>
      </c>
      <c r="B52" s="8" t="s">
        <v>275</v>
      </c>
      <c r="C52" s="79"/>
      <c r="D52" s="968"/>
    </row>
    <row r="53" spans="1:4" ht="12" customHeight="1">
      <c r="A53" s="442" t="s">
        <v>196</v>
      </c>
      <c r="B53" s="8" t="s">
        <v>144</v>
      </c>
      <c r="C53" s="79"/>
      <c r="D53" s="968"/>
    </row>
    <row r="54" spans="1:4" ht="12" customHeight="1" thickBot="1">
      <c r="A54" s="442" t="s">
        <v>197</v>
      </c>
      <c r="B54" s="8" t="s">
        <v>88</v>
      </c>
      <c r="C54" s="79"/>
      <c r="D54" s="968"/>
    </row>
    <row r="55" spans="1:4" ht="15" customHeight="1" thickBot="1">
      <c r="A55" s="210" t="s">
        <v>105</v>
      </c>
      <c r="B55" s="248" t="s">
        <v>577</v>
      </c>
      <c r="C55" s="1007">
        <f>+C44+C50</f>
        <v>19624</v>
      </c>
      <c r="D55" s="371">
        <f>+D44+D50</f>
        <v>26536</v>
      </c>
    </row>
    <row r="56" spans="1:4" ht="13.5" thickBot="1">
      <c r="C56" s="373"/>
      <c r="D56" s="373"/>
    </row>
    <row r="57" spans="1:4" ht="15" customHeight="1" thickBot="1">
      <c r="A57" s="251" t="s">
        <v>295</v>
      </c>
      <c r="B57" s="252"/>
      <c r="C57" s="1009">
        <v>5</v>
      </c>
      <c r="D57" s="1008">
        <v>5</v>
      </c>
    </row>
    <row r="58" spans="1:4" ht="14.25" customHeight="1" thickBot="1">
      <c r="A58" s="251" t="s">
        <v>296</v>
      </c>
      <c r="B58" s="252"/>
      <c r="C58" s="1009">
        <v>0</v>
      </c>
      <c r="D58" s="1008">
        <v>0</v>
      </c>
    </row>
    <row r="60" spans="1:4" ht="15.75">
      <c r="A60" s="382" t="s">
        <v>851</v>
      </c>
      <c r="B60" s="382"/>
      <c r="C60" s="196"/>
      <c r="D60" s="56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opLeftCell="A13" zoomScaleNormal="100" workbookViewId="0">
      <selection activeCell="C1" sqref="C1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30" customFormat="1" ht="21" customHeight="1" thickBot="1">
      <c r="A1" s="229"/>
      <c r="B1" s="231"/>
      <c r="C1" s="447" t="s">
        <v>730</v>
      </c>
    </row>
    <row r="2" spans="1:3" s="448" customFormat="1" ht="25.5" customHeight="1">
      <c r="A2" s="399" t="s">
        <v>293</v>
      </c>
      <c r="B2" s="359" t="s">
        <v>601</v>
      </c>
      <c r="C2" s="374" t="s">
        <v>148</v>
      </c>
    </row>
    <row r="3" spans="1:3" s="448" customFormat="1" ht="24.75" thickBot="1">
      <c r="A3" s="440" t="s">
        <v>292</v>
      </c>
      <c r="B3" s="360" t="s">
        <v>580</v>
      </c>
      <c r="C3" s="375" t="s">
        <v>148</v>
      </c>
    </row>
    <row r="4" spans="1:3" s="449" customFormat="1" ht="15.95" customHeight="1" thickBot="1">
      <c r="A4" s="232"/>
      <c r="B4" s="232"/>
      <c r="C4" s="233" t="s">
        <v>138</v>
      </c>
    </row>
    <row r="5" spans="1:3" ht="13.5" thickBot="1">
      <c r="A5" s="400" t="s">
        <v>294</v>
      </c>
      <c r="B5" s="234" t="s">
        <v>139</v>
      </c>
      <c r="C5" s="235" t="s">
        <v>140</v>
      </c>
    </row>
    <row r="6" spans="1:3" s="450" customFormat="1" ht="12.95" customHeight="1" thickBot="1">
      <c r="A6" s="202">
        <v>1</v>
      </c>
      <c r="B6" s="203">
        <v>2</v>
      </c>
      <c r="C6" s="204">
        <v>3</v>
      </c>
    </row>
    <row r="7" spans="1:3" s="450" customFormat="1" ht="15.95" customHeight="1" thickBot="1">
      <c r="A7" s="236"/>
      <c r="B7" s="237" t="s">
        <v>141</v>
      </c>
      <c r="C7" s="238"/>
    </row>
    <row r="8" spans="1:3" s="376" customFormat="1" ht="12" customHeight="1" thickBot="1">
      <c r="A8" s="202" t="s">
        <v>103</v>
      </c>
      <c r="B8" s="239" t="s">
        <v>557</v>
      </c>
      <c r="C8" s="318">
        <f>SUM(C9:C18)</f>
        <v>0</v>
      </c>
    </row>
    <row r="9" spans="1:3" s="376" customFormat="1" ht="12" customHeight="1">
      <c r="A9" s="441" t="s">
        <v>188</v>
      </c>
      <c r="B9" s="10" t="s">
        <v>385</v>
      </c>
      <c r="C9" s="365"/>
    </row>
    <row r="10" spans="1:3" s="376" customFormat="1" ht="12" customHeight="1">
      <c r="A10" s="442" t="s">
        <v>189</v>
      </c>
      <c r="B10" s="8" t="s">
        <v>386</v>
      </c>
      <c r="C10" s="316"/>
    </row>
    <row r="11" spans="1:3" s="376" customFormat="1" ht="12" customHeight="1">
      <c r="A11" s="442" t="s">
        <v>190</v>
      </c>
      <c r="B11" s="8" t="s">
        <v>387</v>
      </c>
      <c r="C11" s="316"/>
    </row>
    <row r="12" spans="1:3" s="376" customFormat="1" ht="12" customHeight="1">
      <c r="A12" s="442" t="s">
        <v>191</v>
      </c>
      <c r="B12" s="8" t="s">
        <v>388</v>
      </c>
      <c r="C12" s="316"/>
    </row>
    <row r="13" spans="1:3" s="376" customFormat="1" ht="12" customHeight="1">
      <c r="A13" s="442" t="s">
        <v>236</v>
      </c>
      <c r="B13" s="8" t="s">
        <v>389</v>
      </c>
      <c r="C13" s="316"/>
    </row>
    <row r="14" spans="1:3" s="376" customFormat="1" ht="12" customHeight="1">
      <c r="A14" s="442" t="s">
        <v>192</v>
      </c>
      <c r="B14" s="8" t="s">
        <v>558</v>
      </c>
      <c r="C14" s="316"/>
    </row>
    <row r="15" spans="1:3" s="376" customFormat="1" ht="12" customHeight="1">
      <c r="A15" s="442" t="s">
        <v>193</v>
      </c>
      <c r="B15" s="7" t="s">
        <v>559</v>
      </c>
      <c r="C15" s="316"/>
    </row>
    <row r="16" spans="1:3" s="376" customFormat="1" ht="12" customHeight="1">
      <c r="A16" s="442" t="s">
        <v>203</v>
      </c>
      <c r="B16" s="8" t="s">
        <v>392</v>
      </c>
      <c r="C16" s="366"/>
    </row>
    <row r="17" spans="1:3" s="451" customFormat="1" ht="12" customHeight="1">
      <c r="A17" s="442" t="s">
        <v>204</v>
      </c>
      <c r="B17" s="8" t="s">
        <v>393</v>
      </c>
      <c r="C17" s="316"/>
    </row>
    <row r="18" spans="1:3" s="451" customFormat="1" ht="12" customHeight="1" thickBot="1">
      <c r="A18" s="442" t="s">
        <v>205</v>
      </c>
      <c r="B18" s="7" t="s">
        <v>394</v>
      </c>
      <c r="C18" s="317"/>
    </row>
    <row r="19" spans="1:3" s="376" customFormat="1" ht="12" customHeight="1" thickBot="1">
      <c r="A19" s="202" t="s">
        <v>104</v>
      </c>
      <c r="B19" s="239" t="s">
        <v>560</v>
      </c>
      <c r="C19" s="318">
        <f>SUM(C20:C22)</f>
        <v>0</v>
      </c>
    </row>
    <row r="20" spans="1:3" s="451" customFormat="1" ht="12" customHeight="1">
      <c r="A20" s="442" t="s">
        <v>194</v>
      </c>
      <c r="B20" s="9" t="s">
        <v>360</v>
      </c>
      <c r="C20" s="316"/>
    </row>
    <row r="21" spans="1:3" s="451" customFormat="1" ht="12" customHeight="1">
      <c r="A21" s="442" t="s">
        <v>195</v>
      </c>
      <c r="B21" s="8" t="s">
        <v>561</v>
      </c>
      <c r="C21" s="316"/>
    </row>
    <row r="22" spans="1:3" s="451" customFormat="1" ht="12" customHeight="1">
      <c r="A22" s="442" t="s">
        <v>196</v>
      </c>
      <c r="B22" s="8" t="s">
        <v>562</v>
      </c>
      <c r="C22" s="316"/>
    </row>
    <row r="23" spans="1:3" s="451" customFormat="1" ht="12" customHeight="1" thickBot="1">
      <c r="A23" s="442" t="s">
        <v>197</v>
      </c>
      <c r="B23" s="8" t="s">
        <v>86</v>
      </c>
      <c r="C23" s="316"/>
    </row>
    <row r="24" spans="1:3" s="451" customFormat="1" ht="12" customHeight="1" thickBot="1">
      <c r="A24" s="210" t="s">
        <v>105</v>
      </c>
      <c r="B24" s="124" t="s">
        <v>262</v>
      </c>
      <c r="C24" s="345"/>
    </row>
    <row r="25" spans="1:3" s="451" customFormat="1" ht="12" customHeight="1" thickBot="1">
      <c r="A25" s="210" t="s">
        <v>106</v>
      </c>
      <c r="B25" s="124" t="s">
        <v>563</v>
      </c>
      <c r="C25" s="318">
        <f>+C26+C27</f>
        <v>0</v>
      </c>
    </row>
    <row r="26" spans="1:3" s="451" customFormat="1" ht="12" customHeight="1">
      <c r="A26" s="443" t="s">
        <v>370</v>
      </c>
      <c r="B26" s="444" t="s">
        <v>561</v>
      </c>
      <c r="C26" s="77"/>
    </row>
    <row r="27" spans="1:3" s="451" customFormat="1" ht="12" customHeight="1">
      <c r="A27" s="443" t="s">
        <v>373</v>
      </c>
      <c r="B27" s="445" t="s">
        <v>564</v>
      </c>
      <c r="C27" s="319"/>
    </row>
    <row r="28" spans="1:3" s="451" customFormat="1" ht="12" customHeight="1" thickBot="1">
      <c r="A28" s="442" t="s">
        <v>374</v>
      </c>
      <c r="B28" s="446" t="s">
        <v>565</v>
      </c>
      <c r="C28" s="84"/>
    </row>
    <row r="29" spans="1:3" s="451" customFormat="1" ht="12" customHeight="1" thickBot="1">
      <c r="A29" s="210" t="s">
        <v>107</v>
      </c>
      <c r="B29" s="124" t="s">
        <v>566</v>
      </c>
      <c r="C29" s="318">
        <f>+C30+C31+C32</f>
        <v>0</v>
      </c>
    </row>
    <row r="30" spans="1:3" s="451" customFormat="1" ht="12" customHeight="1">
      <c r="A30" s="443" t="s">
        <v>181</v>
      </c>
      <c r="B30" s="444" t="s">
        <v>399</v>
      </c>
      <c r="C30" s="77"/>
    </row>
    <row r="31" spans="1:3" s="451" customFormat="1" ht="12" customHeight="1">
      <c r="A31" s="443" t="s">
        <v>182</v>
      </c>
      <c r="B31" s="445" t="s">
        <v>400</v>
      </c>
      <c r="C31" s="319"/>
    </row>
    <row r="32" spans="1:3" s="451" customFormat="1" ht="12" customHeight="1" thickBot="1">
      <c r="A32" s="442" t="s">
        <v>183</v>
      </c>
      <c r="B32" s="141" t="s">
        <v>401</v>
      </c>
      <c r="C32" s="84"/>
    </row>
    <row r="33" spans="1:3" s="376" customFormat="1" ht="12" customHeight="1" thickBot="1">
      <c r="A33" s="210" t="s">
        <v>108</v>
      </c>
      <c r="B33" s="124" t="s">
        <v>513</v>
      </c>
      <c r="C33" s="345"/>
    </row>
    <row r="34" spans="1:3" s="376" customFormat="1" ht="12" customHeight="1" thickBot="1">
      <c r="A34" s="210" t="s">
        <v>109</v>
      </c>
      <c r="B34" s="124" t="s">
        <v>567</v>
      </c>
      <c r="C34" s="367"/>
    </row>
    <row r="35" spans="1:3" s="376" customFormat="1" ht="12" customHeight="1" thickBot="1">
      <c r="A35" s="202" t="s">
        <v>110</v>
      </c>
      <c r="B35" s="124" t="s">
        <v>568</v>
      </c>
      <c r="C35" s="368">
        <f>+C8+C19+C24+C25+C29+C33+C34</f>
        <v>0</v>
      </c>
    </row>
    <row r="36" spans="1:3" s="376" customFormat="1" ht="12" customHeight="1" thickBot="1">
      <c r="A36" s="240" t="s">
        <v>111</v>
      </c>
      <c r="B36" s="124" t="s">
        <v>569</v>
      </c>
      <c r="C36" s="368">
        <f>+C37+C38+C39</f>
        <v>0</v>
      </c>
    </row>
    <row r="37" spans="1:3" s="376" customFormat="1" ht="12" customHeight="1">
      <c r="A37" s="443" t="s">
        <v>570</v>
      </c>
      <c r="B37" s="444" t="s">
        <v>332</v>
      </c>
      <c r="C37" s="77"/>
    </row>
    <row r="38" spans="1:3" s="376" customFormat="1" ht="12" customHeight="1">
      <c r="A38" s="443" t="s">
        <v>571</v>
      </c>
      <c r="B38" s="445" t="s">
        <v>87</v>
      </c>
      <c r="C38" s="319"/>
    </row>
    <row r="39" spans="1:3" s="451" customFormat="1" ht="12" customHeight="1" thickBot="1">
      <c r="A39" s="442" t="s">
        <v>572</v>
      </c>
      <c r="B39" s="141" t="s">
        <v>573</v>
      </c>
      <c r="C39" s="84"/>
    </row>
    <row r="40" spans="1:3" s="451" customFormat="1" ht="15" customHeight="1" thickBot="1">
      <c r="A40" s="240" t="s">
        <v>112</v>
      </c>
      <c r="B40" s="241" t="s">
        <v>574</v>
      </c>
      <c r="C40" s="371">
        <f>+C35+C36</f>
        <v>0</v>
      </c>
    </row>
    <row r="41" spans="1:3" s="451" customFormat="1" ht="15" customHeight="1">
      <c r="A41" s="242"/>
      <c r="B41" s="243"/>
      <c r="C41" s="369"/>
    </row>
    <row r="42" spans="1:3" ht="13.5" thickBot="1">
      <c r="A42" s="244"/>
      <c r="B42" s="245"/>
      <c r="C42" s="370"/>
    </row>
    <row r="43" spans="1:3" s="450" customFormat="1" ht="16.5" customHeight="1" thickBot="1">
      <c r="A43" s="246"/>
      <c r="B43" s="247" t="s">
        <v>143</v>
      </c>
      <c r="C43" s="371"/>
    </row>
    <row r="44" spans="1:3" s="452" customFormat="1" ht="12" customHeight="1" thickBot="1">
      <c r="A44" s="210" t="s">
        <v>103</v>
      </c>
      <c r="B44" s="124" t="s">
        <v>575</v>
      </c>
      <c r="C44" s="318">
        <f>SUM(C45:C49)</f>
        <v>0</v>
      </c>
    </row>
    <row r="45" spans="1:3" ht="12" customHeight="1">
      <c r="A45" s="442" t="s">
        <v>188</v>
      </c>
      <c r="B45" s="9" t="s">
        <v>133</v>
      </c>
      <c r="C45" s="77"/>
    </row>
    <row r="46" spans="1:3" ht="12" customHeight="1">
      <c r="A46" s="442" t="s">
        <v>189</v>
      </c>
      <c r="B46" s="8" t="s">
        <v>271</v>
      </c>
      <c r="C46" s="80"/>
    </row>
    <row r="47" spans="1:3" ht="12" customHeight="1">
      <c r="A47" s="442" t="s">
        <v>190</v>
      </c>
      <c r="B47" s="8" t="s">
        <v>227</v>
      </c>
      <c r="C47" s="80"/>
    </row>
    <row r="48" spans="1:3" ht="12" customHeight="1">
      <c r="A48" s="442" t="s">
        <v>191</v>
      </c>
      <c r="B48" s="8" t="s">
        <v>272</v>
      </c>
      <c r="C48" s="80"/>
    </row>
    <row r="49" spans="1:3" ht="12" customHeight="1" thickBot="1">
      <c r="A49" s="442" t="s">
        <v>236</v>
      </c>
      <c r="B49" s="8" t="s">
        <v>273</v>
      </c>
      <c r="C49" s="80"/>
    </row>
    <row r="50" spans="1:3" ht="12" customHeight="1" thickBot="1">
      <c r="A50" s="210" t="s">
        <v>104</v>
      </c>
      <c r="B50" s="124" t="s">
        <v>576</v>
      </c>
      <c r="C50" s="318">
        <f>SUM(C51:C53)</f>
        <v>0</v>
      </c>
    </row>
    <row r="51" spans="1:3" s="452" customFormat="1" ht="12" customHeight="1">
      <c r="A51" s="442" t="s">
        <v>194</v>
      </c>
      <c r="B51" s="9" t="s">
        <v>322</v>
      </c>
      <c r="C51" s="77"/>
    </row>
    <row r="52" spans="1:3" ht="12" customHeight="1">
      <c r="A52" s="442" t="s">
        <v>195</v>
      </c>
      <c r="B52" s="8" t="s">
        <v>275</v>
      </c>
      <c r="C52" s="80"/>
    </row>
    <row r="53" spans="1:3" ht="12" customHeight="1">
      <c r="A53" s="442" t="s">
        <v>196</v>
      </c>
      <c r="B53" s="8" t="s">
        <v>144</v>
      </c>
      <c r="C53" s="80"/>
    </row>
    <row r="54" spans="1:3" ht="12" customHeight="1" thickBot="1">
      <c r="A54" s="442" t="s">
        <v>197</v>
      </c>
      <c r="B54" s="8" t="s">
        <v>88</v>
      </c>
      <c r="C54" s="80"/>
    </row>
    <row r="55" spans="1:3" ht="15" customHeight="1" thickBot="1">
      <c r="A55" s="210" t="s">
        <v>105</v>
      </c>
      <c r="B55" s="248" t="s">
        <v>577</v>
      </c>
      <c r="C55" s="372">
        <f>+C44+C50</f>
        <v>0</v>
      </c>
    </row>
    <row r="56" spans="1:3" ht="13.5" thickBot="1">
      <c r="C56" s="373"/>
    </row>
    <row r="57" spans="1:3" ht="15" customHeight="1" thickBot="1">
      <c r="A57" s="251" t="s">
        <v>295</v>
      </c>
      <c r="B57" s="252"/>
      <c r="C57" s="121"/>
    </row>
    <row r="58" spans="1:3" ht="14.25" customHeight="1" thickBot="1">
      <c r="A58" s="251" t="s">
        <v>296</v>
      </c>
      <c r="B58" s="252"/>
      <c r="C58" s="12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opLeftCell="A13" zoomScaleNormal="100" workbookViewId="0">
      <selection activeCell="C1" sqref="C1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30" customFormat="1" ht="21" customHeight="1" thickBot="1">
      <c r="A1" s="229"/>
      <c r="B1" s="231"/>
      <c r="C1" s="447" t="s">
        <v>731</v>
      </c>
    </row>
    <row r="2" spans="1:3" s="448" customFormat="1" ht="25.5" customHeight="1">
      <c r="A2" s="399" t="s">
        <v>293</v>
      </c>
      <c r="B2" s="359" t="s">
        <v>601</v>
      </c>
      <c r="C2" s="374" t="s">
        <v>148</v>
      </c>
    </row>
    <row r="3" spans="1:3" s="448" customFormat="1" ht="24.75" thickBot="1">
      <c r="A3" s="440" t="s">
        <v>292</v>
      </c>
      <c r="B3" s="360" t="s">
        <v>581</v>
      </c>
      <c r="C3" s="375" t="s">
        <v>595</v>
      </c>
    </row>
    <row r="4" spans="1:3" s="449" customFormat="1" ht="15.95" customHeight="1" thickBot="1">
      <c r="A4" s="232"/>
      <c r="B4" s="232"/>
      <c r="C4" s="233" t="s">
        <v>138</v>
      </c>
    </row>
    <row r="5" spans="1:3" ht="13.5" thickBot="1">
      <c r="A5" s="400" t="s">
        <v>294</v>
      </c>
      <c r="B5" s="234" t="s">
        <v>139</v>
      </c>
      <c r="C5" s="235" t="s">
        <v>140</v>
      </c>
    </row>
    <row r="6" spans="1:3" s="450" customFormat="1" ht="12.95" customHeight="1" thickBot="1">
      <c r="A6" s="202">
        <v>1</v>
      </c>
      <c r="B6" s="203">
        <v>2</v>
      </c>
      <c r="C6" s="204">
        <v>3</v>
      </c>
    </row>
    <row r="7" spans="1:3" s="450" customFormat="1" ht="15.95" customHeight="1" thickBot="1">
      <c r="A7" s="236"/>
      <c r="B7" s="237" t="s">
        <v>141</v>
      </c>
      <c r="C7" s="238"/>
    </row>
    <row r="8" spans="1:3" s="376" customFormat="1" ht="12" customHeight="1" thickBot="1">
      <c r="A8" s="202" t="s">
        <v>103</v>
      </c>
      <c r="B8" s="239" t="s">
        <v>557</v>
      </c>
      <c r="C8" s="318">
        <f>SUM(C9:C18)</f>
        <v>0</v>
      </c>
    </row>
    <row r="9" spans="1:3" s="376" customFormat="1" ht="12" customHeight="1">
      <c r="A9" s="441" t="s">
        <v>188</v>
      </c>
      <c r="B9" s="10" t="s">
        <v>385</v>
      </c>
      <c r="C9" s="365"/>
    </row>
    <row r="10" spans="1:3" s="376" customFormat="1" ht="12" customHeight="1">
      <c r="A10" s="442" t="s">
        <v>189</v>
      </c>
      <c r="B10" s="8" t="s">
        <v>386</v>
      </c>
      <c r="C10" s="316"/>
    </row>
    <row r="11" spans="1:3" s="376" customFormat="1" ht="12" customHeight="1">
      <c r="A11" s="442" t="s">
        <v>190</v>
      </c>
      <c r="B11" s="8" t="s">
        <v>387</v>
      </c>
      <c r="C11" s="316"/>
    </row>
    <row r="12" spans="1:3" s="376" customFormat="1" ht="12" customHeight="1">
      <c r="A12" s="442" t="s">
        <v>191</v>
      </c>
      <c r="B12" s="8" t="s">
        <v>388</v>
      </c>
      <c r="C12" s="316"/>
    </row>
    <row r="13" spans="1:3" s="376" customFormat="1" ht="12" customHeight="1">
      <c r="A13" s="442" t="s">
        <v>236</v>
      </c>
      <c r="B13" s="8" t="s">
        <v>389</v>
      </c>
      <c r="C13" s="316"/>
    </row>
    <row r="14" spans="1:3" s="376" customFormat="1" ht="12" customHeight="1">
      <c r="A14" s="442" t="s">
        <v>192</v>
      </c>
      <c r="B14" s="8" t="s">
        <v>558</v>
      </c>
      <c r="C14" s="316"/>
    </row>
    <row r="15" spans="1:3" s="376" customFormat="1" ht="12" customHeight="1">
      <c r="A15" s="442" t="s">
        <v>193</v>
      </c>
      <c r="B15" s="7" t="s">
        <v>559</v>
      </c>
      <c r="C15" s="316"/>
    </row>
    <row r="16" spans="1:3" s="376" customFormat="1" ht="12" customHeight="1">
      <c r="A16" s="442" t="s">
        <v>203</v>
      </c>
      <c r="B16" s="8" t="s">
        <v>392</v>
      </c>
      <c r="C16" s="366"/>
    </row>
    <row r="17" spans="1:3" s="451" customFormat="1" ht="12" customHeight="1">
      <c r="A17" s="442" t="s">
        <v>204</v>
      </c>
      <c r="B17" s="8" t="s">
        <v>393</v>
      </c>
      <c r="C17" s="316"/>
    </row>
    <row r="18" spans="1:3" s="451" customFormat="1" ht="12" customHeight="1" thickBot="1">
      <c r="A18" s="442" t="s">
        <v>205</v>
      </c>
      <c r="B18" s="7" t="s">
        <v>394</v>
      </c>
      <c r="C18" s="317"/>
    </row>
    <row r="19" spans="1:3" s="376" customFormat="1" ht="12" customHeight="1" thickBot="1">
      <c r="A19" s="202" t="s">
        <v>104</v>
      </c>
      <c r="B19" s="239" t="s">
        <v>560</v>
      </c>
      <c r="C19" s="318">
        <f>SUM(C20:C22)</f>
        <v>0</v>
      </c>
    </row>
    <row r="20" spans="1:3" s="451" customFormat="1" ht="12" customHeight="1">
      <c r="A20" s="442" t="s">
        <v>194</v>
      </c>
      <c r="B20" s="9" t="s">
        <v>360</v>
      </c>
      <c r="C20" s="316"/>
    </row>
    <row r="21" spans="1:3" s="451" customFormat="1" ht="12" customHeight="1">
      <c r="A21" s="442" t="s">
        <v>195</v>
      </c>
      <c r="B21" s="8" t="s">
        <v>561</v>
      </c>
      <c r="C21" s="316"/>
    </row>
    <row r="22" spans="1:3" s="451" customFormat="1" ht="12" customHeight="1">
      <c r="A22" s="442" t="s">
        <v>196</v>
      </c>
      <c r="B22" s="8" t="s">
        <v>562</v>
      </c>
      <c r="C22" s="316"/>
    </row>
    <row r="23" spans="1:3" s="451" customFormat="1" ht="12" customHeight="1" thickBot="1">
      <c r="A23" s="442" t="s">
        <v>197</v>
      </c>
      <c r="B23" s="8" t="s">
        <v>86</v>
      </c>
      <c r="C23" s="316"/>
    </row>
    <row r="24" spans="1:3" s="451" customFormat="1" ht="12" customHeight="1" thickBot="1">
      <c r="A24" s="210" t="s">
        <v>105</v>
      </c>
      <c r="B24" s="124" t="s">
        <v>262</v>
      </c>
      <c r="C24" s="345"/>
    </row>
    <row r="25" spans="1:3" s="451" customFormat="1" ht="12" customHeight="1" thickBot="1">
      <c r="A25" s="210" t="s">
        <v>106</v>
      </c>
      <c r="B25" s="124" t="s">
        <v>563</v>
      </c>
      <c r="C25" s="318">
        <f>+C26+C27</f>
        <v>0</v>
      </c>
    </row>
    <row r="26" spans="1:3" s="451" customFormat="1" ht="12" customHeight="1">
      <c r="A26" s="443" t="s">
        <v>370</v>
      </c>
      <c r="B26" s="444" t="s">
        <v>561</v>
      </c>
      <c r="C26" s="77"/>
    </row>
    <row r="27" spans="1:3" s="451" customFormat="1" ht="12" customHeight="1">
      <c r="A27" s="443" t="s">
        <v>373</v>
      </c>
      <c r="B27" s="445" t="s">
        <v>564</v>
      </c>
      <c r="C27" s="319"/>
    </row>
    <row r="28" spans="1:3" s="451" customFormat="1" ht="12" customHeight="1" thickBot="1">
      <c r="A28" s="442" t="s">
        <v>374</v>
      </c>
      <c r="B28" s="446" t="s">
        <v>565</v>
      </c>
      <c r="C28" s="84"/>
    </row>
    <row r="29" spans="1:3" s="451" customFormat="1" ht="12" customHeight="1" thickBot="1">
      <c r="A29" s="210" t="s">
        <v>107</v>
      </c>
      <c r="B29" s="124" t="s">
        <v>566</v>
      </c>
      <c r="C29" s="318">
        <f>+C30+C31+C32</f>
        <v>0</v>
      </c>
    </row>
    <row r="30" spans="1:3" s="451" customFormat="1" ht="12" customHeight="1">
      <c r="A30" s="443" t="s">
        <v>181</v>
      </c>
      <c r="B30" s="444" t="s">
        <v>399</v>
      </c>
      <c r="C30" s="77"/>
    </row>
    <row r="31" spans="1:3" s="451" customFormat="1" ht="12" customHeight="1">
      <c r="A31" s="443" t="s">
        <v>182</v>
      </c>
      <c r="B31" s="445" t="s">
        <v>400</v>
      </c>
      <c r="C31" s="319"/>
    </row>
    <row r="32" spans="1:3" s="451" customFormat="1" ht="12" customHeight="1" thickBot="1">
      <c r="A32" s="442" t="s">
        <v>183</v>
      </c>
      <c r="B32" s="141" t="s">
        <v>401</v>
      </c>
      <c r="C32" s="84"/>
    </row>
    <row r="33" spans="1:3" s="376" customFormat="1" ht="12" customHeight="1" thickBot="1">
      <c r="A33" s="210" t="s">
        <v>108</v>
      </c>
      <c r="B33" s="124" t="s">
        <v>513</v>
      </c>
      <c r="C33" s="345"/>
    </row>
    <row r="34" spans="1:3" s="376" customFormat="1" ht="12" customHeight="1" thickBot="1">
      <c r="A34" s="210" t="s">
        <v>109</v>
      </c>
      <c r="B34" s="124" t="s">
        <v>567</v>
      </c>
      <c r="C34" s="367"/>
    </row>
    <row r="35" spans="1:3" s="376" customFormat="1" ht="12" customHeight="1" thickBot="1">
      <c r="A35" s="202" t="s">
        <v>110</v>
      </c>
      <c r="B35" s="124" t="s">
        <v>568</v>
      </c>
      <c r="C35" s="368">
        <f>+C8+C19+C24+C25+C29+C33+C34</f>
        <v>0</v>
      </c>
    </row>
    <row r="36" spans="1:3" s="376" customFormat="1" ht="12" customHeight="1" thickBot="1">
      <c r="A36" s="240" t="s">
        <v>111</v>
      </c>
      <c r="B36" s="124" t="s">
        <v>569</v>
      </c>
      <c r="C36" s="368">
        <f>+C37+C38+C39</f>
        <v>0</v>
      </c>
    </row>
    <row r="37" spans="1:3" s="376" customFormat="1" ht="12" customHeight="1">
      <c r="A37" s="443" t="s">
        <v>570</v>
      </c>
      <c r="B37" s="444" t="s">
        <v>332</v>
      </c>
      <c r="C37" s="77"/>
    </row>
    <row r="38" spans="1:3" s="376" customFormat="1" ht="12" customHeight="1">
      <c r="A38" s="443" t="s">
        <v>571</v>
      </c>
      <c r="B38" s="445" t="s">
        <v>87</v>
      </c>
      <c r="C38" s="319"/>
    </row>
    <row r="39" spans="1:3" s="451" customFormat="1" ht="12" customHeight="1" thickBot="1">
      <c r="A39" s="442" t="s">
        <v>572</v>
      </c>
      <c r="B39" s="141" t="s">
        <v>573</v>
      </c>
      <c r="C39" s="84"/>
    </row>
    <row r="40" spans="1:3" s="451" customFormat="1" ht="15" customHeight="1" thickBot="1">
      <c r="A40" s="240" t="s">
        <v>112</v>
      </c>
      <c r="B40" s="241" t="s">
        <v>574</v>
      </c>
      <c r="C40" s="371">
        <f>+C35+C36</f>
        <v>0</v>
      </c>
    </row>
    <row r="41" spans="1:3" s="451" customFormat="1" ht="15" customHeight="1">
      <c r="A41" s="242"/>
      <c r="B41" s="243"/>
      <c r="C41" s="369"/>
    </row>
    <row r="42" spans="1:3" ht="13.5" thickBot="1">
      <c r="A42" s="244"/>
      <c r="B42" s="245"/>
      <c r="C42" s="370"/>
    </row>
    <row r="43" spans="1:3" s="450" customFormat="1" ht="16.5" customHeight="1" thickBot="1">
      <c r="A43" s="246"/>
      <c r="B43" s="247" t="s">
        <v>143</v>
      </c>
      <c r="C43" s="371"/>
    </row>
    <row r="44" spans="1:3" s="452" customFormat="1" ht="12" customHeight="1" thickBot="1">
      <c r="A44" s="210" t="s">
        <v>103</v>
      </c>
      <c r="B44" s="124" t="s">
        <v>575</v>
      </c>
      <c r="C44" s="318">
        <f>SUM(C45:C49)</f>
        <v>0</v>
      </c>
    </row>
    <row r="45" spans="1:3" ht="12" customHeight="1">
      <c r="A45" s="442" t="s">
        <v>188</v>
      </c>
      <c r="B45" s="9" t="s">
        <v>133</v>
      </c>
      <c r="C45" s="77"/>
    </row>
    <row r="46" spans="1:3" ht="12" customHeight="1">
      <c r="A46" s="442" t="s">
        <v>189</v>
      </c>
      <c r="B46" s="8" t="s">
        <v>271</v>
      </c>
      <c r="C46" s="80"/>
    </row>
    <row r="47" spans="1:3" ht="12" customHeight="1">
      <c r="A47" s="442" t="s">
        <v>190</v>
      </c>
      <c r="B47" s="8" t="s">
        <v>227</v>
      </c>
      <c r="C47" s="80"/>
    </row>
    <row r="48" spans="1:3" ht="12" customHeight="1">
      <c r="A48" s="442" t="s">
        <v>191</v>
      </c>
      <c r="B48" s="8" t="s">
        <v>272</v>
      </c>
      <c r="C48" s="80"/>
    </row>
    <row r="49" spans="1:3" ht="12" customHeight="1" thickBot="1">
      <c r="A49" s="442" t="s">
        <v>236</v>
      </c>
      <c r="B49" s="8" t="s">
        <v>273</v>
      </c>
      <c r="C49" s="80"/>
    </row>
    <row r="50" spans="1:3" ht="12" customHeight="1" thickBot="1">
      <c r="A50" s="210" t="s">
        <v>104</v>
      </c>
      <c r="B50" s="124" t="s">
        <v>576</v>
      </c>
      <c r="C50" s="318">
        <f>SUM(C51:C53)</f>
        <v>0</v>
      </c>
    </row>
    <row r="51" spans="1:3" s="452" customFormat="1" ht="12" customHeight="1">
      <c r="A51" s="442" t="s">
        <v>194</v>
      </c>
      <c r="B51" s="9" t="s">
        <v>322</v>
      </c>
      <c r="C51" s="77"/>
    </row>
    <row r="52" spans="1:3" ht="12" customHeight="1">
      <c r="A52" s="442" t="s">
        <v>195</v>
      </c>
      <c r="B52" s="8" t="s">
        <v>275</v>
      </c>
      <c r="C52" s="80"/>
    </row>
    <row r="53" spans="1:3" ht="12" customHeight="1">
      <c r="A53" s="442" t="s">
        <v>196</v>
      </c>
      <c r="B53" s="8" t="s">
        <v>144</v>
      </c>
      <c r="C53" s="80"/>
    </row>
    <row r="54" spans="1:3" ht="12" customHeight="1" thickBot="1">
      <c r="A54" s="442" t="s">
        <v>197</v>
      </c>
      <c r="B54" s="8" t="s">
        <v>88</v>
      </c>
      <c r="C54" s="80"/>
    </row>
    <row r="55" spans="1:3" ht="15" customHeight="1" thickBot="1">
      <c r="A55" s="210" t="s">
        <v>105</v>
      </c>
      <c r="B55" s="248" t="s">
        <v>577</v>
      </c>
      <c r="C55" s="372">
        <f>+C44+C50</f>
        <v>0</v>
      </c>
    </row>
    <row r="56" spans="1:3" ht="13.5" thickBot="1">
      <c r="C56" s="373"/>
    </row>
    <row r="57" spans="1:3" ht="15" customHeight="1" thickBot="1">
      <c r="A57" s="251" t="s">
        <v>295</v>
      </c>
      <c r="B57" s="252"/>
      <c r="C57" s="121"/>
    </row>
    <row r="58" spans="1:3" ht="14.25" customHeight="1" thickBot="1">
      <c r="A58" s="251" t="s">
        <v>296</v>
      </c>
      <c r="B58" s="252"/>
      <c r="C58" s="121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9"/>
  <sheetViews>
    <sheetView workbookViewId="0">
      <selection activeCell="C1" sqref="C1"/>
    </sheetView>
  </sheetViews>
  <sheetFormatPr defaultRowHeight="12.75"/>
  <cols>
    <col min="1" max="1" width="13.33203125" customWidth="1"/>
    <col min="2" max="2" width="64.6640625" customWidth="1"/>
    <col min="3" max="3" width="14.1640625" customWidth="1"/>
    <col min="4" max="4" width="14.83203125" customWidth="1"/>
  </cols>
  <sheetData>
    <row r="1" spans="1:4" ht="16.5" thickBot="1">
      <c r="A1" s="229"/>
      <c r="B1" s="231"/>
      <c r="C1" s="447" t="s">
        <v>878</v>
      </c>
    </row>
    <row r="2" spans="1:4" ht="26.25" customHeight="1">
      <c r="A2" s="399" t="s">
        <v>293</v>
      </c>
      <c r="B2" s="359" t="s">
        <v>602</v>
      </c>
      <c r="C2" s="374"/>
      <c r="D2" s="374" t="s">
        <v>595</v>
      </c>
    </row>
    <row r="3" spans="1:4" ht="29.25" customHeight="1" thickBot="1">
      <c r="A3" s="440" t="s">
        <v>292</v>
      </c>
      <c r="B3" s="360" t="s">
        <v>556</v>
      </c>
      <c r="C3" s="375"/>
      <c r="D3" s="375" t="s">
        <v>137</v>
      </c>
    </row>
    <row r="4" spans="1:4" ht="14.25" thickBot="1">
      <c r="A4" s="232"/>
      <c r="B4" s="232"/>
      <c r="C4" s="233"/>
      <c r="D4" s="233" t="s">
        <v>138</v>
      </c>
    </row>
    <row r="5" spans="1:4" ht="43.5" customHeight="1" thickBot="1">
      <c r="A5" s="400" t="s">
        <v>294</v>
      </c>
      <c r="B5" s="234" t="s">
        <v>139</v>
      </c>
      <c r="C5" s="234" t="s">
        <v>140</v>
      </c>
      <c r="D5" s="995" t="s">
        <v>140</v>
      </c>
    </row>
    <row r="6" spans="1:4" ht="13.5" thickBot="1">
      <c r="A6" s="202">
        <v>1</v>
      </c>
      <c r="B6" s="203">
        <v>2</v>
      </c>
      <c r="C6" s="203">
        <v>3</v>
      </c>
      <c r="D6" s="996">
        <v>4</v>
      </c>
    </row>
    <row r="7" spans="1:4" ht="13.5" thickBot="1">
      <c r="A7" s="236"/>
      <c r="B7" s="237" t="s">
        <v>141</v>
      </c>
      <c r="C7" s="1001"/>
      <c r="D7" s="238"/>
    </row>
    <row r="8" spans="1:4" ht="18" customHeight="1" thickBot="1">
      <c r="A8" s="202" t="s">
        <v>103</v>
      </c>
      <c r="B8" s="829" t="s">
        <v>557</v>
      </c>
      <c r="C8" s="1016">
        <f>SUM(C9:C18)</f>
        <v>74781</v>
      </c>
      <c r="D8" s="368">
        <f>SUM(D9:D18)</f>
        <v>74781</v>
      </c>
    </row>
    <row r="9" spans="1:4" ht="17.25" customHeight="1">
      <c r="A9" s="441" t="s">
        <v>188</v>
      </c>
      <c r="B9" s="10" t="s">
        <v>385</v>
      </c>
      <c r="C9" s="309">
        <f>'9.4.1.sz.mell.'!C9+'9.4.2.sz.mell.'!C9+'9.4.3.sz.mell.'!C9</f>
        <v>0</v>
      </c>
      <c r="D9" s="956">
        <f>'9.4.1.sz.mell.'!D9+'9.4.2.sz.mell.'!D9+'9.4.3.sz.mell.'!D9</f>
        <v>0</v>
      </c>
    </row>
    <row r="10" spans="1:4" ht="13.5" customHeight="1">
      <c r="A10" s="442" t="s">
        <v>189</v>
      </c>
      <c r="B10" s="8" t="s">
        <v>386</v>
      </c>
      <c r="C10" s="310">
        <f>'9.4.1.sz.mell.'!C10+'9.4.2.sz.mell.'!C10+'9.4.3.sz.mell.'!C10</f>
        <v>0</v>
      </c>
      <c r="D10" s="957">
        <f>'9.4.1.sz.mell.'!D10+'9.4.2.sz.mell.'!D10+'9.4.3.sz.mell.'!D10</f>
        <v>0</v>
      </c>
    </row>
    <row r="11" spans="1:4" ht="11.25" customHeight="1">
      <c r="A11" s="442" t="s">
        <v>190</v>
      </c>
      <c r="B11" s="8" t="s">
        <v>387</v>
      </c>
      <c r="C11" s="310">
        <f>'9.4.1.sz.mell.'!C11+'9.4.2.sz.mell.'!C11+'9.4.3.sz.mell.'!C11</f>
        <v>0</v>
      </c>
      <c r="D11" s="957">
        <f>'9.4.1.sz.mell.'!D11+'9.4.2.sz.mell.'!D11+'9.4.3.sz.mell.'!D11</f>
        <v>0</v>
      </c>
    </row>
    <row r="12" spans="1:4" ht="10.5" customHeight="1">
      <c r="A12" s="442" t="s">
        <v>191</v>
      </c>
      <c r="B12" s="8" t="s">
        <v>388</v>
      </c>
      <c r="C12" s="310">
        <f>'9.4.1.sz.mell.'!C12+'9.4.2.sz.mell.'!C12+'9.4.3.sz.mell.'!C12</f>
        <v>0</v>
      </c>
      <c r="D12" s="957">
        <f>'9.4.1.sz.mell.'!D12+'9.4.2.sz.mell.'!D12+'9.4.3.sz.mell.'!D12</f>
        <v>0</v>
      </c>
    </row>
    <row r="13" spans="1:4" ht="15" customHeight="1">
      <c r="A13" s="442" t="s">
        <v>236</v>
      </c>
      <c r="B13" s="8" t="s">
        <v>389</v>
      </c>
      <c r="C13" s="310">
        <f>'9.4.1.sz.mell.'!C13+'9.4.2.sz.mell.'!C13+'9.4.3.sz.mell.'!C13</f>
        <v>71781</v>
      </c>
      <c r="D13" s="957">
        <f>'9.4.1.sz.mell.'!D13+'9.4.2.sz.mell.'!D13+'9.4.3.sz.mell.'!D13</f>
        <v>71781</v>
      </c>
    </row>
    <row r="14" spans="1:4" ht="14.25" customHeight="1">
      <c r="A14" s="442" t="s">
        <v>192</v>
      </c>
      <c r="B14" s="8" t="s">
        <v>558</v>
      </c>
      <c r="C14" s="310">
        <f>'9.4.1.sz.mell.'!C14+'9.4.2.sz.mell.'!C14+'9.4.3.sz.mell.'!C14</f>
        <v>0</v>
      </c>
      <c r="D14" s="957">
        <f>'9.4.1.sz.mell.'!D14+'9.4.2.sz.mell.'!D14+'9.4.3.sz.mell.'!D14</f>
        <v>0</v>
      </c>
    </row>
    <row r="15" spans="1:4" ht="14.25" customHeight="1">
      <c r="A15" s="442" t="s">
        <v>193</v>
      </c>
      <c r="B15" s="7" t="s">
        <v>559</v>
      </c>
      <c r="C15" s="310">
        <f>'9.4.1.sz.mell.'!C15+'9.4.2.sz.mell.'!C15+'9.4.3.sz.mell.'!C15</f>
        <v>0</v>
      </c>
      <c r="D15" s="957">
        <f>'9.4.1.sz.mell.'!D15+'9.4.2.sz.mell.'!D15+'9.4.3.sz.mell.'!D15</f>
        <v>0</v>
      </c>
    </row>
    <row r="16" spans="1:4" ht="15.75" customHeight="1">
      <c r="A16" s="442" t="s">
        <v>203</v>
      </c>
      <c r="B16" s="8" t="s">
        <v>392</v>
      </c>
      <c r="C16" s="310">
        <f>'9.4.1.sz.mell.'!C16+'9.4.2.sz.mell.'!C16+'9.4.3.sz.mell.'!C16</f>
        <v>0</v>
      </c>
      <c r="D16" s="957">
        <f>'9.4.1.sz.mell.'!D16+'9.4.2.sz.mell.'!D16+'9.4.3.sz.mell.'!D16</f>
        <v>0</v>
      </c>
    </row>
    <row r="17" spans="1:4" ht="12.75" customHeight="1">
      <c r="A17" s="442" t="s">
        <v>204</v>
      </c>
      <c r="B17" s="8" t="s">
        <v>393</v>
      </c>
      <c r="C17" s="310">
        <f>'9.4.1.sz.mell.'!C17+'9.4.2.sz.mell.'!C17+'9.4.3.sz.mell.'!C17</f>
        <v>0</v>
      </c>
      <c r="D17" s="957">
        <f>'9.4.1.sz.mell.'!D17+'9.4.2.sz.mell.'!D17+'9.4.3.sz.mell.'!D17</f>
        <v>0</v>
      </c>
    </row>
    <row r="18" spans="1:4" ht="14.25" customHeight="1" thickBot="1">
      <c r="A18" s="442" t="s">
        <v>205</v>
      </c>
      <c r="B18" s="7" t="s">
        <v>394</v>
      </c>
      <c r="C18" s="312">
        <f>'9.4.1.sz.mell.'!C18+'9.4.2.sz.mell.'!C18+'9.4.3.sz.mell.'!C18</f>
        <v>3000</v>
      </c>
      <c r="D18" s="959">
        <f>'9.4.1.sz.mell.'!D18+'9.4.2.sz.mell.'!D18+'9.4.3.sz.mell.'!D18</f>
        <v>3000</v>
      </c>
    </row>
    <row r="19" spans="1:4" ht="12" customHeight="1" thickBot="1">
      <c r="A19" s="202" t="s">
        <v>104</v>
      </c>
      <c r="B19" s="829" t="s">
        <v>560</v>
      </c>
      <c r="C19" s="1016">
        <f>SUM(C20:C22)</f>
        <v>0</v>
      </c>
      <c r="D19" s="368">
        <f>SUM(D20:D22)</f>
        <v>0</v>
      </c>
    </row>
    <row r="20" spans="1:4" ht="13.5" customHeight="1">
      <c r="A20" s="442" t="s">
        <v>194</v>
      </c>
      <c r="B20" s="9" t="s">
        <v>360</v>
      </c>
      <c r="C20" s="310">
        <f>'9.4.1.sz.mell.'!C20+'9.4.2.sz.mell.'!C20+'9.4.3.sz.mell.'!C20</f>
        <v>0</v>
      </c>
      <c r="D20" s="957">
        <f>'9.4.1.sz.mell.'!D20+'9.4.2.sz.mell.'!D20+'9.4.3.sz.mell.'!D20</f>
        <v>0</v>
      </c>
    </row>
    <row r="21" spans="1:4" ht="12.75" customHeight="1">
      <c r="A21" s="442" t="s">
        <v>195</v>
      </c>
      <c r="B21" s="8" t="s">
        <v>561</v>
      </c>
      <c r="C21" s="310"/>
      <c r="D21" s="965"/>
    </row>
    <row r="22" spans="1:4" ht="13.5" customHeight="1">
      <c r="A22" s="442" t="s">
        <v>196</v>
      </c>
      <c r="B22" s="8" t="s">
        <v>562</v>
      </c>
      <c r="C22" s="310"/>
      <c r="D22" s="965"/>
    </row>
    <row r="23" spans="1:4" ht="14.25" customHeight="1" thickBot="1">
      <c r="A23" s="442" t="s">
        <v>197</v>
      </c>
      <c r="B23" s="8" t="s">
        <v>86</v>
      </c>
      <c r="C23" s="310"/>
      <c r="D23" s="965"/>
    </row>
    <row r="24" spans="1:4" ht="13.5" customHeight="1" thickBot="1">
      <c r="A24" s="210" t="s">
        <v>105</v>
      </c>
      <c r="B24" s="124" t="s">
        <v>262</v>
      </c>
      <c r="C24" s="1003"/>
      <c r="D24" s="367"/>
    </row>
    <row r="25" spans="1:4" ht="12" customHeight="1" thickBot="1">
      <c r="A25" s="210" t="s">
        <v>106</v>
      </c>
      <c r="B25" s="124" t="s">
        <v>563</v>
      </c>
      <c r="C25" s="313">
        <f>+C26+C27</f>
        <v>0</v>
      </c>
      <c r="D25" s="368">
        <f>+D26+D27</f>
        <v>0</v>
      </c>
    </row>
    <row r="26" spans="1:4" ht="12" customHeight="1">
      <c r="A26" s="443" t="s">
        <v>370</v>
      </c>
      <c r="B26" s="444" t="s">
        <v>561</v>
      </c>
      <c r="C26" s="1004"/>
      <c r="D26" s="999"/>
    </row>
    <row r="27" spans="1:4" ht="10.5" customHeight="1">
      <c r="A27" s="443" t="s">
        <v>373</v>
      </c>
      <c r="B27" s="445" t="s">
        <v>564</v>
      </c>
      <c r="C27" s="1004"/>
      <c r="D27" s="999"/>
    </row>
    <row r="28" spans="1:4" ht="12.75" customHeight="1" thickBot="1">
      <c r="A28" s="442" t="s">
        <v>374</v>
      </c>
      <c r="B28" s="446" t="s">
        <v>565</v>
      </c>
      <c r="C28" s="1004"/>
      <c r="D28" s="999"/>
    </row>
    <row r="29" spans="1:4" ht="13.5" customHeight="1" thickBot="1">
      <c r="A29" s="210" t="s">
        <v>107</v>
      </c>
      <c r="B29" s="124" t="s">
        <v>566</v>
      </c>
      <c r="C29" s="313">
        <f>+C30+C31+C32</f>
        <v>0</v>
      </c>
      <c r="D29" s="368">
        <f>+D30+D31+D32</f>
        <v>0</v>
      </c>
    </row>
    <row r="30" spans="1:4" ht="11.25" customHeight="1">
      <c r="A30" s="443" t="s">
        <v>181</v>
      </c>
      <c r="B30" s="444" t="s">
        <v>399</v>
      </c>
      <c r="C30" s="1004"/>
      <c r="D30" s="999"/>
    </row>
    <row r="31" spans="1:4" ht="13.5" customHeight="1">
      <c r="A31" s="443" t="s">
        <v>182</v>
      </c>
      <c r="B31" s="445" t="s">
        <v>400</v>
      </c>
      <c r="C31" s="1004"/>
      <c r="D31" s="999"/>
    </row>
    <row r="32" spans="1:4" ht="12.75" customHeight="1" thickBot="1">
      <c r="A32" s="442" t="s">
        <v>183</v>
      </c>
      <c r="B32" s="141" t="s">
        <v>401</v>
      </c>
      <c r="C32" s="1004"/>
      <c r="D32" s="999"/>
    </row>
    <row r="33" spans="1:4" ht="14.25" customHeight="1" thickBot="1">
      <c r="A33" s="210" t="s">
        <v>108</v>
      </c>
      <c r="B33" s="124" t="s">
        <v>513</v>
      </c>
      <c r="C33" s="1003"/>
      <c r="D33" s="367">
        <v>280</v>
      </c>
    </row>
    <row r="34" spans="1:4" ht="12" customHeight="1" thickBot="1">
      <c r="A34" s="210" t="s">
        <v>109</v>
      </c>
      <c r="B34" s="124" t="s">
        <v>567</v>
      </c>
      <c r="C34" s="1005">
        <v>1000</v>
      </c>
      <c r="D34" s="367">
        <v>1000</v>
      </c>
    </row>
    <row r="35" spans="1:4" ht="12" customHeight="1" thickBot="1">
      <c r="A35" s="202" t="s">
        <v>110</v>
      </c>
      <c r="B35" s="124" t="s">
        <v>568</v>
      </c>
      <c r="C35" s="960">
        <f>+C8+C19+C24+C25+C29+C33+C34</f>
        <v>75781</v>
      </c>
      <c r="D35" s="368">
        <f>+D8+D19+D24+D25+D29+D33+D34</f>
        <v>76061</v>
      </c>
    </row>
    <row r="36" spans="1:4" ht="12" customHeight="1" thickBot="1">
      <c r="A36" s="240" t="s">
        <v>111</v>
      </c>
      <c r="B36" s="124" t="s">
        <v>569</v>
      </c>
      <c r="C36" s="960">
        <f>+C37+C38+C39</f>
        <v>61653</v>
      </c>
      <c r="D36" s="368">
        <f>+D37+D38+D39</f>
        <v>64816</v>
      </c>
    </row>
    <row r="37" spans="1:4" ht="12" customHeight="1">
      <c r="A37" s="443" t="s">
        <v>570</v>
      </c>
      <c r="B37" s="444" t="s">
        <v>332</v>
      </c>
      <c r="C37" s="309">
        <f>'9.4.1.sz.mell.'!C37+'9.4.2.sz.mell.'!C37+'9.4.3.sz.mell.'!C37</f>
        <v>0</v>
      </c>
      <c r="D37" s="956">
        <f>'9.4.1.sz.mell.'!D37+'9.4.2.sz.mell.'!D37+'9.4.3.sz.mell.'!D37</f>
        <v>320</v>
      </c>
    </row>
    <row r="38" spans="1:4" ht="12" customHeight="1">
      <c r="A38" s="443" t="s">
        <v>571</v>
      </c>
      <c r="B38" s="445" t="s">
        <v>87</v>
      </c>
      <c r="C38" s="309">
        <f>'9.4.1.sz.mell.'!C38+'9.4.2.sz.mell.'!C38+'9.4.3.sz.mell.'!C38</f>
        <v>0</v>
      </c>
      <c r="D38" s="956">
        <f>'9.4.1.sz.mell.'!D38+'9.4.2.sz.mell.'!D38+'9.4.3.sz.mell.'!D38</f>
        <v>0</v>
      </c>
    </row>
    <row r="39" spans="1:4" ht="13.5" customHeight="1" thickBot="1">
      <c r="A39" s="442" t="s">
        <v>572</v>
      </c>
      <c r="B39" s="141" t="s">
        <v>573</v>
      </c>
      <c r="C39" s="309">
        <f>'9.4.1.sz.mell.'!C39+'9.4.2.sz.mell.'!C39+'9.4.3.sz.mell.'!C39</f>
        <v>61653</v>
      </c>
      <c r="D39" s="956">
        <f>'9.4.1.sz.mell.'!D39+'9.4.2.sz.mell.'!D39+'9.4.3.sz.mell.'!D39</f>
        <v>64496</v>
      </c>
    </row>
    <row r="40" spans="1:4" ht="12.75" customHeight="1" thickBot="1">
      <c r="A40" s="240" t="s">
        <v>112</v>
      </c>
      <c r="B40" s="241" t="s">
        <v>574</v>
      </c>
      <c r="C40" s="1006">
        <f>+C35+C36</f>
        <v>137434</v>
      </c>
      <c r="D40" s="371">
        <f>+D35+D36</f>
        <v>140877</v>
      </c>
    </row>
    <row r="41" spans="1:4" ht="13.5" thickBot="1">
      <c r="A41" s="242"/>
      <c r="B41" s="243"/>
      <c r="C41" s="369"/>
      <c r="D41" s="369"/>
    </row>
    <row r="42" spans="1:4" ht="13.5" thickBot="1">
      <c r="A42" s="246"/>
      <c r="B42" s="247" t="s">
        <v>143</v>
      </c>
      <c r="C42" s="1006"/>
      <c r="D42" s="371"/>
    </row>
    <row r="43" spans="1:4" ht="14.25" customHeight="1" thickBot="1">
      <c r="A43" s="210" t="s">
        <v>103</v>
      </c>
      <c r="B43" s="124" t="s">
        <v>575</v>
      </c>
      <c r="C43" s="313">
        <f>SUM(C44:C48)</f>
        <v>136434</v>
      </c>
      <c r="D43" s="368">
        <f>SUM(D44:D48)</f>
        <v>139762</v>
      </c>
    </row>
    <row r="44" spans="1:4" ht="12.75" customHeight="1">
      <c r="A44" s="442" t="s">
        <v>188</v>
      </c>
      <c r="B44" s="9" t="s">
        <v>133</v>
      </c>
      <c r="C44" s="309">
        <f>'9.4.1.sz.mell.'!C44+'9.4.2.sz.mell.'!C44+'9.4.3.sz.mell.'!C44</f>
        <v>61898</v>
      </c>
      <c r="D44" s="956">
        <f>'9.4.1.sz.mell.'!D44+'9.4.2.sz.mell.'!D44+'9.4.3.sz.mell.'!D44</f>
        <v>64635</v>
      </c>
    </row>
    <row r="45" spans="1:4" ht="11.25" customHeight="1">
      <c r="A45" s="442" t="s">
        <v>189</v>
      </c>
      <c r="B45" s="8" t="s">
        <v>271</v>
      </c>
      <c r="C45" s="309">
        <f>'9.4.1.sz.mell.'!C45+'9.4.2.sz.mell.'!C45+'9.4.3.sz.mell.'!C45</f>
        <v>17792</v>
      </c>
      <c r="D45" s="956">
        <f>'9.4.1.sz.mell.'!D45+'9.4.2.sz.mell.'!D45+'9.4.3.sz.mell.'!D45</f>
        <v>18498</v>
      </c>
    </row>
    <row r="46" spans="1:4" ht="13.5" customHeight="1">
      <c r="A46" s="442" t="s">
        <v>190</v>
      </c>
      <c r="B46" s="8" t="s">
        <v>227</v>
      </c>
      <c r="C46" s="309">
        <f>'9.4.1.sz.mell.'!C46+'9.4.2.sz.mell.'!C46+'9.4.3.sz.mell.'!C46</f>
        <v>56744</v>
      </c>
      <c r="D46" s="956">
        <f>'9.4.1.sz.mell.'!D46+'9.4.2.sz.mell.'!D46+'9.4.3.sz.mell.'!D46</f>
        <v>56629</v>
      </c>
    </row>
    <row r="47" spans="1:4" ht="12.75" customHeight="1">
      <c r="A47" s="442" t="s">
        <v>191</v>
      </c>
      <c r="B47" s="8" t="s">
        <v>272</v>
      </c>
      <c r="C47" s="309">
        <f>'9.4.1.sz.mell.'!C47+'9.4.2.sz.mell.'!C47+'9.4.3.sz.mell.'!C47</f>
        <v>0</v>
      </c>
      <c r="D47" s="956">
        <f>'9.4.1.sz.mell.'!D47+'9.4.2.sz.mell.'!D47+'9.4.3.sz.mell.'!D47</f>
        <v>0</v>
      </c>
    </row>
    <row r="48" spans="1:4" ht="12.75" customHeight="1" thickBot="1">
      <c r="A48" s="442" t="s">
        <v>236</v>
      </c>
      <c r="B48" s="8" t="s">
        <v>273</v>
      </c>
      <c r="C48" s="309">
        <f>'9.4.1.sz.mell.'!C48+'9.4.2.sz.mell.'!C48+'9.4.3.sz.mell.'!C48</f>
        <v>0</v>
      </c>
      <c r="D48" s="956">
        <f>'9.4.1.sz.mell.'!D48+'9.4.2.sz.mell.'!D48+'9.4.3.sz.mell.'!D48</f>
        <v>0</v>
      </c>
    </row>
    <row r="49" spans="1:4" ht="12.75" customHeight="1" thickBot="1">
      <c r="A49" s="210" t="s">
        <v>104</v>
      </c>
      <c r="B49" s="124" t="s">
        <v>576</v>
      </c>
      <c r="C49" s="313">
        <f>SUM(C50:C52)</f>
        <v>1000</v>
      </c>
      <c r="D49" s="368">
        <f>SUM(D50:D52)</f>
        <v>1115</v>
      </c>
    </row>
    <row r="50" spans="1:4" ht="14.25" customHeight="1">
      <c r="A50" s="442" t="s">
        <v>194</v>
      </c>
      <c r="B50" s="9" t="s">
        <v>322</v>
      </c>
      <c r="C50" s="1004"/>
      <c r="D50" s="999">
        <v>115</v>
      </c>
    </row>
    <row r="51" spans="1:4" ht="15" customHeight="1">
      <c r="A51" s="442" t="s">
        <v>195</v>
      </c>
      <c r="B51" s="8" t="s">
        <v>275</v>
      </c>
      <c r="C51" s="79">
        <v>1000</v>
      </c>
      <c r="D51" s="968">
        <v>1000</v>
      </c>
    </row>
    <row r="52" spans="1:4" ht="13.5" customHeight="1">
      <c r="A52" s="442" t="s">
        <v>196</v>
      </c>
      <c r="B52" s="8" t="s">
        <v>144</v>
      </c>
      <c r="C52" s="79"/>
      <c r="D52" s="968"/>
    </row>
    <row r="53" spans="1:4" ht="12.75" customHeight="1" thickBot="1">
      <c r="A53" s="442" t="s">
        <v>197</v>
      </c>
      <c r="B53" s="8" t="s">
        <v>88</v>
      </c>
      <c r="C53" s="79"/>
      <c r="D53" s="968"/>
    </row>
    <row r="54" spans="1:4" ht="13.5" customHeight="1" thickBot="1">
      <c r="A54" s="210" t="s">
        <v>105</v>
      </c>
      <c r="B54" s="248" t="s">
        <v>577</v>
      </c>
      <c r="C54" s="1007">
        <f>+C43+C49</f>
        <v>137434</v>
      </c>
      <c r="D54" s="371">
        <f>+D43+D49</f>
        <v>140877</v>
      </c>
    </row>
    <row r="55" spans="1:4" ht="13.5" thickBot="1">
      <c r="A55" s="249"/>
      <c r="B55" s="250"/>
      <c r="C55" s="373"/>
      <c r="D55" s="373"/>
    </row>
    <row r="56" spans="1:4" ht="13.5" thickBot="1">
      <c r="A56" s="251" t="s">
        <v>295</v>
      </c>
      <c r="B56" s="252"/>
      <c r="C56" s="1009">
        <v>31</v>
      </c>
      <c r="D56" s="1008">
        <v>31</v>
      </c>
    </row>
    <row r="57" spans="1:4" ht="13.5" thickBot="1">
      <c r="A57" s="251" t="s">
        <v>296</v>
      </c>
      <c r="B57" s="252"/>
      <c r="C57" s="1009">
        <v>0</v>
      </c>
      <c r="D57" s="1008">
        <v>0</v>
      </c>
    </row>
    <row r="58" spans="1:4">
      <c r="A58" s="249"/>
      <c r="B58" s="250"/>
      <c r="C58" s="250"/>
    </row>
    <row r="59" spans="1:4" ht="15.75">
      <c r="A59" s="382" t="s">
        <v>850</v>
      </c>
      <c r="B59" s="382"/>
      <c r="C59" s="196"/>
      <c r="D59" s="56"/>
    </row>
  </sheetData>
  <phoneticPr fontId="30" type="noConversion"/>
  <pageMargins left="0.39370078740157483" right="0.19685039370078741" top="0.19685039370078741" bottom="0" header="0.51181102362204722" footer="0.51181102362204722"/>
  <pageSetup paperSize="9" orientation="portrait" r:id="rId1"/>
  <headerFooter alignWithMargins="0"/>
  <ignoredErrors>
    <ignoredError sqref="C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9"/>
  <sheetViews>
    <sheetView workbookViewId="0">
      <selection activeCell="C1" sqref="C1"/>
    </sheetView>
  </sheetViews>
  <sheetFormatPr defaultRowHeight="12.75"/>
  <cols>
    <col min="1" max="1" width="12.83203125" customWidth="1"/>
    <col min="2" max="2" width="64.1640625" customWidth="1"/>
    <col min="3" max="3" width="16.5" customWidth="1"/>
    <col min="4" max="4" width="14.5" customWidth="1"/>
  </cols>
  <sheetData>
    <row r="1" spans="1:4" ht="16.5" thickBot="1">
      <c r="A1" s="229"/>
      <c r="B1" s="231"/>
      <c r="C1" s="447" t="s">
        <v>879</v>
      </c>
    </row>
    <row r="2" spans="1:4" ht="36">
      <c r="A2" s="399" t="s">
        <v>293</v>
      </c>
      <c r="B2" s="359" t="s">
        <v>602</v>
      </c>
      <c r="C2" s="993"/>
      <c r="D2" s="992" t="s">
        <v>595</v>
      </c>
    </row>
    <row r="3" spans="1:4" ht="24.75" thickBot="1">
      <c r="A3" s="440" t="s">
        <v>292</v>
      </c>
      <c r="B3" s="360" t="s">
        <v>579</v>
      </c>
      <c r="C3" s="994"/>
      <c r="D3" s="375" t="s">
        <v>147</v>
      </c>
    </row>
    <row r="4" spans="1:4" ht="14.25" thickBot="1">
      <c r="A4" s="232"/>
      <c r="B4" s="232"/>
      <c r="C4" s="233"/>
      <c r="D4" s="233" t="s">
        <v>138</v>
      </c>
    </row>
    <row r="5" spans="1:4" ht="13.5" thickBot="1">
      <c r="A5" s="400" t="s">
        <v>294</v>
      </c>
      <c r="B5" s="234" t="s">
        <v>139</v>
      </c>
      <c r="C5" s="234" t="s">
        <v>140</v>
      </c>
      <c r="D5" s="995" t="s">
        <v>140</v>
      </c>
    </row>
    <row r="6" spans="1:4" ht="13.5" thickBot="1">
      <c r="A6" s="202">
        <v>1</v>
      </c>
      <c r="B6" s="203">
        <v>2</v>
      </c>
      <c r="C6" s="203">
        <v>3</v>
      </c>
      <c r="D6" s="996">
        <v>4</v>
      </c>
    </row>
    <row r="7" spans="1:4" ht="13.5" thickBot="1">
      <c r="A7" s="236"/>
      <c r="B7" s="237" t="s">
        <v>141</v>
      </c>
      <c r="C7" s="1001"/>
      <c r="D7" s="238"/>
    </row>
    <row r="8" spans="1:4" ht="13.5" thickBot="1">
      <c r="A8" s="202" t="s">
        <v>103</v>
      </c>
      <c r="B8" s="239" t="s">
        <v>557</v>
      </c>
      <c r="C8" s="313">
        <f>SUM(C9:C18)</f>
        <v>74781</v>
      </c>
      <c r="D8" s="368">
        <f>SUM(D9:D18)</f>
        <v>74781</v>
      </c>
    </row>
    <row r="9" spans="1:4">
      <c r="A9" s="441" t="s">
        <v>188</v>
      </c>
      <c r="B9" s="10" t="s">
        <v>385</v>
      </c>
      <c r="C9" s="974"/>
      <c r="D9" s="997"/>
    </row>
    <row r="10" spans="1:4">
      <c r="A10" s="442" t="s">
        <v>189</v>
      </c>
      <c r="B10" s="8" t="s">
        <v>386</v>
      </c>
      <c r="C10" s="310"/>
      <c r="D10" s="965"/>
    </row>
    <row r="11" spans="1:4">
      <c r="A11" s="442" t="s">
        <v>190</v>
      </c>
      <c r="B11" s="8" t="s">
        <v>387</v>
      </c>
      <c r="C11" s="310"/>
      <c r="D11" s="965"/>
    </row>
    <row r="12" spans="1:4">
      <c r="A12" s="442" t="s">
        <v>191</v>
      </c>
      <c r="B12" s="8" t="s">
        <v>388</v>
      </c>
      <c r="C12" s="310"/>
      <c r="D12" s="965"/>
    </row>
    <row r="13" spans="1:4">
      <c r="A13" s="442" t="s">
        <v>236</v>
      </c>
      <c r="B13" s="8" t="s">
        <v>389</v>
      </c>
      <c r="C13" s="310">
        <v>71781</v>
      </c>
      <c r="D13" s="965">
        <v>71781</v>
      </c>
    </row>
    <row r="14" spans="1:4">
      <c r="A14" s="442" t="s">
        <v>192</v>
      </c>
      <c r="B14" s="8" t="s">
        <v>558</v>
      </c>
      <c r="C14" s="310"/>
      <c r="D14" s="965"/>
    </row>
    <row r="15" spans="1:4">
      <c r="A15" s="442" t="s">
        <v>193</v>
      </c>
      <c r="B15" s="7" t="s">
        <v>559</v>
      </c>
      <c r="C15" s="310"/>
      <c r="D15" s="965"/>
    </row>
    <row r="16" spans="1:4">
      <c r="A16" s="442" t="s">
        <v>203</v>
      </c>
      <c r="B16" s="8" t="s">
        <v>392</v>
      </c>
      <c r="C16" s="1002"/>
      <c r="D16" s="998"/>
    </row>
    <row r="17" spans="1:4">
      <c r="A17" s="442" t="s">
        <v>204</v>
      </c>
      <c r="B17" s="8" t="s">
        <v>393</v>
      </c>
      <c r="C17" s="310"/>
      <c r="D17" s="965"/>
    </row>
    <row r="18" spans="1:4" ht="13.5" thickBot="1">
      <c r="A18" s="442" t="s">
        <v>205</v>
      </c>
      <c r="B18" s="7" t="s">
        <v>394</v>
      </c>
      <c r="C18" s="312">
        <v>3000</v>
      </c>
      <c r="D18" s="966">
        <v>3000</v>
      </c>
    </row>
    <row r="19" spans="1:4" ht="13.5" thickBot="1">
      <c r="A19" s="202" t="s">
        <v>104</v>
      </c>
      <c r="B19" s="239" t="s">
        <v>560</v>
      </c>
      <c r="C19" s="313">
        <f>SUM(C20:C22)</f>
        <v>0</v>
      </c>
      <c r="D19" s="368">
        <f>SUM(D20:D22)</f>
        <v>0</v>
      </c>
    </row>
    <row r="20" spans="1:4">
      <c r="A20" s="442" t="s">
        <v>194</v>
      </c>
      <c r="B20" s="9" t="s">
        <v>360</v>
      </c>
      <c r="C20" s="310"/>
      <c r="D20" s="965"/>
    </row>
    <row r="21" spans="1:4">
      <c r="A21" s="442" t="s">
        <v>195</v>
      </c>
      <c r="B21" s="8" t="s">
        <v>561</v>
      </c>
      <c r="C21" s="310"/>
      <c r="D21" s="965"/>
    </row>
    <row r="22" spans="1:4">
      <c r="A22" s="442" t="s">
        <v>196</v>
      </c>
      <c r="B22" s="8" t="s">
        <v>562</v>
      </c>
      <c r="C22" s="310"/>
      <c r="D22" s="965"/>
    </row>
    <row r="23" spans="1:4" ht="13.5" thickBot="1">
      <c r="A23" s="442" t="s">
        <v>197</v>
      </c>
      <c r="B23" s="8" t="s">
        <v>86</v>
      </c>
      <c r="C23" s="310"/>
      <c r="D23" s="965"/>
    </row>
    <row r="24" spans="1:4" ht="13.5" thickBot="1">
      <c r="A24" s="210" t="s">
        <v>105</v>
      </c>
      <c r="B24" s="124" t="s">
        <v>262</v>
      </c>
      <c r="C24" s="1003"/>
      <c r="D24" s="367"/>
    </row>
    <row r="25" spans="1:4" ht="13.5" thickBot="1">
      <c r="A25" s="210" t="s">
        <v>106</v>
      </c>
      <c r="B25" s="124" t="s">
        <v>563</v>
      </c>
      <c r="C25" s="313">
        <f>+C26+C27</f>
        <v>0</v>
      </c>
      <c r="D25" s="368">
        <f>+D26+D27</f>
        <v>0</v>
      </c>
    </row>
    <row r="26" spans="1:4">
      <c r="A26" s="443" t="s">
        <v>370</v>
      </c>
      <c r="B26" s="444" t="s">
        <v>561</v>
      </c>
      <c r="C26" s="1004"/>
      <c r="D26" s="999"/>
    </row>
    <row r="27" spans="1:4">
      <c r="A27" s="443" t="s">
        <v>373</v>
      </c>
      <c r="B27" s="445" t="s">
        <v>564</v>
      </c>
      <c r="C27" s="314"/>
      <c r="D27" s="967"/>
    </row>
    <row r="28" spans="1:4" ht="13.5" thickBot="1">
      <c r="A28" s="442" t="s">
        <v>374</v>
      </c>
      <c r="B28" s="446" t="s">
        <v>565</v>
      </c>
      <c r="C28" s="83"/>
      <c r="D28" s="1000"/>
    </row>
    <row r="29" spans="1:4" ht="13.5" thickBot="1">
      <c r="A29" s="210" t="s">
        <v>107</v>
      </c>
      <c r="B29" s="124" t="s">
        <v>566</v>
      </c>
      <c r="C29" s="313">
        <f>+C30+C31+C32</f>
        <v>0</v>
      </c>
      <c r="D29" s="368">
        <f>+D30+D31+D32</f>
        <v>0</v>
      </c>
    </row>
    <row r="30" spans="1:4">
      <c r="A30" s="443" t="s">
        <v>181</v>
      </c>
      <c r="B30" s="444" t="s">
        <v>399</v>
      </c>
      <c r="C30" s="1004"/>
      <c r="D30" s="999"/>
    </row>
    <row r="31" spans="1:4">
      <c r="A31" s="443" t="s">
        <v>182</v>
      </c>
      <c r="B31" s="445" t="s">
        <v>400</v>
      </c>
      <c r="C31" s="314"/>
      <c r="D31" s="967"/>
    </row>
    <row r="32" spans="1:4" ht="13.5" thickBot="1">
      <c r="A32" s="442" t="s">
        <v>183</v>
      </c>
      <c r="B32" s="141" t="s">
        <v>401</v>
      </c>
      <c r="C32" s="83"/>
      <c r="D32" s="1000"/>
    </row>
    <row r="33" spans="1:4" ht="13.5" thickBot="1">
      <c r="A33" s="210" t="s">
        <v>108</v>
      </c>
      <c r="B33" s="124" t="s">
        <v>513</v>
      </c>
      <c r="C33" s="1003"/>
      <c r="D33" s="367">
        <v>280</v>
      </c>
    </row>
    <row r="34" spans="1:4" ht="13.5" thickBot="1">
      <c r="A34" s="210" t="s">
        <v>109</v>
      </c>
      <c r="B34" s="124" t="s">
        <v>567</v>
      </c>
      <c r="C34" s="1005">
        <v>1000</v>
      </c>
      <c r="D34" s="367">
        <v>1000</v>
      </c>
    </row>
    <row r="35" spans="1:4" ht="13.5" thickBot="1">
      <c r="A35" s="202" t="s">
        <v>110</v>
      </c>
      <c r="B35" s="124" t="s">
        <v>568</v>
      </c>
      <c r="C35" s="960">
        <f>+C8+C19+C24+C25+C29+C33+C34</f>
        <v>75781</v>
      </c>
      <c r="D35" s="368">
        <f>+D8+D19+D24+D25+D29+D33+D34</f>
        <v>76061</v>
      </c>
    </row>
    <row r="36" spans="1:4" ht="13.5" thickBot="1">
      <c r="A36" s="240" t="s">
        <v>111</v>
      </c>
      <c r="B36" s="124" t="s">
        <v>569</v>
      </c>
      <c r="C36" s="960">
        <f>+C37+C38+C39</f>
        <v>61653</v>
      </c>
      <c r="D36" s="368">
        <f>+D37+D38+D39</f>
        <v>64816</v>
      </c>
    </row>
    <row r="37" spans="1:4">
      <c r="A37" s="443" t="s">
        <v>570</v>
      </c>
      <c r="B37" s="444" t="s">
        <v>332</v>
      </c>
      <c r="C37" s="1004"/>
      <c r="D37" s="999">
        <v>320</v>
      </c>
    </row>
    <row r="38" spans="1:4">
      <c r="A38" s="443" t="s">
        <v>571</v>
      </c>
      <c r="B38" s="445" t="s">
        <v>87</v>
      </c>
      <c r="C38" s="314"/>
      <c r="D38" s="967"/>
    </row>
    <row r="39" spans="1:4" ht="13.5" thickBot="1">
      <c r="A39" s="442" t="s">
        <v>572</v>
      </c>
      <c r="B39" s="141" t="s">
        <v>573</v>
      </c>
      <c r="C39" s="83">
        <v>61653</v>
      </c>
      <c r="D39" s="1000">
        <v>64496</v>
      </c>
    </row>
    <row r="40" spans="1:4" ht="13.5" thickBot="1">
      <c r="A40" s="240" t="s">
        <v>112</v>
      </c>
      <c r="B40" s="241" t="s">
        <v>574</v>
      </c>
      <c r="C40" s="1006">
        <f>+C35+C36</f>
        <v>137434</v>
      </c>
      <c r="D40" s="371">
        <f>+D35+D36</f>
        <v>140877</v>
      </c>
    </row>
    <row r="41" spans="1:4" ht="13.5" thickBot="1">
      <c r="A41" s="242"/>
      <c r="B41" s="243"/>
      <c r="C41" s="369"/>
      <c r="D41" s="369"/>
    </row>
    <row r="42" spans="1:4" ht="13.5" thickBot="1">
      <c r="A42" s="246"/>
      <c r="B42" s="247" t="s">
        <v>143</v>
      </c>
      <c r="C42" s="1006"/>
      <c r="D42" s="371"/>
    </row>
    <row r="43" spans="1:4" ht="13.5" thickBot="1">
      <c r="A43" s="210" t="s">
        <v>103</v>
      </c>
      <c r="B43" s="124" t="s">
        <v>575</v>
      </c>
      <c r="C43" s="313">
        <f>SUM(C44:C48)</f>
        <v>136434</v>
      </c>
      <c r="D43" s="368">
        <f>SUM(D44:D48)</f>
        <v>139762</v>
      </c>
    </row>
    <row r="44" spans="1:4">
      <c r="A44" s="442" t="s">
        <v>188</v>
      </c>
      <c r="B44" s="9" t="s">
        <v>133</v>
      </c>
      <c r="C44" s="1004">
        <v>61898</v>
      </c>
      <c r="D44" s="999">
        <v>64635</v>
      </c>
    </row>
    <row r="45" spans="1:4">
      <c r="A45" s="442" t="s">
        <v>189</v>
      </c>
      <c r="B45" s="8" t="s">
        <v>271</v>
      </c>
      <c r="C45" s="79">
        <v>17792</v>
      </c>
      <c r="D45" s="968">
        <v>18498</v>
      </c>
    </row>
    <row r="46" spans="1:4">
      <c r="A46" s="442" t="s">
        <v>190</v>
      </c>
      <c r="B46" s="8" t="s">
        <v>227</v>
      </c>
      <c r="C46" s="79">
        <v>56744</v>
      </c>
      <c r="D46" s="968">
        <v>56629</v>
      </c>
    </row>
    <row r="47" spans="1:4">
      <c r="A47" s="442" t="s">
        <v>191</v>
      </c>
      <c r="B47" s="8" t="s">
        <v>272</v>
      </c>
      <c r="C47" s="79"/>
      <c r="D47" s="968"/>
    </row>
    <row r="48" spans="1:4" ht="13.5" thickBot="1">
      <c r="A48" s="442" t="s">
        <v>236</v>
      </c>
      <c r="B48" s="8" t="s">
        <v>273</v>
      </c>
      <c r="C48" s="79"/>
      <c r="D48" s="968"/>
    </row>
    <row r="49" spans="1:4" ht="13.5" thickBot="1">
      <c r="A49" s="210" t="s">
        <v>104</v>
      </c>
      <c r="B49" s="124" t="s">
        <v>576</v>
      </c>
      <c r="C49" s="313">
        <f>SUM(C50:C52)</f>
        <v>1000</v>
      </c>
      <c r="D49" s="368">
        <f>SUM(D50:D52)</f>
        <v>1115</v>
      </c>
    </row>
    <row r="50" spans="1:4">
      <c r="A50" s="442" t="s">
        <v>194</v>
      </c>
      <c r="B50" s="9" t="s">
        <v>322</v>
      </c>
      <c r="C50" s="1004"/>
      <c r="D50" s="999">
        <v>115</v>
      </c>
    </row>
    <row r="51" spans="1:4">
      <c r="A51" s="442" t="s">
        <v>195</v>
      </c>
      <c r="B51" s="8" t="s">
        <v>275</v>
      </c>
      <c r="C51" s="79">
        <v>1000</v>
      </c>
      <c r="D51" s="968">
        <v>1000</v>
      </c>
    </row>
    <row r="52" spans="1:4">
      <c r="A52" s="442" t="s">
        <v>196</v>
      </c>
      <c r="B52" s="8" t="s">
        <v>144</v>
      </c>
      <c r="C52" s="79"/>
      <c r="D52" s="968"/>
    </row>
    <row r="53" spans="1:4" ht="13.5" thickBot="1">
      <c r="A53" s="442" t="s">
        <v>197</v>
      </c>
      <c r="B53" s="8" t="s">
        <v>88</v>
      </c>
      <c r="C53" s="79"/>
      <c r="D53" s="968"/>
    </row>
    <row r="54" spans="1:4" ht="13.5" thickBot="1">
      <c r="A54" s="210" t="s">
        <v>105</v>
      </c>
      <c r="B54" s="248" t="s">
        <v>577</v>
      </c>
      <c r="C54" s="1007">
        <f>+C43+C49</f>
        <v>137434</v>
      </c>
      <c r="D54" s="371">
        <f>+D43+D49</f>
        <v>140877</v>
      </c>
    </row>
    <row r="55" spans="1:4" ht="13.5" thickBot="1">
      <c r="A55" s="249"/>
      <c r="B55" s="250"/>
      <c r="C55" s="373"/>
      <c r="D55" s="373"/>
    </row>
    <row r="56" spans="1:4" ht="13.5" thickBot="1">
      <c r="A56" s="251" t="s">
        <v>295</v>
      </c>
      <c r="B56" s="252"/>
      <c r="C56" s="1009">
        <v>31</v>
      </c>
      <c r="D56" s="1008">
        <v>31</v>
      </c>
    </row>
    <row r="57" spans="1:4" ht="13.5" thickBot="1">
      <c r="A57" s="251" t="s">
        <v>296</v>
      </c>
      <c r="B57" s="252"/>
      <c r="C57" s="1009">
        <v>0</v>
      </c>
      <c r="D57" s="1008">
        <v>0</v>
      </c>
    </row>
    <row r="58" spans="1:4">
      <c r="A58" s="249"/>
      <c r="B58" s="250"/>
      <c r="C58" s="250"/>
    </row>
    <row r="59" spans="1:4" ht="15.75">
      <c r="A59" s="382" t="s">
        <v>849</v>
      </c>
      <c r="B59" s="382"/>
      <c r="C59" s="196"/>
      <c r="D59" s="56"/>
    </row>
  </sheetData>
  <phoneticPr fontId="30" type="noConversion"/>
  <pageMargins left="0.59055118110236227" right="0.59055118110236227" top="0.39370078740157483" bottom="0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59"/>
  <sheetViews>
    <sheetView workbookViewId="0">
      <selection activeCell="C1" sqref="C1"/>
    </sheetView>
  </sheetViews>
  <sheetFormatPr defaultRowHeight="12.75"/>
  <cols>
    <col min="1" max="1" width="20.1640625" customWidth="1"/>
    <col min="2" max="2" width="66.1640625" customWidth="1"/>
    <col min="3" max="3" width="18" customWidth="1"/>
  </cols>
  <sheetData>
    <row r="1" spans="1:3" ht="16.5" thickBot="1">
      <c r="A1" s="229"/>
      <c r="B1" s="231"/>
      <c r="C1" s="447" t="s">
        <v>732</v>
      </c>
    </row>
    <row r="2" spans="1:3" ht="24">
      <c r="A2" s="399" t="s">
        <v>293</v>
      </c>
      <c r="B2" s="359" t="s">
        <v>602</v>
      </c>
      <c r="C2" s="374" t="s">
        <v>595</v>
      </c>
    </row>
    <row r="3" spans="1:3" ht="13.5" thickBot="1">
      <c r="A3" s="440" t="s">
        <v>292</v>
      </c>
      <c r="B3" s="360" t="s">
        <v>580</v>
      </c>
      <c r="C3" s="375" t="s">
        <v>148</v>
      </c>
    </row>
    <row r="4" spans="1:3" ht="14.25" thickBot="1">
      <c r="A4" s="232"/>
      <c r="B4" s="232"/>
      <c r="C4" s="233" t="s">
        <v>138</v>
      </c>
    </row>
    <row r="5" spans="1:3" ht="13.5" thickBot="1">
      <c r="A5" s="400" t="s">
        <v>294</v>
      </c>
      <c r="B5" s="234" t="s">
        <v>139</v>
      </c>
      <c r="C5" s="235" t="s">
        <v>140</v>
      </c>
    </row>
    <row r="6" spans="1:3" ht="13.5" thickBot="1">
      <c r="A6" s="202">
        <v>1</v>
      </c>
      <c r="B6" s="203">
        <v>2</v>
      </c>
      <c r="C6" s="204">
        <v>3</v>
      </c>
    </row>
    <row r="7" spans="1:3" ht="13.5" thickBot="1">
      <c r="A7" s="236"/>
      <c r="B7" s="237" t="s">
        <v>141</v>
      </c>
      <c r="C7" s="238"/>
    </row>
    <row r="8" spans="1:3" ht="13.5" thickBot="1">
      <c r="A8" s="202" t="s">
        <v>103</v>
      </c>
      <c r="B8" s="239" t="s">
        <v>557</v>
      </c>
      <c r="C8" s="318">
        <f>SUM(C9:C18)</f>
        <v>0</v>
      </c>
    </row>
    <row r="9" spans="1:3">
      <c r="A9" s="441" t="s">
        <v>188</v>
      </c>
      <c r="B9" s="10" t="s">
        <v>385</v>
      </c>
      <c r="C9" s="365"/>
    </row>
    <row r="10" spans="1:3">
      <c r="A10" s="442" t="s">
        <v>189</v>
      </c>
      <c r="B10" s="8" t="s">
        <v>386</v>
      </c>
      <c r="C10" s="316"/>
    </row>
    <row r="11" spans="1:3">
      <c r="A11" s="442" t="s">
        <v>190</v>
      </c>
      <c r="B11" s="8" t="s">
        <v>387</v>
      </c>
      <c r="C11" s="316"/>
    </row>
    <row r="12" spans="1:3">
      <c r="A12" s="442" t="s">
        <v>191</v>
      </c>
      <c r="B12" s="8" t="s">
        <v>388</v>
      </c>
      <c r="C12" s="316"/>
    </row>
    <row r="13" spans="1:3">
      <c r="A13" s="442" t="s">
        <v>236</v>
      </c>
      <c r="B13" s="8" t="s">
        <v>389</v>
      </c>
      <c r="C13" s="316"/>
    </row>
    <row r="14" spans="1:3">
      <c r="A14" s="442" t="s">
        <v>192</v>
      </c>
      <c r="B14" s="8" t="s">
        <v>558</v>
      </c>
      <c r="C14" s="316"/>
    </row>
    <row r="15" spans="1:3">
      <c r="A15" s="442" t="s">
        <v>193</v>
      </c>
      <c r="B15" s="7" t="s">
        <v>559</v>
      </c>
      <c r="C15" s="316"/>
    </row>
    <row r="16" spans="1:3">
      <c r="A16" s="442" t="s">
        <v>203</v>
      </c>
      <c r="B16" s="8" t="s">
        <v>392</v>
      </c>
      <c r="C16" s="366"/>
    </row>
    <row r="17" spans="1:3">
      <c r="A17" s="442" t="s">
        <v>204</v>
      </c>
      <c r="B17" s="8" t="s">
        <v>393</v>
      </c>
      <c r="C17" s="316"/>
    </row>
    <row r="18" spans="1:3" ht="13.5" thickBot="1">
      <c r="A18" s="442" t="s">
        <v>205</v>
      </c>
      <c r="B18" s="7" t="s">
        <v>394</v>
      </c>
      <c r="C18" s="317"/>
    </row>
    <row r="19" spans="1:3" ht="13.5" thickBot="1">
      <c r="A19" s="202" t="s">
        <v>104</v>
      </c>
      <c r="B19" s="239" t="s">
        <v>560</v>
      </c>
      <c r="C19" s="318">
        <f>SUM(C20:C22)</f>
        <v>0</v>
      </c>
    </row>
    <row r="20" spans="1:3">
      <c r="A20" s="442" t="s">
        <v>194</v>
      </c>
      <c r="B20" s="9" t="s">
        <v>360</v>
      </c>
      <c r="C20" s="316"/>
    </row>
    <row r="21" spans="1:3">
      <c r="A21" s="442" t="s">
        <v>195</v>
      </c>
      <c r="B21" s="8" t="s">
        <v>561</v>
      </c>
      <c r="C21" s="316"/>
    </row>
    <row r="22" spans="1:3">
      <c r="A22" s="442" t="s">
        <v>196</v>
      </c>
      <c r="B22" s="8" t="s">
        <v>562</v>
      </c>
      <c r="C22" s="316"/>
    </row>
    <row r="23" spans="1:3" ht="13.5" thickBot="1">
      <c r="A23" s="442" t="s">
        <v>197</v>
      </c>
      <c r="B23" s="8" t="s">
        <v>86</v>
      </c>
      <c r="C23" s="316"/>
    </row>
    <row r="24" spans="1:3" ht="13.5" thickBot="1">
      <c r="A24" s="210" t="s">
        <v>105</v>
      </c>
      <c r="B24" s="124" t="s">
        <v>262</v>
      </c>
      <c r="C24" s="345"/>
    </row>
    <row r="25" spans="1:3" ht="13.5" thickBot="1">
      <c r="A25" s="210" t="s">
        <v>106</v>
      </c>
      <c r="B25" s="124" t="s">
        <v>563</v>
      </c>
      <c r="C25" s="318">
        <f>+C26+C27</f>
        <v>0</v>
      </c>
    </row>
    <row r="26" spans="1:3">
      <c r="A26" s="443" t="s">
        <v>370</v>
      </c>
      <c r="B26" s="444" t="s">
        <v>561</v>
      </c>
      <c r="C26" s="77"/>
    </row>
    <row r="27" spans="1:3">
      <c r="A27" s="443" t="s">
        <v>373</v>
      </c>
      <c r="B27" s="445" t="s">
        <v>564</v>
      </c>
      <c r="C27" s="319"/>
    </row>
    <row r="28" spans="1:3" ht="13.5" thickBot="1">
      <c r="A28" s="442" t="s">
        <v>374</v>
      </c>
      <c r="B28" s="446" t="s">
        <v>565</v>
      </c>
      <c r="C28" s="84"/>
    </row>
    <row r="29" spans="1:3" ht="13.5" thickBot="1">
      <c r="A29" s="210" t="s">
        <v>107</v>
      </c>
      <c r="B29" s="124" t="s">
        <v>566</v>
      </c>
      <c r="C29" s="318">
        <f>+C30+C31+C32</f>
        <v>0</v>
      </c>
    </row>
    <row r="30" spans="1:3">
      <c r="A30" s="443" t="s">
        <v>181</v>
      </c>
      <c r="B30" s="444" t="s">
        <v>399</v>
      </c>
      <c r="C30" s="77"/>
    </row>
    <row r="31" spans="1:3">
      <c r="A31" s="443" t="s">
        <v>182</v>
      </c>
      <c r="B31" s="445" t="s">
        <v>400</v>
      </c>
      <c r="C31" s="319"/>
    </row>
    <row r="32" spans="1:3" ht="13.5" thickBot="1">
      <c r="A32" s="442" t="s">
        <v>183</v>
      </c>
      <c r="B32" s="141" t="s">
        <v>401</v>
      </c>
      <c r="C32" s="84"/>
    </row>
    <row r="33" spans="1:3" ht="13.5" thickBot="1">
      <c r="A33" s="210" t="s">
        <v>108</v>
      </c>
      <c r="B33" s="124" t="s">
        <v>513</v>
      </c>
      <c r="C33" s="345"/>
    </row>
    <row r="34" spans="1:3" ht="13.5" thickBot="1">
      <c r="A34" s="210" t="s">
        <v>109</v>
      </c>
      <c r="B34" s="124" t="s">
        <v>567</v>
      </c>
      <c r="C34" s="367"/>
    </row>
    <row r="35" spans="1:3" ht="13.5" thickBot="1">
      <c r="A35" s="202" t="s">
        <v>110</v>
      </c>
      <c r="B35" s="124" t="s">
        <v>568</v>
      </c>
      <c r="C35" s="368">
        <f>+C8+C19+C24+C25+C29+C33+C34</f>
        <v>0</v>
      </c>
    </row>
    <row r="36" spans="1:3" ht="13.5" thickBot="1">
      <c r="A36" s="240" t="s">
        <v>111</v>
      </c>
      <c r="B36" s="124" t="s">
        <v>569</v>
      </c>
      <c r="C36" s="368">
        <f>+C37+C38+C39</f>
        <v>0</v>
      </c>
    </row>
    <row r="37" spans="1:3">
      <c r="A37" s="443" t="s">
        <v>570</v>
      </c>
      <c r="B37" s="444" t="s">
        <v>332</v>
      </c>
      <c r="C37" s="77"/>
    </row>
    <row r="38" spans="1:3">
      <c r="A38" s="443" t="s">
        <v>571</v>
      </c>
      <c r="B38" s="445" t="s">
        <v>87</v>
      </c>
      <c r="C38" s="319"/>
    </row>
    <row r="39" spans="1:3" ht="13.5" thickBot="1">
      <c r="A39" s="442" t="s">
        <v>572</v>
      </c>
      <c r="B39" s="141" t="s">
        <v>573</v>
      </c>
      <c r="C39" s="84"/>
    </row>
    <row r="40" spans="1:3" ht="13.5" thickBot="1">
      <c r="A40" s="240" t="s">
        <v>112</v>
      </c>
      <c r="B40" s="241" t="s">
        <v>574</v>
      </c>
      <c r="C40" s="371">
        <f>+C35+C36</f>
        <v>0</v>
      </c>
    </row>
    <row r="41" spans="1:3" ht="13.5" thickBot="1">
      <c r="A41" s="242"/>
      <c r="B41" s="243"/>
      <c r="C41" s="369"/>
    </row>
    <row r="42" spans="1:3" ht="13.5" thickBot="1">
      <c r="A42" s="246"/>
      <c r="B42" s="247" t="s">
        <v>143</v>
      </c>
      <c r="C42" s="371"/>
    </row>
    <row r="43" spans="1:3" ht="13.5" thickBot="1">
      <c r="A43" s="210" t="s">
        <v>103</v>
      </c>
      <c r="B43" s="124" t="s">
        <v>575</v>
      </c>
      <c r="C43" s="318">
        <f>SUM(C44:C48)</f>
        <v>0</v>
      </c>
    </row>
    <row r="44" spans="1:3">
      <c r="A44" s="442" t="s">
        <v>188</v>
      </c>
      <c r="B44" s="9" t="s">
        <v>133</v>
      </c>
      <c r="C44" s="77"/>
    </row>
    <row r="45" spans="1:3">
      <c r="A45" s="442" t="s">
        <v>189</v>
      </c>
      <c r="B45" s="8" t="s">
        <v>271</v>
      </c>
      <c r="C45" s="80"/>
    </row>
    <row r="46" spans="1:3">
      <c r="A46" s="442" t="s">
        <v>190</v>
      </c>
      <c r="B46" s="8" t="s">
        <v>227</v>
      </c>
      <c r="C46" s="80"/>
    </row>
    <row r="47" spans="1:3">
      <c r="A47" s="442" t="s">
        <v>191</v>
      </c>
      <c r="B47" s="8" t="s">
        <v>272</v>
      </c>
      <c r="C47" s="80"/>
    </row>
    <row r="48" spans="1:3" ht="13.5" thickBot="1">
      <c r="A48" s="442" t="s">
        <v>236</v>
      </c>
      <c r="B48" s="8" t="s">
        <v>273</v>
      </c>
      <c r="C48" s="80"/>
    </row>
    <row r="49" spans="1:3" ht="13.5" thickBot="1">
      <c r="A49" s="210" t="s">
        <v>104</v>
      </c>
      <c r="B49" s="124" t="s">
        <v>576</v>
      </c>
      <c r="C49" s="318">
        <f>SUM(C50:C52)</f>
        <v>0</v>
      </c>
    </row>
    <row r="50" spans="1:3">
      <c r="A50" s="442" t="s">
        <v>194</v>
      </c>
      <c r="B50" s="9" t="s">
        <v>322</v>
      </c>
      <c r="C50" s="77"/>
    </row>
    <row r="51" spans="1:3">
      <c r="A51" s="442" t="s">
        <v>195</v>
      </c>
      <c r="B51" s="8" t="s">
        <v>275</v>
      </c>
      <c r="C51" s="80"/>
    </row>
    <row r="52" spans="1:3">
      <c r="A52" s="442" t="s">
        <v>196</v>
      </c>
      <c r="B52" s="8" t="s">
        <v>144</v>
      </c>
      <c r="C52" s="80"/>
    </row>
    <row r="53" spans="1:3" ht="13.5" thickBot="1">
      <c r="A53" s="442" t="s">
        <v>197</v>
      </c>
      <c r="B53" s="8" t="s">
        <v>88</v>
      </c>
      <c r="C53" s="80"/>
    </row>
    <row r="54" spans="1:3" ht="13.5" thickBot="1">
      <c r="A54" s="210" t="s">
        <v>105</v>
      </c>
      <c r="B54" s="248" t="s">
        <v>577</v>
      </c>
      <c r="C54" s="372">
        <f>+C43+C49</f>
        <v>0</v>
      </c>
    </row>
    <row r="55" spans="1:3" ht="13.5" thickBot="1">
      <c r="A55" s="249"/>
      <c r="B55" s="250"/>
      <c r="C55" s="373"/>
    </row>
    <row r="56" spans="1:3" ht="13.5" thickBot="1">
      <c r="A56" s="251" t="s">
        <v>295</v>
      </c>
      <c r="B56" s="252"/>
      <c r="C56" s="121"/>
    </row>
    <row r="57" spans="1:3" ht="13.5" thickBot="1">
      <c r="A57" s="251" t="s">
        <v>296</v>
      </c>
      <c r="B57" s="252"/>
      <c r="C57" s="121"/>
    </row>
    <row r="58" spans="1:3">
      <c r="A58" s="249"/>
      <c r="B58" s="250"/>
      <c r="C58" s="250"/>
    </row>
    <row r="59" spans="1:3">
      <c r="A59" s="249"/>
      <c r="B59" s="250"/>
      <c r="C59" s="250"/>
    </row>
  </sheetData>
  <phoneticPr fontId="30" type="noConversion"/>
  <pageMargins left="0.39370078740157483" right="0.39370078740157483" top="0.78740157480314965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6"/>
  <sheetViews>
    <sheetView view="pageLayout" topLeftCell="A91" zoomScaleNormal="120" zoomScaleSheetLayoutView="100" workbookViewId="0">
      <selection activeCell="A156" sqref="A156:B156"/>
    </sheetView>
  </sheetViews>
  <sheetFormatPr defaultRowHeight="15.75"/>
  <cols>
    <col min="1" max="1" width="9.5" style="382" customWidth="1"/>
    <col min="2" max="2" width="59" style="382" customWidth="1"/>
    <col min="3" max="3" width="13.83203125" style="382" customWidth="1"/>
    <col min="4" max="4" width="12.83203125" style="383" customWidth="1"/>
    <col min="5" max="5" width="9" style="406" customWidth="1"/>
    <col min="6" max="16384" width="9.33203125" style="406"/>
  </cols>
  <sheetData>
    <row r="1" spans="1:4" ht="15.95" customHeight="1">
      <c r="A1" s="1073" t="s">
        <v>100</v>
      </c>
      <c r="B1" s="1073"/>
      <c r="C1" s="1073"/>
      <c r="D1" s="1073"/>
    </row>
    <row r="2" spans="1:4" ht="15.95" customHeight="1" thickBot="1">
      <c r="A2" s="1072" t="s">
        <v>240</v>
      </c>
      <c r="B2" s="1072"/>
      <c r="C2" s="930"/>
      <c r="D2" s="308" t="s">
        <v>323</v>
      </c>
    </row>
    <row r="3" spans="1:4" ht="38.1" customHeight="1" thickBot="1">
      <c r="A3" s="23" t="s">
        <v>158</v>
      </c>
      <c r="B3" s="24" t="s">
        <v>102</v>
      </c>
      <c r="C3" s="39" t="s">
        <v>714</v>
      </c>
      <c r="D3" s="39" t="s">
        <v>817</v>
      </c>
    </row>
    <row r="4" spans="1:4" s="407" customFormat="1" ht="12" customHeight="1" thickBot="1">
      <c r="A4" s="401">
        <v>1</v>
      </c>
      <c r="B4" s="402">
        <v>2</v>
      </c>
      <c r="C4" s="403">
        <v>3</v>
      </c>
      <c r="D4" s="403">
        <v>4</v>
      </c>
    </row>
    <row r="5" spans="1:4" s="408" customFormat="1" ht="12" customHeight="1" thickBot="1">
      <c r="A5" s="20" t="s">
        <v>103</v>
      </c>
      <c r="B5" s="21" t="s">
        <v>352</v>
      </c>
      <c r="C5" s="298">
        <f>+C6+C7+C8+C9+C10+C11</f>
        <v>247740</v>
      </c>
      <c r="D5" s="298">
        <f>+D6+D7+D8+D9+D10+D11+D12+D13+D14+D15</f>
        <v>257969</v>
      </c>
    </row>
    <row r="6" spans="1:4" s="408" customFormat="1" ht="12" customHeight="1">
      <c r="A6" s="15" t="s">
        <v>188</v>
      </c>
      <c r="B6" s="409" t="s">
        <v>353</v>
      </c>
      <c r="C6" s="301">
        <v>33503</v>
      </c>
      <c r="D6" s="301">
        <v>35674</v>
      </c>
    </row>
    <row r="7" spans="1:4" s="408" customFormat="1" ht="12" customHeight="1">
      <c r="A7" s="14" t="s">
        <v>189</v>
      </c>
      <c r="B7" s="410" t="s">
        <v>354</v>
      </c>
      <c r="C7" s="300">
        <v>97314</v>
      </c>
      <c r="D7" s="300">
        <v>97314</v>
      </c>
    </row>
    <row r="8" spans="1:4" s="408" customFormat="1" ht="12" customHeight="1">
      <c r="A8" s="14" t="s">
        <v>190</v>
      </c>
      <c r="B8" s="410" t="s">
        <v>355</v>
      </c>
      <c r="C8" s="300">
        <v>110624</v>
      </c>
      <c r="D8" s="300">
        <v>110624</v>
      </c>
    </row>
    <row r="9" spans="1:4" s="408" customFormat="1" ht="12" customHeight="1">
      <c r="A9" s="14" t="s">
        <v>191</v>
      </c>
      <c r="B9" s="410" t="s">
        <v>356</v>
      </c>
      <c r="C9" s="300">
        <v>6299</v>
      </c>
      <c r="D9" s="300">
        <v>6299</v>
      </c>
    </row>
    <row r="10" spans="1:4" s="408" customFormat="1" ht="12" customHeight="1">
      <c r="A10" s="14" t="s">
        <v>236</v>
      </c>
      <c r="B10" s="410" t="s">
        <v>357</v>
      </c>
      <c r="C10" s="300"/>
      <c r="D10" s="300"/>
    </row>
    <row r="11" spans="1:4" s="408" customFormat="1" ht="12" customHeight="1">
      <c r="A11" s="16" t="s">
        <v>192</v>
      </c>
      <c r="B11" s="411" t="s">
        <v>358</v>
      </c>
      <c r="C11" s="300"/>
      <c r="D11" s="300"/>
    </row>
    <row r="12" spans="1:4" s="408" customFormat="1" ht="12" customHeight="1">
      <c r="A12" s="15" t="s">
        <v>193</v>
      </c>
      <c r="B12" s="410" t="s">
        <v>830</v>
      </c>
      <c r="C12" s="1066"/>
      <c r="D12" s="1066">
        <v>1910</v>
      </c>
    </row>
    <row r="13" spans="1:4" s="408" customFormat="1" ht="12" customHeight="1">
      <c r="A13" s="14" t="s">
        <v>203</v>
      </c>
      <c r="B13" s="410" t="s">
        <v>831</v>
      </c>
      <c r="C13" s="300"/>
      <c r="D13" s="1067">
        <v>3193</v>
      </c>
    </row>
    <row r="14" spans="1:4" s="408" customFormat="1" ht="12" customHeight="1">
      <c r="A14" s="14" t="s">
        <v>204</v>
      </c>
      <c r="B14" s="410" t="s">
        <v>832</v>
      </c>
      <c r="C14" s="300"/>
      <c r="D14" s="300">
        <v>2707</v>
      </c>
    </row>
    <row r="15" spans="1:4" s="408" customFormat="1" ht="12" customHeight="1" thickBot="1">
      <c r="A15" s="14" t="s">
        <v>205</v>
      </c>
      <c r="B15" s="727" t="s">
        <v>833</v>
      </c>
      <c r="C15" s="1066"/>
      <c r="D15" s="1066">
        <v>248</v>
      </c>
    </row>
    <row r="16" spans="1:4" s="408" customFormat="1" ht="12" customHeight="1" thickBot="1">
      <c r="A16" s="20" t="s">
        <v>104</v>
      </c>
      <c r="B16" s="293" t="s">
        <v>359</v>
      </c>
      <c r="C16" s="298">
        <f>+C17+C18+C19+C20+C21</f>
        <v>16465</v>
      </c>
      <c r="D16" s="298">
        <f>+D17+D18+D19+D20+D21</f>
        <v>19789</v>
      </c>
    </row>
    <row r="17" spans="1:4" s="408" customFormat="1" ht="12" customHeight="1">
      <c r="A17" s="15" t="s">
        <v>194</v>
      </c>
      <c r="B17" s="409" t="s">
        <v>360</v>
      </c>
      <c r="C17" s="301"/>
      <c r="D17" s="301"/>
    </row>
    <row r="18" spans="1:4" s="408" customFormat="1" ht="12" customHeight="1">
      <c r="A18" s="14" t="s">
        <v>195</v>
      </c>
      <c r="B18" s="410" t="s">
        <v>843</v>
      </c>
      <c r="C18" s="300"/>
      <c r="D18" s="300">
        <v>3324</v>
      </c>
    </row>
    <row r="19" spans="1:4" s="408" customFormat="1" ht="12" customHeight="1">
      <c r="A19" s="14" t="s">
        <v>196</v>
      </c>
      <c r="B19" s="410" t="s">
        <v>797</v>
      </c>
      <c r="C19" s="300">
        <v>8400</v>
      </c>
      <c r="D19" s="300">
        <v>8400</v>
      </c>
    </row>
    <row r="20" spans="1:4" s="408" customFormat="1" ht="12" customHeight="1">
      <c r="A20" s="14" t="s">
        <v>197</v>
      </c>
      <c r="B20" s="410" t="s">
        <v>798</v>
      </c>
      <c r="C20" s="300">
        <v>4148</v>
      </c>
      <c r="D20" s="300">
        <v>4148</v>
      </c>
    </row>
    <row r="21" spans="1:4" s="408" customFormat="1" ht="12" customHeight="1">
      <c r="A21" s="14" t="s">
        <v>198</v>
      </c>
      <c r="B21" s="410" t="s">
        <v>799</v>
      </c>
      <c r="C21" s="300">
        <v>3917</v>
      </c>
      <c r="D21" s="300">
        <v>3917</v>
      </c>
    </row>
    <row r="22" spans="1:4" s="408" customFormat="1" ht="12" customHeight="1" thickBot="1">
      <c r="A22" s="16" t="s">
        <v>207</v>
      </c>
      <c r="B22" s="411" t="s">
        <v>363</v>
      </c>
      <c r="C22" s="302">
        <v>3917</v>
      </c>
      <c r="D22" s="302">
        <v>3917</v>
      </c>
    </row>
    <row r="23" spans="1:4" s="408" customFormat="1" ht="12" customHeight="1" thickBot="1">
      <c r="A23" s="20" t="s">
        <v>105</v>
      </c>
      <c r="B23" s="21" t="s">
        <v>364</v>
      </c>
      <c r="C23" s="298">
        <f>+C24+C25+C26+C27+C28</f>
        <v>99485</v>
      </c>
      <c r="D23" s="298">
        <f>+D24+D25+D26+D27+D28</f>
        <v>99485</v>
      </c>
    </row>
    <row r="24" spans="1:4" s="408" customFormat="1" ht="12" customHeight="1">
      <c r="A24" s="15" t="s">
        <v>177</v>
      </c>
      <c r="B24" s="409" t="s">
        <v>365</v>
      </c>
      <c r="C24" s="301"/>
      <c r="D24" s="301"/>
    </row>
    <row r="25" spans="1:4" s="408" customFormat="1" ht="12" customHeight="1">
      <c r="A25" s="14" t="s">
        <v>178</v>
      </c>
      <c r="B25" s="410" t="s">
        <v>366</v>
      </c>
      <c r="C25" s="300"/>
      <c r="D25" s="300"/>
    </row>
    <row r="26" spans="1:4" s="408" customFormat="1" ht="12" customHeight="1">
      <c r="A26" s="14" t="s">
        <v>179</v>
      </c>
      <c r="B26" s="410" t="s">
        <v>587</v>
      </c>
      <c r="C26" s="300"/>
      <c r="D26" s="300"/>
    </row>
    <row r="27" spans="1:4" s="408" customFormat="1" ht="12" customHeight="1">
      <c r="A27" s="14" t="s">
        <v>180</v>
      </c>
      <c r="B27" s="410" t="s">
        <v>787</v>
      </c>
      <c r="C27" s="300">
        <v>7446</v>
      </c>
      <c r="D27" s="300">
        <v>7446</v>
      </c>
    </row>
    <row r="28" spans="1:4" s="408" customFormat="1" ht="12" customHeight="1">
      <c r="A28" s="14" t="s">
        <v>259</v>
      </c>
      <c r="B28" s="410" t="s">
        <v>786</v>
      </c>
      <c r="C28" s="300">
        <v>92039</v>
      </c>
      <c r="D28" s="300">
        <v>92039</v>
      </c>
    </row>
    <row r="29" spans="1:4" s="408" customFormat="1" ht="12" customHeight="1" thickBot="1">
      <c r="A29" s="16" t="s">
        <v>260</v>
      </c>
      <c r="B29" s="411" t="s">
        <v>368</v>
      </c>
      <c r="C29" s="302">
        <v>92039</v>
      </c>
      <c r="D29" s="302">
        <v>92039</v>
      </c>
    </row>
    <row r="30" spans="1:4" s="408" customFormat="1" ht="12" customHeight="1" thickBot="1">
      <c r="A30" s="20" t="s">
        <v>261</v>
      </c>
      <c r="B30" s="21" t="s">
        <v>369</v>
      </c>
      <c r="C30" s="304">
        <f>+C31+C34+C35+C37+C36</f>
        <v>114350</v>
      </c>
      <c r="D30" s="304">
        <f>+D31+D34+D35+D37+D36</f>
        <v>114350</v>
      </c>
    </row>
    <row r="31" spans="1:4" s="408" customFormat="1" ht="12" customHeight="1">
      <c r="A31" s="15" t="s">
        <v>370</v>
      </c>
      <c r="B31" s="409" t="s">
        <v>376</v>
      </c>
      <c r="C31" s="404">
        <v>95800</v>
      </c>
      <c r="D31" s="404">
        <v>95800</v>
      </c>
    </row>
    <row r="32" spans="1:4" s="408" customFormat="1" ht="12" customHeight="1">
      <c r="A32" s="14" t="s">
        <v>371</v>
      </c>
      <c r="B32" s="835" t="s">
        <v>788</v>
      </c>
      <c r="C32" s="300">
        <v>5800</v>
      </c>
      <c r="D32" s="300">
        <v>5800</v>
      </c>
    </row>
    <row r="33" spans="1:4" s="408" customFormat="1" ht="12" customHeight="1">
      <c r="A33" s="14" t="s">
        <v>372</v>
      </c>
      <c r="B33" s="835" t="s">
        <v>789</v>
      </c>
      <c r="C33" s="300">
        <v>90000</v>
      </c>
      <c r="D33" s="300">
        <v>90000</v>
      </c>
    </row>
    <row r="34" spans="1:4" s="408" customFormat="1" ht="12" customHeight="1">
      <c r="A34" s="14" t="s">
        <v>373</v>
      </c>
      <c r="B34" s="410" t="s">
        <v>379</v>
      </c>
      <c r="C34" s="300">
        <v>16000</v>
      </c>
      <c r="D34" s="300">
        <v>16000</v>
      </c>
    </row>
    <row r="35" spans="1:4" s="408" customFormat="1" ht="12" customHeight="1">
      <c r="A35" s="14" t="s">
        <v>374</v>
      </c>
      <c r="B35" s="410" t="s">
        <v>380</v>
      </c>
      <c r="C35" s="300">
        <v>250</v>
      </c>
      <c r="D35" s="300">
        <v>250</v>
      </c>
    </row>
    <row r="36" spans="1:4" s="408" customFormat="1" ht="12" customHeight="1">
      <c r="A36" s="16" t="s">
        <v>375</v>
      </c>
      <c r="B36" s="411" t="s">
        <v>742</v>
      </c>
      <c r="C36" s="302">
        <v>1300</v>
      </c>
      <c r="D36" s="302">
        <v>1300</v>
      </c>
    </row>
    <row r="37" spans="1:4" s="408" customFormat="1" ht="12" customHeight="1" thickBot="1">
      <c r="A37" s="16" t="s">
        <v>740</v>
      </c>
      <c r="B37" s="411" t="s">
        <v>381</v>
      </c>
      <c r="C37" s="302">
        <v>1000</v>
      </c>
      <c r="D37" s="302">
        <v>1000</v>
      </c>
    </row>
    <row r="38" spans="1:4" s="408" customFormat="1" ht="12" customHeight="1" thickBot="1">
      <c r="A38" s="20" t="s">
        <v>107</v>
      </c>
      <c r="B38" s="21" t="s">
        <v>382</v>
      </c>
      <c r="C38" s="298">
        <f>SUM(C39:C48)</f>
        <v>102354</v>
      </c>
      <c r="D38" s="298">
        <f>SUM(D39:D48)</f>
        <v>112495</v>
      </c>
    </row>
    <row r="39" spans="1:4" s="408" customFormat="1" ht="12" customHeight="1">
      <c r="A39" s="15" t="s">
        <v>181</v>
      </c>
      <c r="B39" s="409" t="s">
        <v>385</v>
      </c>
      <c r="C39" s="301"/>
      <c r="D39" s="301"/>
    </row>
    <row r="40" spans="1:4" s="408" customFormat="1" ht="12" customHeight="1">
      <c r="A40" s="14" t="s">
        <v>182</v>
      </c>
      <c r="B40" s="410" t="s">
        <v>386</v>
      </c>
      <c r="C40" s="300">
        <v>5210</v>
      </c>
      <c r="D40" s="300">
        <v>12070</v>
      </c>
    </row>
    <row r="41" spans="1:4" s="408" customFormat="1" ht="12" customHeight="1">
      <c r="A41" s="14" t="s">
        <v>183</v>
      </c>
      <c r="B41" s="410" t="s">
        <v>387</v>
      </c>
      <c r="C41" s="300">
        <v>315</v>
      </c>
      <c r="D41" s="300">
        <v>320</v>
      </c>
    </row>
    <row r="42" spans="1:4" s="408" customFormat="1" ht="12" customHeight="1">
      <c r="A42" s="14" t="s">
        <v>263</v>
      </c>
      <c r="B42" s="410" t="s">
        <v>388</v>
      </c>
      <c r="C42" s="300">
        <v>1550</v>
      </c>
      <c r="D42" s="300">
        <v>1550</v>
      </c>
    </row>
    <row r="43" spans="1:4" s="408" customFormat="1" ht="12" customHeight="1">
      <c r="A43" s="14" t="s">
        <v>264</v>
      </c>
      <c r="B43" s="410" t="s">
        <v>389</v>
      </c>
      <c r="C43" s="300">
        <v>86736</v>
      </c>
      <c r="D43" s="300">
        <v>88666</v>
      </c>
    </row>
    <row r="44" spans="1:4" s="408" customFormat="1" ht="12" customHeight="1">
      <c r="A44" s="14" t="s">
        <v>265</v>
      </c>
      <c r="B44" s="410" t="s">
        <v>390</v>
      </c>
      <c r="C44" s="300">
        <v>4038</v>
      </c>
      <c r="D44" s="300">
        <v>4038</v>
      </c>
    </row>
    <row r="45" spans="1:4" s="408" customFormat="1" ht="12" customHeight="1">
      <c r="A45" s="14" t="s">
        <v>266</v>
      </c>
      <c r="B45" s="410" t="s">
        <v>391</v>
      </c>
      <c r="C45" s="300"/>
      <c r="D45" s="300">
        <v>1351</v>
      </c>
    </row>
    <row r="46" spans="1:4" s="408" customFormat="1" ht="12" customHeight="1">
      <c r="A46" s="14" t="s">
        <v>267</v>
      </c>
      <c r="B46" s="410" t="s">
        <v>392</v>
      </c>
      <c r="C46" s="300">
        <v>1505</v>
      </c>
      <c r="D46" s="300">
        <v>1500</v>
      </c>
    </row>
    <row r="47" spans="1:4" s="408" customFormat="1" ht="12" customHeight="1">
      <c r="A47" s="14" t="s">
        <v>383</v>
      </c>
      <c r="B47" s="410" t="s">
        <v>393</v>
      </c>
      <c r="C47" s="303"/>
      <c r="D47" s="303"/>
    </row>
    <row r="48" spans="1:4" s="408" customFormat="1" ht="12" customHeight="1" thickBot="1">
      <c r="A48" s="16" t="s">
        <v>384</v>
      </c>
      <c r="B48" s="411" t="s">
        <v>394</v>
      </c>
      <c r="C48" s="398">
        <v>3000</v>
      </c>
      <c r="D48" s="398">
        <v>3000</v>
      </c>
    </row>
    <row r="49" spans="1:4" s="408" customFormat="1" ht="12" customHeight="1" thickBot="1">
      <c r="A49" s="20" t="s">
        <v>108</v>
      </c>
      <c r="B49" s="21" t="s">
        <v>395</v>
      </c>
      <c r="C49" s="298">
        <f>SUM(C50:C54)</f>
        <v>0</v>
      </c>
      <c r="D49" s="298">
        <f>SUM(D50:D54)</f>
        <v>3643</v>
      </c>
    </row>
    <row r="50" spans="1:4" s="408" customFormat="1" ht="12" customHeight="1">
      <c r="A50" s="15" t="s">
        <v>184</v>
      </c>
      <c r="B50" s="409" t="s">
        <v>399</v>
      </c>
      <c r="C50" s="455"/>
      <c r="D50" s="455"/>
    </row>
    <row r="51" spans="1:4" s="408" customFormat="1" ht="12" customHeight="1">
      <c r="A51" s="14" t="s">
        <v>185</v>
      </c>
      <c r="B51" s="410" t="s">
        <v>400</v>
      </c>
      <c r="C51" s="303"/>
      <c r="D51" s="303">
        <v>3643</v>
      </c>
    </row>
    <row r="52" spans="1:4" s="408" customFormat="1" ht="12" customHeight="1">
      <c r="A52" s="14" t="s">
        <v>396</v>
      </c>
      <c r="B52" s="410" t="s">
        <v>401</v>
      </c>
      <c r="C52" s="303"/>
      <c r="D52" s="303"/>
    </row>
    <row r="53" spans="1:4" s="408" customFormat="1" ht="12" customHeight="1">
      <c r="A53" s="14" t="s">
        <v>397</v>
      </c>
      <c r="B53" s="410" t="s">
        <v>402</v>
      </c>
      <c r="C53" s="303"/>
      <c r="D53" s="303"/>
    </row>
    <row r="54" spans="1:4" s="408" customFormat="1" ht="12" customHeight="1" thickBot="1">
      <c r="A54" s="16" t="s">
        <v>398</v>
      </c>
      <c r="B54" s="411" t="s">
        <v>403</v>
      </c>
      <c r="C54" s="398"/>
      <c r="D54" s="398"/>
    </row>
    <row r="55" spans="1:4" s="408" customFormat="1" ht="12" customHeight="1" thickBot="1">
      <c r="A55" s="20" t="s">
        <v>268</v>
      </c>
      <c r="B55" s="21" t="s">
        <v>404</v>
      </c>
      <c r="C55" s="298">
        <f>SUM(C56:C58)</f>
        <v>53885</v>
      </c>
      <c r="D55" s="298">
        <f>SUM(D56:D59)</f>
        <v>54884</v>
      </c>
    </row>
    <row r="56" spans="1:4" s="408" customFormat="1" ht="12" customHeight="1">
      <c r="A56" s="15" t="s">
        <v>186</v>
      </c>
      <c r="B56" s="410" t="s">
        <v>835</v>
      </c>
      <c r="C56" s="301"/>
      <c r="D56" s="301">
        <v>619</v>
      </c>
    </row>
    <row r="57" spans="1:4" s="408" customFormat="1" ht="12" customHeight="1">
      <c r="A57" s="14" t="s">
        <v>187</v>
      </c>
      <c r="B57" s="410" t="s">
        <v>770</v>
      </c>
      <c r="C57" s="300">
        <v>1458</v>
      </c>
      <c r="D57" s="300">
        <v>1458</v>
      </c>
    </row>
    <row r="58" spans="1:4" s="408" customFormat="1" ht="12" customHeight="1">
      <c r="A58" s="14" t="s">
        <v>408</v>
      </c>
      <c r="B58" s="410" t="s">
        <v>772</v>
      </c>
      <c r="C58" s="300">
        <v>52427</v>
      </c>
      <c r="D58" s="300">
        <v>52427</v>
      </c>
    </row>
    <row r="59" spans="1:4" s="408" customFormat="1" ht="12" customHeight="1" thickBot="1">
      <c r="A59" s="16" t="s">
        <v>409</v>
      </c>
      <c r="B59" s="410" t="s">
        <v>844</v>
      </c>
      <c r="C59" s="302"/>
      <c r="D59" s="302">
        <v>380</v>
      </c>
    </row>
    <row r="60" spans="1:4" s="408" customFormat="1" ht="12" customHeight="1" thickBot="1">
      <c r="A60" s="20" t="s">
        <v>110</v>
      </c>
      <c r="B60" s="293" t="s">
        <v>410</v>
      </c>
      <c r="C60" s="298">
        <f>SUM(C61:C63)</f>
        <v>109155</v>
      </c>
      <c r="D60" s="298">
        <f>SUM(D61:D63)</f>
        <v>109155</v>
      </c>
    </row>
    <row r="61" spans="1:4" s="408" customFormat="1" ht="12" customHeight="1">
      <c r="A61" s="15" t="s">
        <v>269</v>
      </c>
      <c r="B61" s="409" t="s">
        <v>412</v>
      </c>
      <c r="C61" s="303"/>
      <c r="D61" s="303"/>
    </row>
    <row r="62" spans="1:4" s="408" customFormat="1" ht="12" customHeight="1">
      <c r="A62" s="14" t="s">
        <v>270</v>
      </c>
      <c r="B62" s="410" t="s">
        <v>590</v>
      </c>
      <c r="C62" s="303"/>
      <c r="D62" s="303"/>
    </row>
    <row r="63" spans="1:4" s="408" customFormat="1" ht="12" customHeight="1">
      <c r="A63" s="14" t="s">
        <v>324</v>
      </c>
      <c r="B63" s="410" t="s">
        <v>793</v>
      </c>
      <c r="C63" s="303">
        <v>109155</v>
      </c>
      <c r="D63" s="303">
        <v>109155</v>
      </c>
    </row>
    <row r="64" spans="1:4" s="408" customFormat="1" ht="12" customHeight="1" thickBot="1">
      <c r="A64" s="16" t="s">
        <v>411</v>
      </c>
      <c r="B64" s="411" t="s">
        <v>414</v>
      </c>
      <c r="C64" s="303"/>
      <c r="D64" s="303"/>
    </row>
    <row r="65" spans="1:4" s="408" customFormat="1" ht="12" customHeight="1" thickBot="1">
      <c r="A65" s="20" t="s">
        <v>111</v>
      </c>
      <c r="B65" s="21" t="s">
        <v>415</v>
      </c>
      <c r="C65" s="304">
        <f>+C5+C16+C23+C30+C38+C49+C55+C60</f>
        <v>743434</v>
      </c>
      <c r="D65" s="304">
        <f>+D5+D16+D23+D30+D38+D49+D55+D60</f>
        <v>771770</v>
      </c>
    </row>
    <row r="66" spans="1:4" s="408" customFormat="1" ht="12" customHeight="1" thickBot="1">
      <c r="A66" s="412" t="s">
        <v>416</v>
      </c>
      <c r="B66" s="293" t="s">
        <v>417</v>
      </c>
      <c r="C66" s="298">
        <f>SUM(C67:C69)</f>
        <v>0</v>
      </c>
      <c r="D66" s="298">
        <f>SUM(D67:D69)</f>
        <v>0</v>
      </c>
    </row>
    <row r="67" spans="1:4" s="408" customFormat="1" ht="12" customHeight="1">
      <c r="A67" s="15" t="s">
        <v>450</v>
      </c>
      <c r="B67" s="409" t="s">
        <v>418</v>
      </c>
      <c r="C67" s="303"/>
      <c r="D67" s="303"/>
    </row>
    <row r="68" spans="1:4" s="408" customFormat="1" ht="12" customHeight="1">
      <c r="A68" s="14" t="s">
        <v>459</v>
      </c>
      <c r="B68" s="410" t="s">
        <v>419</v>
      </c>
      <c r="C68" s="303"/>
      <c r="D68" s="303"/>
    </row>
    <row r="69" spans="1:4" s="408" customFormat="1" ht="12" customHeight="1" thickBot="1">
      <c r="A69" s="16" t="s">
        <v>460</v>
      </c>
      <c r="B69" s="413" t="s">
        <v>420</v>
      </c>
      <c r="C69" s="303"/>
      <c r="D69" s="303"/>
    </row>
    <row r="70" spans="1:4" s="408" customFormat="1" ht="12" customHeight="1" thickBot="1">
      <c r="A70" s="412" t="s">
        <v>421</v>
      </c>
      <c r="B70" s="293" t="s">
        <v>422</v>
      </c>
      <c r="C70" s="298">
        <f>SUM(C71:C74)</f>
        <v>0</v>
      </c>
      <c r="D70" s="298">
        <f>SUM(D71:D74)</f>
        <v>0</v>
      </c>
    </row>
    <row r="71" spans="1:4" s="408" customFormat="1" ht="12" customHeight="1">
      <c r="A71" s="15" t="s">
        <v>237</v>
      </c>
      <c r="B71" s="409" t="s">
        <v>423</v>
      </c>
      <c r="C71" s="303"/>
      <c r="D71" s="303"/>
    </row>
    <row r="72" spans="1:4" s="408" customFormat="1" ht="12" customHeight="1">
      <c r="A72" s="14" t="s">
        <v>238</v>
      </c>
      <c r="B72" s="410" t="s">
        <v>424</v>
      </c>
      <c r="C72" s="303"/>
      <c r="D72" s="303"/>
    </row>
    <row r="73" spans="1:4" s="408" customFormat="1" ht="12" customHeight="1">
      <c r="A73" s="14" t="s">
        <v>451</v>
      </c>
      <c r="B73" s="410" t="s">
        <v>425</v>
      </c>
      <c r="C73" s="303"/>
      <c r="D73" s="303"/>
    </row>
    <row r="74" spans="1:4" s="408" customFormat="1" ht="12" customHeight="1" thickBot="1">
      <c r="A74" s="16" t="s">
        <v>452</v>
      </c>
      <c r="B74" s="411" t="s">
        <v>426</v>
      </c>
      <c r="C74" s="303"/>
      <c r="D74" s="303"/>
    </row>
    <row r="75" spans="1:4" s="408" customFormat="1" ht="12" customHeight="1" thickBot="1">
      <c r="A75" s="412" t="s">
        <v>427</v>
      </c>
      <c r="B75" s="293" t="s">
        <v>428</v>
      </c>
      <c r="C75" s="298">
        <f>SUM(C76:C77)</f>
        <v>223615</v>
      </c>
      <c r="D75" s="298">
        <v>240695</v>
      </c>
    </row>
    <row r="76" spans="1:4" s="408" customFormat="1" ht="12" customHeight="1">
      <c r="A76" s="15" t="s">
        <v>453</v>
      </c>
      <c r="B76" s="409" t="s">
        <v>429</v>
      </c>
      <c r="C76" s="303">
        <v>223615</v>
      </c>
      <c r="D76" s="303">
        <v>240695</v>
      </c>
    </row>
    <row r="77" spans="1:4" s="408" customFormat="1" ht="12" customHeight="1" thickBot="1">
      <c r="A77" s="16" t="s">
        <v>454</v>
      </c>
      <c r="B77" s="411" t="s">
        <v>430</v>
      </c>
      <c r="C77" s="303"/>
      <c r="D77" s="303"/>
    </row>
    <row r="78" spans="1:4" s="408" customFormat="1" ht="12" customHeight="1" thickBot="1">
      <c r="A78" s="412" t="s">
        <v>431</v>
      </c>
      <c r="B78" s="293" t="s">
        <v>432</v>
      </c>
      <c r="C78" s="298">
        <f>SUM(C79:C81)</f>
        <v>0</v>
      </c>
      <c r="D78" s="298">
        <f>SUM(D79:D81)</f>
        <v>0</v>
      </c>
    </row>
    <row r="79" spans="1:4" s="408" customFormat="1" ht="12" customHeight="1">
      <c r="A79" s="15" t="s">
        <v>455</v>
      </c>
      <c r="B79" s="409" t="s">
        <v>433</v>
      </c>
      <c r="C79" s="303"/>
      <c r="D79" s="303"/>
    </row>
    <row r="80" spans="1:4" s="408" customFormat="1" ht="12" customHeight="1">
      <c r="A80" s="14" t="s">
        <v>456</v>
      </c>
      <c r="B80" s="410" t="s">
        <v>434</v>
      </c>
      <c r="C80" s="303"/>
      <c r="D80" s="303"/>
    </row>
    <row r="81" spans="1:4" s="408" customFormat="1" ht="12" customHeight="1" thickBot="1">
      <c r="A81" s="16" t="s">
        <v>457</v>
      </c>
      <c r="B81" s="411" t="s">
        <v>435</v>
      </c>
      <c r="C81" s="303"/>
      <c r="D81" s="303"/>
    </row>
    <row r="82" spans="1:4" s="408" customFormat="1" ht="12" customHeight="1" thickBot="1">
      <c r="A82" s="412" t="s">
        <v>436</v>
      </c>
      <c r="B82" s="293" t="s">
        <v>458</v>
      </c>
      <c r="C82" s="298">
        <f>SUM(C83:C86)</f>
        <v>0</v>
      </c>
      <c r="D82" s="298">
        <f>SUM(D83:D86)</f>
        <v>0</v>
      </c>
    </row>
    <row r="83" spans="1:4" s="408" customFormat="1" ht="12" customHeight="1">
      <c r="A83" s="414" t="s">
        <v>437</v>
      </c>
      <c r="B83" s="409" t="s">
        <v>438</v>
      </c>
      <c r="C83" s="303"/>
      <c r="D83" s="303"/>
    </row>
    <row r="84" spans="1:4" s="408" customFormat="1" ht="12" customHeight="1">
      <c r="A84" s="415" t="s">
        <v>439</v>
      </c>
      <c r="B84" s="410" t="s">
        <v>440</v>
      </c>
      <c r="C84" s="303"/>
      <c r="D84" s="303"/>
    </row>
    <row r="85" spans="1:4" s="408" customFormat="1" ht="12" customHeight="1">
      <c r="A85" s="415" t="s">
        <v>441</v>
      </c>
      <c r="B85" s="410" t="s">
        <v>442</v>
      </c>
      <c r="C85" s="303"/>
      <c r="D85" s="303"/>
    </row>
    <row r="86" spans="1:4" s="408" customFormat="1" ht="12" customHeight="1" thickBot="1">
      <c r="A86" s="416" t="s">
        <v>443</v>
      </c>
      <c r="B86" s="411" t="s">
        <v>444</v>
      </c>
      <c r="C86" s="303"/>
      <c r="D86" s="303"/>
    </row>
    <row r="87" spans="1:4" s="408" customFormat="1" ht="13.5" customHeight="1" thickBot="1">
      <c r="A87" s="412" t="s">
        <v>445</v>
      </c>
      <c r="B87" s="293" t="s">
        <v>446</v>
      </c>
      <c r="C87" s="456"/>
      <c r="D87" s="456"/>
    </row>
    <row r="88" spans="1:4" s="408" customFormat="1" ht="15.75" customHeight="1" thickBot="1">
      <c r="A88" s="412" t="s">
        <v>447</v>
      </c>
      <c r="B88" s="417" t="s">
        <v>448</v>
      </c>
      <c r="C88" s="304">
        <f>+C66+C70+C75+C78+C82+C87</f>
        <v>223615</v>
      </c>
      <c r="D88" s="304">
        <f>+D66+D70+D75+D78+D82+D87</f>
        <v>240695</v>
      </c>
    </row>
    <row r="89" spans="1:4" s="408" customFormat="1" ht="16.5" customHeight="1" thickBot="1">
      <c r="A89" s="418" t="s">
        <v>461</v>
      </c>
      <c r="B89" s="419" t="s">
        <v>449</v>
      </c>
      <c r="C89" s="304">
        <f>+C65+C88</f>
        <v>967049</v>
      </c>
      <c r="D89" s="304">
        <f>+D65+D88</f>
        <v>1012465</v>
      </c>
    </row>
    <row r="90" spans="1:4" s="408" customFormat="1" ht="83.25" customHeight="1">
      <c r="A90" s="5"/>
      <c r="B90" s="6"/>
      <c r="C90" s="6"/>
      <c r="D90" s="305"/>
    </row>
    <row r="91" spans="1:4" ht="16.5" customHeight="1">
      <c r="A91" s="1073" t="s">
        <v>131</v>
      </c>
      <c r="B91" s="1073"/>
      <c r="C91" s="1073"/>
      <c r="D91" s="1073"/>
    </row>
    <row r="92" spans="1:4" s="420" customFormat="1" ht="16.5" customHeight="1" thickBot="1">
      <c r="A92" s="1074" t="s">
        <v>241</v>
      </c>
      <c r="B92" s="1074"/>
      <c r="C92" s="931"/>
      <c r="D92" s="140" t="s">
        <v>323</v>
      </c>
    </row>
    <row r="93" spans="1:4" ht="38.1" customHeight="1" thickBot="1">
      <c r="A93" s="23" t="s">
        <v>158</v>
      </c>
      <c r="B93" s="24" t="s">
        <v>132</v>
      </c>
      <c r="C93" s="39" t="s">
        <v>714</v>
      </c>
      <c r="D93" s="39" t="s">
        <v>817</v>
      </c>
    </row>
    <row r="94" spans="1:4" s="407" customFormat="1" ht="12" customHeight="1" thickBot="1">
      <c r="A94" s="32">
        <v>1</v>
      </c>
      <c r="B94" s="33">
        <v>2</v>
      </c>
      <c r="C94" s="34">
        <v>3</v>
      </c>
      <c r="D94" s="34">
        <v>4</v>
      </c>
    </row>
    <row r="95" spans="1:4" ht="12" customHeight="1" thickBot="1">
      <c r="A95" s="22" t="s">
        <v>103</v>
      </c>
      <c r="B95" s="31" t="s">
        <v>464</v>
      </c>
      <c r="C95" s="297">
        <f>SUM(C96:C100)</f>
        <v>505059</v>
      </c>
      <c r="D95" s="297">
        <f>SUM(D96:D100)</f>
        <v>531767</v>
      </c>
    </row>
    <row r="96" spans="1:4" ht="12" customHeight="1">
      <c r="A96" s="17" t="s">
        <v>188</v>
      </c>
      <c r="B96" s="10" t="s">
        <v>133</v>
      </c>
      <c r="C96" s="299">
        <v>108306</v>
      </c>
      <c r="D96" s="299">
        <v>117717</v>
      </c>
    </row>
    <row r="97" spans="1:4" ht="12" customHeight="1">
      <c r="A97" s="14" t="s">
        <v>189</v>
      </c>
      <c r="B97" s="8" t="s">
        <v>271</v>
      </c>
      <c r="C97" s="300">
        <v>30126</v>
      </c>
      <c r="D97" s="300">
        <v>32303</v>
      </c>
    </row>
    <row r="98" spans="1:4" ht="12" customHeight="1">
      <c r="A98" s="14" t="s">
        <v>190</v>
      </c>
      <c r="B98" s="8" t="s">
        <v>227</v>
      </c>
      <c r="C98" s="302">
        <v>199098</v>
      </c>
      <c r="D98" s="302">
        <v>207985</v>
      </c>
    </row>
    <row r="99" spans="1:4" ht="12" customHeight="1">
      <c r="A99" s="14" t="s">
        <v>191</v>
      </c>
      <c r="B99" s="11" t="s">
        <v>272</v>
      </c>
      <c r="C99" s="302">
        <v>9611</v>
      </c>
      <c r="D99" s="302">
        <v>11121</v>
      </c>
    </row>
    <row r="100" spans="1:4" ht="12" customHeight="1">
      <c r="A100" s="14" t="s">
        <v>202</v>
      </c>
      <c r="B100" s="19" t="s">
        <v>273</v>
      </c>
      <c r="C100" s="302">
        <v>157918</v>
      </c>
      <c r="D100" s="302">
        <v>162641</v>
      </c>
    </row>
    <row r="101" spans="1:4" ht="12" customHeight="1">
      <c r="A101" s="14" t="s">
        <v>192</v>
      </c>
      <c r="B101" s="8" t="s">
        <v>465</v>
      </c>
      <c r="C101" s="302"/>
      <c r="D101" s="302"/>
    </row>
    <row r="102" spans="1:4" ht="12" customHeight="1">
      <c r="A102" s="14" t="s">
        <v>193</v>
      </c>
      <c r="B102" s="142" t="s">
        <v>466</v>
      </c>
      <c r="C102" s="302"/>
      <c r="D102" s="302"/>
    </row>
    <row r="103" spans="1:4" ht="12" customHeight="1">
      <c r="A103" s="14" t="s">
        <v>203</v>
      </c>
      <c r="B103" s="143" t="s">
        <v>467</v>
      </c>
      <c r="C103" s="302"/>
      <c r="D103" s="302"/>
    </row>
    <row r="104" spans="1:4" ht="12" customHeight="1">
      <c r="A104" s="14" t="s">
        <v>204</v>
      </c>
      <c r="B104" s="143" t="s">
        <v>468</v>
      </c>
      <c r="C104" s="302">
        <v>118794</v>
      </c>
      <c r="D104" s="302">
        <v>123517</v>
      </c>
    </row>
    <row r="105" spans="1:4" ht="12" customHeight="1">
      <c r="A105" s="14" t="s">
        <v>205</v>
      </c>
      <c r="B105" s="142" t="s">
        <v>469</v>
      </c>
      <c r="C105" s="302">
        <v>27657</v>
      </c>
      <c r="D105" s="302">
        <v>27657</v>
      </c>
    </row>
    <row r="106" spans="1:4" ht="12" customHeight="1">
      <c r="A106" s="14" t="s">
        <v>206</v>
      </c>
      <c r="B106" s="142" t="s">
        <v>470</v>
      </c>
      <c r="C106" s="302"/>
      <c r="D106" s="302"/>
    </row>
    <row r="107" spans="1:4" ht="12" customHeight="1">
      <c r="A107" s="14" t="s">
        <v>208</v>
      </c>
      <c r="B107" s="143" t="s">
        <v>471</v>
      </c>
      <c r="C107" s="302"/>
      <c r="D107" s="302"/>
    </row>
    <row r="108" spans="1:4" ht="12" customHeight="1">
      <c r="A108" s="13" t="s">
        <v>274</v>
      </c>
      <c r="B108" s="144" t="s">
        <v>472</v>
      </c>
      <c r="C108" s="302"/>
      <c r="D108" s="302"/>
    </row>
    <row r="109" spans="1:4" ht="12" customHeight="1">
      <c r="A109" s="14" t="s">
        <v>462</v>
      </c>
      <c r="B109" s="144" t="s">
        <v>473</v>
      </c>
      <c r="C109" s="302">
        <v>9717</v>
      </c>
      <c r="D109" s="302">
        <v>9717</v>
      </c>
    </row>
    <row r="110" spans="1:4" ht="12" customHeight="1" thickBot="1">
      <c r="A110" s="18" t="s">
        <v>463</v>
      </c>
      <c r="B110" s="145" t="s">
        <v>474</v>
      </c>
      <c r="C110" s="306">
        <v>1750</v>
      </c>
      <c r="D110" s="306">
        <v>1750</v>
      </c>
    </row>
    <row r="111" spans="1:4" ht="12" customHeight="1" thickBot="1">
      <c r="A111" s="20" t="s">
        <v>104</v>
      </c>
      <c r="B111" s="30" t="s">
        <v>475</v>
      </c>
      <c r="C111" s="298">
        <f>+C112+C114+C116</f>
        <v>310385</v>
      </c>
      <c r="D111" s="298">
        <f>+D112+D114+D116</f>
        <v>312097</v>
      </c>
    </row>
    <row r="112" spans="1:4" ht="12" customHeight="1">
      <c r="A112" s="15" t="s">
        <v>194</v>
      </c>
      <c r="B112" s="8" t="s">
        <v>322</v>
      </c>
      <c r="C112" s="301">
        <v>78747</v>
      </c>
      <c r="D112" s="945">
        <v>114211</v>
      </c>
    </row>
    <row r="113" spans="1:4" ht="12" customHeight="1">
      <c r="A113" s="15" t="s">
        <v>195</v>
      </c>
      <c r="B113" s="12" t="s">
        <v>479</v>
      </c>
      <c r="C113" s="301">
        <v>911</v>
      </c>
      <c r="D113" s="945">
        <v>911</v>
      </c>
    </row>
    <row r="114" spans="1:4" ht="12" customHeight="1">
      <c r="A114" s="15" t="s">
        <v>196</v>
      </c>
      <c r="B114" s="12" t="s">
        <v>275</v>
      </c>
      <c r="C114" s="300">
        <v>182000</v>
      </c>
      <c r="D114" s="271">
        <v>146651</v>
      </c>
    </row>
    <row r="115" spans="1:4" ht="12" customHeight="1">
      <c r="A115" s="15" t="s">
        <v>197</v>
      </c>
      <c r="B115" s="12" t="s">
        <v>480</v>
      </c>
      <c r="C115" s="271"/>
      <c r="D115" s="271"/>
    </row>
    <row r="116" spans="1:4" ht="12" customHeight="1">
      <c r="A116" s="15" t="s">
        <v>198</v>
      </c>
      <c r="B116" s="295" t="s">
        <v>325</v>
      </c>
      <c r="C116" s="271">
        <v>49638</v>
      </c>
      <c r="D116" s="271">
        <v>51235</v>
      </c>
    </row>
    <row r="117" spans="1:4" ht="12" customHeight="1">
      <c r="A117" s="15" t="s">
        <v>207</v>
      </c>
      <c r="B117" s="294" t="s">
        <v>591</v>
      </c>
      <c r="C117" s="271"/>
      <c r="D117" s="271"/>
    </row>
    <row r="118" spans="1:4" ht="12" customHeight="1">
      <c r="A118" s="15" t="s">
        <v>209</v>
      </c>
      <c r="B118" s="405" t="s">
        <v>485</v>
      </c>
      <c r="C118" s="271"/>
      <c r="D118" s="271"/>
    </row>
    <row r="119" spans="1:4" ht="22.5">
      <c r="A119" s="15" t="s">
        <v>276</v>
      </c>
      <c r="B119" s="143" t="s">
        <v>468</v>
      </c>
      <c r="C119" s="271"/>
      <c r="D119" s="271"/>
    </row>
    <row r="120" spans="1:4" ht="12" customHeight="1">
      <c r="A120" s="15" t="s">
        <v>277</v>
      </c>
      <c r="B120" s="143" t="s">
        <v>484</v>
      </c>
      <c r="C120" s="271"/>
      <c r="D120" s="271"/>
    </row>
    <row r="121" spans="1:4" ht="12" customHeight="1">
      <c r="A121" s="15" t="s">
        <v>278</v>
      </c>
      <c r="B121" s="143" t="s">
        <v>483</v>
      </c>
      <c r="C121" s="271"/>
      <c r="D121" s="271"/>
    </row>
    <row r="122" spans="1:4" ht="12" customHeight="1">
      <c r="A122" s="15" t="s">
        <v>476</v>
      </c>
      <c r="B122" s="143" t="s">
        <v>794</v>
      </c>
      <c r="C122" s="271">
        <v>49638</v>
      </c>
      <c r="D122" s="271">
        <v>49638</v>
      </c>
    </row>
    <row r="123" spans="1:4" ht="12" customHeight="1">
      <c r="A123" s="15" t="s">
        <v>477</v>
      </c>
      <c r="B123" s="143" t="s">
        <v>837</v>
      </c>
      <c r="C123" s="271"/>
      <c r="D123" s="271">
        <v>1597</v>
      </c>
    </row>
    <row r="124" spans="1:4" ht="23.25" thickBot="1">
      <c r="A124" s="13" t="s">
        <v>478</v>
      </c>
      <c r="B124" s="143" t="s">
        <v>481</v>
      </c>
      <c r="C124" s="272"/>
      <c r="D124" s="272"/>
    </row>
    <row r="125" spans="1:4" ht="12" customHeight="1" thickBot="1">
      <c r="A125" s="20" t="s">
        <v>105</v>
      </c>
      <c r="B125" s="124" t="s">
        <v>486</v>
      </c>
      <c r="C125" s="298">
        <f>+C126+C127</f>
        <v>151032</v>
      </c>
      <c r="D125" s="298">
        <f>+D126+D127</f>
        <v>168601</v>
      </c>
    </row>
    <row r="126" spans="1:4" ht="12" customHeight="1">
      <c r="A126" s="15" t="s">
        <v>177</v>
      </c>
      <c r="B126" s="9" t="s">
        <v>145</v>
      </c>
      <c r="C126" s="301">
        <v>102156</v>
      </c>
      <c r="D126" s="301">
        <v>119725</v>
      </c>
    </row>
    <row r="127" spans="1:4" ht="12" customHeight="1" thickBot="1">
      <c r="A127" s="16" t="s">
        <v>178</v>
      </c>
      <c r="B127" s="12" t="s">
        <v>146</v>
      </c>
      <c r="C127" s="302">
        <v>48876</v>
      </c>
      <c r="D127" s="302">
        <v>48876</v>
      </c>
    </row>
    <row r="128" spans="1:4" ht="12" customHeight="1" thickBot="1">
      <c r="A128" s="20" t="s">
        <v>106</v>
      </c>
      <c r="B128" s="124" t="s">
        <v>487</v>
      </c>
      <c r="C128" s="298">
        <f>+C95+C111+C125</f>
        <v>966476</v>
      </c>
      <c r="D128" s="298">
        <f>+D95+D111+D125</f>
        <v>1012465</v>
      </c>
    </row>
    <row r="129" spans="1:4" ht="12" customHeight="1" thickBot="1">
      <c r="A129" s="20" t="s">
        <v>107</v>
      </c>
      <c r="B129" s="124" t="s">
        <v>488</v>
      </c>
      <c r="C129" s="298">
        <f>+C130+C131+C132</f>
        <v>0</v>
      </c>
      <c r="D129" s="298">
        <f>+D130+D131+D132</f>
        <v>0</v>
      </c>
    </row>
    <row r="130" spans="1:4" ht="12" customHeight="1">
      <c r="A130" s="15" t="s">
        <v>181</v>
      </c>
      <c r="B130" s="9" t="s">
        <v>489</v>
      </c>
      <c r="C130" s="271"/>
      <c r="D130" s="271"/>
    </row>
    <row r="131" spans="1:4" ht="12" customHeight="1">
      <c r="A131" s="15" t="s">
        <v>182</v>
      </c>
      <c r="B131" s="9" t="s">
        <v>490</v>
      </c>
      <c r="C131" s="271"/>
      <c r="D131" s="271"/>
    </row>
    <row r="132" spans="1:4" ht="12" customHeight="1" thickBot="1">
      <c r="A132" s="13" t="s">
        <v>183</v>
      </c>
      <c r="B132" s="7" t="s">
        <v>491</v>
      </c>
      <c r="C132" s="271"/>
      <c r="D132" s="271"/>
    </row>
    <row r="133" spans="1:4" ht="12" customHeight="1" thickBot="1">
      <c r="A133" s="20" t="s">
        <v>108</v>
      </c>
      <c r="B133" s="124" t="s">
        <v>550</v>
      </c>
      <c r="C133" s="298">
        <f>+C134+C135+C136+C137</f>
        <v>0</v>
      </c>
      <c r="D133" s="298">
        <f>+D134+D135+D136+D137</f>
        <v>0</v>
      </c>
    </row>
    <row r="134" spans="1:4" ht="12" customHeight="1">
      <c r="A134" s="15" t="s">
        <v>184</v>
      </c>
      <c r="B134" s="9" t="s">
        <v>492</v>
      </c>
      <c r="C134" s="271"/>
      <c r="D134" s="271"/>
    </row>
    <row r="135" spans="1:4" ht="12" customHeight="1">
      <c r="A135" s="15" t="s">
        <v>185</v>
      </c>
      <c r="B135" s="9" t="s">
        <v>493</v>
      </c>
      <c r="C135" s="271"/>
      <c r="D135" s="271"/>
    </row>
    <row r="136" spans="1:4" ht="12" customHeight="1">
      <c r="A136" s="15" t="s">
        <v>396</v>
      </c>
      <c r="B136" s="9" t="s">
        <v>494</v>
      </c>
      <c r="C136" s="271"/>
      <c r="D136" s="271"/>
    </row>
    <row r="137" spans="1:4" ht="12" customHeight="1" thickBot="1">
      <c r="A137" s="13" t="s">
        <v>397</v>
      </c>
      <c r="B137" s="7" t="s">
        <v>495</v>
      </c>
      <c r="C137" s="271"/>
      <c r="D137" s="271"/>
    </row>
    <row r="138" spans="1:4" ht="12" customHeight="1" thickBot="1">
      <c r="A138" s="20" t="s">
        <v>109</v>
      </c>
      <c r="B138" s="124" t="s">
        <v>496</v>
      </c>
      <c r="C138" s="304">
        <f>+C139+C140+C141+C142</f>
        <v>0</v>
      </c>
      <c r="D138" s="304">
        <f>+D139+D140+D141+D142</f>
        <v>0</v>
      </c>
    </row>
    <row r="139" spans="1:4" ht="12" customHeight="1">
      <c r="A139" s="15" t="s">
        <v>186</v>
      </c>
      <c r="B139" s="9" t="s">
        <v>497</v>
      </c>
      <c r="C139" s="271"/>
      <c r="D139" s="271"/>
    </row>
    <row r="140" spans="1:4" ht="12" customHeight="1">
      <c r="A140" s="15" t="s">
        <v>187</v>
      </c>
      <c r="B140" s="9" t="s">
        <v>507</v>
      </c>
      <c r="C140" s="271"/>
      <c r="D140" s="271"/>
    </row>
    <row r="141" spans="1:4" ht="12" customHeight="1">
      <c r="A141" s="15" t="s">
        <v>408</v>
      </c>
      <c r="B141" s="9" t="s">
        <v>498</v>
      </c>
      <c r="C141" s="271"/>
      <c r="D141" s="271"/>
    </row>
    <row r="142" spans="1:4" ht="12" customHeight="1" thickBot="1">
      <c r="A142" s="13" t="s">
        <v>409</v>
      </c>
      <c r="B142" s="7" t="s">
        <v>499</v>
      </c>
      <c r="C142" s="271"/>
      <c r="D142" s="271"/>
    </row>
    <row r="143" spans="1:4" ht="12" customHeight="1" thickBot="1">
      <c r="A143" s="20" t="s">
        <v>110</v>
      </c>
      <c r="B143" s="124" t="s">
        <v>500</v>
      </c>
      <c r="C143" s="307">
        <f>+C144+C145+C146+C147</f>
        <v>0</v>
      </c>
      <c r="D143" s="307">
        <f>+D144+D145+D146+D147</f>
        <v>0</v>
      </c>
    </row>
    <row r="144" spans="1:4" ht="12" customHeight="1">
      <c r="A144" s="15" t="s">
        <v>269</v>
      </c>
      <c r="B144" s="9" t="s">
        <v>501</v>
      </c>
      <c r="C144" s="271"/>
      <c r="D144" s="271"/>
    </row>
    <row r="145" spans="1:10" ht="12" customHeight="1">
      <c r="A145" s="15" t="s">
        <v>270</v>
      </c>
      <c r="B145" s="9" t="s">
        <v>502</v>
      </c>
      <c r="C145" s="271"/>
      <c r="D145" s="271"/>
    </row>
    <row r="146" spans="1:10" ht="12" customHeight="1">
      <c r="A146" s="15" t="s">
        <v>324</v>
      </c>
      <c r="B146" s="9" t="s">
        <v>503</v>
      </c>
      <c r="C146" s="271"/>
      <c r="D146" s="271"/>
    </row>
    <row r="147" spans="1:10" ht="12" customHeight="1" thickBot="1">
      <c r="A147" s="15" t="s">
        <v>411</v>
      </c>
      <c r="B147" s="9" t="s">
        <v>504</v>
      </c>
      <c r="C147" s="271"/>
      <c r="D147" s="271"/>
    </row>
    <row r="148" spans="1:10" ht="15" customHeight="1" thickBot="1">
      <c r="A148" s="20" t="s">
        <v>111</v>
      </c>
      <c r="B148" s="124" t="s">
        <v>505</v>
      </c>
      <c r="C148" s="421">
        <f>+C129+C133+C138+C143</f>
        <v>0</v>
      </c>
      <c r="D148" s="421">
        <f>+D129+D133+D138+D143</f>
        <v>0</v>
      </c>
      <c r="G148" s="422"/>
      <c r="H148" s="423"/>
      <c r="I148" s="423"/>
      <c r="J148" s="423"/>
    </row>
    <row r="149" spans="1:10" s="408" customFormat="1" ht="12.95" customHeight="1" thickBot="1">
      <c r="A149" s="296" t="s">
        <v>112</v>
      </c>
      <c r="B149" s="381" t="s">
        <v>506</v>
      </c>
      <c r="C149" s="421">
        <f>+C128+C148</f>
        <v>966476</v>
      </c>
      <c r="D149" s="421">
        <f>+D128+D148</f>
        <v>1012465</v>
      </c>
    </row>
    <row r="150" spans="1:10" ht="7.5" customHeight="1"/>
    <row r="151" spans="1:10">
      <c r="A151" s="1075" t="s">
        <v>508</v>
      </c>
      <c r="B151" s="1075"/>
      <c r="C151" s="1075"/>
      <c r="D151" s="1075"/>
    </row>
    <row r="152" spans="1:10" ht="15" customHeight="1" thickBot="1">
      <c r="A152" s="1072" t="s">
        <v>242</v>
      </c>
      <c r="B152" s="1072"/>
      <c r="C152" s="930"/>
      <c r="D152" s="308" t="s">
        <v>323</v>
      </c>
    </row>
    <row r="153" spans="1:10" ht="13.5" customHeight="1" thickBot="1">
      <c r="A153" s="20">
        <v>1</v>
      </c>
      <c r="B153" s="30" t="s">
        <v>509</v>
      </c>
      <c r="C153" s="937"/>
      <c r="D153" s="298">
        <f>+D65-D128</f>
        <v>-240695</v>
      </c>
      <c r="E153" s="424"/>
    </row>
    <row r="154" spans="1:10" ht="27.75" customHeight="1" thickBot="1">
      <c r="A154" s="20" t="s">
        <v>104</v>
      </c>
      <c r="B154" s="30" t="s">
        <v>510</v>
      </c>
      <c r="C154" s="937"/>
      <c r="D154" s="298">
        <f>+D88-D148</f>
        <v>240695</v>
      </c>
    </row>
    <row r="156" spans="1:10">
      <c r="A156" s="382" t="s">
        <v>866</v>
      </c>
    </row>
  </sheetData>
  <mergeCells count="6">
    <mergeCell ref="A151:D151"/>
    <mergeCell ref="A152:B152"/>
    <mergeCell ref="A1:D1"/>
    <mergeCell ref="A2:B2"/>
    <mergeCell ref="A91:D91"/>
    <mergeCell ref="A92:B9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KÖTELEZŐ FELADATAINAK MÉRLEGE &amp;R&amp;"Times New Roman CE,Félkövér dőlt"&amp;11 1.2. melléklet az 1/2015. (I.27.) önkormányzati rendelethez*</oddHeader>
  </headerFooter>
  <rowBreaks count="1" manualBreakCount="1">
    <brk id="90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C59"/>
  <sheetViews>
    <sheetView workbookViewId="0">
      <selection activeCell="C1" sqref="C1"/>
    </sheetView>
  </sheetViews>
  <sheetFormatPr defaultRowHeight="12.75"/>
  <cols>
    <col min="1" max="1" width="18.83203125" customWidth="1"/>
    <col min="2" max="2" width="66.1640625" customWidth="1"/>
    <col min="3" max="3" width="18.6640625" customWidth="1"/>
  </cols>
  <sheetData>
    <row r="1" spans="1:3" ht="16.5" thickBot="1">
      <c r="A1" s="229"/>
      <c r="B1" s="231"/>
      <c r="C1" s="447" t="s">
        <v>733</v>
      </c>
    </row>
    <row r="2" spans="1:3" ht="24">
      <c r="A2" s="399" t="s">
        <v>293</v>
      </c>
      <c r="B2" s="359" t="s">
        <v>602</v>
      </c>
      <c r="C2" s="374" t="s">
        <v>595</v>
      </c>
    </row>
    <row r="3" spans="1:3" ht="24.75" thickBot="1">
      <c r="A3" s="440" t="s">
        <v>292</v>
      </c>
      <c r="B3" s="360" t="s">
        <v>581</v>
      </c>
      <c r="C3" s="375" t="s">
        <v>595</v>
      </c>
    </row>
    <row r="4" spans="1:3" ht="14.25" thickBot="1">
      <c r="A4" s="232"/>
      <c r="B4" s="232"/>
      <c r="C4" s="233" t="s">
        <v>138</v>
      </c>
    </row>
    <row r="5" spans="1:3" ht="13.5" thickBot="1">
      <c r="A5" s="400" t="s">
        <v>294</v>
      </c>
      <c r="B5" s="234" t="s">
        <v>139</v>
      </c>
      <c r="C5" s="235" t="s">
        <v>140</v>
      </c>
    </row>
    <row r="6" spans="1:3" ht="13.5" thickBot="1">
      <c r="A6" s="202">
        <v>1</v>
      </c>
      <c r="B6" s="203">
        <v>2</v>
      </c>
      <c r="C6" s="204">
        <v>3</v>
      </c>
    </row>
    <row r="7" spans="1:3" ht="13.5" thickBot="1">
      <c r="A7" s="236"/>
      <c r="B7" s="237" t="s">
        <v>141</v>
      </c>
      <c r="C7" s="238"/>
    </row>
    <row r="8" spans="1:3" ht="13.5" thickBot="1">
      <c r="A8" s="202" t="s">
        <v>103</v>
      </c>
      <c r="B8" s="239" t="s">
        <v>557</v>
      </c>
      <c r="C8" s="318">
        <f>SUM(C9:C18)</f>
        <v>0</v>
      </c>
    </row>
    <row r="9" spans="1:3">
      <c r="A9" s="441" t="s">
        <v>188</v>
      </c>
      <c r="B9" s="10" t="s">
        <v>385</v>
      </c>
      <c r="C9" s="365"/>
    </row>
    <row r="10" spans="1:3">
      <c r="A10" s="442" t="s">
        <v>189</v>
      </c>
      <c r="B10" s="8" t="s">
        <v>386</v>
      </c>
      <c r="C10" s="316"/>
    </row>
    <row r="11" spans="1:3">
      <c r="A11" s="442" t="s">
        <v>190</v>
      </c>
      <c r="B11" s="8" t="s">
        <v>387</v>
      </c>
      <c r="C11" s="316"/>
    </row>
    <row r="12" spans="1:3">
      <c r="A12" s="442" t="s">
        <v>191</v>
      </c>
      <c r="B12" s="8" t="s">
        <v>388</v>
      </c>
      <c r="C12" s="316"/>
    </row>
    <row r="13" spans="1:3">
      <c r="A13" s="442" t="s">
        <v>236</v>
      </c>
      <c r="B13" s="8" t="s">
        <v>389</v>
      </c>
      <c r="C13" s="316"/>
    </row>
    <row r="14" spans="1:3">
      <c r="A14" s="442" t="s">
        <v>192</v>
      </c>
      <c r="B14" s="8" t="s">
        <v>558</v>
      </c>
      <c r="C14" s="316"/>
    </row>
    <row r="15" spans="1:3">
      <c r="A15" s="442" t="s">
        <v>193</v>
      </c>
      <c r="B15" s="7" t="s">
        <v>559</v>
      </c>
      <c r="C15" s="316"/>
    </row>
    <row r="16" spans="1:3">
      <c r="A16" s="442" t="s">
        <v>203</v>
      </c>
      <c r="B16" s="8" t="s">
        <v>392</v>
      </c>
      <c r="C16" s="366"/>
    </row>
    <row r="17" spans="1:3">
      <c r="A17" s="442" t="s">
        <v>204</v>
      </c>
      <c r="B17" s="8" t="s">
        <v>393</v>
      </c>
      <c r="C17" s="316"/>
    </row>
    <row r="18" spans="1:3" ht="13.5" thickBot="1">
      <c r="A18" s="442" t="s">
        <v>205</v>
      </c>
      <c r="B18" s="7" t="s">
        <v>394</v>
      </c>
      <c r="C18" s="317"/>
    </row>
    <row r="19" spans="1:3" ht="13.5" thickBot="1">
      <c r="A19" s="202" t="s">
        <v>104</v>
      </c>
      <c r="B19" s="239" t="s">
        <v>560</v>
      </c>
      <c r="C19" s="318">
        <f>SUM(C20:C22)</f>
        <v>0</v>
      </c>
    </row>
    <row r="20" spans="1:3">
      <c r="A20" s="442" t="s">
        <v>194</v>
      </c>
      <c r="B20" s="9" t="s">
        <v>360</v>
      </c>
      <c r="C20" s="316"/>
    </row>
    <row r="21" spans="1:3">
      <c r="A21" s="442" t="s">
        <v>195</v>
      </c>
      <c r="B21" s="8" t="s">
        <v>561</v>
      </c>
      <c r="C21" s="316"/>
    </row>
    <row r="22" spans="1:3">
      <c r="A22" s="442" t="s">
        <v>196</v>
      </c>
      <c r="B22" s="8" t="s">
        <v>562</v>
      </c>
      <c r="C22" s="316"/>
    </row>
    <row r="23" spans="1:3" ht="13.5" thickBot="1">
      <c r="A23" s="442" t="s">
        <v>197</v>
      </c>
      <c r="B23" s="8" t="s">
        <v>86</v>
      </c>
      <c r="C23" s="316"/>
    </row>
    <row r="24" spans="1:3" ht="13.5" thickBot="1">
      <c r="A24" s="210" t="s">
        <v>105</v>
      </c>
      <c r="B24" s="124" t="s">
        <v>262</v>
      </c>
      <c r="C24" s="345"/>
    </row>
    <row r="25" spans="1:3" ht="13.5" thickBot="1">
      <c r="A25" s="210" t="s">
        <v>106</v>
      </c>
      <c r="B25" s="124" t="s">
        <v>563</v>
      </c>
      <c r="C25" s="318">
        <f>+C26+C27</f>
        <v>0</v>
      </c>
    </row>
    <row r="26" spans="1:3">
      <c r="A26" s="443" t="s">
        <v>370</v>
      </c>
      <c r="B26" s="444" t="s">
        <v>561</v>
      </c>
      <c r="C26" s="77"/>
    </row>
    <row r="27" spans="1:3">
      <c r="A27" s="443" t="s">
        <v>373</v>
      </c>
      <c r="B27" s="445" t="s">
        <v>564</v>
      </c>
      <c r="C27" s="319"/>
    </row>
    <row r="28" spans="1:3" ht="13.5" thickBot="1">
      <c r="A28" s="442" t="s">
        <v>374</v>
      </c>
      <c r="B28" s="446" t="s">
        <v>565</v>
      </c>
      <c r="C28" s="84"/>
    </row>
    <row r="29" spans="1:3" ht="13.5" thickBot="1">
      <c r="A29" s="210" t="s">
        <v>107</v>
      </c>
      <c r="B29" s="124" t="s">
        <v>566</v>
      </c>
      <c r="C29" s="318">
        <f>+C30+C31+C32</f>
        <v>0</v>
      </c>
    </row>
    <row r="30" spans="1:3">
      <c r="A30" s="443" t="s">
        <v>181</v>
      </c>
      <c r="B30" s="444" t="s">
        <v>399</v>
      </c>
      <c r="C30" s="77"/>
    </row>
    <row r="31" spans="1:3">
      <c r="A31" s="443" t="s">
        <v>182</v>
      </c>
      <c r="B31" s="445" t="s">
        <v>400</v>
      </c>
      <c r="C31" s="319"/>
    </row>
    <row r="32" spans="1:3" ht="13.5" thickBot="1">
      <c r="A32" s="442" t="s">
        <v>183</v>
      </c>
      <c r="B32" s="141" t="s">
        <v>401</v>
      </c>
      <c r="C32" s="84"/>
    </row>
    <row r="33" spans="1:3" ht="13.5" thickBot="1">
      <c r="A33" s="210" t="s">
        <v>108</v>
      </c>
      <c r="B33" s="124" t="s">
        <v>513</v>
      </c>
      <c r="C33" s="345"/>
    </row>
    <row r="34" spans="1:3" ht="13.5" thickBot="1">
      <c r="A34" s="210" t="s">
        <v>109</v>
      </c>
      <c r="B34" s="124" t="s">
        <v>567</v>
      </c>
      <c r="C34" s="367"/>
    </row>
    <row r="35" spans="1:3" ht="13.5" thickBot="1">
      <c r="A35" s="202" t="s">
        <v>110</v>
      </c>
      <c r="B35" s="124" t="s">
        <v>568</v>
      </c>
      <c r="C35" s="368">
        <f>+C8+C19+C24+C25+C29+C33+C34</f>
        <v>0</v>
      </c>
    </row>
    <row r="36" spans="1:3" ht="13.5" thickBot="1">
      <c r="A36" s="240" t="s">
        <v>111</v>
      </c>
      <c r="B36" s="124" t="s">
        <v>569</v>
      </c>
      <c r="C36" s="368">
        <f>+C37+C38+C39</f>
        <v>0</v>
      </c>
    </row>
    <row r="37" spans="1:3">
      <c r="A37" s="443" t="s">
        <v>570</v>
      </c>
      <c r="B37" s="444" t="s">
        <v>332</v>
      </c>
      <c r="C37" s="77"/>
    </row>
    <row r="38" spans="1:3">
      <c r="A38" s="443" t="s">
        <v>571</v>
      </c>
      <c r="B38" s="445" t="s">
        <v>87</v>
      </c>
      <c r="C38" s="319"/>
    </row>
    <row r="39" spans="1:3" ht="13.5" thickBot="1">
      <c r="A39" s="442" t="s">
        <v>572</v>
      </c>
      <c r="B39" s="141" t="s">
        <v>573</v>
      </c>
      <c r="C39" s="84"/>
    </row>
    <row r="40" spans="1:3" ht="13.5" thickBot="1">
      <c r="A40" s="240" t="s">
        <v>112</v>
      </c>
      <c r="B40" s="241" t="s">
        <v>574</v>
      </c>
      <c r="C40" s="371">
        <f>+C35+C36</f>
        <v>0</v>
      </c>
    </row>
    <row r="41" spans="1:3" ht="13.5" thickBot="1">
      <c r="A41" s="242"/>
      <c r="B41" s="243"/>
      <c r="C41" s="369"/>
    </row>
    <row r="42" spans="1:3" ht="13.5" thickBot="1">
      <c r="A42" s="246"/>
      <c r="B42" s="247" t="s">
        <v>143</v>
      </c>
      <c r="C42" s="371"/>
    </row>
    <row r="43" spans="1:3" ht="13.5" thickBot="1">
      <c r="A43" s="210" t="s">
        <v>103</v>
      </c>
      <c r="B43" s="124" t="s">
        <v>575</v>
      </c>
      <c r="C43" s="318">
        <f>SUM(C44:C48)</f>
        <v>0</v>
      </c>
    </row>
    <row r="44" spans="1:3">
      <c r="A44" s="442" t="s">
        <v>188</v>
      </c>
      <c r="B44" s="9" t="s">
        <v>133</v>
      </c>
      <c r="C44" s="77"/>
    </row>
    <row r="45" spans="1:3">
      <c r="A45" s="442" t="s">
        <v>189</v>
      </c>
      <c r="B45" s="8" t="s">
        <v>271</v>
      </c>
      <c r="C45" s="80"/>
    </row>
    <row r="46" spans="1:3">
      <c r="A46" s="442" t="s">
        <v>190</v>
      </c>
      <c r="B46" s="8" t="s">
        <v>227</v>
      </c>
      <c r="C46" s="80"/>
    </row>
    <row r="47" spans="1:3">
      <c r="A47" s="442" t="s">
        <v>191</v>
      </c>
      <c r="B47" s="8" t="s">
        <v>272</v>
      </c>
      <c r="C47" s="80"/>
    </row>
    <row r="48" spans="1:3" ht="13.5" thickBot="1">
      <c r="A48" s="442" t="s">
        <v>236</v>
      </c>
      <c r="B48" s="8" t="s">
        <v>273</v>
      </c>
      <c r="C48" s="80"/>
    </row>
    <row r="49" spans="1:3" ht="13.5" thickBot="1">
      <c r="A49" s="210" t="s">
        <v>104</v>
      </c>
      <c r="B49" s="124" t="s">
        <v>576</v>
      </c>
      <c r="C49" s="318">
        <f>SUM(C50:C52)</f>
        <v>0</v>
      </c>
    </row>
    <row r="50" spans="1:3">
      <c r="A50" s="442" t="s">
        <v>194</v>
      </c>
      <c r="B50" s="9" t="s">
        <v>322</v>
      </c>
      <c r="C50" s="77"/>
    </row>
    <row r="51" spans="1:3">
      <c r="A51" s="442" t="s">
        <v>195</v>
      </c>
      <c r="B51" s="8" t="s">
        <v>275</v>
      </c>
      <c r="C51" s="80"/>
    </row>
    <row r="52" spans="1:3">
      <c r="A52" s="442" t="s">
        <v>196</v>
      </c>
      <c r="B52" s="8" t="s">
        <v>144</v>
      </c>
      <c r="C52" s="80"/>
    </row>
    <row r="53" spans="1:3" ht="13.5" thickBot="1">
      <c r="A53" s="442" t="s">
        <v>197</v>
      </c>
      <c r="B53" s="8" t="s">
        <v>88</v>
      </c>
      <c r="C53" s="80"/>
    </row>
    <row r="54" spans="1:3" ht="13.5" thickBot="1">
      <c r="A54" s="210" t="s">
        <v>105</v>
      </c>
      <c r="B54" s="248" t="s">
        <v>577</v>
      </c>
      <c r="C54" s="372">
        <f>+C43+C49</f>
        <v>0</v>
      </c>
    </row>
    <row r="55" spans="1:3" ht="13.5" thickBot="1">
      <c r="A55" s="249"/>
      <c r="B55" s="250"/>
      <c r="C55" s="373"/>
    </row>
    <row r="56" spans="1:3" ht="13.5" thickBot="1">
      <c r="A56" s="251" t="s">
        <v>295</v>
      </c>
      <c r="B56" s="252"/>
      <c r="C56" s="121"/>
    </row>
    <row r="57" spans="1:3" ht="13.5" thickBot="1">
      <c r="A57" s="251" t="s">
        <v>296</v>
      </c>
      <c r="B57" s="252"/>
      <c r="C57" s="121"/>
    </row>
    <row r="58" spans="1:3">
      <c r="A58" s="249"/>
      <c r="B58" s="250"/>
      <c r="C58" s="250"/>
    </row>
    <row r="59" spans="1:3">
      <c r="A59" s="249"/>
      <c r="B59" s="250"/>
      <c r="C59" s="250"/>
    </row>
  </sheetData>
  <phoneticPr fontId="30" type="noConversion"/>
  <pageMargins left="0.39370078740157483" right="0.39370078740157483" top="0.59055118110236227" bottom="0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Normal="100" workbookViewId="0">
      <selection activeCell="C3" sqref="C3:G3"/>
    </sheetView>
  </sheetViews>
  <sheetFormatPr defaultRowHeight="12.75"/>
  <cols>
    <col min="1" max="1" width="5.5" style="47" customWidth="1"/>
    <col min="2" max="2" width="33.1640625" style="47" customWidth="1"/>
    <col min="3" max="3" width="12.33203125" style="47" customWidth="1"/>
    <col min="4" max="4" width="11.5" style="47" customWidth="1"/>
    <col min="5" max="5" width="11.33203125" style="47" customWidth="1"/>
    <col min="6" max="6" width="11" style="47" customWidth="1"/>
    <col min="7" max="7" width="14.33203125" style="47" customWidth="1"/>
    <col min="8" max="16384" width="9.33203125" style="47"/>
  </cols>
  <sheetData>
    <row r="1" spans="1:7" ht="43.5" customHeight="1">
      <c r="A1" s="1129" t="s">
        <v>89</v>
      </c>
      <c r="B1" s="1129"/>
      <c r="C1" s="1129"/>
      <c r="D1" s="1129"/>
      <c r="E1" s="1129"/>
      <c r="F1" s="1129"/>
      <c r="G1" s="1129"/>
    </row>
    <row r="3" spans="1:7" s="165" customFormat="1" ht="27" customHeight="1">
      <c r="A3" s="163" t="s">
        <v>300</v>
      </c>
      <c r="B3" s="164"/>
      <c r="C3" s="1128" t="s">
        <v>301</v>
      </c>
      <c r="D3" s="1128"/>
      <c r="E3" s="1128"/>
      <c r="F3" s="1128"/>
      <c r="G3" s="1128"/>
    </row>
    <row r="4" spans="1:7" s="165" customFormat="1" ht="15.75">
      <c r="A4" s="164"/>
      <c r="B4" s="164"/>
      <c r="C4" s="164"/>
      <c r="D4" s="164"/>
      <c r="E4" s="164"/>
      <c r="F4" s="164"/>
      <c r="G4" s="164"/>
    </row>
    <row r="5" spans="1:7" s="165" customFormat="1" ht="24.75" customHeight="1">
      <c r="A5" s="163" t="s">
        <v>302</v>
      </c>
      <c r="B5" s="164"/>
      <c r="C5" s="1128" t="s">
        <v>301</v>
      </c>
      <c r="D5" s="1128"/>
      <c r="E5" s="1128"/>
      <c r="F5" s="1128"/>
      <c r="G5" s="164"/>
    </row>
    <row r="6" spans="1:7" s="166" customFormat="1">
      <c r="A6" s="214"/>
      <c r="B6" s="214"/>
      <c r="C6" s="214"/>
      <c r="D6" s="214"/>
      <c r="E6" s="214"/>
      <c r="F6" s="214"/>
      <c r="G6" s="214"/>
    </row>
    <row r="7" spans="1:7" s="167" customFormat="1" ht="15" customHeight="1">
      <c r="A7" s="270" t="s">
        <v>303</v>
      </c>
      <c r="B7" s="269"/>
      <c r="C7" s="269"/>
      <c r="D7" s="255"/>
      <c r="E7" s="255"/>
      <c r="F7" s="255"/>
      <c r="G7" s="255"/>
    </row>
    <row r="8" spans="1:7" s="167" customFormat="1" ht="15" customHeight="1" thickBot="1">
      <c r="A8" s="270" t="s">
        <v>304</v>
      </c>
      <c r="B8" s="255"/>
      <c r="C8" s="255"/>
      <c r="D8" s="255"/>
      <c r="E8" s="255"/>
      <c r="F8" s="255"/>
      <c r="G8" s="255"/>
    </row>
    <row r="9" spans="1:7" s="76" customFormat="1" ht="42" customHeight="1" thickBot="1">
      <c r="A9" s="199" t="s">
        <v>101</v>
      </c>
      <c r="B9" s="200" t="s">
        <v>305</v>
      </c>
      <c r="C9" s="200" t="s">
        <v>306</v>
      </c>
      <c r="D9" s="200" t="s">
        <v>307</v>
      </c>
      <c r="E9" s="200" t="s">
        <v>308</v>
      </c>
      <c r="F9" s="200" t="s">
        <v>309</v>
      </c>
      <c r="G9" s="201" t="s">
        <v>136</v>
      </c>
    </row>
    <row r="10" spans="1:7" ht="24" customHeight="1">
      <c r="A10" s="256" t="s">
        <v>103</v>
      </c>
      <c r="B10" s="208" t="s">
        <v>310</v>
      </c>
      <c r="C10" s="168"/>
      <c r="D10" s="168"/>
      <c r="E10" s="168"/>
      <c r="F10" s="168"/>
      <c r="G10" s="257">
        <f>SUM(C10:F10)</f>
        <v>0</v>
      </c>
    </row>
    <row r="11" spans="1:7" ht="24" customHeight="1">
      <c r="A11" s="258" t="s">
        <v>104</v>
      </c>
      <c r="B11" s="209" t="s">
        <v>311</v>
      </c>
      <c r="C11" s="169"/>
      <c r="D11" s="169"/>
      <c r="E11" s="169"/>
      <c r="F11" s="169"/>
      <c r="G11" s="259">
        <f t="shared" ref="G11:G16" si="0">SUM(C11:F11)</f>
        <v>0</v>
      </c>
    </row>
    <row r="12" spans="1:7" ht="24" customHeight="1">
      <c r="A12" s="258" t="s">
        <v>105</v>
      </c>
      <c r="B12" s="209" t="s">
        <v>312</v>
      </c>
      <c r="C12" s="169"/>
      <c r="D12" s="169"/>
      <c r="E12" s="169"/>
      <c r="F12" s="169"/>
      <c r="G12" s="259">
        <f t="shared" si="0"/>
        <v>0</v>
      </c>
    </row>
    <row r="13" spans="1:7" ht="24" customHeight="1">
      <c r="A13" s="258" t="s">
        <v>106</v>
      </c>
      <c r="B13" s="209" t="s">
        <v>313</v>
      </c>
      <c r="C13" s="169"/>
      <c r="D13" s="169"/>
      <c r="E13" s="169"/>
      <c r="F13" s="169"/>
      <c r="G13" s="259">
        <f t="shared" si="0"/>
        <v>0</v>
      </c>
    </row>
    <row r="14" spans="1:7" ht="24" customHeight="1">
      <c r="A14" s="258" t="s">
        <v>107</v>
      </c>
      <c r="B14" s="209" t="s">
        <v>314</v>
      </c>
      <c r="C14" s="169"/>
      <c r="D14" s="169"/>
      <c r="E14" s="169"/>
      <c r="F14" s="169"/>
      <c r="G14" s="259">
        <f t="shared" si="0"/>
        <v>0</v>
      </c>
    </row>
    <row r="15" spans="1:7" ht="24" customHeight="1" thickBot="1">
      <c r="A15" s="260" t="s">
        <v>108</v>
      </c>
      <c r="B15" s="261" t="s">
        <v>315</v>
      </c>
      <c r="C15" s="170"/>
      <c r="D15" s="170"/>
      <c r="E15" s="170"/>
      <c r="F15" s="170"/>
      <c r="G15" s="262">
        <f t="shared" si="0"/>
        <v>0</v>
      </c>
    </row>
    <row r="16" spans="1:7" s="171" customFormat="1" ht="24" customHeight="1" thickBot="1">
      <c r="A16" s="263" t="s">
        <v>109</v>
      </c>
      <c r="B16" s="264" t="s">
        <v>136</v>
      </c>
      <c r="C16" s="265">
        <f>SUM(C10:C15)</f>
        <v>0</v>
      </c>
      <c r="D16" s="265">
        <f>SUM(D10:D15)</f>
        <v>0</v>
      </c>
      <c r="E16" s="265">
        <f>SUM(E10:E15)</f>
        <v>0</v>
      </c>
      <c r="F16" s="265">
        <f>SUM(F10:F15)</f>
        <v>0</v>
      </c>
      <c r="G16" s="266">
        <f t="shared" si="0"/>
        <v>0</v>
      </c>
    </row>
    <row r="17" spans="1:7" s="166" customFormat="1">
      <c r="A17" s="214"/>
      <c r="B17" s="214"/>
      <c r="C17" s="214"/>
      <c r="D17" s="214"/>
      <c r="E17" s="214"/>
      <c r="F17" s="214"/>
      <c r="G17" s="214"/>
    </row>
    <row r="18" spans="1:7" s="166" customFormat="1">
      <c r="A18" s="214"/>
      <c r="B18" s="214"/>
      <c r="C18" s="214"/>
      <c r="D18" s="214"/>
      <c r="E18" s="214"/>
      <c r="F18" s="214"/>
      <c r="G18" s="214"/>
    </row>
    <row r="19" spans="1:7" s="166" customFormat="1">
      <c r="A19" s="214"/>
      <c r="B19" s="214"/>
      <c r="C19" s="214"/>
      <c r="D19" s="214"/>
      <c r="E19" s="214"/>
      <c r="F19" s="214"/>
      <c r="G19" s="214"/>
    </row>
    <row r="20" spans="1:7" s="166" customFormat="1" ht="15.75">
      <c r="A20" s="165" t="s">
        <v>801</v>
      </c>
      <c r="B20" s="214"/>
      <c r="C20" s="214"/>
      <c r="D20" s="214"/>
      <c r="E20" s="214"/>
      <c r="F20" s="214"/>
      <c r="G20" s="214"/>
    </row>
    <row r="21" spans="1:7" s="166" customFormat="1">
      <c r="A21" s="214"/>
      <c r="B21" s="214"/>
      <c r="C21" s="214"/>
      <c r="D21" s="214"/>
      <c r="E21" s="214"/>
      <c r="F21" s="214"/>
      <c r="G21" s="214"/>
    </row>
    <row r="22" spans="1:7">
      <c r="A22" s="214"/>
      <c r="B22" s="214"/>
      <c r="C22" s="214"/>
      <c r="D22" s="214"/>
      <c r="E22" s="214"/>
      <c r="F22" s="214"/>
      <c r="G22" s="214"/>
    </row>
    <row r="23" spans="1:7">
      <c r="A23" s="214"/>
      <c r="B23" s="214"/>
      <c r="C23" s="166"/>
      <c r="D23" s="166"/>
      <c r="E23" s="166"/>
      <c r="F23" s="166"/>
      <c r="G23" s="214"/>
    </row>
    <row r="24" spans="1:7" ht="13.5">
      <c r="A24" s="214"/>
      <c r="B24" s="214"/>
      <c r="C24" s="267"/>
      <c r="D24" s="268" t="s">
        <v>316</v>
      </c>
      <c r="E24" s="268"/>
      <c r="F24" s="267"/>
      <c r="G24" s="214"/>
    </row>
    <row r="25" spans="1:7" ht="13.5">
      <c r="C25" s="172"/>
      <c r="D25" s="173"/>
      <c r="E25" s="173"/>
      <c r="F25" s="172"/>
    </row>
    <row r="26" spans="1:7" ht="13.5">
      <c r="C26" s="172"/>
      <c r="D26" s="173"/>
      <c r="E26" s="173"/>
      <c r="F26" s="172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az 1/2015. (I.27.)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9"/>
  <sheetViews>
    <sheetView view="pageLayout" topLeftCell="A91" zoomScaleNormal="120" zoomScaleSheetLayoutView="130" workbookViewId="0">
      <selection activeCell="G125" sqref="G125"/>
    </sheetView>
  </sheetViews>
  <sheetFormatPr defaultRowHeight="15.75"/>
  <cols>
    <col min="1" max="1" width="9" style="384" customWidth="1"/>
    <col min="2" max="2" width="75.83203125" style="384" customWidth="1"/>
    <col min="3" max="3" width="15.5" style="385" customWidth="1"/>
    <col min="4" max="5" width="15.5" style="384" customWidth="1"/>
    <col min="6" max="6" width="9" style="38" customWidth="1"/>
    <col min="7" max="16384" width="9.33203125" style="38"/>
  </cols>
  <sheetData>
    <row r="1" spans="1:5" ht="15.95" customHeight="1">
      <c r="A1" s="1073" t="s">
        <v>100</v>
      </c>
      <c r="B1" s="1073"/>
      <c r="C1" s="1073"/>
      <c r="D1" s="1073"/>
      <c r="E1" s="1073"/>
    </row>
    <row r="2" spans="1:5" ht="15.95" customHeight="1" thickBot="1">
      <c r="A2" s="1131"/>
      <c r="B2" s="1131"/>
      <c r="D2" s="472"/>
      <c r="E2" s="473" t="s">
        <v>323</v>
      </c>
    </row>
    <row r="3" spans="1:5" ht="38.1" customHeight="1" thickBot="1">
      <c r="A3" s="474" t="s">
        <v>158</v>
      </c>
      <c r="B3" s="475" t="s">
        <v>102</v>
      </c>
      <c r="C3" s="475" t="s">
        <v>802</v>
      </c>
      <c r="D3" s="476" t="s">
        <v>803</v>
      </c>
      <c r="E3" s="477" t="s">
        <v>714</v>
      </c>
    </row>
    <row r="4" spans="1:5" s="40" customFormat="1" ht="12" customHeight="1" thickBot="1">
      <c r="A4" s="474">
        <v>1</v>
      </c>
      <c r="B4" s="475">
        <v>2</v>
      </c>
      <c r="C4" s="475">
        <v>3</v>
      </c>
      <c r="D4" s="475">
        <v>4</v>
      </c>
      <c r="E4" s="477">
        <v>5</v>
      </c>
    </row>
    <row r="5" spans="1:5" s="1" customFormat="1" ht="15" customHeight="1" thickBot="1">
      <c r="A5" s="478" t="s">
        <v>103</v>
      </c>
      <c r="B5" s="479" t="s">
        <v>352</v>
      </c>
      <c r="C5" s="480">
        <f>+C6+C7+C8+C9+C10+C11</f>
        <v>319414</v>
      </c>
      <c r="D5" s="480">
        <f>+D6+D7+D8+D9+D10+D11</f>
        <v>328962</v>
      </c>
      <c r="E5" s="481">
        <f>+E6+E7+E8+E9+E10+E11</f>
        <v>343101</v>
      </c>
    </row>
    <row r="6" spans="1:5" s="1" customFormat="1" ht="15.75" customHeight="1">
      <c r="A6" s="482" t="s">
        <v>188</v>
      </c>
      <c r="B6" s="483" t="s">
        <v>353</v>
      </c>
      <c r="C6" s="484">
        <v>130696</v>
      </c>
      <c r="D6" s="484">
        <v>135462</v>
      </c>
      <c r="E6" s="485">
        <v>128864</v>
      </c>
    </row>
    <row r="7" spans="1:5" s="1" customFormat="1" ht="15" customHeight="1">
      <c r="A7" s="486" t="s">
        <v>189</v>
      </c>
      <c r="B7" s="487" t="s">
        <v>354</v>
      </c>
      <c r="C7" s="488">
        <v>89894</v>
      </c>
      <c r="D7" s="488">
        <v>89485</v>
      </c>
      <c r="E7" s="489">
        <v>97314</v>
      </c>
    </row>
    <row r="8" spans="1:5" s="1" customFormat="1" ht="15" customHeight="1">
      <c r="A8" s="486" t="s">
        <v>190</v>
      </c>
      <c r="B8" s="487" t="s">
        <v>355</v>
      </c>
      <c r="C8" s="488">
        <v>92546</v>
      </c>
      <c r="D8" s="488">
        <v>92540</v>
      </c>
      <c r="E8" s="489">
        <v>110624</v>
      </c>
    </row>
    <row r="9" spans="1:5" s="1" customFormat="1" ht="15" customHeight="1">
      <c r="A9" s="486" t="s">
        <v>191</v>
      </c>
      <c r="B9" s="487" t="s">
        <v>356</v>
      </c>
      <c r="C9" s="488">
        <v>6278</v>
      </c>
      <c r="D9" s="488">
        <v>6278</v>
      </c>
      <c r="E9" s="489">
        <v>6299</v>
      </c>
    </row>
    <row r="10" spans="1:5" s="1" customFormat="1" ht="13.5" customHeight="1">
      <c r="A10" s="486" t="s">
        <v>236</v>
      </c>
      <c r="B10" s="487" t="s">
        <v>357</v>
      </c>
      <c r="C10" s="490"/>
      <c r="D10" s="490">
        <v>5197</v>
      </c>
      <c r="E10" s="489"/>
    </row>
    <row r="11" spans="1:5" s="1" customFormat="1" ht="13.5" customHeight="1" thickBot="1">
      <c r="A11" s="491" t="s">
        <v>192</v>
      </c>
      <c r="B11" s="492" t="s">
        <v>358</v>
      </c>
      <c r="C11" s="493"/>
      <c r="D11" s="493"/>
      <c r="E11" s="489"/>
    </row>
    <row r="12" spans="1:5" s="1" customFormat="1" ht="14.25" customHeight="1" thickBot="1">
      <c r="A12" s="478" t="s">
        <v>104</v>
      </c>
      <c r="B12" s="494" t="s">
        <v>359</v>
      </c>
      <c r="C12" s="480">
        <f>+C13+C14+C15+C16+C17</f>
        <v>8592</v>
      </c>
      <c r="D12" s="480">
        <f>SUM(D13:D22)</f>
        <v>46628</v>
      </c>
      <c r="E12" s="481">
        <f>+E13+E14+E15+E16+E17</f>
        <v>16465</v>
      </c>
    </row>
    <row r="13" spans="1:5" s="1" customFormat="1" ht="15" customHeight="1">
      <c r="A13" s="482" t="s">
        <v>194</v>
      </c>
      <c r="B13" s="487" t="s">
        <v>804</v>
      </c>
      <c r="C13" s="484"/>
      <c r="D13" s="484">
        <v>6241</v>
      </c>
      <c r="E13" s="485"/>
    </row>
    <row r="14" spans="1:5" s="1" customFormat="1" ht="13.5" customHeight="1">
      <c r="A14" s="486" t="s">
        <v>195</v>
      </c>
      <c r="B14" s="487" t="s">
        <v>805</v>
      </c>
      <c r="C14" s="488"/>
      <c r="D14" s="488">
        <v>4493</v>
      </c>
      <c r="E14" s="489"/>
    </row>
    <row r="15" spans="1:5" s="1" customFormat="1" ht="15" customHeight="1">
      <c r="A15" s="486" t="s">
        <v>196</v>
      </c>
      <c r="B15" s="487" t="s">
        <v>797</v>
      </c>
      <c r="C15" s="488">
        <v>8592</v>
      </c>
      <c r="D15" s="488">
        <v>8731</v>
      </c>
      <c r="E15" s="489">
        <v>8400</v>
      </c>
    </row>
    <row r="16" spans="1:5" s="1" customFormat="1" ht="15" customHeight="1">
      <c r="A16" s="486" t="s">
        <v>197</v>
      </c>
      <c r="B16" s="487" t="s">
        <v>798</v>
      </c>
      <c r="C16" s="488"/>
      <c r="D16" s="488"/>
      <c r="E16" s="489">
        <v>4148</v>
      </c>
    </row>
    <row r="17" spans="1:5" s="1" customFormat="1" ht="13.5" customHeight="1">
      <c r="A17" s="486" t="s">
        <v>198</v>
      </c>
      <c r="B17" s="487" t="s">
        <v>799</v>
      </c>
      <c r="C17" s="488"/>
      <c r="D17" s="488"/>
      <c r="E17" s="489">
        <v>3917</v>
      </c>
    </row>
    <row r="18" spans="1:5" s="1" customFormat="1" ht="13.5" customHeight="1">
      <c r="A18" s="486" t="s">
        <v>207</v>
      </c>
      <c r="B18" s="487" t="s">
        <v>806</v>
      </c>
      <c r="C18" s="495"/>
      <c r="D18" s="495">
        <v>21070</v>
      </c>
      <c r="E18" s="496"/>
    </row>
    <row r="19" spans="1:5" s="1" customFormat="1" ht="13.5" customHeight="1">
      <c r="A19" s="486" t="s">
        <v>209</v>
      </c>
      <c r="B19" s="487" t="s">
        <v>807</v>
      </c>
      <c r="C19" s="495"/>
      <c r="D19" s="495">
        <v>100</v>
      </c>
      <c r="E19" s="496"/>
    </row>
    <row r="20" spans="1:5" s="1" customFormat="1" ht="15" customHeight="1">
      <c r="A20" s="486" t="s">
        <v>276</v>
      </c>
      <c r="B20" s="487" t="s">
        <v>808</v>
      </c>
      <c r="C20" s="495"/>
      <c r="D20" s="495">
        <v>4953</v>
      </c>
      <c r="E20" s="496"/>
    </row>
    <row r="21" spans="1:5" s="1" customFormat="1" ht="15" customHeight="1">
      <c r="A21" s="486" t="s">
        <v>277</v>
      </c>
      <c r="B21" s="487" t="s">
        <v>809</v>
      </c>
      <c r="C21" s="495"/>
      <c r="D21" s="495">
        <v>920</v>
      </c>
      <c r="E21" s="496"/>
    </row>
    <row r="22" spans="1:5" s="1" customFormat="1" ht="15" customHeight="1" thickBot="1">
      <c r="A22" s="486" t="s">
        <v>278</v>
      </c>
      <c r="B22" s="487" t="s">
        <v>810</v>
      </c>
      <c r="C22" s="495"/>
      <c r="D22" s="495">
        <v>120</v>
      </c>
      <c r="E22" s="496"/>
    </row>
    <row r="23" spans="1:5" s="1" customFormat="1" ht="13.5" customHeight="1" thickBot="1">
      <c r="A23" s="478" t="s">
        <v>105</v>
      </c>
      <c r="B23" s="479" t="s">
        <v>364</v>
      </c>
      <c r="C23" s="480">
        <f>+C24+C25+C26+C27+C28</f>
        <v>4274</v>
      </c>
      <c r="D23" s="480">
        <f>+D24+D25+D26+D27+D28</f>
        <v>188179</v>
      </c>
      <c r="E23" s="481">
        <f>+E24+E25+E26+E27+E28</f>
        <v>99485</v>
      </c>
    </row>
    <row r="24" spans="1:5" s="1" customFormat="1" ht="13.5" customHeight="1">
      <c r="A24" s="482" t="s">
        <v>177</v>
      </c>
      <c r="B24" s="483" t="s">
        <v>81</v>
      </c>
      <c r="C24" s="484">
        <v>4274</v>
      </c>
      <c r="D24" s="484">
        <v>4274</v>
      </c>
      <c r="E24" s="485"/>
    </row>
    <row r="25" spans="1:5" s="1" customFormat="1" ht="13.5" customHeight="1">
      <c r="A25" s="486" t="s">
        <v>178</v>
      </c>
      <c r="B25" s="483" t="s">
        <v>811</v>
      </c>
      <c r="C25" s="488"/>
      <c r="D25" s="488">
        <v>181000</v>
      </c>
      <c r="E25" s="489"/>
    </row>
    <row r="26" spans="1:5" s="1" customFormat="1" ht="15.75" customHeight="1">
      <c r="A26" s="486" t="s">
        <v>179</v>
      </c>
      <c r="B26" s="483" t="s">
        <v>812</v>
      </c>
      <c r="C26" s="488"/>
      <c r="D26" s="488">
        <v>204</v>
      </c>
      <c r="E26" s="489"/>
    </row>
    <row r="27" spans="1:5" s="1" customFormat="1" ht="15" customHeight="1">
      <c r="A27" s="486" t="s">
        <v>180</v>
      </c>
      <c r="B27" s="487" t="s">
        <v>787</v>
      </c>
      <c r="C27" s="488"/>
      <c r="D27" s="488"/>
      <c r="E27" s="489">
        <v>7446</v>
      </c>
    </row>
    <row r="28" spans="1:5" s="1" customFormat="1" ht="13.5" customHeight="1">
      <c r="A28" s="486" t="s">
        <v>259</v>
      </c>
      <c r="B28" s="487" t="s">
        <v>786</v>
      </c>
      <c r="C28" s="488"/>
      <c r="D28" s="488">
        <v>2701</v>
      </c>
      <c r="E28" s="489">
        <v>92039</v>
      </c>
    </row>
    <row r="29" spans="1:5" s="1" customFormat="1" ht="13.5" customHeight="1" thickBot="1">
      <c r="A29" s="491" t="s">
        <v>260</v>
      </c>
      <c r="B29" s="492" t="s">
        <v>368</v>
      </c>
      <c r="C29" s="495"/>
      <c r="D29" s="495"/>
      <c r="E29" s="496"/>
    </row>
    <row r="30" spans="1:5" s="1" customFormat="1" ht="12" customHeight="1" thickBot="1">
      <c r="A30" s="478" t="s">
        <v>261</v>
      </c>
      <c r="B30" s="479" t="s">
        <v>369</v>
      </c>
      <c r="C30" s="497">
        <f>+C31+C34+C35+C37</f>
        <v>105374</v>
      </c>
      <c r="D30" s="497">
        <f>+D31+D34+D35+D37+D36</f>
        <v>113953</v>
      </c>
      <c r="E30" s="498">
        <f>+E31+E34+E35+E37+E36</f>
        <v>114350</v>
      </c>
    </row>
    <row r="31" spans="1:5" s="1" customFormat="1" ht="14.25" customHeight="1">
      <c r="A31" s="482" t="s">
        <v>370</v>
      </c>
      <c r="B31" s="483" t="s">
        <v>376</v>
      </c>
      <c r="C31" s="499">
        <v>87429</v>
      </c>
      <c r="D31" s="499">
        <v>95878</v>
      </c>
      <c r="E31" s="500">
        <v>95800</v>
      </c>
    </row>
    <row r="32" spans="1:5" s="1" customFormat="1" ht="13.5" customHeight="1">
      <c r="A32" s="486" t="s">
        <v>371</v>
      </c>
      <c r="B32" s="487" t="s">
        <v>377</v>
      </c>
      <c r="C32" s="488">
        <v>5878</v>
      </c>
      <c r="D32" s="488">
        <v>5878</v>
      </c>
      <c r="E32" s="489">
        <v>5800</v>
      </c>
    </row>
    <row r="33" spans="1:5" s="1" customFormat="1" ht="13.5" customHeight="1">
      <c r="A33" s="486" t="s">
        <v>372</v>
      </c>
      <c r="B33" s="487" t="s">
        <v>378</v>
      </c>
      <c r="C33" s="488">
        <v>81551</v>
      </c>
      <c r="D33" s="488">
        <v>90000</v>
      </c>
      <c r="E33" s="489">
        <v>90000</v>
      </c>
    </row>
    <row r="34" spans="1:5" s="1" customFormat="1" ht="13.5" customHeight="1">
      <c r="A34" s="486" t="s">
        <v>373</v>
      </c>
      <c r="B34" s="487" t="s">
        <v>379</v>
      </c>
      <c r="C34" s="488">
        <v>15535</v>
      </c>
      <c r="D34" s="488">
        <v>15865</v>
      </c>
      <c r="E34" s="489">
        <v>16000</v>
      </c>
    </row>
    <row r="35" spans="1:5" s="1" customFormat="1" ht="15" customHeight="1">
      <c r="A35" s="486" t="s">
        <v>374</v>
      </c>
      <c r="B35" s="487" t="s">
        <v>380</v>
      </c>
      <c r="C35" s="488">
        <v>254</v>
      </c>
      <c r="D35" s="488">
        <v>254</v>
      </c>
      <c r="E35" s="489">
        <v>250</v>
      </c>
    </row>
    <row r="36" spans="1:5" s="1" customFormat="1" ht="15" customHeight="1">
      <c r="A36" s="491" t="s">
        <v>375</v>
      </c>
      <c r="B36" s="928" t="s">
        <v>742</v>
      </c>
      <c r="C36" s="495"/>
      <c r="D36" s="495">
        <v>1300</v>
      </c>
      <c r="E36" s="496">
        <v>1300</v>
      </c>
    </row>
    <row r="37" spans="1:5" s="1" customFormat="1" ht="15.75" customHeight="1" thickBot="1">
      <c r="A37" s="491" t="s">
        <v>740</v>
      </c>
      <c r="B37" s="492" t="s">
        <v>381</v>
      </c>
      <c r="C37" s="495">
        <v>2156</v>
      </c>
      <c r="D37" s="495">
        <v>656</v>
      </c>
      <c r="E37" s="496">
        <v>1000</v>
      </c>
    </row>
    <row r="38" spans="1:5" s="1" customFormat="1" ht="14.25" customHeight="1" thickBot="1">
      <c r="A38" s="478" t="s">
        <v>107</v>
      </c>
      <c r="B38" s="479" t="s">
        <v>382</v>
      </c>
      <c r="C38" s="480">
        <f>SUM(C39:C48)</f>
        <v>99974</v>
      </c>
      <c r="D38" s="480">
        <f>SUM(D39:D48)</f>
        <v>106456</v>
      </c>
      <c r="E38" s="481">
        <f>SUM(E39:E48)</f>
        <v>107004</v>
      </c>
    </row>
    <row r="39" spans="1:5" s="1" customFormat="1" ht="15" customHeight="1">
      <c r="A39" s="482" t="s">
        <v>181</v>
      </c>
      <c r="B39" s="483" t="s">
        <v>385</v>
      </c>
      <c r="C39" s="484"/>
      <c r="D39" s="484"/>
      <c r="E39" s="485"/>
    </row>
    <row r="40" spans="1:5" s="1" customFormat="1" ht="13.5" customHeight="1">
      <c r="A40" s="486" t="s">
        <v>182</v>
      </c>
      <c r="B40" s="487" t="s">
        <v>386</v>
      </c>
      <c r="C40" s="488">
        <v>4230</v>
      </c>
      <c r="D40" s="488">
        <v>8052</v>
      </c>
      <c r="E40" s="489">
        <v>5210</v>
      </c>
    </row>
    <row r="41" spans="1:5" s="1" customFormat="1" ht="13.5" customHeight="1">
      <c r="A41" s="486" t="s">
        <v>183</v>
      </c>
      <c r="B41" s="487" t="s">
        <v>387</v>
      </c>
      <c r="C41" s="488">
        <v>300</v>
      </c>
      <c r="D41" s="488">
        <v>315</v>
      </c>
      <c r="E41" s="489">
        <v>315</v>
      </c>
    </row>
    <row r="42" spans="1:5" s="1" customFormat="1" ht="13.5" customHeight="1">
      <c r="A42" s="486" t="s">
        <v>263</v>
      </c>
      <c r="B42" s="487" t="s">
        <v>388</v>
      </c>
      <c r="C42" s="488">
        <v>6200</v>
      </c>
      <c r="D42" s="488">
        <v>6200</v>
      </c>
      <c r="E42" s="489">
        <v>6200</v>
      </c>
    </row>
    <row r="43" spans="1:5" s="1" customFormat="1" ht="13.5" customHeight="1">
      <c r="A43" s="486" t="s">
        <v>264</v>
      </c>
      <c r="B43" s="487" t="s">
        <v>389</v>
      </c>
      <c r="C43" s="488">
        <v>87744</v>
      </c>
      <c r="D43" s="488">
        <v>84418</v>
      </c>
      <c r="E43" s="489">
        <v>86736</v>
      </c>
    </row>
    <row r="44" spans="1:5" s="1" customFormat="1" ht="13.5" customHeight="1">
      <c r="A44" s="486" t="s">
        <v>265</v>
      </c>
      <c r="B44" s="487" t="s">
        <v>390</v>
      </c>
      <c r="C44" s="488"/>
      <c r="D44" s="488">
        <v>4356</v>
      </c>
      <c r="E44" s="489">
        <v>4038</v>
      </c>
    </row>
    <row r="45" spans="1:5" s="1" customFormat="1" ht="13.5" customHeight="1">
      <c r="A45" s="486" t="s">
        <v>266</v>
      </c>
      <c r="B45" s="487" t="s">
        <v>391</v>
      </c>
      <c r="C45" s="488"/>
      <c r="D45" s="488"/>
      <c r="E45" s="489"/>
    </row>
    <row r="46" spans="1:5" s="1" customFormat="1" ht="15" customHeight="1">
      <c r="A46" s="486" t="s">
        <v>267</v>
      </c>
      <c r="B46" s="487" t="s">
        <v>392</v>
      </c>
      <c r="C46" s="488">
        <v>1500</v>
      </c>
      <c r="D46" s="488">
        <v>1825</v>
      </c>
      <c r="E46" s="489">
        <v>1505</v>
      </c>
    </row>
    <row r="47" spans="1:5" s="1" customFormat="1" ht="13.5" customHeight="1">
      <c r="A47" s="486" t="s">
        <v>383</v>
      </c>
      <c r="B47" s="487" t="s">
        <v>393</v>
      </c>
      <c r="C47" s="501"/>
      <c r="D47" s="501"/>
      <c r="E47" s="502"/>
    </row>
    <row r="48" spans="1:5" s="1" customFormat="1" ht="14.25" customHeight="1" thickBot="1">
      <c r="A48" s="491" t="s">
        <v>384</v>
      </c>
      <c r="B48" s="492" t="s">
        <v>394</v>
      </c>
      <c r="C48" s="503"/>
      <c r="D48" s="503">
        <v>1290</v>
      </c>
      <c r="E48" s="504">
        <v>3000</v>
      </c>
    </row>
    <row r="49" spans="1:5" s="1" customFormat="1" ht="12" customHeight="1" thickBot="1">
      <c r="A49" s="478" t="s">
        <v>108</v>
      </c>
      <c r="B49" s="479" t="s">
        <v>395</v>
      </c>
      <c r="C49" s="480">
        <f>SUM(C50:C54)</f>
        <v>0</v>
      </c>
      <c r="D49" s="480">
        <f>SUM(D50:D54)</f>
        <v>8058</v>
      </c>
      <c r="E49" s="481">
        <f>SUM(E50:E54)</f>
        <v>0</v>
      </c>
    </row>
    <row r="50" spans="1:5" s="1" customFormat="1" ht="18" customHeight="1">
      <c r="A50" s="482" t="s">
        <v>184</v>
      </c>
      <c r="B50" s="483" t="s">
        <v>399</v>
      </c>
      <c r="C50" s="505"/>
      <c r="D50" s="505"/>
      <c r="E50" s="506"/>
    </row>
    <row r="51" spans="1:5" s="1" customFormat="1" ht="15.75" customHeight="1">
      <c r="A51" s="486" t="s">
        <v>185</v>
      </c>
      <c r="B51" s="487" t="s">
        <v>400</v>
      </c>
      <c r="C51" s="501"/>
      <c r="D51" s="501">
        <v>8058</v>
      </c>
      <c r="E51" s="502"/>
    </row>
    <row r="52" spans="1:5" s="1" customFormat="1" ht="17.25" customHeight="1">
      <c r="A52" s="486" t="s">
        <v>396</v>
      </c>
      <c r="B52" s="487" t="s">
        <v>401</v>
      </c>
      <c r="C52" s="501"/>
      <c r="D52" s="501"/>
      <c r="E52" s="502"/>
    </row>
    <row r="53" spans="1:5" s="1" customFormat="1" ht="15" customHeight="1">
      <c r="A53" s="486" t="s">
        <v>397</v>
      </c>
      <c r="B53" s="487" t="s">
        <v>603</v>
      </c>
      <c r="C53" s="501"/>
      <c r="D53" s="501"/>
      <c r="E53" s="502"/>
    </row>
    <row r="54" spans="1:5" s="1" customFormat="1" ht="16.5" customHeight="1" thickBot="1">
      <c r="A54" s="491" t="s">
        <v>398</v>
      </c>
      <c r="B54" s="492" t="s">
        <v>403</v>
      </c>
      <c r="C54" s="503"/>
      <c r="D54" s="503"/>
      <c r="E54" s="504"/>
    </row>
    <row r="55" spans="1:5" s="1" customFormat="1" ht="15" customHeight="1" thickBot="1">
      <c r="A55" s="478" t="s">
        <v>268</v>
      </c>
      <c r="B55" s="479" t="s">
        <v>404</v>
      </c>
      <c r="C55" s="480">
        <f>SUM(C56:C58)</f>
        <v>0</v>
      </c>
      <c r="D55" s="480">
        <f>SUM(D56:D58)</f>
        <v>2350</v>
      </c>
      <c r="E55" s="481">
        <f>SUM(E56:E58)</f>
        <v>53885</v>
      </c>
    </row>
    <row r="56" spans="1:5" s="1" customFormat="1" ht="15.75" customHeight="1">
      <c r="A56" s="482" t="s">
        <v>186</v>
      </c>
      <c r="B56" s="487" t="s">
        <v>589</v>
      </c>
      <c r="C56" s="484"/>
      <c r="D56" s="484">
        <v>2350</v>
      </c>
      <c r="E56" s="485"/>
    </row>
    <row r="57" spans="1:5" s="1" customFormat="1" ht="15" customHeight="1">
      <c r="A57" s="486" t="s">
        <v>187</v>
      </c>
      <c r="B57" s="487" t="s">
        <v>770</v>
      </c>
      <c r="C57" s="488"/>
      <c r="D57" s="488"/>
      <c r="E57" s="489">
        <v>1458</v>
      </c>
    </row>
    <row r="58" spans="1:5" s="1" customFormat="1" ht="15.75" customHeight="1">
      <c r="A58" s="486" t="s">
        <v>408</v>
      </c>
      <c r="B58" s="487" t="s">
        <v>772</v>
      </c>
      <c r="C58" s="488"/>
      <c r="D58" s="488"/>
      <c r="E58" s="489">
        <v>52427</v>
      </c>
    </row>
    <row r="59" spans="1:5" s="1" customFormat="1" ht="15" customHeight="1" thickBot="1">
      <c r="A59" s="491" t="s">
        <v>409</v>
      </c>
      <c r="B59" s="492" t="s">
        <v>407</v>
      </c>
      <c r="C59" s="495"/>
      <c r="D59" s="495"/>
      <c r="E59" s="496"/>
    </row>
    <row r="60" spans="1:5" s="1" customFormat="1" ht="12" customHeight="1" thickBot="1">
      <c r="A60" s="478" t="s">
        <v>110</v>
      </c>
      <c r="B60" s="494" t="s">
        <v>410</v>
      </c>
      <c r="C60" s="480">
        <f>SUM(C61:C63)</f>
        <v>0</v>
      </c>
      <c r="D60" s="480">
        <f>SUM(D61:D63)</f>
        <v>9056</v>
      </c>
      <c r="E60" s="481">
        <f>SUM(E61:E63)</f>
        <v>109155</v>
      </c>
    </row>
    <row r="61" spans="1:5" s="1" customFormat="1" ht="12" customHeight="1">
      <c r="A61" s="486" t="s">
        <v>269</v>
      </c>
      <c r="B61" s="487" t="s">
        <v>413</v>
      </c>
      <c r="C61" s="501"/>
      <c r="D61" s="501">
        <v>743</v>
      </c>
      <c r="E61" s="502"/>
    </row>
    <row r="62" spans="1:5" s="1" customFormat="1" ht="12" customHeight="1">
      <c r="A62" s="486" t="s">
        <v>270</v>
      </c>
      <c r="B62" s="487" t="s">
        <v>590</v>
      </c>
      <c r="C62" s="501"/>
      <c r="D62" s="501">
        <v>1313</v>
      </c>
      <c r="E62" s="502"/>
    </row>
    <row r="63" spans="1:5" s="1" customFormat="1" ht="12" customHeight="1">
      <c r="A63" s="486" t="s">
        <v>324</v>
      </c>
      <c r="B63" s="487" t="s">
        <v>413</v>
      </c>
      <c r="C63" s="501"/>
      <c r="D63" s="501">
        <v>7000</v>
      </c>
      <c r="E63" s="502">
        <v>109155</v>
      </c>
    </row>
    <row r="64" spans="1:5" s="1" customFormat="1" ht="12" customHeight="1" thickBot="1">
      <c r="A64" s="486" t="s">
        <v>411</v>
      </c>
      <c r="B64" s="492" t="s">
        <v>414</v>
      </c>
      <c r="C64" s="501"/>
      <c r="D64" s="501"/>
      <c r="E64" s="502"/>
    </row>
    <row r="65" spans="1:7" s="1" customFormat="1" ht="12" customHeight="1" thickBot="1">
      <c r="A65" s="478" t="s">
        <v>111</v>
      </c>
      <c r="B65" s="479" t="s">
        <v>415</v>
      </c>
      <c r="C65" s="497">
        <f>+C5+C12+C23+C30+C38+C49+C55+C60</f>
        <v>537628</v>
      </c>
      <c r="D65" s="497">
        <f>+D5+D12+D23+D30+D38+D49+D55+D60</f>
        <v>803642</v>
      </c>
      <c r="E65" s="498">
        <f>+E5+E12+E23+E30+E38+E49+E55+E60</f>
        <v>843445</v>
      </c>
    </row>
    <row r="66" spans="1:7" s="1" customFormat="1" ht="12" customHeight="1" thickBot="1">
      <c r="A66" s="507" t="s">
        <v>416</v>
      </c>
      <c r="B66" s="494" t="s">
        <v>417</v>
      </c>
      <c r="C66" s="480">
        <f>SUM(C67:C69)</f>
        <v>0</v>
      </c>
      <c r="D66" s="480">
        <f>SUM(D67:D69)</f>
        <v>0</v>
      </c>
      <c r="E66" s="481">
        <f>SUM(E67:E69)</f>
        <v>0</v>
      </c>
    </row>
    <row r="67" spans="1:7" s="1" customFormat="1" ht="12.75" customHeight="1">
      <c r="A67" s="486" t="s">
        <v>450</v>
      </c>
      <c r="B67" s="483" t="s">
        <v>418</v>
      </c>
      <c r="C67" s="501"/>
      <c r="D67" s="501"/>
      <c r="E67" s="502"/>
    </row>
    <row r="68" spans="1:7" s="1" customFormat="1" ht="13.5" customHeight="1">
      <c r="A68" s="486" t="s">
        <v>459</v>
      </c>
      <c r="B68" s="487" t="s">
        <v>419</v>
      </c>
      <c r="C68" s="501"/>
      <c r="D68" s="501"/>
      <c r="E68" s="502"/>
    </row>
    <row r="69" spans="1:7" s="1" customFormat="1" ht="12" customHeight="1" thickBot="1">
      <c r="A69" s="486" t="s">
        <v>460</v>
      </c>
      <c r="B69" s="508" t="s">
        <v>597</v>
      </c>
      <c r="C69" s="501"/>
      <c r="D69" s="501"/>
      <c r="E69" s="502"/>
    </row>
    <row r="70" spans="1:7" s="1" customFormat="1" ht="12" customHeight="1" thickBot="1">
      <c r="A70" s="507" t="s">
        <v>421</v>
      </c>
      <c r="B70" s="494" t="s">
        <v>422</v>
      </c>
      <c r="C70" s="480">
        <f>SUM(C71:C74)</f>
        <v>0</v>
      </c>
      <c r="D70" s="480">
        <f>SUM(D71:D74)</f>
        <v>0</v>
      </c>
      <c r="E70" s="481">
        <f>SUM(E71:E74)</f>
        <v>0</v>
      </c>
    </row>
    <row r="71" spans="1:7" s="1" customFormat="1" ht="15.75" customHeight="1">
      <c r="A71" s="486" t="s">
        <v>237</v>
      </c>
      <c r="B71" s="483" t="s">
        <v>423</v>
      </c>
      <c r="C71" s="501"/>
      <c r="D71" s="501"/>
      <c r="E71" s="502"/>
    </row>
    <row r="72" spans="1:7" s="1" customFormat="1" ht="12" customHeight="1">
      <c r="A72" s="486" t="s">
        <v>238</v>
      </c>
      <c r="B72" s="487" t="s">
        <v>424</v>
      </c>
      <c r="C72" s="501"/>
      <c r="D72" s="501"/>
      <c r="E72" s="502"/>
    </row>
    <row r="73" spans="1:7" s="1" customFormat="1" ht="12" customHeight="1">
      <c r="A73" s="486" t="s">
        <v>451</v>
      </c>
      <c r="B73" s="487" t="s">
        <v>425</v>
      </c>
      <c r="C73" s="501"/>
      <c r="D73" s="501"/>
      <c r="E73" s="502"/>
    </row>
    <row r="74" spans="1:7" s="1" customFormat="1" ht="17.25" customHeight="1" thickBot="1">
      <c r="A74" s="486" t="s">
        <v>452</v>
      </c>
      <c r="B74" s="492" t="s">
        <v>426</v>
      </c>
      <c r="C74" s="501"/>
      <c r="D74" s="501"/>
      <c r="E74" s="502"/>
      <c r="G74" s="41"/>
    </row>
    <row r="75" spans="1:7" s="1" customFormat="1" ht="12" customHeight="1" thickBot="1">
      <c r="A75" s="507" t="s">
        <v>427</v>
      </c>
      <c r="B75" s="494" t="s">
        <v>428</v>
      </c>
      <c r="C75" s="480">
        <f>SUM(C76:C77)</f>
        <v>115000</v>
      </c>
      <c r="D75" s="480">
        <f>SUM(D76:D77)</f>
        <v>133420</v>
      </c>
      <c r="E75" s="481">
        <f>SUM(E76:E77)</f>
        <v>223615</v>
      </c>
    </row>
    <row r="76" spans="1:7" s="1" customFormat="1" ht="15.75" customHeight="1">
      <c r="A76" s="486" t="s">
        <v>453</v>
      </c>
      <c r="B76" s="483" t="s">
        <v>429</v>
      </c>
      <c r="C76" s="501">
        <v>115000</v>
      </c>
      <c r="D76" s="501">
        <v>133420</v>
      </c>
      <c r="E76" s="502">
        <v>223615</v>
      </c>
    </row>
    <row r="77" spans="1:7" s="1" customFormat="1" ht="12" customHeight="1" thickBot="1">
      <c r="A77" s="486" t="s">
        <v>454</v>
      </c>
      <c r="B77" s="492" t="s">
        <v>430</v>
      </c>
      <c r="C77" s="501"/>
      <c r="D77" s="501"/>
      <c r="E77" s="502"/>
    </row>
    <row r="78" spans="1:7" s="1" customFormat="1" ht="12" customHeight="1" thickBot="1">
      <c r="A78" s="507" t="s">
        <v>431</v>
      </c>
      <c r="B78" s="494" t="s">
        <v>432</v>
      </c>
      <c r="C78" s="480">
        <f>SUM(C79:C81)</f>
        <v>0</v>
      </c>
      <c r="D78" s="480">
        <f>SUM(D79:D81)</f>
        <v>0</v>
      </c>
      <c r="E78" s="481">
        <f>SUM(E79:E81)</f>
        <v>0</v>
      </c>
    </row>
    <row r="79" spans="1:7" s="1" customFormat="1" ht="12" customHeight="1">
      <c r="A79" s="486" t="s">
        <v>455</v>
      </c>
      <c r="B79" s="483" t="s">
        <v>433</v>
      </c>
      <c r="C79" s="501"/>
      <c r="D79" s="501"/>
      <c r="E79" s="502"/>
    </row>
    <row r="80" spans="1:7" s="1" customFormat="1" ht="12" customHeight="1">
      <c r="A80" s="486" t="s">
        <v>456</v>
      </c>
      <c r="B80" s="487" t="s">
        <v>434</v>
      </c>
      <c r="C80" s="501"/>
      <c r="D80" s="501"/>
      <c r="E80" s="502"/>
    </row>
    <row r="81" spans="1:6" s="1" customFormat="1" ht="12" customHeight="1" thickBot="1">
      <c r="A81" s="486" t="s">
        <v>457</v>
      </c>
      <c r="B81" s="492" t="s">
        <v>435</v>
      </c>
      <c r="C81" s="501"/>
      <c r="D81" s="501"/>
      <c r="E81" s="502"/>
    </row>
    <row r="82" spans="1:6" s="1" customFormat="1" ht="12" customHeight="1" thickBot="1">
      <c r="A82" s="507" t="s">
        <v>436</v>
      </c>
      <c r="B82" s="494" t="s">
        <v>458</v>
      </c>
      <c r="C82" s="480">
        <f>SUM(C83:C86)</f>
        <v>0</v>
      </c>
      <c r="D82" s="480">
        <f>SUM(D83:D86)</f>
        <v>0</v>
      </c>
      <c r="E82" s="481">
        <f>SUM(E83:E86)</f>
        <v>0</v>
      </c>
    </row>
    <row r="83" spans="1:6" s="1" customFormat="1" ht="12" customHeight="1">
      <c r="A83" s="509" t="s">
        <v>437</v>
      </c>
      <c r="B83" s="483" t="s">
        <v>438</v>
      </c>
      <c r="C83" s="501"/>
      <c r="D83" s="501"/>
      <c r="E83" s="502"/>
    </row>
    <row r="84" spans="1:6" s="1" customFormat="1" ht="12" customHeight="1">
      <c r="A84" s="510" t="s">
        <v>439</v>
      </c>
      <c r="B84" s="487" t="s">
        <v>440</v>
      </c>
      <c r="C84" s="501"/>
      <c r="D84" s="501"/>
      <c r="E84" s="502"/>
    </row>
    <row r="85" spans="1:6" s="1" customFormat="1" ht="12" customHeight="1">
      <c r="A85" s="510" t="s">
        <v>441</v>
      </c>
      <c r="B85" s="487" t="s">
        <v>442</v>
      </c>
      <c r="C85" s="501"/>
      <c r="D85" s="501"/>
      <c r="E85" s="502"/>
    </row>
    <row r="86" spans="1:6" s="1" customFormat="1" ht="12" customHeight="1" thickBot="1">
      <c r="A86" s="511" t="s">
        <v>443</v>
      </c>
      <c r="B86" s="492" t="s">
        <v>444</v>
      </c>
      <c r="C86" s="501"/>
      <c r="D86" s="501"/>
      <c r="E86" s="502"/>
    </row>
    <row r="87" spans="1:6" s="1" customFormat="1" ht="12" customHeight="1" thickBot="1">
      <c r="A87" s="507" t="s">
        <v>445</v>
      </c>
      <c r="B87" s="494" t="s">
        <v>446</v>
      </c>
      <c r="C87" s="512"/>
      <c r="D87" s="512"/>
      <c r="E87" s="513"/>
    </row>
    <row r="88" spans="1:6" s="1" customFormat="1" ht="12" customHeight="1" thickBot="1">
      <c r="A88" s="507" t="s">
        <v>447</v>
      </c>
      <c r="B88" s="514" t="s">
        <v>448</v>
      </c>
      <c r="C88" s="497">
        <f>+C66+C70+C75+C78+C82+C87</f>
        <v>115000</v>
      </c>
      <c r="D88" s="497">
        <f>+D66+D70+D75+D78+D82+D87</f>
        <v>133420</v>
      </c>
      <c r="E88" s="498">
        <f>+E66+E70+E75+E78+E82+E87</f>
        <v>223615</v>
      </c>
    </row>
    <row r="89" spans="1:6" s="1" customFormat="1" ht="12" customHeight="1" thickBot="1">
      <c r="A89" s="515" t="s">
        <v>461</v>
      </c>
      <c r="B89" s="516" t="s">
        <v>449</v>
      </c>
      <c r="C89" s="497">
        <f>+C65+C88</f>
        <v>652628</v>
      </c>
      <c r="D89" s="497">
        <f>+D65+D88</f>
        <v>937062</v>
      </c>
      <c r="E89" s="498">
        <f>+E65+E88</f>
        <v>1067060</v>
      </c>
    </row>
    <row r="90" spans="1:6" s="1" customFormat="1" ht="12" customHeight="1">
      <c r="A90" s="377"/>
      <c r="B90" s="378"/>
      <c r="C90" s="379"/>
      <c r="D90" s="517"/>
      <c r="E90" s="518"/>
    </row>
    <row r="91" spans="1:6" s="1" customFormat="1" ht="12" customHeight="1">
      <c r="A91" s="1073" t="s">
        <v>131</v>
      </c>
      <c r="B91" s="1073"/>
      <c r="C91" s="1073"/>
      <c r="D91" s="1073"/>
      <c r="E91" s="1073"/>
    </row>
    <row r="92" spans="1:6" s="1" customFormat="1" ht="12" customHeight="1" thickBot="1">
      <c r="A92" s="1130"/>
      <c r="B92" s="1130"/>
      <c r="C92" s="385"/>
      <c r="D92" s="472"/>
      <c r="E92" s="473" t="s">
        <v>323</v>
      </c>
    </row>
    <row r="93" spans="1:6" s="1" customFormat="1" ht="34.5" customHeight="1" thickBot="1">
      <c r="A93" s="474" t="s">
        <v>101</v>
      </c>
      <c r="B93" s="475" t="s">
        <v>132</v>
      </c>
      <c r="C93" s="475" t="s">
        <v>802</v>
      </c>
      <c r="D93" s="476" t="s">
        <v>803</v>
      </c>
      <c r="E93" s="477" t="s">
        <v>714</v>
      </c>
      <c r="F93" s="148"/>
    </row>
    <row r="94" spans="1:6" s="1" customFormat="1" ht="12" customHeight="1" thickBot="1">
      <c r="A94" s="474">
        <v>1</v>
      </c>
      <c r="B94" s="475">
        <v>2</v>
      </c>
      <c r="C94" s="475">
        <v>3</v>
      </c>
      <c r="D94" s="475">
        <v>4</v>
      </c>
      <c r="E94" s="519">
        <v>5</v>
      </c>
      <c r="F94" s="148"/>
    </row>
    <row r="95" spans="1:6" s="1" customFormat="1" ht="15" customHeight="1" thickBot="1">
      <c r="A95" s="520" t="s">
        <v>103</v>
      </c>
      <c r="B95" s="521" t="s">
        <v>604</v>
      </c>
      <c r="C95" s="522">
        <f>SUM(C96:C100)</f>
        <v>517836</v>
      </c>
      <c r="D95" s="523">
        <f>+D96+D97+D98+D99+D100</f>
        <v>608209</v>
      </c>
      <c r="E95" s="524">
        <f>+E96+E97+E98+E99+E100</f>
        <v>604193</v>
      </c>
      <c r="F95" s="148"/>
    </row>
    <row r="96" spans="1:6" s="1" customFormat="1" ht="12.95" customHeight="1">
      <c r="A96" s="525" t="s">
        <v>188</v>
      </c>
      <c r="B96" s="526" t="s">
        <v>133</v>
      </c>
      <c r="C96" s="527">
        <v>167319</v>
      </c>
      <c r="D96" s="528">
        <v>211448</v>
      </c>
      <c r="E96" s="529">
        <v>168647</v>
      </c>
    </row>
    <row r="97" spans="1:5" ht="16.5" customHeight="1">
      <c r="A97" s="486" t="s">
        <v>189</v>
      </c>
      <c r="B97" s="530" t="s">
        <v>271</v>
      </c>
      <c r="C97" s="531">
        <v>45319</v>
      </c>
      <c r="D97" s="488">
        <v>55962</v>
      </c>
      <c r="E97" s="489">
        <v>46599</v>
      </c>
    </row>
    <row r="98" spans="1:5">
      <c r="A98" s="486" t="s">
        <v>190</v>
      </c>
      <c r="B98" s="530" t="s">
        <v>227</v>
      </c>
      <c r="C98" s="532">
        <v>185409</v>
      </c>
      <c r="D98" s="495">
        <v>207992</v>
      </c>
      <c r="E98" s="496">
        <v>217968</v>
      </c>
    </row>
    <row r="99" spans="1:5" s="40" customFormat="1" ht="12" customHeight="1">
      <c r="A99" s="486" t="s">
        <v>191</v>
      </c>
      <c r="B99" s="533" t="s">
        <v>272</v>
      </c>
      <c r="C99" s="532">
        <v>8046</v>
      </c>
      <c r="D99" s="495">
        <v>12932</v>
      </c>
      <c r="E99" s="496">
        <v>9611</v>
      </c>
    </row>
    <row r="100" spans="1:5" ht="12" customHeight="1">
      <c r="A100" s="486" t="s">
        <v>202</v>
      </c>
      <c r="B100" s="534" t="s">
        <v>273</v>
      </c>
      <c r="C100" s="532">
        <v>111743</v>
      </c>
      <c r="D100" s="495">
        <v>119875</v>
      </c>
      <c r="E100" s="496">
        <v>161368</v>
      </c>
    </row>
    <row r="101" spans="1:5" ht="12" customHeight="1">
      <c r="A101" s="486" t="s">
        <v>192</v>
      </c>
      <c r="B101" s="530" t="s">
        <v>465</v>
      </c>
      <c r="C101" s="532"/>
      <c r="D101" s="495"/>
      <c r="E101" s="496"/>
    </row>
    <row r="102" spans="1:5" ht="12" customHeight="1">
      <c r="A102" s="486" t="s">
        <v>193</v>
      </c>
      <c r="B102" s="535" t="s">
        <v>466</v>
      </c>
      <c r="C102" s="532"/>
      <c r="D102" s="495"/>
      <c r="E102" s="496"/>
    </row>
    <row r="103" spans="1:5" ht="12" customHeight="1">
      <c r="A103" s="486" t="s">
        <v>203</v>
      </c>
      <c r="B103" s="536" t="s">
        <v>467</v>
      </c>
      <c r="C103" s="532"/>
      <c r="D103" s="495"/>
      <c r="E103" s="496"/>
    </row>
    <row r="104" spans="1:5" ht="12" customHeight="1">
      <c r="A104" s="486" t="s">
        <v>204</v>
      </c>
      <c r="B104" s="536" t="s">
        <v>468</v>
      </c>
      <c r="C104" s="532"/>
      <c r="D104" s="495"/>
      <c r="E104" s="496"/>
    </row>
    <row r="105" spans="1:5" ht="12" customHeight="1">
      <c r="A105" s="486" t="s">
        <v>205</v>
      </c>
      <c r="B105" s="535" t="s">
        <v>469</v>
      </c>
      <c r="C105" s="532">
        <v>108543</v>
      </c>
      <c r="D105" s="495">
        <v>113493</v>
      </c>
      <c r="E105" s="496">
        <v>120794</v>
      </c>
    </row>
    <row r="106" spans="1:5" ht="12" customHeight="1">
      <c r="A106" s="486" t="s">
        <v>206</v>
      </c>
      <c r="B106" s="535" t="s">
        <v>469</v>
      </c>
      <c r="C106" s="532"/>
      <c r="D106" s="495">
        <v>2000</v>
      </c>
      <c r="E106" s="496">
        <v>27657</v>
      </c>
    </row>
    <row r="107" spans="1:5" ht="12" customHeight="1">
      <c r="A107" s="486" t="s">
        <v>208</v>
      </c>
      <c r="B107" s="536" t="s">
        <v>471</v>
      </c>
      <c r="C107" s="532"/>
      <c r="D107" s="495"/>
      <c r="E107" s="496"/>
    </row>
    <row r="108" spans="1:5" ht="12" customHeight="1">
      <c r="A108" s="537" t="s">
        <v>274</v>
      </c>
      <c r="B108" s="538" t="s">
        <v>472</v>
      </c>
      <c r="C108" s="532"/>
      <c r="D108" s="495"/>
      <c r="E108" s="496"/>
    </row>
    <row r="109" spans="1:5" ht="12" customHeight="1">
      <c r="A109" s="486" t="s">
        <v>462</v>
      </c>
      <c r="B109" s="535" t="s">
        <v>469</v>
      </c>
      <c r="C109" s="532"/>
      <c r="D109" s="495"/>
      <c r="E109" s="496">
        <v>9717</v>
      </c>
    </row>
    <row r="110" spans="1:5" ht="12" customHeight="1" thickBot="1">
      <c r="A110" s="539" t="s">
        <v>463</v>
      </c>
      <c r="B110" s="535" t="s">
        <v>469</v>
      </c>
      <c r="C110" s="540">
        <v>3200</v>
      </c>
      <c r="D110" s="541">
        <v>4382</v>
      </c>
      <c r="E110" s="542">
        <v>3200</v>
      </c>
    </row>
    <row r="111" spans="1:5" ht="12" customHeight="1" thickBot="1">
      <c r="A111" s="478" t="s">
        <v>104</v>
      </c>
      <c r="B111" s="543" t="s">
        <v>605</v>
      </c>
      <c r="C111" s="544">
        <f>+C112+C114+C116</f>
        <v>52200</v>
      </c>
      <c r="D111" s="480">
        <f>+D112+D114+D116</f>
        <v>182712</v>
      </c>
      <c r="E111" s="481">
        <f>+E112+E114+E116</f>
        <v>311835</v>
      </c>
    </row>
    <row r="112" spans="1:5" ht="12" customHeight="1">
      <c r="A112" s="482" t="s">
        <v>194</v>
      </c>
      <c r="B112" s="530" t="s">
        <v>322</v>
      </c>
      <c r="C112" s="545">
        <v>7588</v>
      </c>
      <c r="D112" s="484">
        <v>16296</v>
      </c>
      <c r="E112" s="485">
        <v>78997</v>
      </c>
    </row>
    <row r="113" spans="1:5" ht="12" customHeight="1">
      <c r="A113" s="482" t="s">
        <v>195</v>
      </c>
      <c r="B113" s="546" t="s">
        <v>479</v>
      </c>
      <c r="C113" s="545"/>
      <c r="D113" s="484"/>
      <c r="E113" s="485">
        <v>911</v>
      </c>
    </row>
    <row r="114" spans="1:5" ht="12" customHeight="1">
      <c r="A114" s="482" t="s">
        <v>196</v>
      </c>
      <c r="B114" s="546" t="s">
        <v>275</v>
      </c>
      <c r="C114" s="531">
        <v>43412</v>
      </c>
      <c r="D114" s="488">
        <v>161146</v>
      </c>
      <c r="E114" s="489">
        <v>182000</v>
      </c>
    </row>
    <row r="115" spans="1:5" ht="12" customHeight="1">
      <c r="A115" s="482" t="s">
        <v>197</v>
      </c>
      <c r="B115" s="546" t="s">
        <v>480</v>
      </c>
      <c r="C115" s="547">
        <v>17768</v>
      </c>
      <c r="D115" s="488">
        <v>108027</v>
      </c>
      <c r="E115" s="489"/>
    </row>
    <row r="116" spans="1:5" ht="12" customHeight="1">
      <c r="A116" s="482" t="s">
        <v>198</v>
      </c>
      <c r="B116" s="492" t="s">
        <v>325</v>
      </c>
      <c r="C116" s="547">
        <v>1200</v>
      </c>
      <c r="D116" s="488">
        <v>5270</v>
      </c>
      <c r="E116" s="489">
        <v>50838</v>
      </c>
    </row>
    <row r="117" spans="1:5" ht="12" customHeight="1">
      <c r="A117" s="482" t="s">
        <v>207</v>
      </c>
      <c r="B117" s="548" t="s">
        <v>591</v>
      </c>
      <c r="C117" s="547"/>
      <c r="D117" s="488"/>
      <c r="E117" s="489"/>
    </row>
    <row r="118" spans="1:5" ht="31.5">
      <c r="A118" s="482" t="s">
        <v>209</v>
      </c>
      <c r="B118" s="549" t="s">
        <v>485</v>
      </c>
      <c r="C118" s="547"/>
      <c r="D118" s="488"/>
      <c r="E118" s="489"/>
    </row>
    <row r="119" spans="1:5" ht="12" customHeight="1">
      <c r="A119" s="482" t="s">
        <v>276</v>
      </c>
      <c r="B119" s="536" t="s">
        <v>484</v>
      </c>
      <c r="C119" s="547"/>
      <c r="D119" s="488"/>
      <c r="E119" s="489">
        <v>49638</v>
      </c>
    </row>
    <row r="120" spans="1:5" ht="12" customHeight="1">
      <c r="A120" s="482" t="s">
        <v>277</v>
      </c>
      <c r="B120" s="536" t="s">
        <v>484</v>
      </c>
      <c r="C120" s="547"/>
      <c r="D120" s="488"/>
      <c r="E120" s="489"/>
    </row>
    <row r="121" spans="1:5" ht="12" customHeight="1">
      <c r="A121" s="482" t="s">
        <v>278</v>
      </c>
      <c r="B121" s="536" t="s">
        <v>483</v>
      </c>
      <c r="C121" s="547"/>
      <c r="D121" s="488"/>
      <c r="E121" s="489"/>
    </row>
    <row r="122" spans="1:5" ht="12" customHeight="1">
      <c r="A122" s="482" t="s">
        <v>476</v>
      </c>
      <c r="B122" s="536" t="s">
        <v>471</v>
      </c>
      <c r="C122" s="547"/>
      <c r="D122" s="488"/>
      <c r="E122" s="489"/>
    </row>
    <row r="123" spans="1:5" ht="12" customHeight="1">
      <c r="A123" s="482" t="s">
        <v>477</v>
      </c>
      <c r="B123" s="536" t="s">
        <v>482</v>
      </c>
      <c r="C123" s="547"/>
      <c r="D123" s="488"/>
      <c r="E123" s="489"/>
    </row>
    <row r="124" spans="1:5" ht="12" customHeight="1" thickBot="1">
      <c r="A124" s="537" t="s">
        <v>478</v>
      </c>
      <c r="B124" s="536" t="s">
        <v>481</v>
      </c>
      <c r="C124" s="550">
        <v>1200</v>
      </c>
      <c r="D124" s="495">
        <v>1200</v>
      </c>
      <c r="E124" s="496">
        <v>1200</v>
      </c>
    </row>
    <row r="125" spans="1:5" ht="12" customHeight="1" thickBot="1">
      <c r="A125" s="478" t="s">
        <v>105</v>
      </c>
      <c r="B125" s="551" t="s">
        <v>486</v>
      </c>
      <c r="C125" s="544">
        <f>+C126+C127</f>
        <v>82592</v>
      </c>
      <c r="D125" s="480">
        <f>+D126+D127</f>
        <v>146141</v>
      </c>
      <c r="E125" s="481">
        <f>+E126+E127</f>
        <v>151032</v>
      </c>
    </row>
    <row r="126" spans="1:5" ht="12" customHeight="1">
      <c r="A126" s="482" t="s">
        <v>177</v>
      </c>
      <c r="B126" s="552" t="s">
        <v>145</v>
      </c>
      <c r="C126" s="545">
        <v>75185</v>
      </c>
      <c r="D126" s="484">
        <v>63439</v>
      </c>
      <c r="E126" s="485">
        <v>102156</v>
      </c>
    </row>
    <row r="127" spans="1:5" ht="12" customHeight="1" thickBot="1">
      <c r="A127" s="491" t="s">
        <v>178</v>
      </c>
      <c r="B127" s="546" t="s">
        <v>146</v>
      </c>
      <c r="C127" s="532">
        <v>7407</v>
      </c>
      <c r="D127" s="495">
        <v>82702</v>
      </c>
      <c r="E127" s="496">
        <v>48876</v>
      </c>
    </row>
    <row r="128" spans="1:5" ht="12" customHeight="1" thickBot="1">
      <c r="A128" s="478" t="s">
        <v>106</v>
      </c>
      <c r="B128" s="551" t="s">
        <v>487</v>
      </c>
      <c r="C128" s="544">
        <f>+C95+C111+C125</f>
        <v>652628</v>
      </c>
      <c r="D128" s="480">
        <f>+D95+D111+D125</f>
        <v>937062</v>
      </c>
      <c r="E128" s="481">
        <f>+E95+E111+E125</f>
        <v>1067060</v>
      </c>
    </row>
    <row r="129" spans="1:5" ht="12" customHeight="1" thickBot="1">
      <c r="A129" s="478" t="s">
        <v>107</v>
      </c>
      <c r="B129" s="551" t="s">
        <v>488</v>
      </c>
      <c r="C129" s="544">
        <f>+C130+C131+C132</f>
        <v>0</v>
      </c>
      <c r="D129" s="480">
        <f>+D130+D131+D132</f>
        <v>0</v>
      </c>
      <c r="E129" s="481">
        <f>+E130+E131+E132</f>
        <v>0</v>
      </c>
    </row>
    <row r="130" spans="1:5" ht="12" customHeight="1">
      <c r="A130" s="482" t="s">
        <v>181</v>
      </c>
      <c r="B130" s="552" t="s">
        <v>489</v>
      </c>
      <c r="C130" s="547"/>
      <c r="D130" s="488"/>
      <c r="E130" s="489"/>
    </row>
    <row r="131" spans="1:5" ht="12" customHeight="1">
      <c r="A131" s="482" t="s">
        <v>182</v>
      </c>
      <c r="B131" s="552" t="s">
        <v>490</v>
      </c>
      <c r="C131" s="547"/>
      <c r="D131" s="488"/>
      <c r="E131" s="489"/>
    </row>
    <row r="132" spans="1:5" ht="12" customHeight="1" thickBot="1">
      <c r="A132" s="537" t="s">
        <v>183</v>
      </c>
      <c r="B132" s="553" t="s">
        <v>491</v>
      </c>
      <c r="C132" s="547"/>
      <c r="D132" s="488"/>
      <c r="E132" s="489"/>
    </row>
    <row r="133" spans="1:5" ht="12" customHeight="1" thickBot="1">
      <c r="A133" s="478" t="s">
        <v>108</v>
      </c>
      <c r="B133" s="551" t="s">
        <v>550</v>
      </c>
      <c r="C133" s="544">
        <f>+C134+C135+C136+C137</f>
        <v>0</v>
      </c>
      <c r="D133" s="480">
        <f>+D134+D135+D136+D137</f>
        <v>0</v>
      </c>
      <c r="E133" s="481">
        <f>+E134+E135+E136+E137</f>
        <v>0</v>
      </c>
    </row>
    <row r="134" spans="1:5" ht="12" customHeight="1">
      <c r="A134" s="482" t="s">
        <v>184</v>
      </c>
      <c r="B134" s="552" t="s">
        <v>492</v>
      </c>
      <c r="C134" s="547"/>
      <c r="D134" s="488"/>
      <c r="E134" s="489"/>
    </row>
    <row r="135" spans="1:5" ht="12" customHeight="1">
      <c r="A135" s="482" t="s">
        <v>185</v>
      </c>
      <c r="B135" s="552" t="s">
        <v>493</v>
      </c>
      <c r="C135" s="547"/>
      <c r="D135" s="488"/>
      <c r="E135" s="489"/>
    </row>
    <row r="136" spans="1:5" ht="12" customHeight="1">
      <c r="A136" s="482" t="s">
        <v>396</v>
      </c>
      <c r="B136" s="552" t="s">
        <v>494</v>
      </c>
      <c r="C136" s="547"/>
      <c r="D136" s="488"/>
      <c r="E136" s="489"/>
    </row>
    <row r="137" spans="1:5" ht="12" customHeight="1" thickBot="1">
      <c r="A137" s="537" t="s">
        <v>397</v>
      </c>
      <c r="B137" s="553" t="s">
        <v>495</v>
      </c>
      <c r="C137" s="547"/>
      <c r="D137" s="488"/>
      <c r="E137" s="489"/>
    </row>
    <row r="138" spans="1:5" ht="12" customHeight="1" thickBot="1">
      <c r="A138" s="478" t="s">
        <v>109</v>
      </c>
      <c r="B138" s="551" t="s">
        <v>496</v>
      </c>
      <c r="C138" s="554">
        <f>+C139+C140+C141+C142</f>
        <v>0</v>
      </c>
      <c r="D138" s="497">
        <f>+D139+D140+D141+D142</f>
        <v>0</v>
      </c>
      <c r="E138" s="498">
        <f>+E139+E140+E141+E142</f>
        <v>0</v>
      </c>
    </row>
    <row r="139" spans="1:5" ht="12" customHeight="1">
      <c r="A139" s="482" t="s">
        <v>186</v>
      </c>
      <c r="B139" s="552" t="s">
        <v>497</v>
      </c>
      <c r="C139" s="547"/>
      <c r="D139" s="488"/>
      <c r="E139" s="489"/>
    </row>
    <row r="140" spans="1:5" ht="12" customHeight="1">
      <c r="A140" s="482" t="s">
        <v>187</v>
      </c>
      <c r="B140" s="552" t="s">
        <v>507</v>
      </c>
      <c r="C140" s="547"/>
      <c r="D140" s="488"/>
      <c r="E140" s="489"/>
    </row>
    <row r="141" spans="1:5" ht="12" customHeight="1">
      <c r="A141" s="482" t="s">
        <v>408</v>
      </c>
      <c r="B141" s="552" t="s">
        <v>498</v>
      </c>
      <c r="C141" s="547"/>
      <c r="D141" s="488"/>
      <c r="E141" s="489"/>
    </row>
    <row r="142" spans="1:5" ht="12" customHeight="1" thickBot="1">
      <c r="A142" s="537" t="s">
        <v>409</v>
      </c>
      <c r="B142" s="553" t="s">
        <v>499</v>
      </c>
      <c r="C142" s="547"/>
      <c r="D142" s="488"/>
      <c r="E142" s="489"/>
    </row>
    <row r="143" spans="1:5" ht="12" customHeight="1" thickBot="1">
      <c r="A143" s="478" t="s">
        <v>110</v>
      </c>
      <c r="B143" s="551" t="s">
        <v>500</v>
      </c>
      <c r="C143" s="555">
        <f>+C144+C145+C146+C147</f>
        <v>0</v>
      </c>
      <c r="D143" s="556">
        <f>+D144+D145+D146+D147</f>
        <v>0</v>
      </c>
      <c r="E143" s="557">
        <f>+E144+E145+E146+E147</f>
        <v>0</v>
      </c>
    </row>
    <row r="144" spans="1:5" ht="12" customHeight="1">
      <c r="A144" s="482" t="s">
        <v>269</v>
      </c>
      <c r="B144" s="552" t="s">
        <v>501</v>
      </c>
      <c r="C144" s="547"/>
      <c r="D144" s="488"/>
      <c r="E144" s="489"/>
    </row>
    <row r="145" spans="1:6" ht="12" customHeight="1">
      <c r="A145" s="482" t="s">
        <v>270</v>
      </c>
      <c r="B145" s="552" t="s">
        <v>502</v>
      </c>
      <c r="C145" s="547"/>
      <c r="D145" s="488"/>
      <c r="E145" s="489"/>
    </row>
    <row r="146" spans="1:6" ht="12" customHeight="1">
      <c r="A146" s="482" t="s">
        <v>324</v>
      </c>
      <c r="B146" s="552" t="s">
        <v>503</v>
      </c>
      <c r="C146" s="547"/>
      <c r="D146" s="488"/>
      <c r="E146" s="489"/>
    </row>
    <row r="147" spans="1:6" ht="12" customHeight="1" thickBot="1">
      <c r="A147" s="482" t="s">
        <v>411</v>
      </c>
      <c r="B147" s="552" t="s">
        <v>504</v>
      </c>
      <c r="C147" s="547"/>
      <c r="D147" s="488"/>
      <c r="E147" s="489"/>
    </row>
    <row r="148" spans="1:6" ht="12" customHeight="1" thickBot="1">
      <c r="A148" s="478" t="s">
        <v>111</v>
      </c>
      <c r="B148" s="551" t="s">
        <v>505</v>
      </c>
      <c r="C148" s="558">
        <f>+C129+C133+C138+C143</f>
        <v>0</v>
      </c>
      <c r="D148" s="559">
        <f>+D129+D133+D138+D143</f>
        <v>0</v>
      </c>
      <c r="E148" s="560">
        <f>+E129+E133+E138+E143</f>
        <v>0</v>
      </c>
    </row>
    <row r="149" spans="1:6" ht="12" customHeight="1" thickBot="1">
      <c r="A149" s="561" t="s">
        <v>112</v>
      </c>
      <c r="B149" s="562" t="s">
        <v>506</v>
      </c>
      <c r="C149" s="558">
        <f>+C128+C148</f>
        <v>652628</v>
      </c>
      <c r="D149" s="559">
        <f>+D128+D148</f>
        <v>937062</v>
      </c>
      <c r="E149" s="560">
        <f>+E128+E148</f>
        <v>1067060</v>
      </c>
    </row>
    <row r="150" spans="1:6" ht="12" customHeight="1">
      <c r="C150" s="384"/>
    </row>
    <row r="151" spans="1:6" ht="12" customHeight="1">
      <c r="C151" s="384"/>
    </row>
    <row r="152" spans="1:6" ht="12" customHeight="1">
      <c r="C152" s="384"/>
    </row>
    <row r="153" spans="1:6" ht="12" customHeight="1">
      <c r="C153" s="384"/>
    </row>
    <row r="154" spans="1:6" ht="12" customHeight="1">
      <c r="C154" s="384"/>
    </row>
    <row r="155" spans="1:6" ht="15" customHeight="1">
      <c r="C155" s="125"/>
      <c r="D155" s="125"/>
      <c r="E155" s="125"/>
      <c r="F155" s="125"/>
    </row>
    <row r="156" spans="1:6" s="1" customFormat="1" ht="12.95" customHeight="1"/>
    <row r="157" spans="1:6">
      <c r="C157" s="384"/>
    </row>
    <row r="158" spans="1:6">
      <c r="C158" s="384"/>
    </row>
    <row r="159" spans="1:6">
      <c r="C159" s="384"/>
    </row>
    <row r="160" spans="1:6" ht="16.5" customHeight="1">
      <c r="C160" s="384"/>
    </row>
    <row r="161" spans="3:3">
      <c r="C161" s="384"/>
    </row>
    <row r="162" spans="3:3">
      <c r="C162" s="384"/>
    </row>
    <row r="163" spans="3:3">
      <c r="C163" s="384"/>
    </row>
    <row r="164" spans="3:3">
      <c r="C164" s="384"/>
    </row>
    <row r="165" spans="3:3">
      <c r="C165" s="384"/>
    </row>
    <row r="166" spans="3:3">
      <c r="C166" s="384"/>
    </row>
    <row r="167" spans="3:3">
      <c r="C167" s="384"/>
    </row>
    <row r="168" spans="3:3">
      <c r="C168" s="384"/>
    </row>
    <row r="169" spans="3:3">
      <c r="C169" s="384"/>
    </row>
  </sheetData>
  <sheetProtection selectLockedCells="1"/>
  <mergeCells count="4">
    <mergeCell ref="A1:E1"/>
    <mergeCell ref="A91:E91"/>
    <mergeCell ref="A92:B92"/>
    <mergeCell ref="A2:B2"/>
  </mergeCells>
  <phoneticPr fontId="30" type="noConversion"/>
  <printOptions horizontalCentered="1"/>
  <pageMargins left="0.39370078740157483" right="0.39370078740157483" top="1.2598425196850394" bottom="0.27559055118110237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Tát Város Önkormányzat
2015. ÉVI KÖLTSÉGVETÉSÉNEK MÉRLEGE&amp;R&amp;"Times New Roman CE,Félkövér dőlt"&amp;11 1. számú tájékoztató tábla</oddHeader>
  </headerFooter>
  <rowBreaks count="1" manualBreakCount="1">
    <brk id="90" max="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zoomScaleNormal="100" workbookViewId="0">
      <selection activeCell="G9" sqref="G9"/>
    </sheetView>
  </sheetViews>
  <sheetFormatPr defaultRowHeight="12.75"/>
  <cols>
    <col min="1" max="1" width="6.83203125" style="196" customWidth="1"/>
    <col min="2" max="2" width="49.6640625" style="56" customWidth="1"/>
    <col min="3" max="8" width="12.83203125" style="56" customWidth="1"/>
    <col min="9" max="9" width="13.83203125" style="56" customWidth="1"/>
    <col min="10" max="16384" width="9.33203125" style="56"/>
  </cols>
  <sheetData>
    <row r="1" spans="1:9" ht="27.75" customHeight="1">
      <c r="A1" s="1132" t="s">
        <v>90</v>
      </c>
      <c r="B1" s="1132"/>
      <c r="C1" s="1132"/>
      <c r="D1" s="1132"/>
      <c r="E1" s="1132"/>
      <c r="F1" s="1132"/>
      <c r="G1" s="1132"/>
      <c r="H1" s="1132"/>
      <c r="I1" s="1132"/>
    </row>
    <row r="2" spans="1:9" ht="20.25" customHeight="1" thickBot="1">
      <c r="I2" s="467" t="s">
        <v>149</v>
      </c>
    </row>
    <row r="3" spans="1:9" s="468" customFormat="1" ht="26.25" customHeight="1">
      <c r="A3" s="1140" t="s">
        <v>158</v>
      </c>
      <c r="B3" s="1135" t="s">
        <v>174</v>
      </c>
      <c r="C3" s="1140" t="s">
        <v>175</v>
      </c>
      <c r="D3" s="1140" t="s">
        <v>735</v>
      </c>
      <c r="E3" s="1137" t="s">
        <v>157</v>
      </c>
      <c r="F3" s="1138"/>
      <c r="G3" s="1138"/>
      <c r="H3" s="1139"/>
      <c r="I3" s="1135" t="s">
        <v>135</v>
      </c>
    </row>
    <row r="4" spans="1:9" s="469" customFormat="1" ht="32.25" customHeight="1" thickBot="1">
      <c r="A4" s="1141"/>
      <c r="B4" s="1136"/>
      <c r="C4" s="1136"/>
      <c r="D4" s="1141"/>
      <c r="E4" s="273" t="s">
        <v>344</v>
      </c>
      <c r="F4" s="273" t="s">
        <v>345</v>
      </c>
      <c r="G4" s="273" t="s">
        <v>549</v>
      </c>
      <c r="H4" s="274" t="s">
        <v>734</v>
      </c>
      <c r="I4" s="1136"/>
    </row>
    <row r="5" spans="1:9" s="470" customFormat="1" ht="12.95" customHeight="1" thickBot="1">
      <c r="A5" s="275">
        <v>1</v>
      </c>
      <c r="B5" s="276">
        <v>2</v>
      </c>
      <c r="C5" s="277">
        <v>3</v>
      </c>
      <c r="D5" s="276">
        <v>4</v>
      </c>
      <c r="E5" s="275">
        <v>5</v>
      </c>
      <c r="F5" s="277">
        <v>6</v>
      </c>
      <c r="G5" s="277">
        <v>7</v>
      </c>
      <c r="H5" s="278">
        <v>8</v>
      </c>
      <c r="I5" s="279" t="s">
        <v>176</v>
      </c>
    </row>
    <row r="6" spans="1:9" ht="24.75" customHeight="1" thickBot="1">
      <c r="A6" s="280" t="s">
        <v>103</v>
      </c>
      <c r="B6" s="281" t="s">
        <v>91</v>
      </c>
      <c r="C6" s="462"/>
      <c r="D6" s="59">
        <f>+D7+D8</f>
        <v>0</v>
      </c>
      <c r="E6" s="60">
        <f>+E7+E8</f>
        <v>0</v>
      </c>
      <c r="F6" s="61">
        <f>+F7+F8</f>
        <v>0</v>
      </c>
      <c r="G6" s="61">
        <f>+G7+G8</f>
        <v>0</v>
      </c>
      <c r="H6" s="62">
        <f>+H7+H8</f>
        <v>0</v>
      </c>
      <c r="I6" s="59">
        <f t="shared" ref="I6:I17" si="0">SUM(D6:H6)</f>
        <v>0</v>
      </c>
    </row>
    <row r="7" spans="1:9" ht="20.100000000000001" customHeight="1">
      <c r="A7" s="282" t="s">
        <v>104</v>
      </c>
      <c r="B7" s="63" t="s">
        <v>159</v>
      </c>
      <c r="C7" s="463"/>
      <c r="D7" s="64"/>
      <c r="E7" s="65"/>
      <c r="F7" s="28"/>
      <c r="G7" s="28"/>
      <c r="H7" s="25"/>
      <c r="I7" s="283">
        <f t="shared" si="0"/>
        <v>0</v>
      </c>
    </row>
    <row r="8" spans="1:9" ht="20.100000000000001" customHeight="1" thickBot="1">
      <c r="A8" s="282" t="s">
        <v>105</v>
      </c>
      <c r="B8" s="63" t="s">
        <v>159</v>
      </c>
      <c r="C8" s="463"/>
      <c r="D8" s="64"/>
      <c r="E8" s="65"/>
      <c r="F8" s="28"/>
      <c r="G8" s="28"/>
      <c r="H8" s="25"/>
      <c r="I8" s="283">
        <f t="shared" si="0"/>
        <v>0</v>
      </c>
    </row>
    <row r="9" spans="1:9" ht="26.1" customHeight="1" thickBot="1">
      <c r="A9" s="280" t="s">
        <v>106</v>
      </c>
      <c r="B9" s="281" t="s">
        <v>92</v>
      </c>
      <c r="C9" s="464"/>
      <c r="D9" s="59">
        <f>+D10+D11</f>
        <v>0</v>
      </c>
      <c r="E9" s="60">
        <f>+E10+E11</f>
        <v>0</v>
      </c>
      <c r="F9" s="61">
        <f>+F10+F11</f>
        <v>0</v>
      </c>
      <c r="G9" s="61">
        <f>+G10+G11</f>
        <v>0</v>
      </c>
      <c r="H9" s="62">
        <f>+H10+H11</f>
        <v>0</v>
      </c>
      <c r="I9" s="59">
        <f t="shared" si="0"/>
        <v>0</v>
      </c>
    </row>
    <row r="10" spans="1:9" ht="20.100000000000001" customHeight="1">
      <c r="A10" s="282" t="s">
        <v>107</v>
      </c>
      <c r="B10" s="63" t="s">
        <v>159</v>
      </c>
      <c r="C10" s="463"/>
      <c r="D10" s="64"/>
      <c r="E10" s="65"/>
      <c r="F10" s="28"/>
      <c r="G10" s="28"/>
      <c r="H10" s="25"/>
      <c r="I10" s="283">
        <f t="shared" si="0"/>
        <v>0</v>
      </c>
    </row>
    <row r="11" spans="1:9" ht="20.100000000000001" customHeight="1" thickBot="1">
      <c r="A11" s="282" t="s">
        <v>108</v>
      </c>
      <c r="B11" s="63" t="s">
        <v>159</v>
      </c>
      <c r="C11" s="463"/>
      <c r="D11" s="64"/>
      <c r="E11" s="65"/>
      <c r="F11" s="28"/>
      <c r="G11" s="28"/>
      <c r="H11" s="25"/>
      <c r="I11" s="283">
        <f t="shared" si="0"/>
        <v>0</v>
      </c>
    </row>
    <row r="12" spans="1:9" ht="20.100000000000001" customHeight="1" thickBot="1">
      <c r="A12" s="280" t="s">
        <v>109</v>
      </c>
      <c r="B12" s="281" t="s">
        <v>297</v>
      </c>
      <c r="C12" s="464"/>
      <c r="D12" s="59">
        <f>+D13</f>
        <v>0</v>
      </c>
      <c r="E12" s="60">
        <f>+E13</f>
        <v>0</v>
      </c>
      <c r="F12" s="61">
        <f>+F13</f>
        <v>0</v>
      </c>
      <c r="G12" s="61">
        <f>+G13</f>
        <v>0</v>
      </c>
      <c r="H12" s="62">
        <f>+H13</f>
        <v>0</v>
      </c>
      <c r="I12" s="59">
        <f t="shared" si="0"/>
        <v>0</v>
      </c>
    </row>
    <row r="13" spans="1:9" ht="20.100000000000001" customHeight="1" thickBot="1">
      <c r="A13" s="282" t="s">
        <v>110</v>
      </c>
      <c r="B13" s="63" t="s">
        <v>159</v>
      </c>
      <c r="C13" s="463"/>
      <c r="D13" s="64"/>
      <c r="E13" s="65"/>
      <c r="F13" s="28"/>
      <c r="G13" s="28"/>
      <c r="H13" s="25"/>
      <c r="I13" s="283">
        <f t="shared" si="0"/>
        <v>0</v>
      </c>
    </row>
    <row r="14" spans="1:9" ht="20.100000000000001" customHeight="1" thickBot="1">
      <c r="A14" s="280" t="s">
        <v>111</v>
      </c>
      <c r="B14" s="281" t="s">
        <v>298</v>
      </c>
      <c r="C14" s="464"/>
      <c r="D14" s="59">
        <f>+D15</f>
        <v>0</v>
      </c>
      <c r="E14" s="60">
        <f>+E15</f>
        <v>0</v>
      </c>
      <c r="F14" s="61">
        <f>+F15</f>
        <v>0</v>
      </c>
      <c r="G14" s="61">
        <f>+G15</f>
        <v>0</v>
      </c>
      <c r="H14" s="62">
        <f>+H15</f>
        <v>0</v>
      </c>
      <c r="I14" s="59">
        <f t="shared" si="0"/>
        <v>0</v>
      </c>
    </row>
    <row r="15" spans="1:9" ht="20.100000000000001" customHeight="1" thickBot="1">
      <c r="A15" s="284" t="s">
        <v>112</v>
      </c>
      <c r="B15" s="66" t="s">
        <v>159</v>
      </c>
      <c r="C15" s="465"/>
      <c r="D15" s="67"/>
      <c r="E15" s="68"/>
      <c r="F15" s="29"/>
      <c r="G15" s="29"/>
      <c r="H15" s="27"/>
      <c r="I15" s="285">
        <f t="shared" si="0"/>
        <v>0</v>
      </c>
    </row>
    <row r="16" spans="1:9" ht="20.100000000000001" customHeight="1" thickBot="1">
      <c r="A16" s="280" t="s">
        <v>113</v>
      </c>
      <c r="B16" s="286" t="s">
        <v>299</v>
      </c>
      <c r="C16" s="464"/>
      <c r="D16" s="59">
        <f>+D17</f>
        <v>0</v>
      </c>
      <c r="E16" s="60">
        <f>+E17</f>
        <v>5200</v>
      </c>
      <c r="F16" s="61">
        <f>+F17</f>
        <v>5200</v>
      </c>
      <c r="G16" s="61">
        <f>+G17</f>
        <v>5200</v>
      </c>
      <c r="H16" s="62">
        <f>+H17</f>
        <v>5200</v>
      </c>
      <c r="I16" s="59">
        <f t="shared" si="0"/>
        <v>20800</v>
      </c>
    </row>
    <row r="17" spans="1:9" ht="20.100000000000001" customHeight="1" thickBot="1">
      <c r="A17" s="287" t="s">
        <v>114</v>
      </c>
      <c r="B17" s="69" t="s">
        <v>670</v>
      </c>
      <c r="C17" s="466"/>
      <c r="D17" s="70"/>
      <c r="E17" s="71">
        <v>5200</v>
      </c>
      <c r="F17" s="72">
        <v>5200</v>
      </c>
      <c r="G17" s="72">
        <v>5200</v>
      </c>
      <c r="H17" s="26">
        <v>5200</v>
      </c>
      <c r="I17" s="288">
        <f t="shared" si="0"/>
        <v>20800</v>
      </c>
    </row>
    <row r="18" spans="1:9" ht="20.100000000000001" customHeight="1" thickBot="1">
      <c r="A18" s="1133" t="s">
        <v>233</v>
      </c>
      <c r="B18" s="1134"/>
      <c r="C18" s="120"/>
      <c r="D18" s="59">
        <f t="shared" ref="D18:I18" si="1">+D6+D9+D12+D14+D16</f>
        <v>0</v>
      </c>
      <c r="E18" s="60">
        <f t="shared" si="1"/>
        <v>5200</v>
      </c>
      <c r="F18" s="61">
        <f t="shared" si="1"/>
        <v>5200</v>
      </c>
      <c r="G18" s="61">
        <f t="shared" si="1"/>
        <v>5200</v>
      </c>
      <c r="H18" s="62">
        <f t="shared" si="1"/>
        <v>5200</v>
      </c>
      <c r="I18" s="59">
        <f t="shared" si="1"/>
        <v>20800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opLeftCell="B1" zoomScaleNormal="100" workbookViewId="0">
      <selection activeCell="H5" sqref="H5"/>
    </sheetView>
  </sheetViews>
  <sheetFormatPr defaultRowHeight="12.75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1143" t="s">
        <v>93</v>
      </c>
      <c r="C1" s="1143"/>
      <c r="D1" s="1143"/>
    </row>
    <row r="2" spans="1:4" s="74" customFormat="1" ht="16.5" thickBot="1">
      <c r="A2" s="73"/>
      <c r="B2" s="380"/>
      <c r="D2" s="44" t="s">
        <v>149</v>
      </c>
    </row>
    <row r="3" spans="1:4" s="76" customFormat="1" ht="48" customHeight="1" thickBot="1">
      <c r="A3" s="75" t="s">
        <v>101</v>
      </c>
      <c r="B3" s="200" t="s">
        <v>102</v>
      </c>
      <c r="C3" s="200" t="s">
        <v>160</v>
      </c>
      <c r="D3" s="201" t="s">
        <v>161</v>
      </c>
    </row>
    <row r="4" spans="1:4" s="76" customFormat="1" ht="14.1" customHeight="1" thickBot="1">
      <c r="A4" s="35">
        <v>1</v>
      </c>
      <c r="B4" s="203">
        <v>2</v>
      </c>
      <c r="C4" s="203">
        <v>3</v>
      </c>
      <c r="D4" s="204">
        <v>4</v>
      </c>
    </row>
    <row r="5" spans="1:4" ht="18" customHeight="1">
      <c r="A5" s="134" t="s">
        <v>103</v>
      </c>
      <c r="B5" s="205" t="s">
        <v>255</v>
      </c>
      <c r="C5" s="132">
        <v>86736</v>
      </c>
      <c r="D5" s="77">
        <v>845</v>
      </c>
    </row>
    <row r="6" spans="1:4" ht="18" customHeight="1">
      <c r="A6" s="78" t="s">
        <v>104</v>
      </c>
      <c r="B6" s="206" t="s">
        <v>256</v>
      </c>
      <c r="C6" s="133"/>
      <c r="D6" s="80"/>
    </row>
    <row r="7" spans="1:4" ht="18" customHeight="1">
      <c r="A7" s="78" t="s">
        <v>105</v>
      </c>
      <c r="B7" s="206" t="s">
        <v>210</v>
      </c>
      <c r="C7" s="133"/>
      <c r="D7" s="80"/>
    </row>
    <row r="8" spans="1:4" ht="18" customHeight="1">
      <c r="A8" s="78" t="s">
        <v>106</v>
      </c>
      <c r="B8" s="206" t="s">
        <v>211</v>
      </c>
      <c r="C8" s="133"/>
      <c r="D8" s="80"/>
    </row>
    <row r="9" spans="1:4" ht="18" customHeight="1">
      <c r="A9" s="78" t="s">
        <v>107</v>
      </c>
      <c r="B9" s="206" t="s">
        <v>248</v>
      </c>
      <c r="C9" s="133"/>
      <c r="D9" s="80"/>
    </row>
    <row r="10" spans="1:4" ht="18" customHeight="1">
      <c r="A10" s="78" t="s">
        <v>108</v>
      </c>
      <c r="B10" s="206" t="s">
        <v>249</v>
      </c>
      <c r="C10" s="133"/>
      <c r="D10" s="80"/>
    </row>
    <row r="11" spans="1:4" ht="18" customHeight="1">
      <c r="A11" s="78" t="s">
        <v>109</v>
      </c>
      <c r="B11" s="207" t="s">
        <v>250</v>
      </c>
      <c r="C11" s="133"/>
      <c r="D11" s="80"/>
    </row>
    <row r="12" spans="1:4" ht="18" customHeight="1">
      <c r="A12" s="78" t="s">
        <v>111</v>
      </c>
      <c r="B12" s="207" t="s">
        <v>251</v>
      </c>
      <c r="C12" s="133">
        <v>5800</v>
      </c>
      <c r="D12" s="80"/>
    </row>
    <row r="13" spans="1:4" ht="18" customHeight="1">
      <c r="A13" s="78" t="s">
        <v>112</v>
      </c>
      <c r="B13" s="207" t="s">
        <v>252</v>
      </c>
      <c r="C13" s="133">
        <v>250</v>
      </c>
      <c r="D13" s="80"/>
    </row>
    <row r="14" spans="1:4" ht="18" customHeight="1">
      <c r="A14" s="78" t="s">
        <v>113</v>
      </c>
      <c r="B14" s="207" t="s">
        <v>253</v>
      </c>
      <c r="C14" s="133"/>
      <c r="D14" s="80"/>
    </row>
    <row r="15" spans="1:4" ht="22.5" customHeight="1">
      <c r="A15" s="78" t="s">
        <v>114</v>
      </c>
      <c r="B15" s="207" t="s">
        <v>254</v>
      </c>
      <c r="C15" s="133">
        <v>90000</v>
      </c>
      <c r="D15" s="80"/>
    </row>
    <row r="16" spans="1:4" ht="18" customHeight="1">
      <c r="A16" s="78" t="s">
        <v>115</v>
      </c>
      <c r="B16" s="206" t="s">
        <v>212</v>
      </c>
      <c r="C16" s="133">
        <v>16000</v>
      </c>
      <c r="D16" s="80"/>
    </row>
    <row r="17" spans="1:4" ht="18" customHeight="1">
      <c r="A17" s="78" t="s">
        <v>116</v>
      </c>
      <c r="B17" s="206" t="s">
        <v>95</v>
      </c>
      <c r="C17" s="133">
        <v>6200</v>
      </c>
      <c r="D17" s="80"/>
    </row>
    <row r="18" spans="1:4" ht="18" customHeight="1">
      <c r="A18" s="78" t="s">
        <v>117</v>
      </c>
      <c r="B18" s="206" t="s">
        <v>94</v>
      </c>
      <c r="C18" s="133"/>
      <c r="D18" s="80"/>
    </row>
    <row r="19" spans="1:4" ht="18" customHeight="1">
      <c r="A19" s="78" t="s">
        <v>118</v>
      </c>
      <c r="B19" s="206" t="s">
        <v>213</v>
      </c>
      <c r="C19" s="133"/>
      <c r="D19" s="80"/>
    </row>
    <row r="20" spans="1:4" ht="18" customHeight="1">
      <c r="A20" s="78" t="s">
        <v>119</v>
      </c>
      <c r="B20" s="206" t="s">
        <v>214</v>
      </c>
      <c r="C20" s="133"/>
      <c r="D20" s="80"/>
    </row>
    <row r="21" spans="1:4" ht="18" customHeight="1">
      <c r="A21" s="78" t="s">
        <v>120</v>
      </c>
      <c r="B21" s="123"/>
      <c r="C21" s="79"/>
      <c r="D21" s="80"/>
    </row>
    <row r="22" spans="1:4" ht="18" customHeight="1">
      <c r="A22" s="78" t="s">
        <v>121</v>
      </c>
      <c r="B22" s="81"/>
      <c r="C22" s="79"/>
      <c r="D22" s="80"/>
    </row>
    <row r="23" spans="1:4" ht="18" customHeight="1">
      <c r="A23" s="78" t="s">
        <v>122</v>
      </c>
      <c r="B23" s="81"/>
      <c r="C23" s="79"/>
      <c r="D23" s="80"/>
    </row>
    <row r="24" spans="1:4" ht="18" customHeight="1">
      <c r="A24" s="78" t="s">
        <v>123</v>
      </c>
      <c r="B24" s="81"/>
      <c r="C24" s="79"/>
      <c r="D24" s="80"/>
    </row>
    <row r="25" spans="1:4" ht="18" customHeight="1">
      <c r="A25" s="78" t="s">
        <v>124</v>
      </c>
      <c r="B25" s="81"/>
      <c r="C25" s="79"/>
      <c r="D25" s="80"/>
    </row>
    <row r="26" spans="1:4" ht="18" customHeight="1">
      <c r="A26" s="78" t="s">
        <v>125</v>
      </c>
      <c r="B26" s="81"/>
      <c r="C26" s="79"/>
      <c r="D26" s="80"/>
    </row>
    <row r="27" spans="1:4" ht="18" customHeight="1">
      <c r="A27" s="78" t="s">
        <v>126</v>
      </c>
      <c r="B27" s="81"/>
      <c r="C27" s="79"/>
      <c r="D27" s="80"/>
    </row>
    <row r="28" spans="1:4" ht="18" customHeight="1">
      <c r="A28" s="78" t="s">
        <v>127</v>
      </c>
      <c r="B28" s="81"/>
      <c r="C28" s="79"/>
      <c r="D28" s="80"/>
    </row>
    <row r="29" spans="1:4" ht="18" customHeight="1" thickBot="1">
      <c r="A29" s="135" t="s">
        <v>128</v>
      </c>
      <c r="B29" s="82"/>
      <c r="C29" s="83"/>
      <c r="D29" s="84"/>
    </row>
    <row r="30" spans="1:4" ht="18" customHeight="1" thickBot="1">
      <c r="A30" s="36" t="s">
        <v>129</v>
      </c>
      <c r="B30" s="211" t="s">
        <v>136</v>
      </c>
      <c r="C30" s="212">
        <f>+C5+C6+C7+C8+C9+C16+C17+C18+C19+C20+C21+C22+C23+C24+C25+C26+C27+C28+C29</f>
        <v>108936</v>
      </c>
      <c r="D30" s="213">
        <f>+D5+D6+D7+D8+D9+D16+D17+D18+D19+D20+D21+D22+D23+D24+D25+D26+D27+D28+D29</f>
        <v>845</v>
      </c>
    </row>
    <row r="31" spans="1:4" ht="8.25" customHeight="1">
      <c r="A31" s="85"/>
      <c r="B31" s="1142"/>
      <c r="C31" s="1142"/>
      <c r="D31" s="1142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Q18" sqref="Q18"/>
    </sheetView>
  </sheetViews>
  <sheetFormatPr defaultRowHeight="15.75"/>
  <cols>
    <col min="1" max="1" width="4.83203125" style="101" customWidth="1"/>
    <col min="2" max="2" width="31.1640625" style="116" customWidth="1"/>
    <col min="3" max="3" width="10" style="116" customWidth="1"/>
    <col min="4" max="4" width="9" style="116" customWidth="1"/>
    <col min="5" max="5" width="9.5" style="116" customWidth="1"/>
    <col min="6" max="6" width="8.83203125" style="116" customWidth="1"/>
    <col min="7" max="7" width="8.6640625" style="116" customWidth="1"/>
    <col min="8" max="8" width="8.83203125" style="116" customWidth="1"/>
    <col min="9" max="9" width="8.1640625" style="116" customWidth="1"/>
    <col min="10" max="14" width="9.5" style="116" customWidth="1"/>
    <col min="15" max="15" width="12.6640625" style="101" customWidth="1"/>
    <col min="16" max="16384" width="9.33203125" style="116"/>
  </cols>
  <sheetData>
    <row r="1" spans="1:15" ht="31.5" customHeight="1">
      <c r="A1" s="1147" t="s">
        <v>736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</row>
    <row r="2" spans="1:15" ht="16.5" thickBot="1">
      <c r="O2" s="4" t="s">
        <v>138</v>
      </c>
    </row>
    <row r="3" spans="1:15" s="101" customFormat="1" ht="26.1" customHeight="1" thickBot="1">
      <c r="A3" s="98" t="s">
        <v>101</v>
      </c>
      <c r="B3" s="99" t="s">
        <v>150</v>
      </c>
      <c r="C3" s="99" t="s">
        <v>162</v>
      </c>
      <c r="D3" s="99" t="s">
        <v>163</v>
      </c>
      <c r="E3" s="99" t="s">
        <v>164</v>
      </c>
      <c r="F3" s="99" t="s">
        <v>165</v>
      </c>
      <c r="G3" s="99" t="s">
        <v>166</v>
      </c>
      <c r="H3" s="99" t="s">
        <v>167</v>
      </c>
      <c r="I3" s="99" t="s">
        <v>168</v>
      </c>
      <c r="J3" s="99" t="s">
        <v>169</v>
      </c>
      <c r="K3" s="99" t="s">
        <v>170</v>
      </c>
      <c r="L3" s="99" t="s">
        <v>171</v>
      </c>
      <c r="M3" s="99" t="s">
        <v>172</v>
      </c>
      <c r="N3" s="99" t="s">
        <v>173</v>
      </c>
      <c r="O3" s="100" t="s">
        <v>136</v>
      </c>
    </row>
    <row r="4" spans="1:15" s="103" customFormat="1" ht="15" customHeight="1" thickBot="1">
      <c r="A4" s="102" t="s">
        <v>103</v>
      </c>
      <c r="B4" s="1144" t="s">
        <v>141</v>
      </c>
      <c r="C4" s="1145"/>
      <c r="D4" s="1145"/>
      <c r="E4" s="1145"/>
      <c r="F4" s="1145"/>
      <c r="G4" s="1145"/>
      <c r="H4" s="1145"/>
      <c r="I4" s="1145"/>
      <c r="J4" s="1145"/>
      <c r="K4" s="1145"/>
      <c r="L4" s="1145"/>
      <c r="M4" s="1145"/>
      <c r="N4" s="1145"/>
      <c r="O4" s="1146"/>
    </row>
    <row r="5" spans="1:15" s="103" customFormat="1" ht="22.5">
      <c r="A5" s="104" t="s">
        <v>104</v>
      </c>
      <c r="B5" s="471" t="s">
        <v>511</v>
      </c>
      <c r="C5" s="105">
        <v>28592</v>
      </c>
      <c r="D5" s="105">
        <v>28592</v>
      </c>
      <c r="E5" s="105">
        <v>28592</v>
      </c>
      <c r="F5" s="105">
        <v>28591</v>
      </c>
      <c r="G5" s="105">
        <v>28592</v>
      </c>
      <c r="H5" s="105">
        <v>28592</v>
      </c>
      <c r="I5" s="105">
        <v>28592</v>
      </c>
      <c r="J5" s="105">
        <v>28591</v>
      </c>
      <c r="K5" s="105">
        <v>28592</v>
      </c>
      <c r="L5" s="105">
        <v>28592</v>
      </c>
      <c r="M5" s="105">
        <v>28592</v>
      </c>
      <c r="N5" s="105">
        <v>28591</v>
      </c>
      <c r="O5" s="929">
        <f>SUM(C5:N5)</f>
        <v>343101</v>
      </c>
    </row>
    <row r="6" spans="1:15" s="110" customFormat="1" ht="22.5">
      <c r="A6" s="107" t="s">
        <v>105</v>
      </c>
      <c r="B6" s="291" t="s">
        <v>582</v>
      </c>
      <c r="C6" s="108">
        <v>700</v>
      </c>
      <c r="D6" s="108">
        <v>4617</v>
      </c>
      <c r="E6" s="108">
        <v>700</v>
      </c>
      <c r="F6" s="108">
        <v>2083</v>
      </c>
      <c r="G6" s="108">
        <v>700</v>
      </c>
      <c r="H6" s="108">
        <v>700</v>
      </c>
      <c r="I6" s="108">
        <v>700</v>
      </c>
      <c r="J6" s="108">
        <v>2082</v>
      </c>
      <c r="K6" s="108">
        <v>700</v>
      </c>
      <c r="L6" s="108">
        <v>700</v>
      </c>
      <c r="M6" s="108">
        <v>700</v>
      </c>
      <c r="N6" s="108">
        <v>2083</v>
      </c>
      <c r="O6" s="109">
        <f t="shared" ref="O6:O13" si="0">SUM(C6:N6)</f>
        <v>16465</v>
      </c>
    </row>
    <row r="7" spans="1:15" s="110" customFormat="1" ht="22.5">
      <c r="A7" s="107" t="s">
        <v>106</v>
      </c>
      <c r="B7" s="290" t="s">
        <v>583</v>
      </c>
      <c r="C7" s="111"/>
      <c r="D7" s="111">
        <v>92039</v>
      </c>
      <c r="E7" s="111"/>
      <c r="F7" s="111">
        <v>2482</v>
      </c>
      <c r="G7" s="111"/>
      <c r="H7" s="111"/>
      <c r="I7" s="111"/>
      <c r="J7" s="111">
        <v>2482</v>
      </c>
      <c r="K7" s="111"/>
      <c r="L7" s="111"/>
      <c r="M7" s="111"/>
      <c r="N7" s="111">
        <v>2482</v>
      </c>
      <c r="O7" s="109">
        <f t="shared" si="0"/>
        <v>99485</v>
      </c>
    </row>
    <row r="8" spans="1:15" s="110" customFormat="1" ht="14.1" customHeight="1">
      <c r="A8" s="107" t="s">
        <v>107</v>
      </c>
      <c r="B8" s="289" t="s">
        <v>262</v>
      </c>
      <c r="C8" s="108"/>
      <c r="D8" s="108"/>
      <c r="E8" s="108">
        <v>45740</v>
      </c>
      <c r="F8" s="108"/>
      <c r="G8" s="108"/>
      <c r="H8" s="108">
        <v>17153</v>
      </c>
      <c r="I8" s="108"/>
      <c r="J8" s="108"/>
      <c r="K8" s="108">
        <v>45740</v>
      </c>
      <c r="L8" s="108"/>
      <c r="M8" s="108"/>
      <c r="N8" s="108">
        <v>5717</v>
      </c>
      <c r="O8" s="109">
        <f t="shared" si="0"/>
        <v>114350</v>
      </c>
    </row>
    <row r="9" spans="1:15" s="110" customFormat="1" ht="14.1" customHeight="1">
      <c r="A9" s="107" t="s">
        <v>108</v>
      </c>
      <c r="B9" s="289" t="s">
        <v>584</v>
      </c>
      <c r="C9" s="108">
        <v>9470</v>
      </c>
      <c r="D9" s="108">
        <v>9470</v>
      </c>
      <c r="E9" s="108">
        <v>9470</v>
      </c>
      <c r="F9" s="108">
        <v>9494</v>
      </c>
      <c r="G9" s="108">
        <v>9500</v>
      </c>
      <c r="H9" s="108">
        <v>8000</v>
      </c>
      <c r="I9" s="108">
        <v>6800</v>
      </c>
      <c r="J9" s="108">
        <v>6800</v>
      </c>
      <c r="K9" s="108">
        <v>10000</v>
      </c>
      <c r="L9" s="108">
        <v>10000</v>
      </c>
      <c r="M9" s="108">
        <v>10000</v>
      </c>
      <c r="N9" s="108">
        <v>8000</v>
      </c>
      <c r="O9" s="109">
        <f t="shared" si="0"/>
        <v>107004</v>
      </c>
    </row>
    <row r="10" spans="1:15" s="110" customFormat="1" ht="14.1" customHeight="1">
      <c r="A10" s="107" t="s">
        <v>109</v>
      </c>
      <c r="B10" s="289" t="s">
        <v>96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>
        <f t="shared" si="0"/>
        <v>0</v>
      </c>
    </row>
    <row r="11" spans="1:15" s="110" customFormat="1" ht="14.1" customHeight="1">
      <c r="A11" s="107" t="s">
        <v>110</v>
      </c>
      <c r="B11" s="289" t="s">
        <v>513</v>
      </c>
      <c r="C11" s="108"/>
      <c r="D11" s="108"/>
      <c r="E11" s="108">
        <v>17962</v>
      </c>
      <c r="F11" s="108"/>
      <c r="G11" s="108"/>
      <c r="H11" s="108"/>
      <c r="I11" s="108"/>
      <c r="J11" s="108">
        <v>17962</v>
      </c>
      <c r="K11" s="108"/>
      <c r="L11" s="108"/>
      <c r="M11" s="108">
        <v>17961</v>
      </c>
      <c r="N11" s="108"/>
      <c r="O11" s="109">
        <f t="shared" si="0"/>
        <v>53885</v>
      </c>
    </row>
    <row r="12" spans="1:15" s="110" customFormat="1" ht="22.5">
      <c r="A12" s="107" t="s">
        <v>111</v>
      </c>
      <c r="B12" s="291" t="s">
        <v>567</v>
      </c>
      <c r="C12" s="108"/>
      <c r="D12" s="108"/>
      <c r="E12" s="108"/>
      <c r="F12" s="108">
        <v>36385</v>
      </c>
      <c r="G12" s="108"/>
      <c r="H12" s="108"/>
      <c r="I12" s="108">
        <v>36385</v>
      </c>
      <c r="J12" s="108">
        <v>36385</v>
      </c>
      <c r="K12" s="108"/>
      <c r="L12" s="108"/>
      <c r="M12" s="108"/>
      <c r="N12" s="108"/>
      <c r="O12" s="109">
        <f t="shared" si="0"/>
        <v>109155</v>
      </c>
    </row>
    <row r="13" spans="1:15" s="110" customFormat="1" ht="14.1" customHeight="1" thickBot="1">
      <c r="A13" s="107" t="s">
        <v>112</v>
      </c>
      <c r="B13" s="289" t="s">
        <v>97</v>
      </c>
      <c r="C13" s="108">
        <v>21599</v>
      </c>
      <c r="D13" s="108"/>
      <c r="E13" s="108"/>
      <c r="F13" s="108"/>
      <c r="G13" s="108">
        <v>2119</v>
      </c>
      <c r="H13" s="108">
        <v>56363</v>
      </c>
      <c r="I13" s="108">
        <v>67142</v>
      </c>
      <c r="J13" s="108">
        <v>35766</v>
      </c>
      <c r="K13" s="108">
        <v>16068</v>
      </c>
      <c r="L13" s="108">
        <v>16068</v>
      </c>
      <c r="M13" s="108"/>
      <c r="N13" s="108">
        <v>8490</v>
      </c>
      <c r="O13" s="106">
        <f t="shared" si="0"/>
        <v>223615</v>
      </c>
    </row>
    <row r="14" spans="1:15" s="103" customFormat="1" ht="15.95" customHeight="1" thickBot="1">
      <c r="A14" s="102" t="s">
        <v>113</v>
      </c>
      <c r="B14" s="37" t="s">
        <v>199</v>
      </c>
      <c r="C14" s="113">
        <f>SUM(C5:C13)</f>
        <v>60361</v>
      </c>
      <c r="D14" s="113">
        <f t="shared" ref="D14:N14" si="1">SUM(D5:D13)</f>
        <v>134718</v>
      </c>
      <c r="E14" s="113">
        <f t="shared" si="1"/>
        <v>102464</v>
      </c>
      <c r="F14" s="113">
        <f t="shared" si="1"/>
        <v>79035</v>
      </c>
      <c r="G14" s="113">
        <f t="shared" si="1"/>
        <v>40911</v>
      </c>
      <c r="H14" s="113">
        <f t="shared" si="1"/>
        <v>110808</v>
      </c>
      <c r="I14" s="113">
        <f t="shared" si="1"/>
        <v>139619</v>
      </c>
      <c r="J14" s="113">
        <f t="shared" si="1"/>
        <v>130068</v>
      </c>
      <c r="K14" s="113">
        <f t="shared" si="1"/>
        <v>101100</v>
      </c>
      <c r="L14" s="113">
        <f t="shared" si="1"/>
        <v>55360</v>
      </c>
      <c r="M14" s="113">
        <f t="shared" si="1"/>
        <v>57253</v>
      </c>
      <c r="N14" s="113">
        <f t="shared" si="1"/>
        <v>55363</v>
      </c>
      <c r="O14" s="114">
        <f>SUM(C14:N14)</f>
        <v>1067060</v>
      </c>
    </row>
    <row r="15" spans="1:15" s="103" customFormat="1" ht="15" customHeight="1" thickBot="1">
      <c r="A15" s="102" t="s">
        <v>114</v>
      </c>
      <c r="B15" s="1144" t="s">
        <v>143</v>
      </c>
      <c r="C15" s="1145"/>
      <c r="D15" s="1145"/>
      <c r="E15" s="1145"/>
      <c r="F15" s="1145"/>
      <c r="G15" s="1145"/>
      <c r="H15" s="1145"/>
      <c r="I15" s="1145"/>
      <c r="J15" s="1145"/>
      <c r="K15" s="1145"/>
      <c r="L15" s="1145"/>
      <c r="M15" s="1145"/>
      <c r="N15" s="1145"/>
      <c r="O15" s="1146"/>
    </row>
    <row r="16" spans="1:15" s="110" customFormat="1" ht="14.1" customHeight="1">
      <c r="A16" s="115" t="s">
        <v>115</v>
      </c>
      <c r="B16" s="292" t="s">
        <v>151</v>
      </c>
      <c r="C16" s="111">
        <v>14054</v>
      </c>
      <c r="D16" s="111">
        <v>14054</v>
      </c>
      <c r="E16" s="111">
        <v>14054</v>
      </c>
      <c r="F16" s="111">
        <v>14054</v>
      </c>
      <c r="G16" s="111">
        <v>14054</v>
      </c>
      <c r="H16" s="111">
        <v>14054</v>
      </c>
      <c r="I16" s="111">
        <v>14054</v>
      </c>
      <c r="J16" s="111">
        <v>14054</v>
      </c>
      <c r="K16" s="111">
        <v>14054</v>
      </c>
      <c r="L16" s="111">
        <v>14053</v>
      </c>
      <c r="M16" s="111">
        <v>14054</v>
      </c>
      <c r="N16" s="111">
        <v>14054</v>
      </c>
      <c r="O16" s="112">
        <f>SUM(C16:N16)</f>
        <v>168647</v>
      </c>
    </row>
    <row r="17" spans="1:15" s="110" customFormat="1" ht="27" customHeight="1">
      <c r="A17" s="107" t="s">
        <v>116</v>
      </c>
      <c r="B17" s="291" t="s">
        <v>271</v>
      </c>
      <c r="C17" s="108">
        <v>3883</v>
      </c>
      <c r="D17" s="108">
        <v>3883</v>
      </c>
      <c r="E17" s="108">
        <v>3883</v>
      </c>
      <c r="F17" s="108">
        <v>3884</v>
      </c>
      <c r="G17" s="108">
        <v>3883</v>
      </c>
      <c r="H17" s="108">
        <v>3883</v>
      </c>
      <c r="I17" s="108">
        <v>3883</v>
      </c>
      <c r="J17" s="108">
        <v>3884</v>
      </c>
      <c r="K17" s="108">
        <v>3883</v>
      </c>
      <c r="L17" s="108">
        <v>3883</v>
      </c>
      <c r="M17" s="108">
        <v>3883</v>
      </c>
      <c r="N17" s="108">
        <v>3884</v>
      </c>
      <c r="O17" s="112">
        <f t="shared" ref="O17:O25" si="2">SUM(C17:N17)</f>
        <v>46599</v>
      </c>
    </row>
    <row r="18" spans="1:15" s="110" customFormat="1" ht="14.1" customHeight="1">
      <c r="A18" s="107" t="s">
        <v>117</v>
      </c>
      <c r="B18" s="289" t="s">
        <v>227</v>
      </c>
      <c r="C18" s="108">
        <v>28176</v>
      </c>
      <c r="D18" s="108">
        <v>28176</v>
      </c>
      <c r="E18" s="108">
        <v>23176</v>
      </c>
      <c r="F18" s="108">
        <v>17725</v>
      </c>
      <c r="G18" s="108">
        <v>8726</v>
      </c>
      <c r="H18" s="108">
        <v>8725</v>
      </c>
      <c r="I18" s="108">
        <v>8285</v>
      </c>
      <c r="J18" s="108">
        <v>7725</v>
      </c>
      <c r="K18" s="108">
        <v>17726</v>
      </c>
      <c r="L18" s="108">
        <v>23176</v>
      </c>
      <c r="M18" s="108">
        <v>23176</v>
      </c>
      <c r="N18" s="108">
        <v>23176</v>
      </c>
      <c r="O18" s="112">
        <f t="shared" si="2"/>
        <v>217968</v>
      </c>
    </row>
    <row r="19" spans="1:15" s="110" customFormat="1" ht="14.1" customHeight="1">
      <c r="A19" s="107" t="s">
        <v>118</v>
      </c>
      <c r="B19" s="289" t="s">
        <v>272</v>
      </c>
      <c r="C19" s="108">
        <v>801</v>
      </c>
      <c r="D19" s="108">
        <v>801</v>
      </c>
      <c r="E19" s="108">
        <v>801</v>
      </c>
      <c r="F19" s="108">
        <v>800</v>
      </c>
      <c r="G19" s="108">
        <v>801</v>
      </c>
      <c r="H19" s="108">
        <v>801</v>
      </c>
      <c r="I19" s="108">
        <v>801</v>
      </c>
      <c r="J19" s="108">
        <v>801</v>
      </c>
      <c r="K19" s="108">
        <v>801</v>
      </c>
      <c r="L19" s="108">
        <v>801</v>
      </c>
      <c r="M19" s="108">
        <v>801</v>
      </c>
      <c r="N19" s="108">
        <v>801</v>
      </c>
      <c r="O19" s="112">
        <f t="shared" si="2"/>
        <v>9611</v>
      </c>
    </row>
    <row r="20" spans="1:15" s="110" customFormat="1" ht="14.1" customHeight="1">
      <c r="A20" s="107" t="s">
        <v>119</v>
      </c>
      <c r="B20" s="289" t="s">
        <v>98</v>
      </c>
      <c r="C20" s="108">
        <v>13447</v>
      </c>
      <c r="D20" s="108">
        <v>13447</v>
      </c>
      <c r="E20" s="108">
        <v>13447</v>
      </c>
      <c r="F20" s="108">
        <v>13448</v>
      </c>
      <c r="G20" s="108">
        <v>13447</v>
      </c>
      <c r="H20" s="108">
        <v>13447</v>
      </c>
      <c r="I20" s="108">
        <v>13447</v>
      </c>
      <c r="J20" s="108">
        <v>13448</v>
      </c>
      <c r="K20" s="108">
        <v>13447</v>
      </c>
      <c r="L20" s="108">
        <v>13447</v>
      </c>
      <c r="M20" s="108">
        <v>13448</v>
      </c>
      <c r="N20" s="108">
        <v>13448</v>
      </c>
      <c r="O20" s="112">
        <f t="shared" si="2"/>
        <v>161368</v>
      </c>
    </row>
    <row r="21" spans="1:15" s="110" customFormat="1" ht="14.1" customHeight="1">
      <c r="A21" s="107" t="s">
        <v>120</v>
      </c>
      <c r="B21" s="289" t="s">
        <v>322</v>
      </c>
      <c r="C21" s="108"/>
      <c r="D21" s="108"/>
      <c r="E21" s="108"/>
      <c r="F21" s="108"/>
      <c r="G21" s="108"/>
      <c r="H21" s="108">
        <v>26332</v>
      </c>
      <c r="I21" s="108">
        <v>26332</v>
      </c>
      <c r="J21" s="108">
        <v>26333</v>
      </c>
      <c r="K21" s="108"/>
      <c r="L21" s="108"/>
      <c r="M21" s="108"/>
      <c r="N21" s="108"/>
      <c r="O21" s="112">
        <f t="shared" si="2"/>
        <v>78997</v>
      </c>
    </row>
    <row r="22" spans="1:15" s="110" customFormat="1">
      <c r="A22" s="107" t="s">
        <v>121</v>
      </c>
      <c r="B22" s="291" t="s">
        <v>275</v>
      </c>
      <c r="C22" s="108"/>
      <c r="D22" s="108"/>
      <c r="E22" s="108"/>
      <c r="F22" s="108"/>
      <c r="G22" s="108"/>
      <c r="H22" s="108">
        <v>30717</v>
      </c>
      <c r="I22" s="108">
        <v>72817</v>
      </c>
      <c r="J22" s="108">
        <v>60666</v>
      </c>
      <c r="K22" s="108">
        <v>16068</v>
      </c>
      <c r="L22" s="108"/>
      <c r="M22" s="108">
        <v>1732</v>
      </c>
      <c r="N22" s="108"/>
      <c r="O22" s="112">
        <f t="shared" si="2"/>
        <v>182000</v>
      </c>
    </row>
    <row r="23" spans="1:15" s="110" customFormat="1" ht="14.1" customHeight="1">
      <c r="A23" s="107" t="s">
        <v>122</v>
      </c>
      <c r="B23" s="289" t="s">
        <v>325</v>
      </c>
      <c r="C23" s="108"/>
      <c r="D23" s="108"/>
      <c r="E23" s="108"/>
      <c r="F23" s="108">
        <v>12560</v>
      </c>
      <c r="G23" s="108"/>
      <c r="H23" s="108"/>
      <c r="I23" s="108"/>
      <c r="J23" s="108">
        <v>3157</v>
      </c>
      <c r="K23" s="108">
        <v>35121</v>
      </c>
      <c r="L23" s="108"/>
      <c r="M23" s="108"/>
      <c r="N23" s="108"/>
      <c r="O23" s="112">
        <f t="shared" si="2"/>
        <v>50838</v>
      </c>
    </row>
    <row r="24" spans="1:15" s="110" customFormat="1" ht="14.1" customHeight="1">
      <c r="A24" s="107" t="s">
        <v>123</v>
      </c>
      <c r="B24" s="289" t="s">
        <v>134</v>
      </c>
      <c r="C24" s="108"/>
      <c r="D24" s="108">
        <v>74357</v>
      </c>
      <c r="E24" s="108">
        <v>47103</v>
      </c>
      <c r="F24" s="108">
        <v>16564</v>
      </c>
      <c r="G24" s="108"/>
      <c r="H24" s="108">
        <v>12849</v>
      </c>
      <c r="I24" s="108"/>
      <c r="J24" s="108"/>
      <c r="K24" s="108"/>
      <c r="L24" s="108"/>
      <c r="M24" s="108">
        <v>159</v>
      </c>
      <c r="N24" s="108"/>
      <c r="O24" s="112">
        <f t="shared" si="2"/>
        <v>151032</v>
      </c>
    </row>
    <row r="25" spans="1:15" s="103" customFormat="1" ht="15.95" customHeight="1" thickBot="1">
      <c r="A25" s="730" t="s">
        <v>124</v>
      </c>
      <c r="B25" s="731" t="s">
        <v>99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2">
        <f t="shared" si="2"/>
        <v>0</v>
      </c>
    </row>
    <row r="26" spans="1:15" ht="16.5" thickBot="1">
      <c r="A26" s="732" t="s">
        <v>125</v>
      </c>
      <c r="B26" s="733" t="s">
        <v>200</v>
      </c>
      <c r="C26" s="734">
        <f>SUM(C16:C25)</f>
        <v>60361</v>
      </c>
      <c r="D26" s="734">
        <f t="shared" ref="D26:N26" si="3">SUM(D16:D25)</f>
        <v>134718</v>
      </c>
      <c r="E26" s="734">
        <f t="shared" si="3"/>
        <v>102464</v>
      </c>
      <c r="F26" s="734">
        <f t="shared" si="3"/>
        <v>79035</v>
      </c>
      <c r="G26" s="734">
        <f t="shared" si="3"/>
        <v>40911</v>
      </c>
      <c r="H26" s="734">
        <f t="shared" si="3"/>
        <v>110808</v>
      </c>
      <c r="I26" s="734">
        <f t="shared" si="3"/>
        <v>139619</v>
      </c>
      <c r="J26" s="734">
        <f t="shared" si="3"/>
        <v>130068</v>
      </c>
      <c r="K26" s="734">
        <f t="shared" si="3"/>
        <v>101100</v>
      </c>
      <c r="L26" s="734">
        <f t="shared" si="3"/>
        <v>55360</v>
      </c>
      <c r="M26" s="734">
        <f t="shared" si="3"/>
        <v>57253</v>
      </c>
      <c r="N26" s="734">
        <f t="shared" si="3"/>
        <v>55363</v>
      </c>
      <c r="O26" s="114">
        <f>SUM(C26:N26)</f>
        <v>1067060</v>
      </c>
    </row>
    <row r="27" spans="1:15" ht="16.5" thickBot="1">
      <c r="A27" s="732" t="s">
        <v>126</v>
      </c>
      <c r="B27" s="735" t="s">
        <v>201</v>
      </c>
      <c r="C27" s="736">
        <f>(C14-C26)</f>
        <v>0</v>
      </c>
      <c r="D27" s="736">
        <f t="shared" ref="D27:N27" si="4">(D14-D26)</f>
        <v>0</v>
      </c>
      <c r="E27" s="736">
        <f t="shared" si="4"/>
        <v>0</v>
      </c>
      <c r="F27" s="736">
        <f t="shared" si="4"/>
        <v>0</v>
      </c>
      <c r="G27" s="736">
        <f t="shared" si="4"/>
        <v>0</v>
      </c>
      <c r="H27" s="736">
        <f t="shared" si="4"/>
        <v>0</v>
      </c>
      <c r="I27" s="736">
        <f t="shared" si="4"/>
        <v>0</v>
      </c>
      <c r="J27" s="736">
        <f t="shared" si="4"/>
        <v>0</v>
      </c>
      <c r="K27" s="736">
        <f t="shared" si="4"/>
        <v>0</v>
      </c>
      <c r="L27" s="736">
        <f t="shared" si="4"/>
        <v>0</v>
      </c>
      <c r="M27" s="736">
        <f t="shared" si="4"/>
        <v>0</v>
      </c>
      <c r="N27" s="736">
        <f t="shared" si="4"/>
        <v>0</v>
      </c>
      <c r="O27" s="114">
        <f>SUM(C27:N27)</f>
        <v>0</v>
      </c>
    </row>
    <row r="28" spans="1:15">
      <c r="A28" s="117"/>
    </row>
    <row r="29" spans="1:15">
      <c r="B29" s="118"/>
      <c r="C29" s="119"/>
      <c r="D29" s="119"/>
      <c r="O29" s="116"/>
    </row>
    <row r="30" spans="1:15">
      <c r="O30" s="116"/>
    </row>
    <row r="31" spans="1:15">
      <c r="O31" s="116"/>
    </row>
    <row r="32" spans="1:15">
      <c r="O32" s="116"/>
    </row>
    <row r="33" spans="15:15">
      <c r="O33" s="116"/>
    </row>
    <row r="34" spans="15:15">
      <c r="O34" s="116"/>
    </row>
    <row r="35" spans="15:15">
      <c r="O35" s="116"/>
    </row>
    <row r="36" spans="15:15">
      <c r="O36" s="116"/>
    </row>
    <row r="37" spans="15:15">
      <c r="O37" s="116"/>
    </row>
    <row r="38" spans="15:15">
      <c r="O38" s="116"/>
    </row>
    <row r="39" spans="15:15">
      <c r="O39" s="116"/>
    </row>
    <row r="40" spans="15:15">
      <c r="O40" s="116"/>
    </row>
    <row r="41" spans="15:15">
      <c r="O41" s="116"/>
    </row>
    <row r="42" spans="15:15">
      <c r="O42" s="116"/>
    </row>
    <row r="43" spans="15:15">
      <c r="O43" s="116"/>
    </row>
    <row r="44" spans="15:15">
      <c r="O44" s="116"/>
    </row>
    <row r="45" spans="15:15">
      <c r="O45" s="116"/>
    </row>
    <row r="46" spans="15:15">
      <c r="O46" s="116"/>
    </row>
    <row r="47" spans="15:15">
      <c r="O47" s="116"/>
    </row>
    <row r="48" spans="15:15">
      <c r="O48" s="116"/>
    </row>
    <row r="49" spans="15:15">
      <c r="O49" s="116"/>
    </row>
    <row r="50" spans="15:15">
      <c r="O50" s="116"/>
    </row>
    <row r="51" spans="15:15">
      <c r="O51" s="116"/>
    </row>
    <row r="52" spans="15:15">
      <c r="O52" s="116"/>
    </row>
    <row r="53" spans="15:15">
      <c r="O53" s="116"/>
    </row>
    <row r="54" spans="15:15">
      <c r="O54" s="116"/>
    </row>
    <row r="55" spans="15:15">
      <c r="O55" s="116"/>
    </row>
    <row r="56" spans="15:15">
      <c r="O56" s="116"/>
    </row>
    <row r="57" spans="15:15">
      <c r="O57" s="116"/>
    </row>
    <row r="58" spans="15:15">
      <c r="O58" s="116"/>
    </row>
    <row r="59" spans="15:15">
      <c r="O59" s="116"/>
    </row>
    <row r="60" spans="15:15">
      <c r="O60" s="116"/>
    </row>
    <row r="61" spans="15:15">
      <c r="O61" s="116"/>
    </row>
    <row r="62" spans="15:15">
      <c r="O62" s="116"/>
    </row>
    <row r="63" spans="15:15">
      <c r="O63" s="116"/>
    </row>
    <row r="64" spans="15:15">
      <c r="O64" s="116"/>
    </row>
    <row r="65" spans="15:15">
      <c r="O65" s="116"/>
    </row>
    <row r="66" spans="15:15">
      <c r="O66" s="116"/>
    </row>
    <row r="67" spans="15:15">
      <c r="O67" s="116"/>
    </row>
    <row r="68" spans="15:15">
      <c r="O68" s="116"/>
    </row>
    <row r="69" spans="15:15">
      <c r="O69" s="116"/>
    </row>
    <row r="70" spans="15:15">
      <c r="O70" s="116"/>
    </row>
    <row r="71" spans="15:15">
      <c r="O71" s="116"/>
    </row>
    <row r="72" spans="15:15">
      <c r="O72" s="116"/>
    </row>
    <row r="73" spans="15:15">
      <c r="O73" s="116"/>
    </row>
    <row r="74" spans="15:15">
      <c r="O74" s="116"/>
    </row>
    <row r="75" spans="15:15">
      <c r="O75" s="116"/>
    </row>
    <row r="76" spans="15:15">
      <c r="O76" s="116"/>
    </row>
    <row r="77" spans="15:15">
      <c r="O77" s="116"/>
    </row>
    <row r="78" spans="15:15">
      <c r="O78" s="116"/>
    </row>
    <row r="79" spans="15:15">
      <c r="O79" s="116"/>
    </row>
    <row r="80" spans="15:15">
      <c r="O80" s="116"/>
    </row>
    <row r="81" spans="15:15">
      <c r="O81" s="116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K39"/>
  <sheetViews>
    <sheetView topLeftCell="A11" zoomScaleNormal="100" workbookViewId="0">
      <selection activeCell="M39" sqref="M39"/>
    </sheetView>
  </sheetViews>
  <sheetFormatPr defaultRowHeight="12.75"/>
  <cols>
    <col min="1" max="1" width="8.5" style="47" customWidth="1"/>
    <col min="2" max="2" width="9.33203125" style="47"/>
    <col min="3" max="3" width="19.83203125" style="47" customWidth="1"/>
    <col min="4" max="4" width="9.33203125" style="47"/>
    <col min="5" max="5" width="11" style="47" customWidth="1"/>
    <col min="6" max="6" width="12.33203125" style="47" customWidth="1"/>
    <col min="7" max="7" width="8.5" style="47" customWidth="1"/>
    <col min="8" max="8" width="12.33203125" style="47" customWidth="1"/>
    <col min="9" max="9" width="9.33203125" style="47"/>
    <col min="10" max="10" width="11.83203125" style="47" customWidth="1"/>
    <col min="11" max="11" width="13.33203125" style="47" customWidth="1"/>
    <col min="12" max="16384" width="9.33203125" style="47"/>
  </cols>
  <sheetData>
    <row r="1" spans="1:11" ht="15.75">
      <c r="A1" s="1149" t="s">
        <v>704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</row>
    <row r="2" spans="1:11" ht="15.75">
      <c r="A2" s="709"/>
      <c r="B2" s="709"/>
      <c r="C2" s="709"/>
      <c r="D2" s="709"/>
      <c r="E2" s="709"/>
      <c r="F2" s="709"/>
      <c r="G2" s="709"/>
      <c r="H2" s="709"/>
      <c r="I2" s="709"/>
      <c r="J2" s="1156" t="s">
        <v>79</v>
      </c>
      <c r="K2" s="1157"/>
    </row>
    <row r="3" spans="1:11" ht="18.75" customHeight="1">
      <c r="A3" s="700" t="s">
        <v>47</v>
      </c>
      <c r="B3" s="701"/>
      <c r="C3" s="701"/>
      <c r="D3" s="704" t="s">
        <v>48</v>
      </c>
      <c r="E3" s="703"/>
      <c r="F3" s="705"/>
      <c r="G3" s="1150" t="s">
        <v>49</v>
      </c>
      <c r="H3" s="1151"/>
      <c r="I3" s="702" t="s">
        <v>48</v>
      </c>
      <c r="J3" s="703"/>
      <c r="K3" s="705" t="s">
        <v>50</v>
      </c>
    </row>
    <row r="4" spans="1:11" s="48" customFormat="1" ht="24" customHeight="1">
      <c r="A4" s="701"/>
      <c r="B4" s="701"/>
      <c r="C4" s="701"/>
      <c r="D4" s="776" t="s">
        <v>287</v>
      </c>
      <c r="E4" s="777" t="s">
        <v>287</v>
      </c>
      <c r="F4" s="777" t="s">
        <v>287</v>
      </c>
      <c r="G4" s="704" t="s">
        <v>287</v>
      </c>
      <c r="H4" s="706" t="s">
        <v>287</v>
      </c>
      <c r="I4" s="781" t="s">
        <v>344</v>
      </c>
      <c r="J4" s="777" t="s">
        <v>344</v>
      </c>
      <c r="K4" s="777" t="s">
        <v>344</v>
      </c>
    </row>
    <row r="5" spans="1:11" s="49" customFormat="1">
      <c r="A5" s="778"/>
      <c r="B5" s="778"/>
      <c r="C5" s="778"/>
      <c r="D5" s="707" t="s">
        <v>51</v>
      </c>
      <c r="E5" s="708" t="s">
        <v>52</v>
      </c>
      <c r="F5" s="708" t="s">
        <v>53</v>
      </c>
      <c r="G5" s="707" t="s">
        <v>51</v>
      </c>
      <c r="H5" s="780" t="s">
        <v>53</v>
      </c>
      <c r="I5" s="779" t="s">
        <v>51</v>
      </c>
      <c r="J5" s="708" t="s">
        <v>52</v>
      </c>
      <c r="K5" s="708" t="s">
        <v>53</v>
      </c>
    </row>
    <row r="6" spans="1:11">
      <c r="A6" s="784" t="s">
        <v>54</v>
      </c>
      <c r="B6" s="785"/>
      <c r="C6" s="785"/>
      <c r="D6" s="786">
        <v>21.78</v>
      </c>
      <c r="E6" s="783">
        <v>4580000</v>
      </c>
      <c r="F6" s="783">
        <v>99752</v>
      </c>
      <c r="G6" s="786">
        <v>21.78</v>
      </c>
      <c r="H6" s="787">
        <v>99752</v>
      </c>
      <c r="I6" s="788">
        <v>21.79</v>
      </c>
      <c r="J6" s="783">
        <v>4580000</v>
      </c>
      <c r="K6" s="783">
        <v>99798</v>
      </c>
    </row>
    <row r="7" spans="1:11" ht="12.75" customHeight="1">
      <c r="A7" s="785" t="s">
        <v>55</v>
      </c>
      <c r="B7" s="785"/>
      <c r="C7" s="785"/>
      <c r="D7" s="789"/>
      <c r="E7" s="788"/>
      <c r="F7" s="783">
        <v>5959</v>
      </c>
      <c r="G7" s="789"/>
      <c r="H7" s="787">
        <v>5959</v>
      </c>
      <c r="I7" s="783"/>
      <c r="J7" s="788"/>
      <c r="K7" s="783">
        <v>5953</v>
      </c>
    </row>
    <row r="8" spans="1:11">
      <c r="A8" s="785" t="s">
        <v>56</v>
      </c>
      <c r="B8" s="785"/>
      <c r="C8" s="785"/>
      <c r="D8" s="789"/>
      <c r="E8" s="788" t="s">
        <v>57</v>
      </c>
      <c r="F8" s="783">
        <v>9091</v>
      </c>
      <c r="G8" s="789"/>
      <c r="H8" s="787">
        <v>9091</v>
      </c>
      <c r="I8" s="783"/>
      <c r="J8" s="788" t="s">
        <v>57</v>
      </c>
      <c r="K8" s="783">
        <v>10240</v>
      </c>
    </row>
    <row r="9" spans="1:11">
      <c r="A9" s="785" t="s">
        <v>58</v>
      </c>
      <c r="B9" s="785"/>
      <c r="C9" s="785"/>
      <c r="D9" s="789"/>
      <c r="E9" s="788" t="s">
        <v>59</v>
      </c>
      <c r="F9" s="783">
        <v>100</v>
      </c>
      <c r="G9" s="789"/>
      <c r="H9" s="787">
        <v>100</v>
      </c>
      <c r="I9" s="783"/>
      <c r="J9" s="788" t="s">
        <v>59</v>
      </c>
      <c r="K9" s="783">
        <v>100</v>
      </c>
    </row>
    <row r="10" spans="1:11">
      <c r="A10" s="785" t="s">
        <v>60</v>
      </c>
      <c r="B10" s="785"/>
      <c r="C10" s="785"/>
      <c r="D10" s="789"/>
      <c r="E10" s="788" t="s">
        <v>61</v>
      </c>
      <c r="F10" s="783">
        <v>5398</v>
      </c>
      <c r="G10" s="789"/>
      <c r="H10" s="787">
        <v>5398</v>
      </c>
      <c r="I10" s="783"/>
      <c r="J10" s="788" t="s">
        <v>61</v>
      </c>
      <c r="K10" s="783">
        <v>5398</v>
      </c>
    </row>
    <row r="11" spans="1:11">
      <c r="A11" s="785" t="s">
        <v>62</v>
      </c>
      <c r="B11" s="785"/>
      <c r="C11" s="785"/>
      <c r="D11" s="789"/>
      <c r="E11" s="788"/>
      <c r="F11" s="822">
        <v>-9239</v>
      </c>
      <c r="G11" s="789"/>
      <c r="H11" s="823">
        <v>-9239</v>
      </c>
      <c r="I11" s="783"/>
      <c r="J11" s="788"/>
      <c r="K11" s="790"/>
    </row>
    <row r="12" spans="1:11">
      <c r="A12" s="785" t="s">
        <v>63</v>
      </c>
      <c r="B12" s="785"/>
      <c r="C12" s="785"/>
      <c r="D12" s="789">
        <v>5507</v>
      </c>
      <c r="E12" s="783">
        <v>2700</v>
      </c>
      <c r="F12" s="820">
        <v>14867</v>
      </c>
      <c r="G12" s="789">
        <v>5507</v>
      </c>
      <c r="H12" s="821">
        <v>14867</v>
      </c>
      <c r="I12" s="783">
        <v>5525</v>
      </c>
      <c r="J12" s="783">
        <v>2700</v>
      </c>
      <c r="K12" s="820">
        <v>14918</v>
      </c>
    </row>
    <row r="13" spans="1:11">
      <c r="A13" s="791" t="s">
        <v>62</v>
      </c>
      <c r="B13" s="785"/>
      <c r="C13" s="785"/>
      <c r="D13" s="789"/>
      <c r="E13" s="783"/>
      <c r="F13" s="783"/>
      <c r="G13" s="789"/>
      <c r="H13" s="787"/>
      <c r="I13" s="783"/>
      <c r="J13" s="783"/>
      <c r="K13" s="824">
        <v>-8186</v>
      </c>
    </row>
    <row r="14" spans="1:11">
      <c r="A14" s="785" t="s">
        <v>64</v>
      </c>
      <c r="B14" s="785"/>
      <c r="C14" s="785"/>
      <c r="D14" s="789"/>
      <c r="E14" s="792"/>
      <c r="F14" s="793"/>
      <c r="G14" s="789"/>
      <c r="H14" s="813">
        <v>472</v>
      </c>
      <c r="I14" s="783"/>
      <c r="J14" s="792"/>
      <c r="K14" s="793">
        <v>429</v>
      </c>
    </row>
    <row r="15" spans="1:11">
      <c r="A15" s="785" t="s">
        <v>65</v>
      </c>
      <c r="B15" s="785"/>
      <c r="C15" s="785"/>
      <c r="D15" s="789"/>
      <c r="E15" s="794"/>
      <c r="F15" s="795"/>
      <c r="G15" s="789"/>
      <c r="H15" s="814">
        <v>221</v>
      </c>
      <c r="I15" s="783"/>
      <c r="J15" s="794"/>
      <c r="K15" s="796">
        <v>214</v>
      </c>
    </row>
    <row r="16" spans="1:11">
      <c r="A16" s="785" t="s">
        <v>66</v>
      </c>
      <c r="B16" s="785"/>
      <c r="C16" s="785"/>
      <c r="D16" s="789">
        <v>5507</v>
      </c>
      <c r="E16" s="797">
        <v>1.56</v>
      </c>
      <c r="F16" s="820">
        <v>9534</v>
      </c>
      <c r="G16" s="789">
        <v>5507</v>
      </c>
      <c r="H16" s="821">
        <v>9534</v>
      </c>
      <c r="I16" s="783">
        <v>5525</v>
      </c>
      <c r="J16" s="797">
        <v>1.56</v>
      </c>
      <c r="K16" s="783">
        <v>17253</v>
      </c>
    </row>
    <row r="17" spans="1:11">
      <c r="A17" s="785" t="s">
        <v>631</v>
      </c>
      <c r="B17" s="785"/>
      <c r="C17" s="785"/>
      <c r="D17" s="789">
        <v>6385</v>
      </c>
      <c r="E17" s="783">
        <v>395</v>
      </c>
      <c r="F17" s="783">
        <v>2522</v>
      </c>
      <c r="G17" s="789">
        <v>6385</v>
      </c>
      <c r="H17" s="787">
        <v>2522</v>
      </c>
      <c r="I17" s="783">
        <v>6393</v>
      </c>
      <c r="J17" s="783">
        <v>395</v>
      </c>
      <c r="K17" s="783">
        <v>2525</v>
      </c>
    </row>
    <row r="18" spans="1:11">
      <c r="A18" s="785" t="s">
        <v>67</v>
      </c>
      <c r="B18" s="785"/>
      <c r="C18" s="785"/>
      <c r="D18" s="789">
        <v>6385</v>
      </c>
      <c r="E18" s="783">
        <v>300</v>
      </c>
      <c r="F18" s="783">
        <v>1916</v>
      </c>
      <c r="G18" s="789">
        <v>6385</v>
      </c>
      <c r="H18" s="787">
        <v>1916</v>
      </c>
      <c r="I18" s="783">
        <v>6393</v>
      </c>
      <c r="J18" s="783">
        <v>300</v>
      </c>
      <c r="K18" s="783">
        <v>1918</v>
      </c>
    </row>
    <row r="19" spans="1:11">
      <c r="A19" s="785" t="s">
        <v>630</v>
      </c>
      <c r="B19" s="785"/>
      <c r="C19" s="785"/>
      <c r="D19" s="789">
        <v>6385</v>
      </c>
      <c r="E19" s="783">
        <v>395</v>
      </c>
      <c r="F19" s="783">
        <v>2522</v>
      </c>
      <c r="G19" s="789">
        <v>6385</v>
      </c>
      <c r="H19" s="787">
        <v>2522</v>
      </c>
      <c r="I19" s="783">
        <v>6393</v>
      </c>
      <c r="J19" s="783">
        <v>395</v>
      </c>
      <c r="K19" s="783">
        <v>2525</v>
      </c>
    </row>
    <row r="20" spans="1:11">
      <c r="A20" s="785" t="s">
        <v>68</v>
      </c>
      <c r="B20" s="785"/>
      <c r="C20" s="785"/>
      <c r="D20" s="789">
        <v>6385</v>
      </c>
      <c r="E20" s="783">
        <v>300</v>
      </c>
      <c r="F20" s="783">
        <v>1326</v>
      </c>
      <c r="G20" s="789">
        <v>6385</v>
      </c>
      <c r="H20" s="787">
        <v>1326</v>
      </c>
      <c r="I20" s="783">
        <v>6393</v>
      </c>
      <c r="J20" s="783">
        <v>300</v>
      </c>
      <c r="K20" s="783">
        <v>1291</v>
      </c>
    </row>
    <row r="21" spans="1:11">
      <c r="A21" s="1152" t="s">
        <v>69</v>
      </c>
      <c r="B21" s="1152"/>
      <c r="C21" s="1152"/>
      <c r="D21" s="799">
        <v>12</v>
      </c>
      <c r="E21" s="800">
        <v>55360</v>
      </c>
      <c r="F21" s="801">
        <v>664</v>
      </c>
      <c r="G21" s="799">
        <v>12</v>
      </c>
      <c r="H21" s="802">
        <v>664</v>
      </c>
      <c r="I21" s="801">
        <v>13</v>
      </c>
      <c r="J21" s="800">
        <v>55360</v>
      </c>
      <c r="K21" s="801">
        <v>720</v>
      </c>
    </row>
    <row r="22" spans="1:11">
      <c r="A22" s="798" t="s">
        <v>606</v>
      </c>
      <c r="B22" s="798"/>
      <c r="C22" s="798"/>
      <c r="D22" s="799">
        <v>1</v>
      </c>
      <c r="E22" s="800">
        <v>145000</v>
      </c>
      <c r="F22" s="801">
        <v>145</v>
      </c>
      <c r="G22" s="799">
        <v>0</v>
      </c>
      <c r="H22" s="802">
        <v>0</v>
      </c>
      <c r="I22" s="801">
        <v>0</v>
      </c>
      <c r="J22" s="800">
        <v>145000</v>
      </c>
      <c r="K22" s="801">
        <v>0</v>
      </c>
    </row>
    <row r="23" spans="1:11">
      <c r="A23" s="785" t="s">
        <v>70</v>
      </c>
      <c r="B23" s="785"/>
      <c r="C23" s="785"/>
      <c r="D23" s="789">
        <v>25</v>
      </c>
      <c r="E23" s="783">
        <v>109000</v>
      </c>
      <c r="F23" s="783">
        <v>2725</v>
      </c>
      <c r="G23" s="789">
        <v>25</v>
      </c>
      <c r="H23" s="787">
        <v>2725</v>
      </c>
      <c r="I23" s="783">
        <v>25</v>
      </c>
      <c r="J23" s="783">
        <v>109000</v>
      </c>
      <c r="K23" s="783">
        <v>2725</v>
      </c>
    </row>
    <row r="24" spans="1:11">
      <c r="A24" s="785" t="s">
        <v>71</v>
      </c>
      <c r="B24" s="785"/>
      <c r="C24" s="785"/>
      <c r="D24" s="789">
        <v>19</v>
      </c>
      <c r="E24" s="783">
        <v>2606040</v>
      </c>
      <c r="F24" s="783">
        <v>49515</v>
      </c>
      <c r="G24" s="789">
        <v>19</v>
      </c>
      <c r="H24" s="787">
        <v>49515</v>
      </c>
      <c r="I24" s="783">
        <v>19</v>
      </c>
      <c r="J24" s="783">
        <v>2606040</v>
      </c>
      <c r="K24" s="783">
        <v>49515</v>
      </c>
    </row>
    <row r="25" spans="1:11">
      <c r="A25" s="785" t="s">
        <v>72</v>
      </c>
      <c r="B25" s="785"/>
      <c r="C25" s="785"/>
      <c r="D25" s="789"/>
      <c r="E25" s="783"/>
      <c r="F25" s="783">
        <v>8529</v>
      </c>
      <c r="G25" s="789"/>
      <c r="H25" s="787">
        <v>8529</v>
      </c>
      <c r="I25" s="783"/>
      <c r="J25" s="783"/>
      <c r="K25" s="783">
        <v>7125</v>
      </c>
    </row>
    <row r="26" spans="1:11" s="50" customFormat="1" ht="12" customHeight="1">
      <c r="A26" s="785" t="s">
        <v>629</v>
      </c>
      <c r="B26" s="785"/>
      <c r="C26" s="785"/>
      <c r="D26" s="789">
        <v>10</v>
      </c>
      <c r="E26" s="783">
        <v>494100</v>
      </c>
      <c r="F26" s="783">
        <v>4941</v>
      </c>
      <c r="G26" s="789">
        <v>9</v>
      </c>
      <c r="H26" s="787">
        <v>4447</v>
      </c>
      <c r="I26" s="783">
        <v>10</v>
      </c>
      <c r="J26" s="783">
        <v>494100</v>
      </c>
      <c r="K26" s="783">
        <v>4941</v>
      </c>
    </row>
    <row r="27" spans="1:11">
      <c r="A27" s="798" t="s">
        <v>73</v>
      </c>
      <c r="B27" s="798"/>
      <c r="C27" s="798"/>
      <c r="D27" s="803">
        <v>15.7</v>
      </c>
      <c r="E27" s="783">
        <v>4012000</v>
      </c>
      <c r="F27" s="783">
        <v>41993</v>
      </c>
      <c r="G27" s="803">
        <v>15.4</v>
      </c>
      <c r="H27" s="787">
        <v>41191</v>
      </c>
      <c r="I27" s="804">
        <v>15.7</v>
      </c>
      <c r="J27" s="783">
        <v>4012000</v>
      </c>
      <c r="K27" s="783">
        <v>43458</v>
      </c>
    </row>
    <row r="28" spans="1:11">
      <c r="A28" s="785" t="s">
        <v>74</v>
      </c>
      <c r="B28" s="785"/>
      <c r="C28" s="785"/>
      <c r="D28" s="803">
        <v>15.3</v>
      </c>
      <c r="E28" s="783">
        <v>4012000</v>
      </c>
      <c r="F28" s="783">
        <v>20461</v>
      </c>
      <c r="G28" s="803">
        <v>15.6</v>
      </c>
      <c r="H28" s="787">
        <v>20862</v>
      </c>
      <c r="I28" s="804">
        <v>15.6</v>
      </c>
      <c r="J28" s="783">
        <v>4012000</v>
      </c>
      <c r="K28" s="783">
        <v>21590</v>
      </c>
    </row>
    <row r="29" spans="1:11">
      <c r="A29" s="785" t="s">
        <v>75</v>
      </c>
      <c r="B29" s="785"/>
      <c r="C29" s="785"/>
      <c r="D29" s="803">
        <v>15.3</v>
      </c>
      <c r="E29" s="783">
        <v>34400</v>
      </c>
      <c r="F29" s="783">
        <v>526</v>
      </c>
      <c r="G29" s="803">
        <v>15.6</v>
      </c>
      <c r="H29" s="787">
        <v>536</v>
      </c>
      <c r="I29" s="804">
        <v>15.6</v>
      </c>
      <c r="J29" s="783">
        <v>34400</v>
      </c>
      <c r="K29" s="783">
        <v>546</v>
      </c>
    </row>
    <row r="30" spans="1:11">
      <c r="A30" s="785" t="s">
        <v>706</v>
      </c>
      <c r="B30" s="785"/>
      <c r="C30" s="785"/>
      <c r="D30" s="789">
        <v>9</v>
      </c>
      <c r="E30" s="783">
        <v>1800000</v>
      </c>
      <c r="F30" s="783">
        <v>10800</v>
      </c>
      <c r="G30" s="789">
        <v>9</v>
      </c>
      <c r="H30" s="787">
        <v>10800</v>
      </c>
      <c r="I30" s="783">
        <v>10</v>
      </c>
      <c r="J30" s="783">
        <v>1800000</v>
      </c>
      <c r="K30" s="783">
        <v>12000</v>
      </c>
    </row>
    <row r="31" spans="1:11">
      <c r="A31" s="785" t="s">
        <v>707</v>
      </c>
      <c r="B31" s="785"/>
      <c r="C31" s="785"/>
      <c r="D31" s="789">
        <v>9</v>
      </c>
      <c r="E31" s="783">
        <v>1800000</v>
      </c>
      <c r="F31" s="783">
        <v>5400</v>
      </c>
      <c r="G31" s="789">
        <v>9</v>
      </c>
      <c r="H31" s="787">
        <v>5400</v>
      </c>
      <c r="I31" s="783">
        <v>10</v>
      </c>
      <c r="J31" s="783">
        <v>1800000</v>
      </c>
      <c r="K31" s="783">
        <v>6000</v>
      </c>
    </row>
    <row r="32" spans="1:11">
      <c r="A32" s="785" t="s">
        <v>76</v>
      </c>
      <c r="B32" s="785"/>
      <c r="C32" s="785"/>
      <c r="D32" s="789">
        <v>192</v>
      </c>
      <c r="E32" s="783">
        <v>56000</v>
      </c>
      <c r="F32" s="783">
        <v>7168</v>
      </c>
      <c r="G32" s="789">
        <v>191</v>
      </c>
      <c r="H32" s="787">
        <v>7168</v>
      </c>
      <c r="I32" s="783">
        <v>196</v>
      </c>
      <c r="J32" s="783">
        <v>56000</v>
      </c>
      <c r="K32" s="783">
        <v>9147</v>
      </c>
    </row>
    <row r="33" spans="1:11">
      <c r="A33" s="785" t="s">
        <v>76</v>
      </c>
      <c r="B33" s="785"/>
      <c r="C33" s="785"/>
      <c r="D33" s="789">
        <v>190</v>
      </c>
      <c r="E33" s="783">
        <v>56000</v>
      </c>
      <c r="F33" s="783">
        <v>3547</v>
      </c>
      <c r="G33" s="789">
        <v>191</v>
      </c>
      <c r="H33" s="787">
        <v>3547</v>
      </c>
      <c r="I33" s="783">
        <v>196</v>
      </c>
      <c r="J33" s="783">
        <v>56000</v>
      </c>
      <c r="K33" s="783">
        <v>4573</v>
      </c>
    </row>
    <row r="34" spans="1:11">
      <c r="A34" s="1152" t="s">
        <v>708</v>
      </c>
      <c r="B34" s="1152"/>
      <c r="C34" s="1152"/>
      <c r="D34" s="817">
        <v>7.95</v>
      </c>
      <c r="E34" s="783"/>
      <c r="F34" s="800">
        <v>12974</v>
      </c>
      <c r="G34" s="817">
        <v>7.84</v>
      </c>
      <c r="H34" s="818">
        <v>12795</v>
      </c>
      <c r="I34" s="819">
        <v>9.1</v>
      </c>
      <c r="J34" s="783"/>
      <c r="K34" s="800">
        <v>14851</v>
      </c>
    </row>
    <row r="35" spans="1:11">
      <c r="A35" s="806" t="s">
        <v>77</v>
      </c>
      <c r="B35" s="798"/>
      <c r="C35" s="798"/>
      <c r="D35" s="805"/>
      <c r="E35" s="783"/>
      <c r="F35" s="807">
        <v>0</v>
      </c>
      <c r="G35" s="805"/>
      <c r="H35" s="815">
        <v>0</v>
      </c>
      <c r="I35" s="793"/>
      <c r="J35" s="783"/>
      <c r="K35" s="807">
        <v>5235</v>
      </c>
    </row>
    <row r="36" spans="1:11">
      <c r="A36" s="1153" t="s">
        <v>78</v>
      </c>
      <c r="B36" s="1153"/>
      <c r="C36" s="1153"/>
      <c r="D36" s="808">
        <v>5507</v>
      </c>
      <c r="E36" s="797">
        <v>1140</v>
      </c>
      <c r="F36" s="797">
        <v>6278</v>
      </c>
      <c r="G36" s="808">
        <v>5507</v>
      </c>
      <c r="H36" s="816">
        <v>6278</v>
      </c>
      <c r="I36" s="791">
        <v>5525</v>
      </c>
      <c r="J36" s="797">
        <v>1140</v>
      </c>
      <c r="K36" s="795">
        <v>6299</v>
      </c>
    </row>
    <row r="37" spans="1:11" ht="13.5" thickBot="1">
      <c r="A37" s="782" t="s">
        <v>705</v>
      </c>
      <c r="B37" s="782"/>
      <c r="C37" s="782"/>
      <c r="D37" s="808"/>
      <c r="E37" s="797"/>
      <c r="F37" s="797"/>
      <c r="G37" s="808"/>
      <c r="H37" s="816">
        <v>2240</v>
      </c>
      <c r="I37" s="791"/>
      <c r="J37" s="797"/>
      <c r="K37" s="795"/>
    </row>
    <row r="38" spans="1:11" ht="13.5" thickBot="1">
      <c r="A38" s="1154" t="s">
        <v>663</v>
      </c>
      <c r="B38" s="1155"/>
      <c r="C38" s="809"/>
      <c r="D38" s="810"/>
      <c r="E38" s="811"/>
      <c r="F38" s="811">
        <f>SUM(F6:F37)</f>
        <v>319414</v>
      </c>
      <c r="G38" s="810"/>
      <c r="H38" s="812">
        <f>SUM(H6:H37)</f>
        <v>321138</v>
      </c>
      <c r="I38" s="811"/>
      <c r="J38" s="811"/>
      <c r="K38" s="811">
        <f>SUM(K6:K37)</f>
        <v>343101</v>
      </c>
    </row>
    <row r="39" spans="1:11">
      <c r="A39"/>
      <c r="B39"/>
      <c r="C39"/>
      <c r="D39"/>
      <c r="E39"/>
      <c r="F39"/>
      <c r="G39"/>
      <c r="H39"/>
      <c r="I39"/>
      <c r="J39"/>
      <c r="K39"/>
    </row>
  </sheetData>
  <mergeCells count="7">
    <mergeCell ref="A1:K1"/>
    <mergeCell ref="G3:H3"/>
    <mergeCell ref="A21:C21"/>
    <mergeCell ref="A36:C36"/>
    <mergeCell ref="A38:B38"/>
    <mergeCell ref="J2:K2"/>
    <mergeCell ref="A34:C3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9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2"/>
  <sheetViews>
    <sheetView zoomScaleNormal="100" workbookViewId="0">
      <selection activeCell="D20" sqref="D20"/>
    </sheetView>
  </sheetViews>
  <sheetFormatPr defaultRowHeight="12.75"/>
  <cols>
    <col min="1" max="1" width="6.6640625" customWidth="1"/>
    <col min="2" max="2" width="43.33203125" customWidth="1"/>
    <col min="3" max="3" width="39.83203125" customWidth="1"/>
    <col min="4" max="4" width="12.6640625" customWidth="1"/>
    <col min="5" max="5" width="27.83203125" customWidth="1"/>
    <col min="6" max="6" width="10.5" customWidth="1"/>
  </cols>
  <sheetData>
    <row r="1" spans="1:6" ht="32.25" customHeight="1">
      <c r="A1" s="1160" t="s">
        <v>755</v>
      </c>
      <c r="B1" s="1160"/>
      <c r="C1" s="1160"/>
      <c r="D1" s="1160"/>
      <c r="E1" s="1160"/>
      <c r="F1" s="1160"/>
    </row>
    <row r="2" spans="1:6" ht="15.75" customHeight="1">
      <c r="A2" s="834"/>
      <c r="B2" s="834"/>
      <c r="C2" s="834"/>
      <c r="D2" s="834"/>
      <c r="E2" s="1162" t="s">
        <v>756</v>
      </c>
      <c r="F2" s="1162"/>
    </row>
    <row r="3" spans="1:6" ht="13.5" thickBot="1">
      <c r="A3" s="842"/>
      <c r="B3" s="842"/>
      <c r="C3" s="1161"/>
      <c r="D3" s="1161"/>
      <c r="E3" s="1161" t="s">
        <v>138</v>
      </c>
      <c r="F3" s="1161"/>
    </row>
    <row r="4" spans="1:6" ht="42.75" customHeight="1" thickBot="1">
      <c r="A4" s="861" t="s">
        <v>158</v>
      </c>
      <c r="B4" s="862" t="s">
        <v>215</v>
      </c>
      <c r="C4" s="862" t="s">
        <v>216</v>
      </c>
      <c r="D4" s="863" t="s">
        <v>746</v>
      </c>
      <c r="E4" s="864" t="s">
        <v>747</v>
      </c>
      <c r="F4" s="867" t="s">
        <v>135</v>
      </c>
    </row>
    <row r="5" spans="1:6" ht="15.95" customHeight="1">
      <c r="A5" s="843" t="s">
        <v>103</v>
      </c>
      <c r="B5" s="844" t="s">
        <v>39</v>
      </c>
      <c r="C5" s="844" t="s">
        <v>41</v>
      </c>
      <c r="D5" s="866">
        <v>125</v>
      </c>
      <c r="E5" s="854" t="s">
        <v>748</v>
      </c>
      <c r="F5" s="1163">
        <v>3450</v>
      </c>
    </row>
    <row r="6" spans="1:6" ht="15.95" customHeight="1">
      <c r="A6" s="845" t="s">
        <v>104</v>
      </c>
      <c r="B6" s="846" t="s">
        <v>40</v>
      </c>
      <c r="C6" s="846" t="s">
        <v>41</v>
      </c>
      <c r="D6" s="853">
        <v>125</v>
      </c>
      <c r="E6" s="855" t="s">
        <v>748</v>
      </c>
      <c r="F6" s="1164"/>
    </row>
    <row r="7" spans="1:6" ht="15.95" customHeight="1">
      <c r="A7" s="845" t="s">
        <v>105</v>
      </c>
      <c r="B7" s="846" t="s">
        <v>42</v>
      </c>
      <c r="C7" s="846" t="s">
        <v>41</v>
      </c>
      <c r="D7" s="853">
        <v>125</v>
      </c>
      <c r="E7" s="855" t="s">
        <v>748</v>
      </c>
      <c r="F7" s="1164"/>
    </row>
    <row r="8" spans="1:6" ht="15.95" customHeight="1">
      <c r="A8" s="850" t="s">
        <v>106</v>
      </c>
      <c r="B8" s="847" t="s">
        <v>44</v>
      </c>
      <c r="C8" s="847" t="s">
        <v>41</v>
      </c>
      <c r="D8" s="860">
        <v>300</v>
      </c>
      <c r="E8" s="856" t="s">
        <v>748</v>
      </c>
      <c r="F8" s="1164"/>
    </row>
    <row r="9" spans="1:6" ht="15.95" customHeight="1">
      <c r="A9" s="845" t="s">
        <v>107</v>
      </c>
      <c r="B9" s="846" t="s">
        <v>45</v>
      </c>
      <c r="C9" s="847" t="s">
        <v>41</v>
      </c>
      <c r="D9" s="853">
        <v>100</v>
      </c>
      <c r="E9" s="855" t="s">
        <v>748</v>
      </c>
      <c r="F9" s="1164"/>
    </row>
    <row r="10" spans="1:6" ht="15.95" customHeight="1">
      <c r="A10" s="845" t="s">
        <v>108</v>
      </c>
      <c r="B10" s="846" t="s">
        <v>46</v>
      </c>
      <c r="C10" s="846" t="s">
        <v>41</v>
      </c>
      <c r="D10" s="853">
        <v>675</v>
      </c>
      <c r="E10" s="855" t="s">
        <v>748</v>
      </c>
      <c r="F10" s="1164"/>
    </row>
    <row r="11" spans="1:6" ht="15.95" customHeight="1" thickBot="1">
      <c r="A11" s="841" t="s">
        <v>109</v>
      </c>
      <c r="B11" s="852" t="s">
        <v>757</v>
      </c>
      <c r="C11" s="851" t="s">
        <v>41</v>
      </c>
      <c r="D11" s="840">
        <v>2000</v>
      </c>
      <c r="E11" s="858" t="s">
        <v>748</v>
      </c>
      <c r="F11" s="1165"/>
    </row>
    <row r="12" spans="1:6" ht="15.95" customHeight="1" thickBot="1">
      <c r="A12" s="841" t="s">
        <v>110</v>
      </c>
      <c r="B12" s="852" t="s">
        <v>750</v>
      </c>
      <c r="C12" s="852" t="s">
        <v>751</v>
      </c>
      <c r="D12" s="840">
        <v>1200</v>
      </c>
      <c r="E12" s="857" t="s">
        <v>749</v>
      </c>
      <c r="F12" s="868">
        <v>1200</v>
      </c>
    </row>
    <row r="13" spans="1:6" ht="15.95" customHeight="1" thickBot="1">
      <c r="A13" s="869" t="s">
        <v>111</v>
      </c>
      <c r="B13" s="870" t="s">
        <v>43</v>
      </c>
      <c r="C13" s="870" t="s">
        <v>41</v>
      </c>
      <c r="D13" s="871">
        <v>1750</v>
      </c>
      <c r="E13" s="872" t="s">
        <v>752</v>
      </c>
      <c r="F13" s="873">
        <v>1750</v>
      </c>
    </row>
    <row r="14" spans="1:6" ht="15.95" customHeight="1">
      <c r="A14" s="850" t="s">
        <v>112</v>
      </c>
      <c r="B14" s="847"/>
      <c r="C14" s="844"/>
      <c r="D14" s="860"/>
      <c r="E14" s="856"/>
    </row>
    <row r="15" spans="1:6" ht="15.95" customHeight="1">
      <c r="A15" s="845" t="s">
        <v>113</v>
      </c>
      <c r="B15" s="846"/>
      <c r="C15" s="846"/>
      <c r="D15" s="853"/>
      <c r="E15" s="855"/>
    </row>
    <row r="16" spans="1:6" ht="15.95" customHeight="1">
      <c r="A16" s="845" t="s">
        <v>114</v>
      </c>
      <c r="B16" s="846"/>
      <c r="C16" s="846"/>
      <c r="D16" s="853"/>
      <c r="E16" s="855"/>
    </row>
    <row r="17" spans="1:5" ht="15.95" customHeight="1">
      <c r="A17" s="845" t="s">
        <v>115</v>
      </c>
      <c r="B17" s="846"/>
      <c r="C17" s="846"/>
      <c r="D17" s="853"/>
      <c r="E17" s="855"/>
    </row>
    <row r="18" spans="1:5" ht="15.95" customHeight="1">
      <c r="A18" s="845" t="s">
        <v>116</v>
      </c>
      <c r="B18" s="846"/>
      <c r="C18" s="846"/>
      <c r="D18" s="853"/>
      <c r="E18" s="855"/>
    </row>
    <row r="19" spans="1:5" ht="15.95" customHeight="1" thickBot="1">
      <c r="A19" s="845" t="s">
        <v>117</v>
      </c>
      <c r="B19" s="846"/>
      <c r="C19" s="846"/>
      <c r="D19" s="853"/>
      <c r="E19" s="855"/>
    </row>
    <row r="20" spans="1:5" ht="15.95" customHeight="1" thickBot="1">
      <c r="A20" s="1158" t="s">
        <v>136</v>
      </c>
      <c r="B20" s="1159"/>
      <c r="C20" s="848"/>
      <c r="D20" s="865">
        <v>6400</v>
      </c>
      <c r="E20" s="859"/>
    </row>
    <row r="21" spans="1:5" ht="15.95" customHeight="1">
      <c r="A21" s="836"/>
      <c r="B21" s="837"/>
      <c r="C21" s="837"/>
      <c r="D21" s="838"/>
    </row>
    <row r="22" spans="1:5" ht="15.95" customHeight="1">
      <c r="A22" s="849"/>
      <c r="B22" s="849"/>
    </row>
    <row r="23" spans="1:5" ht="15.95" customHeight="1">
      <c r="A23" s="836"/>
      <c r="B23" s="837"/>
      <c r="C23" s="837"/>
      <c r="D23" s="838"/>
    </row>
    <row r="24" spans="1:5" ht="15.95" customHeight="1">
      <c r="A24" s="836"/>
      <c r="B24" s="837"/>
      <c r="C24" s="837"/>
      <c r="D24" s="838"/>
    </row>
    <row r="25" spans="1:5" ht="15.95" customHeight="1">
      <c r="A25" s="836"/>
      <c r="B25" s="837"/>
      <c r="C25" s="837"/>
      <c r="D25" s="838"/>
    </row>
    <row r="26" spans="1:5" ht="15.95" customHeight="1">
      <c r="A26" s="836"/>
      <c r="B26" s="837"/>
      <c r="C26" s="837"/>
      <c r="D26" s="838"/>
    </row>
    <row r="27" spans="1:5" ht="15.95" customHeight="1">
      <c r="A27" s="836"/>
      <c r="B27" s="837"/>
      <c r="C27" s="837"/>
      <c r="D27" s="839"/>
    </row>
    <row r="28" spans="1:5" ht="15.95" customHeight="1">
      <c r="A28" s="836"/>
      <c r="B28" s="837"/>
      <c r="C28" s="837"/>
      <c r="D28" s="839"/>
    </row>
    <row r="29" spans="1:5" ht="15.95" customHeight="1">
      <c r="A29" s="836"/>
      <c r="B29" s="837"/>
      <c r="C29" s="837"/>
      <c r="D29" s="839"/>
    </row>
    <row r="30" spans="1:5" ht="15.95" customHeight="1">
      <c r="A30" s="836"/>
      <c r="B30" s="837"/>
      <c r="C30" s="837"/>
      <c r="D30" s="839"/>
    </row>
    <row r="31" spans="1:5">
      <c r="A31" s="701"/>
      <c r="B31" s="701"/>
      <c r="C31" s="701"/>
      <c r="D31" s="701"/>
    </row>
    <row r="32" spans="1:5">
      <c r="A32" s="701"/>
      <c r="B32" s="701"/>
      <c r="C32" s="701"/>
      <c r="D32" s="701"/>
    </row>
  </sheetData>
  <mergeCells count="6">
    <mergeCell ref="A20:B20"/>
    <mergeCell ref="A1:F1"/>
    <mergeCell ref="E3:F3"/>
    <mergeCell ref="E2:F2"/>
    <mergeCell ref="F5:F11"/>
    <mergeCell ref="C3:D3"/>
  </mergeCells>
  <phoneticPr fontId="30" type="noConversion"/>
  <printOptions horizontalCentered="1"/>
  <pageMargins left="0.39370078740157483" right="0.39370078740157483" top="1.0629921259842521" bottom="0.98425196850393704" header="0.78740157480314965" footer="0.78740157480314965"/>
  <pageSetup paperSize="9" scale="95" orientation="landscape" r:id="rId1"/>
  <headerFooter alignWithMargins="0">
    <oddHeader>&amp;R&amp;"Times New Roman CE,Félkövér dőlt"&amp;11 6. számú tájékoztató tábla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I84"/>
  <sheetViews>
    <sheetView view="pageLayout" topLeftCell="A53" zoomScaleNormal="100" workbookViewId="0">
      <selection activeCell="A84" sqref="A84:D84"/>
    </sheetView>
  </sheetViews>
  <sheetFormatPr defaultRowHeight="12.75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</cols>
  <sheetData>
    <row r="1" spans="1:7" ht="13.5" thickBot="1">
      <c r="A1" s="563"/>
      <c r="B1" s="576"/>
      <c r="C1" s="577"/>
      <c r="D1" s="578"/>
      <c r="E1" s="579"/>
      <c r="F1" s="579"/>
      <c r="G1" s="563"/>
    </row>
    <row r="2" spans="1:7" ht="43.5" customHeight="1">
      <c r="A2" s="563"/>
      <c r="B2" s="825" t="s">
        <v>103</v>
      </c>
      <c r="C2" s="1166" t="s">
        <v>601</v>
      </c>
      <c r="D2" s="1167"/>
      <c r="E2" s="827" t="s">
        <v>719</v>
      </c>
      <c r="F2" s="827" t="s">
        <v>820</v>
      </c>
      <c r="G2" s="563"/>
    </row>
    <row r="3" spans="1:7">
      <c r="A3" s="563"/>
      <c r="B3" s="564"/>
      <c r="C3" s="1179" t="s">
        <v>632</v>
      </c>
      <c r="D3" s="565" t="s">
        <v>626</v>
      </c>
      <c r="E3" s="566">
        <v>6504</v>
      </c>
      <c r="F3" s="566">
        <v>7756</v>
      </c>
      <c r="G3" s="563"/>
    </row>
    <row r="4" spans="1:7">
      <c r="A4" s="563"/>
      <c r="B4" s="567"/>
      <c r="C4" s="1182"/>
      <c r="D4" s="568" t="s">
        <v>3</v>
      </c>
      <c r="E4" s="573">
        <v>1741</v>
      </c>
      <c r="F4" s="573">
        <v>2020</v>
      </c>
      <c r="G4" s="563"/>
    </row>
    <row r="5" spans="1:7">
      <c r="A5" s="563"/>
      <c r="B5" s="569"/>
      <c r="C5" s="1182"/>
      <c r="D5" s="570" t="s">
        <v>627</v>
      </c>
      <c r="E5" s="573">
        <v>6267</v>
      </c>
      <c r="F5" s="573">
        <v>10873</v>
      </c>
      <c r="G5" s="563"/>
    </row>
    <row r="6" spans="1:7">
      <c r="A6" s="563"/>
      <c r="B6" s="571"/>
      <c r="C6" s="1177" t="s">
        <v>8</v>
      </c>
      <c r="D6" s="1178"/>
      <c r="E6" s="572">
        <f>SUM(E3:E5)</f>
        <v>14512</v>
      </c>
      <c r="F6" s="572">
        <f>SUM(F3:F5)</f>
        <v>20649</v>
      </c>
      <c r="G6" s="563"/>
    </row>
    <row r="7" spans="1:7">
      <c r="A7" s="563"/>
      <c r="B7" s="564"/>
      <c r="C7" s="1179" t="s">
        <v>633</v>
      </c>
      <c r="D7" s="565" t="s">
        <v>626</v>
      </c>
      <c r="E7" s="573">
        <v>1460</v>
      </c>
      <c r="F7" s="573">
        <v>1673</v>
      </c>
      <c r="G7" s="563"/>
    </row>
    <row r="8" spans="1:7">
      <c r="A8" s="563"/>
      <c r="B8" s="567"/>
      <c r="C8" s="1179"/>
      <c r="D8" s="568" t="s">
        <v>3</v>
      </c>
      <c r="E8" s="573">
        <v>394</v>
      </c>
      <c r="F8" s="573">
        <v>460</v>
      </c>
      <c r="G8" s="563"/>
    </row>
    <row r="9" spans="1:7">
      <c r="A9" s="563"/>
      <c r="B9" s="569"/>
      <c r="C9" s="1179"/>
      <c r="D9" s="570" t="s">
        <v>627</v>
      </c>
      <c r="E9" s="573">
        <v>740</v>
      </c>
      <c r="F9" s="573">
        <v>988</v>
      </c>
      <c r="G9" s="563"/>
    </row>
    <row r="10" spans="1:7">
      <c r="A10" s="563"/>
      <c r="B10" s="580"/>
      <c r="C10" s="1180" t="s">
        <v>9</v>
      </c>
      <c r="D10" s="1181"/>
      <c r="E10" s="572">
        <f>SUM(E7:E9)</f>
        <v>2594</v>
      </c>
      <c r="F10" s="572">
        <f>SUM(F7:F9)</f>
        <v>3121</v>
      </c>
      <c r="G10" s="563"/>
    </row>
    <row r="11" spans="1:7">
      <c r="A11" s="563"/>
      <c r="B11" s="581"/>
      <c r="C11" s="582" t="s">
        <v>634</v>
      </c>
      <c r="D11" s="574" t="s">
        <v>627</v>
      </c>
      <c r="E11" s="583">
        <v>445</v>
      </c>
      <c r="F11" s="583">
        <v>445</v>
      </c>
      <c r="G11" s="563"/>
    </row>
    <row r="12" spans="1:7">
      <c r="A12" s="563"/>
      <c r="B12" s="581"/>
      <c r="C12" s="584" t="s">
        <v>0</v>
      </c>
      <c r="D12" s="574" t="s">
        <v>627</v>
      </c>
      <c r="E12" s="583">
        <v>1400</v>
      </c>
      <c r="F12" s="583">
        <v>1400</v>
      </c>
      <c r="G12" s="585"/>
    </row>
    <row r="13" spans="1:7">
      <c r="A13" s="563"/>
      <c r="B13" s="571"/>
      <c r="C13" s="586" t="s">
        <v>635</v>
      </c>
      <c r="D13" s="587" t="s">
        <v>627</v>
      </c>
      <c r="E13" s="583">
        <v>440</v>
      </c>
      <c r="F13" s="583">
        <v>688</v>
      </c>
      <c r="G13" s="563"/>
    </row>
    <row r="14" spans="1:7">
      <c r="A14" s="563"/>
      <c r="B14" s="564"/>
      <c r="C14" s="1183" t="s">
        <v>636</v>
      </c>
      <c r="D14" s="565" t="s">
        <v>626</v>
      </c>
      <c r="E14" s="573">
        <f t="shared" ref="E14:F14" si="0">SUM(E3+E7)</f>
        <v>7964</v>
      </c>
      <c r="F14" s="573">
        <f t="shared" si="0"/>
        <v>9429</v>
      </c>
      <c r="G14" s="563"/>
    </row>
    <row r="15" spans="1:7">
      <c r="A15" s="563"/>
      <c r="B15" s="567"/>
      <c r="C15" s="1184"/>
      <c r="D15" s="568" t="s">
        <v>3</v>
      </c>
      <c r="E15" s="573">
        <f t="shared" ref="E15:F15" si="1">SUM(E4+E8)</f>
        <v>2135</v>
      </c>
      <c r="F15" s="573">
        <f t="shared" si="1"/>
        <v>2480</v>
      </c>
      <c r="G15" s="563"/>
    </row>
    <row r="16" spans="1:7" ht="13.5" thickBot="1">
      <c r="A16" s="563"/>
      <c r="B16" s="569"/>
      <c r="C16" s="1185"/>
      <c r="D16" s="570" t="s">
        <v>627</v>
      </c>
      <c r="E16" s="573">
        <f>SUM(E5+E9+E11+E12+E13)</f>
        <v>9292</v>
      </c>
      <c r="F16" s="573">
        <f>SUM(F5+F9+F11+F12+F13)</f>
        <v>14394</v>
      </c>
      <c r="G16" s="563"/>
    </row>
    <row r="17" spans="1:9" ht="13.5" thickBot="1">
      <c r="A17" s="563"/>
      <c r="B17" s="575" t="s">
        <v>103</v>
      </c>
      <c r="C17" s="1168" t="s">
        <v>1</v>
      </c>
      <c r="D17" s="1169"/>
      <c r="E17" s="588">
        <f>SUM(E14:E16)</f>
        <v>19391</v>
      </c>
      <c r="F17" s="588">
        <f>SUM(F14:F16)</f>
        <v>26303</v>
      </c>
      <c r="G17" s="563"/>
    </row>
    <row r="18" spans="1:9">
      <c r="A18" s="563"/>
      <c r="B18" s="576"/>
      <c r="C18" s="589"/>
      <c r="D18" s="589"/>
      <c r="E18" s="563"/>
      <c r="F18" s="563"/>
      <c r="G18" s="563"/>
    </row>
    <row r="19" spans="1:9">
      <c r="A19" s="563"/>
      <c r="B19" s="576"/>
      <c r="C19" s="589"/>
      <c r="D19" s="589"/>
      <c r="E19" s="563"/>
      <c r="F19" s="563"/>
      <c r="G19" s="563"/>
    </row>
    <row r="20" spans="1:9" ht="13.5" thickBot="1">
      <c r="A20" s="563"/>
      <c r="B20" s="576"/>
      <c r="C20" s="589"/>
      <c r="D20" s="589"/>
      <c r="E20" s="563"/>
      <c r="F20" s="563"/>
      <c r="G20" s="563"/>
    </row>
    <row r="21" spans="1:9" ht="12.75" customHeight="1">
      <c r="A21" s="563"/>
      <c r="B21" s="1186" t="s">
        <v>104</v>
      </c>
      <c r="C21" s="1213" t="s">
        <v>602</v>
      </c>
      <c r="D21" s="1213"/>
      <c r="E21" s="1208" t="s">
        <v>718</v>
      </c>
      <c r="F21" s="1208" t="s">
        <v>718</v>
      </c>
      <c r="G21" s="563"/>
    </row>
    <row r="22" spans="1:9" ht="23.25" customHeight="1">
      <c r="A22" s="563"/>
      <c r="B22" s="1187"/>
      <c r="C22" s="1214"/>
      <c r="D22" s="1214"/>
      <c r="E22" s="1209"/>
      <c r="F22" s="1209"/>
      <c r="G22" s="563"/>
    </row>
    <row r="23" spans="1:9">
      <c r="A23" s="563"/>
      <c r="B23" s="590"/>
      <c r="C23" s="1174" t="s">
        <v>674</v>
      </c>
      <c r="D23" s="565" t="s">
        <v>626</v>
      </c>
      <c r="E23" s="566">
        <v>56279</v>
      </c>
      <c r="F23" s="566">
        <v>58799</v>
      </c>
      <c r="G23" s="563"/>
    </row>
    <row r="24" spans="1:9">
      <c r="A24" s="563"/>
      <c r="B24" s="591"/>
      <c r="C24" s="1175"/>
      <c r="D24" s="568" t="s">
        <v>3</v>
      </c>
      <c r="E24" s="573">
        <v>16264</v>
      </c>
      <c r="F24" s="573">
        <v>16911</v>
      </c>
      <c r="G24" s="563"/>
    </row>
    <row r="25" spans="1:9">
      <c r="A25" s="563"/>
      <c r="B25" s="592"/>
      <c r="C25" s="1176"/>
      <c r="D25" s="570" t="s">
        <v>627</v>
      </c>
      <c r="E25" s="593">
        <v>56574</v>
      </c>
      <c r="F25" s="593">
        <v>56459</v>
      </c>
      <c r="G25" s="563"/>
    </row>
    <row r="26" spans="1:9">
      <c r="A26" s="563"/>
      <c r="B26" s="594"/>
      <c r="C26" s="1173" t="s">
        <v>637</v>
      </c>
      <c r="D26" s="1173"/>
      <c r="E26" s="572">
        <f>SUM(E23:E25)</f>
        <v>129117</v>
      </c>
      <c r="F26" s="572">
        <f>SUM(F23:F25)</f>
        <v>132169</v>
      </c>
      <c r="G26" s="563"/>
      <c r="I26" t="s">
        <v>725</v>
      </c>
    </row>
    <row r="27" spans="1:9">
      <c r="A27" s="563"/>
      <c r="B27" s="590"/>
      <c r="C27" s="1170" t="s">
        <v>38</v>
      </c>
      <c r="D27" s="565" t="s">
        <v>626</v>
      </c>
      <c r="E27" s="566">
        <v>3775</v>
      </c>
      <c r="F27" s="566">
        <v>3964</v>
      </c>
      <c r="G27" s="563"/>
    </row>
    <row r="28" spans="1:9">
      <c r="A28" s="563"/>
      <c r="B28" s="591"/>
      <c r="C28" s="1171"/>
      <c r="D28" s="568" t="s">
        <v>3</v>
      </c>
      <c r="E28" s="573">
        <v>1022</v>
      </c>
      <c r="F28" s="573">
        <v>1073</v>
      </c>
      <c r="G28" s="563"/>
    </row>
    <row r="29" spans="1:9">
      <c r="A29" s="563"/>
      <c r="B29" s="592"/>
      <c r="C29" s="1172"/>
      <c r="D29" s="570" t="s">
        <v>627</v>
      </c>
      <c r="E29" s="593">
        <v>170</v>
      </c>
      <c r="F29" s="593">
        <v>170</v>
      </c>
      <c r="G29" s="563"/>
    </row>
    <row r="30" spans="1:9">
      <c r="A30" s="563"/>
      <c r="B30" s="594"/>
      <c r="C30" s="1173" t="s">
        <v>638</v>
      </c>
      <c r="D30" s="1173"/>
      <c r="E30" s="572">
        <f>SUM(E27:E29)</f>
        <v>4967</v>
      </c>
      <c r="F30" s="572">
        <f>SUM(F27:F29)</f>
        <v>5207</v>
      </c>
      <c r="G30" s="563"/>
    </row>
    <row r="31" spans="1:9">
      <c r="A31" s="563"/>
      <c r="B31" s="590"/>
      <c r="C31" s="1170" t="s">
        <v>10</v>
      </c>
      <c r="D31" s="565" t="s">
        <v>626</v>
      </c>
      <c r="E31" s="566">
        <v>922</v>
      </c>
      <c r="F31" s="566">
        <v>950</v>
      </c>
      <c r="G31" s="563"/>
    </row>
    <row r="32" spans="1:9">
      <c r="A32" s="563"/>
      <c r="B32" s="591"/>
      <c r="C32" s="1171"/>
      <c r="D32" s="568" t="s">
        <v>3</v>
      </c>
      <c r="E32" s="573">
        <v>253</v>
      </c>
      <c r="F32" s="573">
        <v>261</v>
      </c>
      <c r="G32" s="563"/>
    </row>
    <row r="33" spans="1:7">
      <c r="A33" s="563"/>
      <c r="B33" s="592"/>
      <c r="C33" s="1172"/>
      <c r="D33" s="570" t="s">
        <v>627</v>
      </c>
      <c r="E33" s="593">
        <v>0</v>
      </c>
      <c r="F33" s="593">
        <v>0</v>
      </c>
      <c r="G33" s="563"/>
    </row>
    <row r="34" spans="1:7">
      <c r="A34" s="563"/>
      <c r="B34" s="594"/>
      <c r="C34" s="1173" t="s">
        <v>639</v>
      </c>
      <c r="D34" s="1173"/>
      <c r="E34" s="572">
        <f>SUM(E31:E33)</f>
        <v>1175</v>
      </c>
      <c r="F34" s="572">
        <f>SUM(F31:F33)</f>
        <v>1211</v>
      </c>
      <c r="G34" s="563"/>
    </row>
    <row r="35" spans="1:7">
      <c r="A35" s="563"/>
      <c r="B35" s="596"/>
      <c r="C35" s="1210" t="s">
        <v>606</v>
      </c>
      <c r="D35" s="565" t="s">
        <v>626</v>
      </c>
      <c r="E35" s="597">
        <v>922</v>
      </c>
      <c r="F35" s="597">
        <v>922</v>
      </c>
      <c r="G35" s="563"/>
    </row>
    <row r="36" spans="1:7">
      <c r="A36" s="563"/>
      <c r="B36" s="596"/>
      <c r="C36" s="1211"/>
      <c r="D36" s="568" t="s">
        <v>3</v>
      </c>
      <c r="E36" s="597">
        <v>253</v>
      </c>
      <c r="F36" s="597">
        <v>253</v>
      </c>
      <c r="G36" s="563"/>
    </row>
    <row r="37" spans="1:7">
      <c r="A37" s="563"/>
      <c r="B37" s="596"/>
      <c r="C37" s="1212"/>
      <c r="D37" s="570" t="s">
        <v>627</v>
      </c>
      <c r="E37" s="598">
        <v>0</v>
      </c>
      <c r="F37" s="598">
        <v>0</v>
      </c>
      <c r="G37" s="563"/>
    </row>
    <row r="38" spans="1:7">
      <c r="A38" s="563"/>
      <c r="B38" s="594"/>
      <c r="C38" s="595" t="s">
        <v>610</v>
      </c>
      <c r="D38" s="595"/>
      <c r="E38" s="572">
        <f>SUM(E35:E37)</f>
        <v>1175</v>
      </c>
      <c r="F38" s="572">
        <f>SUM(F35:F37)</f>
        <v>1175</v>
      </c>
      <c r="G38" s="563"/>
    </row>
    <row r="39" spans="1:7">
      <c r="A39" s="563"/>
      <c r="B39" s="590"/>
      <c r="C39" s="1192" t="s">
        <v>640</v>
      </c>
      <c r="D39" s="565" t="s">
        <v>626</v>
      </c>
      <c r="E39" s="566">
        <f t="shared" ref="E39:F39" si="2">SUM(E23+E27+E31+E35)</f>
        <v>61898</v>
      </c>
      <c r="F39" s="566">
        <f t="shared" si="2"/>
        <v>64635</v>
      </c>
      <c r="G39" s="563"/>
    </row>
    <row r="40" spans="1:7">
      <c r="A40" s="563"/>
      <c r="B40" s="591"/>
      <c r="C40" s="1192"/>
      <c r="D40" s="568" t="s">
        <v>3</v>
      </c>
      <c r="E40" s="566">
        <f t="shared" ref="E40:F40" si="3">SUM(E24+E28+E32+E36)</f>
        <v>17792</v>
      </c>
      <c r="F40" s="566">
        <f t="shared" si="3"/>
        <v>18498</v>
      </c>
      <c r="G40" s="563"/>
    </row>
    <row r="41" spans="1:7" ht="13.5" thickBot="1">
      <c r="A41" s="563"/>
      <c r="B41" s="599"/>
      <c r="C41" s="1193"/>
      <c r="D41" s="570" t="s">
        <v>627</v>
      </c>
      <c r="E41" s="566">
        <f t="shared" ref="E41:F41" si="4">SUM(E25+E29+E33+E37)</f>
        <v>56744</v>
      </c>
      <c r="F41" s="566">
        <f t="shared" si="4"/>
        <v>56629</v>
      </c>
      <c r="G41" s="563"/>
    </row>
    <row r="42" spans="1:7" ht="13.5" thickBot="1">
      <c r="A42" s="563"/>
      <c r="B42" s="575" t="s">
        <v>104</v>
      </c>
      <c r="C42" s="1191" t="s">
        <v>641</v>
      </c>
      <c r="D42" s="1191"/>
      <c r="E42" s="588">
        <f>SUM(E39:E41)</f>
        <v>136434</v>
      </c>
      <c r="F42" s="588">
        <f>SUM(F39:F41)</f>
        <v>139762</v>
      </c>
      <c r="G42" s="563"/>
    </row>
    <row r="43" spans="1:7">
      <c r="A43" s="563"/>
      <c r="B43" s="576"/>
      <c r="C43" s="589"/>
      <c r="D43" s="589"/>
      <c r="E43" s="563"/>
      <c r="F43" s="563"/>
      <c r="G43" s="563"/>
    </row>
    <row r="44" spans="1:7" ht="13.5" thickBot="1">
      <c r="A44" s="563"/>
      <c r="B44" s="623"/>
      <c r="C44" s="624"/>
      <c r="D44" s="624"/>
      <c r="E44" s="563"/>
      <c r="F44" s="563"/>
      <c r="G44" s="563"/>
    </row>
    <row r="45" spans="1:7" ht="36.75" thickBot="1">
      <c r="A45" s="563"/>
      <c r="B45" s="826" t="s">
        <v>105</v>
      </c>
      <c r="C45" s="1188" t="s">
        <v>621</v>
      </c>
      <c r="D45" s="1189"/>
      <c r="E45" s="625" t="s">
        <v>717</v>
      </c>
      <c r="F45" s="625" t="s">
        <v>717</v>
      </c>
      <c r="G45" s="563"/>
    </row>
    <row r="46" spans="1:7">
      <c r="A46" s="563"/>
      <c r="B46" s="600"/>
      <c r="C46" s="1203" t="s">
        <v>32</v>
      </c>
      <c r="D46" s="601" t="s">
        <v>647</v>
      </c>
      <c r="E46" s="626">
        <v>60341</v>
      </c>
      <c r="F46" s="626">
        <v>60699</v>
      </c>
      <c r="G46" s="563"/>
    </row>
    <row r="47" spans="1:7">
      <c r="A47" s="563"/>
      <c r="B47" s="602"/>
      <c r="C47" s="1190"/>
      <c r="D47" s="603" t="s">
        <v>3</v>
      </c>
      <c r="E47" s="604">
        <v>16473</v>
      </c>
      <c r="F47" s="604">
        <v>16570</v>
      </c>
      <c r="G47" s="563"/>
    </row>
    <row r="48" spans="1:7">
      <c r="A48" s="563"/>
      <c r="B48" s="602"/>
      <c r="C48" s="1204"/>
      <c r="D48" s="603" t="s">
        <v>627</v>
      </c>
      <c r="E48" s="604">
        <v>18870</v>
      </c>
      <c r="F48" s="604">
        <v>18870</v>
      </c>
      <c r="G48" s="563"/>
    </row>
    <row r="49" spans="1:7">
      <c r="A49" s="563"/>
      <c r="B49" s="1017"/>
      <c r="C49" s="1018" t="s">
        <v>617</v>
      </c>
      <c r="D49" s="1019"/>
      <c r="E49" s="605">
        <f>SUM(E46:E48)</f>
        <v>95684</v>
      </c>
      <c r="F49" s="605">
        <f>SUM(F46:F48)</f>
        <v>96139</v>
      </c>
      <c r="G49" s="563"/>
    </row>
    <row r="50" spans="1:7">
      <c r="A50" s="563"/>
      <c r="B50" s="606"/>
      <c r="C50" s="1205" t="s">
        <v>672</v>
      </c>
      <c r="D50" s="607" t="s">
        <v>647</v>
      </c>
      <c r="E50" s="608">
        <v>1911</v>
      </c>
      <c r="F50" s="608">
        <v>1911</v>
      </c>
      <c r="G50" s="563"/>
    </row>
    <row r="51" spans="1:7">
      <c r="A51" s="563"/>
      <c r="B51" s="606"/>
      <c r="C51" s="1206"/>
      <c r="D51" s="603" t="s">
        <v>3</v>
      </c>
      <c r="E51" s="609">
        <v>516</v>
      </c>
      <c r="F51" s="609">
        <v>516</v>
      </c>
      <c r="G51" s="563"/>
    </row>
    <row r="52" spans="1:7">
      <c r="A52" s="563"/>
      <c r="B52" s="610"/>
      <c r="C52" s="611" t="s">
        <v>673</v>
      </c>
      <c r="D52" s="1020"/>
      <c r="E52" s="613">
        <f>(E50+E51)</f>
        <v>2427</v>
      </c>
      <c r="F52" s="613">
        <f>(F50+F51)</f>
        <v>2427</v>
      </c>
      <c r="G52" s="563"/>
    </row>
    <row r="53" spans="1:7">
      <c r="A53" s="563"/>
      <c r="B53" s="614"/>
      <c r="C53" s="1190" t="s">
        <v>720</v>
      </c>
      <c r="D53" s="607" t="s">
        <v>647</v>
      </c>
      <c r="E53" s="615">
        <v>0</v>
      </c>
      <c r="F53" s="615">
        <v>0</v>
      </c>
      <c r="G53" s="563"/>
    </row>
    <row r="54" spans="1:7">
      <c r="A54" s="563"/>
      <c r="B54" s="614"/>
      <c r="C54" s="1190"/>
      <c r="D54" s="603" t="s">
        <v>3</v>
      </c>
      <c r="E54" s="828">
        <v>0</v>
      </c>
      <c r="F54" s="828">
        <v>0</v>
      </c>
      <c r="G54" s="563"/>
    </row>
    <row r="55" spans="1:7">
      <c r="A55" s="563"/>
      <c r="B55" s="616"/>
      <c r="C55" s="1190"/>
      <c r="D55" s="603" t="s">
        <v>627</v>
      </c>
      <c r="E55" s="617">
        <v>0</v>
      </c>
      <c r="F55" s="617">
        <v>0</v>
      </c>
      <c r="G55" s="563"/>
    </row>
    <row r="56" spans="1:7" ht="14.25" customHeight="1">
      <c r="A56" s="563"/>
      <c r="B56" s="610"/>
      <c r="C56" s="611" t="s">
        <v>720</v>
      </c>
      <c r="D56" s="1020"/>
      <c r="E56" s="613">
        <v>0</v>
      </c>
      <c r="F56" s="613">
        <v>0</v>
      </c>
      <c r="G56" s="563"/>
    </row>
    <row r="57" spans="1:7">
      <c r="A57" s="563"/>
      <c r="B57" s="614"/>
      <c r="C57" s="1190" t="s">
        <v>721</v>
      </c>
      <c r="D57" s="607" t="s">
        <v>647</v>
      </c>
      <c r="E57" s="615">
        <v>0</v>
      </c>
      <c r="F57" s="615">
        <v>0</v>
      </c>
      <c r="G57" s="563"/>
    </row>
    <row r="58" spans="1:7">
      <c r="A58" s="563"/>
      <c r="B58" s="614"/>
      <c r="C58" s="1190"/>
      <c r="D58" s="603" t="s">
        <v>3</v>
      </c>
      <c r="E58" s="828">
        <v>0</v>
      </c>
      <c r="F58" s="828">
        <v>0</v>
      </c>
      <c r="G58" s="563"/>
    </row>
    <row r="59" spans="1:7">
      <c r="A59" s="563"/>
      <c r="B59" s="616"/>
      <c r="C59" s="1190"/>
      <c r="D59" s="603" t="s">
        <v>627</v>
      </c>
      <c r="E59" s="617">
        <v>0</v>
      </c>
      <c r="F59" s="617">
        <v>0</v>
      </c>
      <c r="G59" s="563"/>
    </row>
    <row r="60" spans="1:7">
      <c r="A60" s="563"/>
      <c r="B60" s="610"/>
      <c r="C60" s="611" t="s">
        <v>722</v>
      </c>
      <c r="D60" s="1020"/>
      <c r="E60" s="613">
        <v>0</v>
      </c>
      <c r="F60" s="613">
        <v>0</v>
      </c>
      <c r="G60" s="563"/>
    </row>
    <row r="61" spans="1:7">
      <c r="A61" s="563"/>
      <c r="B61" s="614"/>
      <c r="C61" s="1190" t="s">
        <v>723</v>
      </c>
      <c r="D61" s="607" t="s">
        <v>647</v>
      </c>
      <c r="E61" s="615">
        <v>0</v>
      </c>
      <c r="F61" s="615">
        <v>0</v>
      </c>
      <c r="G61" s="563"/>
    </row>
    <row r="62" spans="1:7">
      <c r="A62" s="563"/>
      <c r="B62" s="614"/>
      <c r="C62" s="1190"/>
      <c r="D62" s="603" t="s">
        <v>3</v>
      </c>
      <c r="E62" s="828">
        <v>0</v>
      </c>
      <c r="F62" s="828">
        <v>0</v>
      </c>
      <c r="G62" s="563"/>
    </row>
    <row r="63" spans="1:7">
      <c r="A63" s="563"/>
      <c r="B63" s="616"/>
      <c r="C63" s="1190"/>
      <c r="D63" s="603" t="s">
        <v>627</v>
      </c>
      <c r="E63" s="617">
        <v>0</v>
      </c>
      <c r="F63" s="617">
        <v>0</v>
      </c>
      <c r="G63" s="563"/>
    </row>
    <row r="64" spans="1:7">
      <c r="A64" s="563"/>
      <c r="B64" s="610"/>
      <c r="C64" s="611" t="s">
        <v>724</v>
      </c>
      <c r="D64" s="612"/>
      <c r="E64" s="613">
        <v>0</v>
      </c>
      <c r="F64" s="613">
        <v>0</v>
      </c>
      <c r="G64" s="563"/>
    </row>
    <row r="65" spans="1:7">
      <c r="A65" s="563"/>
      <c r="B65" s="618"/>
      <c r="C65" s="1217" t="s">
        <v>619</v>
      </c>
      <c r="D65" s="607" t="s">
        <v>647</v>
      </c>
      <c r="E65" s="619">
        <f>(E46+E50)</f>
        <v>62252</v>
      </c>
      <c r="F65" s="619">
        <f>(F46+F50)</f>
        <v>62610</v>
      </c>
      <c r="G65" s="563"/>
    </row>
    <row r="66" spans="1:7">
      <c r="A66" s="563"/>
      <c r="B66" s="602"/>
      <c r="C66" s="1217"/>
      <c r="D66" s="603" t="s">
        <v>3</v>
      </c>
      <c r="E66" s="619">
        <f>(E47+E51)</f>
        <v>16989</v>
      </c>
      <c r="F66" s="619">
        <f>(F47+F51)</f>
        <v>17086</v>
      </c>
      <c r="G66" s="563"/>
    </row>
    <row r="67" spans="1:7">
      <c r="A67" s="563"/>
      <c r="B67" s="602"/>
      <c r="C67" s="1217"/>
      <c r="D67" s="603" t="s">
        <v>627</v>
      </c>
      <c r="E67" s="619">
        <f>(E48)</f>
        <v>18870</v>
      </c>
      <c r="F67" s="619">
        <f>(F48)</f>
        <v>18870</v>
      </c>
      <c r="G67" s="563"/>
    </row>
    <row r="68" spans="1:7" ht="13.5" thickBot="1">
      <c r="A68" s="563"/>
      <c r="B68" s="620"/>
      <c r="C68" s="1217"/>
      <c r="D68" s="603" t="s">
        <v>658</v>
      </c>
      <c r="E68" s="627">
        <v>0</v>
      </c>
      <c r="F68" s="627">
        <v>0</v>
      </c>
      <c r="G68" s="563"/>
    </row>
    <row r="69" spans="1:7" ht="13.5" thickBot="1">
      <c r="A69" s="563"/>
      <c r="B69" s="621" t="s">
        <v>105</v>
      </c>
      <c r="C69" s="1207" t="s">
        <v>622</v>
      </c>
      <c r="D69" s="1207"/>
      <c r="E69" s="622">
        <f>SUM(E65:E67)</f>
        <v>98111</v>
      </c>
      <c r="F69" s="622">
        <f>SUM(F65:F67)</f>
        <v>98566</v>
      </c>
      <c r="G69" s="563"/>
    </row>
    <row r="70" spans="1:7">
      <c r="A70" s="563"/>
      <c r="B70" s="623"/>
      <c r="C70" s="624"/>
      <c r="D70" s="624"/>
      <c r="E70" s="563"/>
      <c r="F70" s="563"/>
      <c r="G70" s="563"/>
    </row>
    <row r="71" spans="1:7">
      <c r="A71" s="563"/>
      <c r="B71" s="623"/>
      <c r="C71" s="624"/>
      <c r="D71" s="624"/>
      <c r="E71" s="563"/>
      <c r="F71" s="563"/>
      <c r="G71" s="563"/>
    </row>
    <row r="72" spans="1:7">
      <c r="A72" s="563"/>
      <c r="B72" s="623"/>
      <c r="C72" s="624"/>
      <c r="D72" s="624"/>
      <c r="E72" s="563"/>
      <c r="F72" s="563"/>
      <c r="G72" s="563"/>
    </row>
    <row r="73" spans="1:7" ht="13.5" thickBot="1">
      <c r="A73" s="563"/>
      <c r="B73" s="623"/>
      <c r="C73" s="624"/>
      <c r="D73" s="624"/>
      <c r="E73" s="563"/>
      <c r="F73" s="563"/>
      <c r="G73" s="563"/>
    </row>
    <row r="74" spans="1:7" ht="12.75" customHeight="1">
      <c r="A74" s="563"/>
      <c r="B74" s="1194"/>
      <c r="C74" s="1197" t="s">
        <v>663</v>
      </c>
      <c r="D74" s="1198"/>
      <c r="E74" s="1208" t="s">
        <v>821</v>
      </c>
      <c r="F74" s="1208" t="s">
        <v>821</v>
      </c>
      <c r="G74" s="563"/>
    </row>
    <row r="75" spans="1:7">
      <c r="A75" s="563"/>
      <c r="B75" s="1195"/>
      <c r="C75" s="1199"/>
      <c r="D75" s="1200"/>
      <c r="E75" s="1216"/>
      <c r="F75" s="1216"/>
      <c r="G75" s="563"/>
    </row>
    <row r="76" spans="1:7">
      <c r="A76" s="563"/>
      <c r="B76" s="1196"/>
      <c r="C76" s="1201"/>
      <c r="D76" s="1202"/>
      <c r="E76" s="1209"/>
      <c r="F76" s="1209"/>
      <c r="G76" s="563"/>
    </row>
    <row r="77" spans="1:7">
      <c r="A77" s="563"/>
      <c r="B77" s="596"/>
      <c r="C77" s="1174" t="s">
        <v>6</v>
      </c>
      <c r="D77" s="565" t="s">
        <v>626</v>
      </c>
      <c r="E77" s="628">
        <f t="shared" ref="E77:F77" si="5">(E14+E39+E65)</f>
        <v>132114</v>
      </c>
      <c r="F77" s="628">
        <f t="shared" si="5"/>
        <v>136674</v>
      </c>
      <c r="G77" s="563"/>
    </row>
    <row r="78" spans="1:7">
      <c r="A78" s="563"/>
      <c r="B78" s="596"/>
      <c r="C78" s="1175"/>
      <c r="D78" s="568" t="s">
        <v>3</v>
      </c>
      <c r="E78" s="628">
        <f t="shared" ref="E78:F78" si="6">(E15+E40+E66)</f>
        <v>36916</v>
      </c>
      <c r="F78" s="628">
        <f t="shared" si="6"/>
        <v>38064</v>
      </c>
      <c r="G78" s="563"/>
    </row>
    <row r="79" spans="1:7">
      <c r="A79" s="563"/>
      <c r="B79" s="596"/>
      <c r="C79" s="1175"/>
      <c r="D79" s="568" t="s">
        <v>627</v>
      </c>
      <c r="E79" s="628">
        <f t="shared" ref="E79:F79" si="7">(E16+E41+E67)</f>
        <v>84906</v>
      </c>
      <c r="F79" s="628">
        <f t="shared" si="7"/>
        <v>89893</v>
      </c>
      <c r="G79" s="563"/>
    </row>
    <row r="80" spans="1:7">
      <c r="A80" s="563"/>
      <c r="B80" s="596"/>
      <c r="C80" s="1175"/>
      <c r="D80" s="570" t="s">
        <v>652</v>
      </c>
      <c r="E80" s="629">
        <v>0</v>
      </c>
      <c r="F80" s="629">
        <v>0</v>
      </c>
      <c r="G80" s="563"/>
    </row>
    <row r="81" spans="1:7" ht="13.5" thickBot="1">
      <c r="A81" s="563"/>
      <c r="B81" s="596"/>
      <c r="C81" s="1175"/>
      <c r="D81" s="570" t="s">
        <v>4</v>
      </c>
      <c r="E81" s="630">
        <v>0</v>
      </c>
      <c r="F81" s="630">
        <v>0</v>
      </c>
      <c r="G81" s="563"/>
    </row>
    <row r="82" spans="1:7" ht="13.5" thickBot="1">
      <c r="A82" s="563"/>
      <c r="B82" s="575" t="s">
        <v>624</v>
      </c>
      <c r="C82" s="1215" t="s">
        <v>642</v>
      </c>
      <c r="D82" s="1215"/>
      <c r="E82" s="631">
        <f>SUM(E77:E79)</f>
        <v>253936</v>
      </c>
      <c r="F82" s="631">
        <f>SUM(F77:F79)</f>
        <v>264631</v>
      </c>
      <c r="G82" s="563"/>
    </row>
    <row r="83" spans="1:7" ht="14.25">
      <c r="A83" s="563"/>
      <c r="B83" s="632"/>
      <c r="C83" s="632"/>
      <c r="D83" s="632"/>
      <c r="E83" s="563"/>
      <c r="F83" s="563"/>
      <c r="G83" s="563"/>
    </row>
    <row r="84" spans="1:7" ht="15.75">
      <c r="A84" s="382" t="s">
        <v>848</v>
      </c>
      <c r="B84" s="382"/>
      <c r="C84" s="196"/>
      <c r="D84" s="56"/>
      <c r="E84" s="563"/>
      <c r="F84" s="563"/>
      <c r="G84" s="563"/>
    </row>
  </sheetData>
  <mergeCells count="34">
    <mergeCell ref="C77:C81"/>
    <mergeCell ref="C82:D82"/>
    <mergeCell ref="F74:F76"/>
    <mergeCell ref="E74:E76"/>
    <mergeCell ref="C53:C55"/>
    <mergeCell ref="C65:C68"/>
    <mergeCell ref="F21:F22"/>
    <mergeCell ref="C35:C37"/>
    <mergeCell ref="C27:C29"/>
    <mergeCell ref="C30:D30"/>
    <mergeCell ref="C21:D22"/>
    <mergeCell ref="E21:E22"/>
    <mergeCell ref="B74:B76"/>
    <mergeCell ref="C74:D76"/>
    <mergeCell ref="C46:C48"/>
    <mergeCell ref="C50:C51"/>
    <mergeCell ref="C69:D69"/>
    <mergeCell ref="B21:B22"/>
    <mergeCell ref="C26:D26"/>
    <mergeCell ref="C45:D45"/>
    <mergeCell ref="C57:C59"/>
    <mergeCell ref="C61:C63"/>
    <mergeCell ref="C42:D42"/>
    <mergeCell ref="C39:C41"/>
    <mergeCell ref="C2:D2"/>
    <mergeCell ref="C17:D17"/>
    <mergeCell ref="C31:C33"/>
    <mergeCell ref="C34:D34"/>
    <mergeCell ref="C23:C25"/>
    <mergeCell ref="C6:D6"/>
    <mergeCell ref="C7:C9"/>
    <mergeCell ref="C10:D10"/>
    <mergeCell ref="C3:C5"/>
    <mergeCell ref="C14:C16"/>
  </mergeCells>
  <phoneticPr fontId="30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funkciónként&amp;R
7. számú tájékoztató tábla*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E81"/>
  <sheetViews>
    <sheetView tabSelected="1" zoomScaleNormal="100" workbookViewId="0">
      <selection activeCell="I71" sqref="I71"/>
    </sheetView>
  </sheetViews>
  <sheetFormatPr defaultRowHeight="12.75"/>
  <cols>
    <col min="1" max="1" width="7.33203125" customWidth="1"/>
    <col min="2" max="2" width="42" customWidth="1"/>
    <col min="3" max="3" width="18.83203125" customWidth="1"/>
    <col min="4" max="4" width="12.5" customWidth="1"/>
    <col min="5" max="5" width="12.1640625" customWidth="1"/>
  </cols>
  <sheetData>
    <row r="1" spans="1:5" ht="38.25">
      <c r="A1" s="633" t="s">
        <v>623</v>
      </c>
      <c r="B1" s="634" t="s">
        <v>643</v>
      </c>
      <c r="C1" s="635" t="s">
        <v>625</v>
      </c>
      <c r="D1" s="636" t="s">
        <v>709</v>
      </c>
      <c r="E1" s="636" t="s">
        <v>822</v>
      </c>
    </row>
    <row r="2" spans="1:5">
      <c r="A2" s="637"/>
      <c r="B2" s="638" t="s">
        <v>24</v>
      </c>
      <c r="C2" s="639" t="s">
        <v>627</v>
      </c>
      <c r="D2" s="640">
        <v>2500</v>
      </c>
      <c r="E2" s="640">
        <v>2500</v>
      </c>
    </row>
    <row r="3" spans="1:5">
      <c r="A3" s="641"/>
      <c r="B3" s="642" t="s">
        <v>25</v>
      </c>
      <c r="C3" s="643" t="s">
        <v>627</v>
      </c>
      <c r="D3" s="640">
        <v>500</v>
      </c>
      <c r="E3" s="640">
        <v>500</v>
      </c>
    </row>
    <row r="4" spans="1:5">
      <c r="A4" s="641"/>
      <c r="B4" s="642" t="s">
        <v>644</v>
      </c>
      <c r="C4" s="643" t="s">
        <v>627</v>
      </c>
      <c r="D4" s="640">
        <v>600</v>
      </c>
      <c r="E4" s="640">
        <v>600</v>
      </c>
    </row>
    <row r="5" spans="1:5">
      <c r="A5" s="641"/>
      <c r="B5" s="642" t="s">
        <v>645</v>
      </c>
      <c r="C5" s="643" t="s">
        <v>627</v>
      </c>
      <c r="D5" s="640">
        <v>500</v>
      </c>
      <c r="E5" s="640">
        <v>500</v>
      </c>
    </row>
    <row r="6" spans="1:5">
      <c r="A6" s="641"/>
      <c r="B6" s="642" t="s">
        <v>31</v>
      </c>
      <c r="C6" s="643" t="s">
        <v>627</v>
      </c>
      <c r="D6" s="640">
        <v>100</v>
      </c>
      <c r="E6" s="640">
        <v>100</v>
      </c>
    </row>
    <row r="7" spans="1:5">
      <c r="A7" s="641"/>
      <c r="B7" s="642" t="s">
        <v>646</v>
      </c>
      <c r="C7" s="643" t="s">
        <v>627</v>
      </c>
      <c r="D7" s="640">
        <v>11000</v>
      </c>
      <c r="E7" s="640">
        <v>11000</v>
      </c>
    </row>
    <row r="8" spans="1:5">
      <c r="A8" s="641"/>
      <c r="B8" s="642" t="s">
        <v>26</v>
      </c>
      <c r="C8" s="643" t="s">
        <v>627</v>
      </c>
      <c r="D8" s="640">
        <v>1700</v>
      </c>
      <c r="E8" s="640">
        <v>1700</v>
      </c>
    </row>
    <row r="9" spans="1:5">
      <c r="A9" s="641"/>
      <c r="B9" s="1218" t="s">
        <v>662</v>
      </c>
      <c r="C9" s="643" t="s">
        <v>647</v>
      </c>
      <c r="D9" s="640">
        <v>3834</v>
      </c>
      <c r="E9" s="640">
        <v>4104</v>
      </c>
    </row>
    <row r="10" spans="1:5">
      <c r="A10" s="641"/>
      <c r="B10" s="1218"/>
      <c r="C10" s="643" t="s">
        <v>3</v>
      </c>
      <c r="D10" s="640">
        <v>1035</v>
      </c>
      <c r="E10" s="640">
        <v>1125</v>
      </c>
    </row>
    <row r="11" spans="1:5">
      <c r="A11" s="644"/>
      <c r="B11" s="1218"/>
      <c r="C11" s="645" t="s">
        <v>627</v>
      </c>
      <c r="D11" s="640">
        <v>9000</v>
      </c>
      <c r="E11" s="640">
        <v>9000</v>
      </c>
    </row>
    <row r="12" spans="1:5">
      <c r="A12" s="646"/>
      <c r="B12" s="1219" t="s">
        <v>648</v>
      </c>
      <c r="C12" s="1219"/>
      <c r="D12" s="647">
        <f>SUM(D9:D11)</f>
        <v>13869</v>
      </c>
      <c r="E12" s="647">
        <f>SUM(E9:E11)</f>
        <v>14229</v>
      </c>
    </row>
    <row r="13" spans="1:5">
      <c r="A13" s="641"/>
      <c r="B13" s="1223" t="s">
        <v>825</v>
      </c>
      <c r="C13" s="643" t="s">
        <v>647</v>
      </c>
      <c r="D13" s="640">
        <v>0</v>
      </c>
      <c r="E13" s="640">
        <v>2929</v>
      </c>
    </row>
    <row r="14" spans="1:5">
      <c r="A14" s="641"/>
      <c r="B14" s="1221"/>
      <c r="C14" s="643" t="s">
        <v>3</v>
      </c>
      <c r="D14" s="640">
        <v>0</v>
      </c>
      <c r="E14" s="640">
        <v>395</v>
      </c>
    </row>
    <row r="15" spans="1:5">
      <c r="A15" s="644"/>
      <c r="B15" s="1222"/>
      <c r="C15" s="645" t="s">
        <v>627</v>
      </c>
      <c r="D15" s="640">
        <v>0</v>
      </c>
      <c r="E15" s="640">
        <v>0</v>
      </c>
    </row>
    <row r="16" spans="1:5">
      <c r="A16" s="646"/>
      <c r="B16" s="1219" t="s">
        <v>2</v>
      </c>
      <c r="C16" s="1219"/>
      <c r="D16" s="647">
        <v>0</v>
      </c>
      <c r="E16" s="647">
        <v>3324</v>
      </c>
    </row>
    <row r="17" spans="1:5" ht="13.5" thickBot="1">
      <c r="A17" s="649"/>
      <c r="B17" s="650" t="s">
        <v>783</v>
      </c>
      <c r="C17" s="651" t="s">
        <v>627</v>
      </c>
      <c r="D17" s="640">
        <v>20800</v>
      </c>
      <c r="E17" s="640">
        <v>20800</v>
      </c>
    </row>
    <row r="18" spans="1:5" ht="13.5" thickBot="1">
      <c r="A18" s="652" t="s">
        <v>5</v>
      </c>
      <c r="B18" s="1224" t="s">
        <v>7</v>
      </c>
      <c r="C18" s="1225"/>
      <c r="D18" s="654">
        <f>SUM(D2+D3+D4+D5+D6+D7+D8+D12+D16+D17)</f>
        <v>51569</v>
      </c>
      <c r="E18" s="654">
        <f>SUM(E2+E3+E4+E5+E6+E7+E8+E12+E16+E17)</f>
        <v>55253</v>
      </c>
    </row>
    <row r="19" spans="1:5">
      <c r="A19" s="685"/>
      <c r="B19" s="1058" t="s">
        <v>35</v>
      </c>
      <c r="C19" s="1037" t="s">
        <v>649</v>
      </c>
      <c r="D19" s="1025">
        <v>3475</v>
      </c>
      <c r="E19" s="640">
        <v>3475</v>
      </c>
    </row>
    <row r="20" spans="1:5">
      <c r="A20" s="637"/>
      <c r="B20" s="638" t="s">
        <v>15</v>
      </c>
      <c r="C20" s="1040" t="s">
        <v>649</v>
      </c>
      <c r="D20" s="1025">
        <v>300</v>
      </c>
      <c r="E20" s="640">
        <v>452</v>
      </c>
    </row>
    <row r="21" spans="1:5">
      <c r="A21" s="637"/>
      <c r="B21" s="638" t="s">
        <v>33</v>
      </c>
      <c r="C21" s="1040" t="s">
        <v>34</v>
      </c>
      <c r="D21" s="1025">
        <v>1100</v>
      </c>
      <c r="E21" s="640">
        <v>1741</v>
      </c>
    </row>
    <row r="22" spans="1:5">
      <c r="A22" s="637"/>
      <c r="B22" s="638" t="s">
        <v>653</v>
      </c>
      <c r="C22" s="1040" t="s">
        <v>34</v>
      </c>
      <c r="D22" s="1025">
        <v>979</v>
      </c>
      <c r="E22" s="640">
        <v>979</v>
      </c>
    </row>
    <row r="23" spans="1:5">
      <c r="A23" s="641"/>
      <c r="B23" s="642" t="s">
        <v>36</v>
      </c>
      <c r="C23" s="1040" t="s">
        <v>649</v>
      </c>
      <c r="D23" s="1025">
        <v>500</v>
      </c>
      <c r="E23" s="640">
        <v>500</v>
      </c>
    </row>
    <row r="24" spans="1:5">
      <c r="A24" s="641"/>
      <c r="B24" s="1242" t="s">
        <v>10</v>
      </c>
      <c r="C24" s="1040" t="s">
        <v>649</v>
      </c>
      <c r="D24" s="1025">
        <v>0</v>
      </c>
      <c r="E24" s="640">
        <v>0</v>
      </c>
    </row>
    <row r="25" spans="1:5">
      <c r="A25" s="641"/>
      <c r="B25" s="1242"/>
      <c r="C25" s="1038" t="s">
        <v>627</v>
      </c>
      <c r="D25" s="1025">
        <v>2600</v>
      </c>
      <c r="E25" s="640">
        <v>2600</v>
      </c>
    </row>
    <row r="26" spans="1:5">
      <c r="A26" s="641"/>
      <c r="B26" s="642" t="s">
        <v>650</v>
      </c>
      <c r="C26" s="1038" t="s">
        <v>649</v>
      </c>
      <c r="D26" s="1025">
        <v>510</v>
      </c>
      <c r="E26" s="640">
        <v>1105</v>
      </c>
    </row>
    <row r="27" spans="1:5">
      <c r="A27" s="641"/>
      <c r="B27" s="642" t="s">
        <v>710</v>
      </c>
      <c r="C27" s="1038" t="s">
        <v>649</v>
      </c>
      <c r="D27" s="1025">
        <v>0</v>
      </c>
      <c r="E27" s="640">
        <v>0</v>
      </c>
    </row>
    <row r="28" spans="1:5">
      <c r="A28" s="641"/>
      <c r="B28" s="1229" t="s">
        <v>37</v>
      </c>
      <c r="C28" s="1040" t="s">
        <v>652</v>
      </c>
      <c r="D28" s="1025">
        <v>1500</v>
      </c>
      <c r="E28" s="640">
        <v>1500</v>
      </c>
    </row>
    <row r="29" spans="1:5">
      <c r="A29" s="655"/>
      <c r="B29" s="1230"/>
      <c r="C29" s="1059" t="s">
        <v>627</v>
      </c>
      <c r="D29" s="1026">
        <v>0</v>
      </c>
      <c r="E29" s="656">
        <v>0</v>
      </c>
    </row>
    <row r="30" spans="1:5">
      <c r="A30" s="655"/>
      <c r="B30" s="699" t="s">
        <v>826</v>
      </c>
      <c r="C30" s="1059" t="s">
        <v>652</v>
      </c>
      <c r="D30" s="1026">
        <v>0</v>
      </c>
      <c r="E30" s="656">
        <v>122</v>
      </c>
    </row>
    <row r="31" spans="1:5" ht="13.5" thickBot="1">
      <c r="A31" s="657"/>
      <c r="B31" s="658" t="s">
        <v>651</v>
      </c>
      <c r="C31" s="1040" t="s">
        <v>652</v>
      </c>
      <c r="D31" s="1053">
        <v>1247</v>
      </c>
      <c r="E31" s="659">
        <v>1247</v>
      </c>
    </row>
    <row r="32" spans="1:5" ht="13.5" thickBot="1">
      <c r="A32" s="660" t="s">
        <v>11</v>
      </c>
      <c r="B32" s="1243" t="s">
        <v>13</v>
      </c>
      <c r="C32" s="1244"/>
      <c r="D32" s="1054">
        <f>SUM(D19:D31)</f>
        <v>12211</v>
      </c>
      <c r="E32" s="661">
        <f>SUM(E19:E31)</f>
        <v>13721</v>
      </c>
    </row>
    <row r="33" spans="1:5">
      <c r="A33" s="662"/>
      <c r="B33" s="936" t="s">
        <v>20</v>
      </c>
      <c r="C33" s="1060" t="s">
        <v>627</v>
      </c>
      <c r="D33" s="1025">
        <v>700</v>
      </c>
      <c r="E33" s="640">
        <v>700</v>
      </c>
    </row>
    <row r="34" spans="1:5">
      <c r="A34" s="641"/>
      <c r="B34" s="1219" t="s">
        <v>21</v>
      </c>
      <c r="C34" s="1245"/>
      <c r="D34" s="1055">
        <v>700</v>
      </c>
      <c r="E34" s="663">
        <v>700</v>
      </c>
    </row>
    <row r="35" spans="1:5">
      <c r="A35" s="641"/>
      <c r="B35" s="664" t="s">
        <v>22</v>
      </c>
      <c r="C35" s="1049" t="s">
        <v>627</v>
      </c>
      <c r="D35" s="1025">
        <v>350</v>
      </c>
      <c r="E35" s="640">
        <v>350</v>
      </c>
    </row>
    <row r="36" spans="1:5">
      <c r="A36" s="641"/>
      <c r="B36" s="1219" t="s">
        <v>23</v>
      </c>
      <c r="C36" s="1245"/>
      <c r="D36" s="1055">
        <v>350</v>
      </c>
      <c r="E36" s="663">
        <v>350</v>
      </c>
    </row>
    <row r="37" spans="1:5">
      <c r="A37" s="641"/>
      <c r="B37" s="1226" t="s">
        <v>655</v>
      </c>
      <c r="C37" s="1040" t="s">
        <v>647</v>
      </c>
      <c r="D37" s="1025">
        <v>5418</v>
      </c>
      <c r="E37" s="640">
        <v>5722</v>
      </c>
    </row>
    <row r="38" spans="1:5">
      <c r="A38" s="641"/>
      <c r="B38" s="1226"/>
      <c r="C38" s="1038" t="s">
        <v>3</v>
      </c>
      <c r="D38" s="1025">
        <v>1462</v>
      </c>
      <c r="E38" s="640">
        <v>1561</v>
      </c>
    </row>
    <row r="39" spans="1:5">
      <c r="A39" s="641"/>
      <c r="B39" s="1226"/>
      <c r="C39" s="665" t="s">
        <v>627</v>
      </c>
      <c r="D39" s="1025">
        <v>2200</v>
      </c>
      <c r="E39" s="640">
        <v>2200</v>
      </c>
    </row>
    <row r="40" spans="1:5" ht="13.5" thickBot="1">
      <c r="A40" s="644"/>
      <c r="B40" s="1227" t="s">
        <v>656</v>
      </c>
      <c r="C40" s="1228"/>
      <c r="D40" s="1056">
        <f>SUM(D37:D39)</f>
        <v>9080</v>
      </c>
      <c r="E40" s="666">
        <f>SUM(E37:E39)</f>
        <v>9483</v>
      </c>
    </row>
    <row r="41" spans="1:5" ht="13.5" thickBot="1">
      <c r="A41" s="652" t="s">
        <v>12</v>
      </c>
      <c r="B41" s="1224" t="s">
        <v>657</v>
      </c>
      <c r="C41" s="1231"/>
      <c r="D41" s="680">
        <f>SUM(D34+D36+D40)</f>
        <v>10130</v>
      </c>
      <c r="E41" s="654">
        <f>SUM(E34+E36+E40)</f>
        <v>10533</v>
      </c>
    </row>
    <row r="42" spans="1:5">
      <c r="A42" s="637"/>
      <c r="B42" s="1220" t="s">
        <v>30</v>
      </c>
      <c r="C42" s="1037" t="s">
        <v>647</v>
      </c>
      <c r="D42" s="1024">
        <v>14497</v>
      </c>
      <c r="E42" s="667">
        <v>14652</v>
      </c>
    </row>
    <row r="43" spans="1:5">
      <c r="A43" s="641"/>
      <c r="B43" s="1221"/>
      <c r="C43" s="1038" t="s">
        <v>3</v>
      </c>
      <c r="D43" s="1025">
        <v>3734</v>
      </c>
      <c r="E43" s="640">
        <v>3776</v>
      </c>
    </row>
    <row r="44" spans="1:5">
      <c r="A44" s="641"/>
      <c r="B44" s="1221"/>
      <c r="C44" s="1038" t="s">
        <v>627</v>
      </c>
      <c r="D44" s="1025">
        <v>26032</v>
      </c>
      <c r="E44" s="640">
        <v>26032</v>
      </c>
    </row>
    <row r="45" spans="1:5">
      <c r="A45" s="641"/>
      <c r="B45" s="1221"/>
      <c r="C45" s="665" t="s">
        <v>620</v>
      </c>
      <c r="D45" s="1025">
        <v>0</v>
      </c>
      <c r="E45" s="640">
        <v>0</v>
      </c>
    </row>
    <row r="46" spans="1:5">
      <c r="A46" s="641"/>
      <c r="B46" s="1222"/>
      <c r="C46" s="1061" t="s">
        <v>654</v>
      </c>
      <c r="D46" s="1057">
        <v>2000</v>
      </c>
      <c r="E46" s="668">
        <v>2000</v>
      </c>
    </row>
    <row r="47" spans="1:5" ht="13.5" thickBot="1">
      <c r="A47" s="669"/>
      <c r="B47" s="670" t="s">
        <v>611</v>
      </c>
      <c r="C47" s="1039"/>
      <c r="D47" s="672">
        <f>SUM(D42:D46)</f>
        <v>46263</v>
      </c>
      <c r="E47" s="672">
        <f>SUM(E42:E46)</f>
        <v>46460</v>
      </c>
    </row>
    <row r="48" spans="1:5" ht="13.5" thickBot="1">
      <c r="A48" s="678" t="s">
        <v>14</v>
      </c>
      <c r="B48" s="679" t="s">
        <v>16</v>
      </c>
      <c r="C48" s="1047"/>
      <c r="D48" s="680">
        <f>SUM(D47)</f>
        <v>46263</v>
      </c>
      <c r="E48" s="680">
        <f>SUM(E47)</f>
        <v>46460</v>
      </c>
    </row>
    <row r="49" spans="1:5" ht="13.5" thickBot="1">
      <c r="A49" s="681"/>
      <c r="B49" s="682"/>
      <c r="C49" s="683"/>
      <c r="D49" s="684"/>
      <c r="E49" s="684"/>
    </row>
    <row r="50" spans="1:5" ht="13.5" thickBot="1">
      <c r="A50" s="685"/>
      <c r="B50" s="1241" t="s">
        <v>28</v>
      </c>
      <c r="C50" s="1037" t="s">
        <v>647</v>
      </c>
      <c r="D50" s="1024">
        <v>3973</v>
      </c>
      <c r="E50" s="667">
        <v>4287</v>
      </c>
    </row>
    <row r="51" spans="1:5" ht="13.5" thickBot="1">
      <c r="A51" s="641"/>
      <c r="B51" s="1235"/>
      <c r="C51" s="1038" t="s">
        <v>3</v>
      </c>
      <c r="D51" s="1025">
        <v>1073</v>
      </c>
      <c r="E51" s="640">
        <v>1183</v>
      </c>
    </row>
    <row r="52" spans="1:5">
      <c r="A52" s="641"/>
      <c r="B52" s="1235"/>
      <c r="C52" s="1038" t="s">
        <v>627</v>
      </c>
      <c r="D52" s="1025">
        <v>16096</v>
      </c>
      <c r="E52" s="640">
        <v>16096</v>
      </c>
    </row>
    <row r="53" spans="1:5">
      <c r="A53" s="669"/>
      <c r="B53" s="670" t="s">
        <v>29</v>
      </c>
      <c r="C53" s="1039"/>
      <c r="D53" s="672">
        <f>SUM(D50:D52)</f>
        <v>21142</v>
      </c>
      <c r="E53" s="671">
        <f>SUM(E50:E52)</f>
        <v>21566</v>
      </c>
    </row>
    <row r="54" spans="1:5" ht="13.5" thickBot="1">
      <c r="A54" s="637"/>
      <c r="B54" s="1226" t="s">
        <v>27</v>
      </c>
      <c r="C54" s="1040" t="s">
        <v>647</v>
      </c>
      <c r="D54" s="1026">
        <v>1571</v>
      </c>
      <c r="E54" s="656">
        <v>1793</v>
      </c>
    </row>
    <row r="55" spans="1:5" ht="13.5" thickBot="1">
      <c r="A55" s="641"/>
      <c r="B55" s="1235"/>
      <c r="C55" s="1038" t="s">
        <v>3</v>
      </c>
      <c r="D55" s="1025">
        <v>424</v>
      </c>
      <c r="E55" s="640">
        <v>494</v>
      </c>
    </row>
    <row r="56" spans="1:5">
      <c r="A56" s="641"/>
      <c r="B56" s="1235"/>
      <c r="C56" s="1038" t="s">
        <v>627</v>
      </c>
      <c r="D56" s="1025">
        <v>25572</v>
      </c>
      <c r="E56" s="640">
        <v>25572</v>
      </c>
    </row>
    <row r="57" spans="1:5">
      <c r="A57" s="669"/>
      <c r="B57" s="670" t="s">
        <v>628</v>
      </c>
      <c r="C57" s="1039"/>
      <c r="D57" s="672">
        <f>SUM(D54:D56)</f>
        <v>27567</v>
      </c>
      <c r="E57" s="671">
        <f>SUM(E54:E56)</f>
        <v>27859</v>
      </c>
    </row>
    <row r="58" spans="1:5">
      <c r="A58" s="637"/>
      <c r="B58" s="1238" t="s">
        <v>17</v>
      </c>
      <c r="C58" s="1040" t="s">
        <v>647</v>
      </c>
      <c r="D58" s="1027">
        <v>1885</v>
      </c>
      <c r="E58" s="673">
        <v>2043</v>
      </c>
    </row>
    <row r="59" spans="1:5">
      <c r="A59" s="641"/>
      <c r="B59" s="1239"/>
      <c r="C59" s="1038" t="s">
        <v>3</v>
      </c>
      <c r="D59" s="1028">
        <v>509</v>
      </c>
      <c r="E59" s="674">
        <v>564</v>
      </c>
    </row>
    <row r="60" spans="1:5">
      <c r="A60" s="641"/>
      <c r="B60" s="1239"/>
      <c r="C60" s="1038" t="s">
        <v>627</v>
      </c>
      <c r="D60" s="1028">
        <v>5179</v>
      </c>
      <c r="E60" s="674">
        <v>5179</v>
      </c>
    </row>
    <row r="61" spans="1:5">
      <c r="A61" s="675"/>
      <c r="B61" s="676" t="s">
        <v>612</v>
      </c>
      <c r="C61" s="1041"/>
      <c r="D61" s="1029">
        <f>SUM(D58:D60)</f>
        <v>7573</v>
      </c>
      <c r="E61" s="677">
        <f>SUM(E58:E60)</f>
        <v>7786</v>
      </c>
    </row>
    <row r="62" spans="1:5">
      <c r="A62" s="686"/>
      <c r="B62" s="1240" t="s">
        <v>18</v>
      </c>
      <c r="C62" s="1042" t="s">
        <v>647</v>
      </c>
      <c r="D62" s="1028">
        <v>5355</v>
      </c>
      <c r="E62" s="674">
        <v>6212</v>
      </c>
    </row>
    <row r="63" spans="1:5">
      <c r="A63" s="641"/>
      <c r="B63" s="1226"/>
      <c r="C63" s="1038" t="s">
        <v>3</v>
      </c>
      <c r="D63" s="1028">
        <v>1446</v>
      </c>
      <c r="E63" s="674">
        <v>1711</v>
      </c>
    </row>
    <row r="64" spans="1:5">
      <c r="A64" s="687"/>
      <c r="B64" s="1226"/>
      <c r="C64" s="1043" t="s">
        <v>627</v>
      </c>
      <c r="D64" s="1028">
        <v>7233</v>
      </c>
      <c r="E64" s="674">
        <v>7233</v>
      </c>
    </row>
    <row r="65" spans="1:5">
      <c r="A65" s="646"/>
      <c r="B65" s="688" t="s">
        <v>613</v>
      </c>
      <c r="C65" s="1044"/>
      <c r="D65" s="1029">
        <f>SUM(D62:D64)</f>
        <v>14034</v>
      </c>
      <c r="E65" s="677">
        <f>SUM(E62:E64)</f>
        <v>15156</v>
      </c>
    </row>
    <row r="66" spans="1:5">
      <c r="A66" s="687"/>
      <c r="B66" s="648" t="s">
        <v>19</v>
      </c>
      <c r="C66" s="1043" t="s">
        <v>627</v>
      </c>
      <c r="D66" s="1025">
        <v>400</v>
      </c>
      <c r="E66" s="640">
        <v>400</v>
      </c>
    </row>
    <row r="67" spans="1:5">
      <c r="A67" s="655"/>
      <c r="B67" s="1236" t="s">
        <v>614</v>
      </c>
      <c r="C67" s="1237"/>
      <c r="D67" s="1030">
        <v>400</v>
      </c>
      <c r="E67" s="1031">
        <v>400</v>
      </c>
    </row>
    <row r="68" spans="1:5">
      <c r="A68" s="1032"/>
      <c r="B68" s="1033" t="s">
        <v>824</v>
      </c>
      <c r="C68" s="1045" t="s">
        <v>627</v>
      </c>
      <c r="D68" s="1052">
        <v>0</v>
      </c>
      <c r="E68" s="1052">
        <v>900</v>
      </c>
    </row>
    <row r="69" spans="1:5" ht="13.5" thickBot="1">
      <c r="A69" s="1021"/>
      <c r="B69" s="1022" t="s">
        <v>823</v>
      </c>
      <c r="C69" s="1046"/>
      <c r="D69" s="1023">
        <v>0</v>
      </c>
      <c r="E69" s="1023">
        <v>900</v>
      </c>
    </row>
    <row r="70" spans="1:5" ht="13.5" thickBot="1">
      <c r="A70" s="678" t="s">
        <v>618</v>
      </c>
      <c r="B70" s="679" t="s">
        <v>616</v>
      </c>
      <c r="C70" s="1047"/>
      <c r="D70" s="680">
        <f>SUM(D53+D57+D61+D65+D67)</f>
        <v>70716</v>
      </c>
      <c r="E70" s="680">
        <f>SUM(E53+E57+E61+E65+E67)</f>
        <v>72767</v>
      </c>
    </row>
    <row r="71" spans="1:5" ht="13.5" thickBot="1">
      <c r="A71" s="678" t="s">
        <v>607</v>
      </c>
      <c r="B71" s="689" t="s">
        <v>608</v>
      </c>
      <c r="C71" s="690" t="s">
        <v>654</v>
      </c>
      <c r="D71" s="680">
        <v>118794</v>
      </c>
      <c r="E71" s="680">
        <v>125114</v>
      </c>
    </row>
    <row r="72" spans="1:5" ht="13.5" thickBot="1">
      <c r="A72" s="652" t="s">
        <v>609</v>
      </c>
      <c r="B72" s="653" t="s">
        <v>615</v>
      </c>
      <c r="C72" s="1048" t="s">
        <v>659</v>
      </c>
      <c r="D72" s="680">
        <v>3200</v>
      </c>
      <c r="E72" s="654">
        <v>3200</v>
      </c>
    </row>
    <row r="73" spans="1:5" ht="13.5" thickBot="1">
      <c r="A73" s="685"/>
      <c r="B73" s="1232" t="s">
        <v>660</v>
      </c>
      <c r="C73" s="1037" t="s">
        <v>647</v>
      </c>
      <c r="D73" s="1034">
        <f>SUM(D9+D13+D37+D42+D50+D54+D58+D62)</f>
        <v>36533</v>
      </c>
      <c r="E73" s="691">
        <f>SUM(E9+E13+E37+E42+E50+E54+E58+E62)</f>
        <v>41742</v>
      </c>
    </row>
    <row r="74" spans="1:5" ht="13.5" thickBot="1">
      <c r="A74" s="641"/>
      <c r="B74" s="1233"/>
      <c r="C74" s="1038" t="s">
        <v>3</v>
      </c>
      <c r="D74" s="1035">
        <f>SUM(D10+D14+D38+D43+D51+D55+D59+D63)</f>
        <v>9683</v>
      </c>
      <c r="E74" s="692">
        <f>SUM(E10+E14+E38+E43+E51+E55+E59+E63)</f>
        <v>10809</v>
      </c>
    </row>
    <row r="75" spans="1:5" ht="13.5" thickBot="1">
      <c r="A75" s="641"/>
      <c r="B75" s="1233"/>
      <c r="C75" s="1038" t="s">
        <v>627</v>
      </c>
      <c r="D75" s="1035">
        <f>SUM(D2+D3+D4+D5+D6+D7+D8+D11+D15+D17+D25+D29+D33+D35+D39+D44+D52+D56+D60+D64+D66)</f>
        <v>133062</v>
      </c>
      <c r="E75" s="692">
        <f>SUM(E2+E3+E4+E5+E6+E7+E8+E11+E15+E17+E25+E29+E33+E35+E39+E44+E52+E56+E60+E64+E66+E69)</f>
        <v>133962</v>
      </c>
    </row>
    <row r="76" spans="1:5" ht="13.5" thickBot="1">
      <c r="A76" s="641"/>
      <c r="B76" s="1233"/>
      <c r="C76" s="1038" t="s">
        <v>652</v>
      </c>
      <c r="D76" s="1035">
        <f>SUM(D19+D20+D21+D22+D23+D24+D26+D28+D30+D31)</f>
        <v>9611</v>
      </c>
      <c r="E76" s="692">
        <f>SUM(E19+E20+E21+E22+E23+E24+E26+E28+E30+E31)</f>
        <v>11121</v>
      </c>
    </row>
    <row r="77" spans="1:5" ht="13.5" thickBot="1">
      <c r="A77" s="644"/>
      <c r="B77" s="1233"/>
      <c r="C77" s="1049" t="s">
        <v>654</v>
      </c>
      <c r="D77" s="1035">
        <f>SUM(D46+D71)</f>
        <v>120794</v>
      </c>
      <c r="E77" s="692">
        <f>SUM(E46+E71)</f>
        <v>127114</v>
      </c>
    </row>
    <row r="78" spans="1:5" ht="13.5" thickBot="1">
      <c r="A78" s="693"/>
      <c r="B78" s="1234"/>
      <c r="C78" s="1050" t="s">
        <v>659</v>
      </c>
      <c r="D78" s="1036">
        <f>SUM(D72)</f>
        <v>3200</v>
      </c>
      <c r="E78" s="694">
        <f>SUM(E72)</f>
        <v>3200</v>
      </c>
    </row>
    <row r="79" spans="1:5" ht="13.5" thickBot="1">
      <c r="A79" s="695"/>
      <c r="B79" s="696" t="s">
        <v>661</v>
      </c>
      <c r="C79" s="1051"/>
      <c r="D79" s="680">
        <f>SUM(D73:D78)</f>
        <v>312883</v>
      </c>
      <c r="E79" s="654">
        <f>SUM(E73:E78)</f>
        <v>327948</v>
      </c>
    </row>
    <row r="80" spans="1:5">
      <c r="A80" s="697"/>
      <c r="B80" s="698"/>
      <c r="C80" s="698"/>
      <c r="D80" s="698"/>
      <c r="E80" s="698"/>
    </row>
    <row r="81" spans="1:5" ht="15.75">
      <c r="A81" s="382" t="s">
        <v>847</v>
      </c>
      <c r="B81" s="382"/>
      <c r="C81" s="196"/>
      <c r="D81" s="56"/>
      <c r="E81" s="698"/>
    </row>
  </sheetData>
  <sheetProtection selectLockedCells="1" selectUnlockedCells="1"/>
  <mergeCells count="20">
    <mergeCell ref="B50:B52"/>
    <mergeCell ref="B24:B25"/>
    <mergeCell ref="B32:C32"/>
    <mergeCell ref="B34:C34"/>
    <mergeCell ref="B36:C36"/>
    <mergeCell ref="B73:B78"/>
    <mergeCell ref="B54:B56"/>
    <mergeCell ref="B67:C67"/>
    <mergeCell ref="B58:B60"/>
    <mergeCell ref="B62:B64"/>
    <mergeCell ref="B9:B11"/>
    <mergeCell ref="B12:C12"/>
    <mergeCell ref="B42:B46"/>
    <mergeCell ref="B13:B15"/>
    <mergeCell ref="B16:C16"/>
    <mergeCell ref="B18:C18"/>
    <mergeCell ref="B37:B39"/>
    <mergeCell ref="B40:C40"/>
    <mergeCell ref="B28:B29"/>
    <mergeCell ref="B41:C41"/>
  </mergeCells>
  <phoneticPr fontId="30" type="noConversion"/>
  <pageMargins left="0.39370078740157483" right="0.19685039370078741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funkciónként&amp;R
8. számú tájékoztató tábla*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1"/>
  <sheetViews>
    <sheetView view="pageLayout" zoomScaleNormal="120" zoomScaleSheetLayoutView="100" workbookViewId="0">
      <selection activeCell="E9" sqref="E9"/>
    </sheetView>
  </sheetViews>
  <sheetFormatPr defaultRowHeight="15.75"/>
  <cols>
    <col min="1" max="1" width="9.5" style="382" customWidth="1"/>
    <col min="2" max="2" width="60.33203125" style="382" customWidth="1"/>
    <col min="3" max="3" width="16.1640625" style="382" customWidth="1"/>
    <col min="4" max="4" width="15.6640625" style="383" customWidth="1"/>
    <col min="5" max="5" width="9" style="406" customWidth="1"/>
    <col min="6" max="16384" width="9.33203125" style="406"/>
  </cols>
  <sheetData>
    <row r="1" spans="1:4" ht="15.95" customHeight="1">
      <c r="A1" s="1073" t="s">
        <v>100</v>
      </c>
      <c r="B1" s="1073"/>
      <c r="C1" s="1073"/>
      <c r="D1" s="1073"/>
    </row>
    <row r="2" spans="1:4" ht="15.95" customHeight="1" thickBot="1">
      <c r="A2" s="1072" t="s">
        <v>240</v>
      </c>
      <c r="B2" s="1072"/>
      <c r="C2" s="930"/>
      <c r="D2" s="308" t="s">
        <v>323</v>
      </c>
    </row>
    <row r="3" spans="1:4" ht="38.1" customHeight="1" thickBot="1">
      <c r="A3" s="23" t="s">
        <v>158</v>
      </c>
      <c r="B3" s="24" t="s">
        <v>102</v>
      </c>
      <c r="C3" s="39" t="s">
        <v>714</v>
      </c>
      <c r="D3" s="39" t="s">
        <v>817</v>
      </c>
    </row>
    <row r="4" spans="1:4" s="407" customFormat="1" ht="12" customHeight="1" thickBot="1">
      <c r="A4" s="401">
        <v>1</v>
      </c>
      <c r="B4" s="402">
        <v>2</v>
      </c>
      <c r="C4" s="403">
        <v>3</v>
      </c>
      <c r="D4" s="403">
        <v>4</v>
      </c>
    </row>
    <row r="5" spans="1:4" s="408" customFormat="1" ht="12" customHeight="1" thickBot="1">
      <c r="A5" s="20" t="s">
        <v>103</v>
      </c>
      <c r="B5" s="21" t="s">
        <v>352</v>
      </c>
      <c r="C5" s="298">
        <f>+C6+C7+C8+C9+C10+C11</f>
        <v>0</v>
      </c>
      <c r="D5" s="298">
        <f>+D6+D7+D8+D9+D10+D11</f>
        <v>0</v>
      </c>
    </row>
    <row r="6" spans="1:4" s="408" customFormat="1" ht="12" customHeight="1">
      <c r="A6" s="15" t="s">
        <v>188</v>
      </c>
      <c r="B6" s="409" t="s">
        <v>353</v>
      </c>
      <c r="C6" s="301"/>
      <c r="D6" s="301"/>
    </row>
    <row r="7" spans="1:4" s="408" customFormat="1" ht="12" customHeight="1">
      <c r="A7" s="14" t="s">
        <v>189</v>
      </c>
      <c r="B7" s="410" t="s">
        <v>354</v>
      </c>
      <c r="C7" s="300"/>
      <c r="D7" s="300"/>
    </row>
    <row r="8" spans="1:4" s="408" customFormat="1" ht="12" customHeight="1">
      <c r="A8" s="14" t="s">
        <v>190</v>
      </c>
      <c r="B8" s="410" t="s">
        <v>355</v>
      </c>
      <c r="C8" s="300"/>
      <c r="D8" s="300"/>
    </row>
    <row r="9" spans="1:4" s="408" customFormat="1" ht="12" customHeight="1">
      <c r="A9" s="14" t="s">
        <v>191</v>
      </c>
      <c r="B9" s="410" t="s">
        <v>356</v>
      </c>
      <c r="C9" s="300"/>
      <c r="D9" s="300"/>
    </row>
    <row r="10" spans="1:4" s="408" customFormat="1" ht="12" customHeight="1">
      <c r="A10" s="14" t="s">
        <v>236</v>
      </c>
      <c r="B10" s="410" t="s">
        <v>357</v>
      </c>
      <c r="C10" s="300"/>
      <c r="D10" s="300"/>
    </row>
    <row r="11" spans="1:4" s="408" customFormat="1" ht="12" customHeight="1" thickBot="1">
      <c r="A11" s="16" t="s">
        <v>192</v>
      </c>
      <c r="B11" s="411" t="s">
        <v>358</v>
      </c>
      <c r="C11" s="300"/>
      <c r="D11" s="300"/>
    </row>
    <row r="12" spans="1:4" s="408" customFormat="1" ht="12" customHeight="1" thickBot="1">
      <c r="A12" s="20" t="s">
        <v>104</v>
      </c>
      <c r="B12" s="293" t="s">
        <v>359</v>
      </c>
      <c r="C12" s="298">
        <f>+C13+C14+C15+C16+C17</f>
        <v>0</v>
      </c>
      <c r="D12" s="298">
        <f>+D13+D14+D15+D16+D17</f>
        <v>0</v>
      </c>
    </row>
    <row r="13" spans="1:4" s="408" customFormat="1" ht="12" customHeight="1">
      <c r="A13" s="15" t="s">
        <v>194</v>
      </c>
      <c r="B13" s="409" t="s">
        <v>360</v>
      </c>
      <c r="C13" s="301"/>
      <c r="D13" s="301"/>
    </row>
    <row r="14" spans="1:4" s="408" customFormat="1" ht="12" customHeight="1">
      <c r="A14" s="14" t="s">
        <v>195</v>
      </c>
      <c r="B14" s="410" t="s">
        <v>361</v>
      </c>
      <c r="C14" s="300"/>
      <c r="D14" s="300"/>
    </row>
    <row r="15" spans="1:4" s="408" customFormat="1" ht="12" customHeight="1">
      <c r="A15" s="14" t="s">
        <v>196</v>
      </c>
      <c r="B15" s="410" t="s">
        <v>585</v>
      </c>
      <c r="C15" s="300"/>
      <c r="D15" s="300"/>
    </row>
    <row r="16" spans="1:4" s="408" customFormat="1" ht="12" customHeight="1">
      <c r="A16" s="14" t="s">
        <v>197</v>
      </c>
      <c r="B16" s="410" t="s">
        <v>586</v>
      </c>
      <c r="C16" s="300"/>
      <c r="D16" s="300"/>
    </row>
    <row r="17" spans="1:4" s="408" customFormat="1" ht="12" customHeight="1">
      <c r="A17" s="14" t="s">
        <v>198</v>
      </c>
      <c r="B17" s="410" t="s">
        <v>362</v>
      </c>
      <c r="C17" s="300"/>
      <c r="D17" s="300"/>
    </row>
    <row r="18" spans="1:4" s="408" customFormat="1" ht="12" customHeight="1" thickBot="1">
      <c r="A18" s="16" t="s">
        <v>207</v>
      </c>
      <c r="B18" s="411" t="s">
        <v>363</v>
      </c>
      <c r="C18" s="302"/>
      <c r="D18" s="302"/>
    </row>
    <row r="19" spans="1:4" s="408" customFormat="1" ht="12" customHeight="1" thickBot="1">
      <c r="A19" s="20" t="s">
        <v>105</v>
      </c>
      <c r="B19" s="21" t="s">
        <v>364</v>
      </c>
      <c r="C19" s="298">
        <f>+C20+C21+C22+C23+C24</f>
        <v>0</v>
      </c>
      <c r="D19" s="298">
        <f>+D20+D21+D22+D23+D24</f>
        <v>0</v>
      </c>
    </row>
    <row r="20" spans="1:4" s="408" customFormat="1" ht="12" customHeight="1">
      <c r="A20" s="15" t="s">
        <v>177</v>
      </c>
      <c r="B20" s="409" t="s">
        <v>365</v>
      </c>
      <c r="C20" s="301"/>
      <c r="D20" s="301"/>
    </row>
    <row r="21" spans="1:4" s="408" customFormat="1" ht="12" customHeight="1">
      <c r="A21" s="14" t="s">
        <v>178</v>
      </c>
      <c r="B21" s="410" t="s">
        <v>366</v>
      </c>
      <c r="C21" s="300"/>
      <c r="D21" s="300"/>
    </row>
    <row r="22" spans="1:4" s="408" customFormat="1" ht="12" customHeight="1">
      <c r="A22" s="14" t="s">
        <v>179</v>
      </c>
      <c r="B22" s="410" t="s">
        <v>587</v>
      </c>
      <c r="C22" s="300"/>
      <c r="D22" s="300"/>
    </row>
    <row r="23" spans="1:4" s="408" customFormat="1" ht="12" customHeight="1">
      <c r="A23" s="14" t="s">
        <v>180</v>
      </c>
      <c r="B23" s="410" t="s">
        <v>588</v>
      </c>
      <c r="C23" s="300"/>
      <c r="D23" s="300"/>
    </row>
    <row r="24" spans="1:4" s="408" customFormat="1" ht="12" customHeight="1">
      <c r="A24" s="14" t="s">
        <v>259</v>
      </c>
      <c r="B24" s="410" t="s">
        <v>367</v>
      </c>
      <c r="C24" s="300"/>
      <c r="D24" s="300"/>
    </row>
    <row r="25" spans="1:4" s="408" customFormat="1" ht="12" customHeight="1" thickBot="1">
      <c r="A25" s="16" t="s">
        <v>260</v>
      </c>
      <c r="B25" s="411" t="s">
        <v>368</v>
      </c>
      <c r="C25" s="302"/>
      <c r="D25" s="302"/>
    </row>
    <row r="26" spans="1:4" s="408" customFormat="1" ht="12" customHeight="1" thickBot="1">
      <c r="A26" s="20" t="s">
        <v>261</v>
      </c>
      <c r="B26" s="21" t="s">
        <v>369</v>
      </c>
      <c r="C26" s="304">
        <f>+C27+C30+C31+C32</f>
        <v>0</v>
      </c>
      <c r="D26" s="304">
        <f>+D27+D30+D31+D32</f>
        <v>0</v>
      </c>
    </row>
    <row r="27" spans="1:4" s="408" customFormat="1" ht="12" customHeight="1">
      <c r="A27" s="15" t="s">
        <v>370</v>
      </c>
      <c r="B27" s="409" t="s">
        <v>376</v>
      </c>
      <c r="C27" s="404">
        <f>+C28+C29</f>
        <v>0</v>
      </c>
      <c r="D27" s="404">
        <f>+D28+D29</f>
        <v>0</v>
      </c>
    </row>
    <row r="28" spans="1:4" s="408" customFormat="1" ht="12" customHeight="1">
      <c r="A28" s="14" t="s">
        <v>371</v>
      </c>
      <c r="B28" s="410" t="s">
        <v>377</v>
      </c>
      <c r="C28" s="300"/>
      <c r="D28" s="300"/>
    </row>
    <row r="29" spans="1:4" s="408" customFormat="1" ht="12" customHeight="1">
      <c r="A29" s="14" t="s">
        <v>372</v>
      </c>
      <c r="B29" s="410" t="s">
        <v>378</v>
      </c>
      <c r="C29" s="300"/>
      <c r="D29" s="300"/>
    </row>
    <row r="30" spans="1:4" s="408" customFormat="1" ht="12" customHeight="1">
      <c r="A30" s="14" t="s">
        <v>373</v>
      </c>
      <c r="B30" s="410" t="s">
        <v>379</v>
      </c>
      <c r="C30" s="300"/>
      <c r="D30" s="300"/>
    </row>
    <row r="31" spans="1:4" s="408" customFormat="1" ht="12" customHeight="1">
      <c r="A31" s="14" t="s">
        <v>374</v>
      </c>
      <c r="B31" s="410" t="s">
        <v>380</v>
      </c>
      <c r="C31" s="300"/>
      <c r="D31" s="300"/>
    </row>
    <row r="32" spans="1:4" s="408" customFormat="1" ht="12" customHeight="1" thickBot="1">
      <c r="A32" s="16" t="s">
        <v>375</v>
      </c>
      <c r="B32" s="411" t="s">
        <v>381</v>
      </c>
      <c r="C32" s="302"/>
      <c r="D32" s="302"/>
    </row>
    <row r="33" spans="1:4" s="408" customFormat="1" ht="12" customHeight="1" thickBot="1">
      <c r="A33" s="20" t="s">
        <v>107</v>
      </c>
      <c r="B33" s="21" t="s">
        <v>382</v>
      </c>
      <c r="C33" s="298">
        <f>SUM(C34:C43)</f>
        <v>4650</v>
      </c>
      <c r="D33" s="298">
        <f>SUM(D34:D43)</f>
        <v>4650</v>
      </c>
    </row>
    <row r="34" spans="1:4" s="408" customFormat="1" ht="12" customHeight="1">
      <c r="A34" s="15" t="s">
        <v>181</v>
      </c>
      <c r="B34" s="409" t="s">
        <v>385</v>
      </c>
      <c r="C34" s="301"/>
      <c r="D34" s="301"/>
    </row>
    <row r="35" spans="1:4" s="408" customFormat="1" ht="12" customHeight="1">
      <c r="A35" s="14" t="s">
        <v>182</v>
      </c>
      <c r="B35" s="410" t="s">
        <v>386</v>
      </c>
      <c r="C35" s="300"/>
      <c r="D35" s="300"/>
    </row>
    <row r="36" spans="1:4" s="408" customFormat="1" ht="12" customHeight="1">
      <c r="A36" s="14" t="s">
        <v>183</v>
      </c>
      <c r="B36" s="410" t="s">
        <v>387</v>
      </c>
      <c r="C36" s="300"/>
      <c r="D36" s="300"/>
    </row>
    <row r="37" spans="1:4" s="408" customFormat="1" ht="12" customHeight="1">
      <c r="A37" s="14" t="s">
        <v>263</v>
      </c>
      <c r="B37" s="410" t="s">
        <v>388</v>
      </c>
      <c r="C37" s="300">
        <v>4650</v>
      </c>
      <c r="D37" s="300">
        <v>4650</v>
      </c>
    </row>
    <row r="38" spans="1:4" s="408" customFormat="1" ht="12" customHeight="1">
      <c r="A38" s="14" t="s">
        <v>264</v>
      </c>
      <c r="B38" s="410" t="s">
        <v>389</v>
      </c>
      <c r="C38" s="300"/>
      <c r="D38" s="300"/>
    </row>
    <row r="39" spans="1:4" s="408" customFormat="1" ht="12" customHeight="1">
      <c r="A39" s="14" t="s">
        <v>265</v>
      </c>
      <c r="B39" s="410" t="s">
        <v>390</v>
      </c>
      <c r="C39" s="300"/>
      <c r="D39" s="300"/>
    </row>
    <row r="40" spans="1:4" s="408" customFormat="1" ht="12" customHeight="1">
      <c r="A40" s="14" t="s">
        <v>266</v>
      </c>
      <c r="B40" s="410" t="s">
        <v>391</v>
      </c>
      <c r="C40" s="300"/>
      <c r="D40" s="300"/>
    </row>
    <row r="41" spans="1:4" s="408" customFormat="1" ht="12" customHeight="1">
      <c r="A41" s="14" t="s">
        <v>267</v>
      </c>
      <c r="B41" s="410" t="s">
        <v>392</v>
      </c>
      <c r="C41" s="300"/>
      <c r="D41" s="300"/>
    </row>
    <row r="42" spans="1:4" s="408" customFormat="1" ht="12" customHeight="1">
      <c r="A42" s="14" t="s">
        <v>383</v>
      </c>
      <c r="B42" s="410" t="s">
        <v>393</v>
      </c>
      <c r="C42" s="303"/>
      <c r="D42" s="303"/>
    </row>
    <row r="43" spans="1:4" s="408" customFormat="1" ht="12" customHeight="1" thickBot="1">
      <c r="A43" s="16" t="s">
        <v>384</v>
      </c>
      <c r="B43" s="411" t="s">
        <v>394</v>
      </c>
      <c r="C43" s="398"/>
      <c r="D43" s="398"/>
    </row>
    <row r="44" spans="1:4" s="408" customFormat="1" ht="12" customHeight="1" thickBot="1">
      <c r="A44" s="20" t="s">
        <v>108</v>
      </c>
      <c r="B44" s="21" t="s">
        <v>395</v>
      </c>
      <c r="C44" s="298">
        <f>SUM(C45:C49)</f>
        <v>0</v>
      </c>
      <c r="D44" s="298">
        <f>SUM(D45:D49)</f>
        <v>0</v>
      </c>
    </row>
    <row r="45" spans="1:4" s="408" customFormat="1" ht="12" customHeight="1">
      <c r="A45" s="15" t="s">
        <v>184</v>
      </c>
      <c r="B45" s="409" t="s">
        <v>399</v>
      </c>
      <c r="C45" s="455"/>
      <c r="D45" s="455"/>
    </row>
    <row r="46" spans="1:4" s="408" customFormat="1" ht="12" customHeight="1">
      <c r="A46" s="14" t="s">
        <v>185</v>
      </c>
      <c r="B46" s="410" t="s">
        <v>400</v>
      </c>
      <c r="C46" s="303"/>
      <c r="D46" s="303"/>
    </row>
    <row r="47" spans="1:4" s="408" customFormat="1" ht="12" customHeight="1">
      <c r="A47" s="14" t="s">
        <v>396</v>
      </c>
      <c r="B47" s="410" t="s">
        <v>401</v>
      </c>
      <c r="C47" s="303"/>
      <c r="D47" s="303"/>
    </row>
    <row r="48" spans="1:4" s="408" customFormat="1" ht="12" customHeight="1">
      <c r="A48" s="14" t="s">
        <v>397</v>
      </c>
      <c r="B48" s="410" t="s">
        <v>402</v>
      </c>
      <c r="C48" s="303"/>
      <c r="D48" s="303"/>
    </row>
    <row r="49" spans="1:4" s="408" customFormat="1" ht="12" customHeight="1" thickBot="1">
      <c r="A49" s="16" t="s">
        <v>398</v>
      </c>
      <c r="B49" s="411" t="s">
        <v>403</v>
      </c>
      <c r="C49" s="398"/>
      <c r="D49" s="398"/>
    </row>
    <row r="50" spans="1:4" s="408" customFormat="1" ht="12" customHeight="1" thickBot="1">
      <c r="A50" s="20" t="s">
        <v>268</v>
      </c>
      <c r="B50" s="21" t="s">
        <v>404</v>
      </c>
      <c r="C50" s="298">
        <f>SUM(C51:C53)</f>
        <v>0</v>
      </c>
      <c r="D50" s="298">
        <f>SUM(D51:D53)</f>
        <v>0</v>
      </c>
    </row>
    <row r="51" spans="1:4" s="408" customFormat="1" ht="12" customHeight="1">
      <c r="A51" s="15" t="s">
        <v>186</v>
      </c>
      <c r="B51" s="409" t="s">
        <v>405</v>
      </c>
      <c r="C51" s="301"/>
      <c r="D51" s="301"/>
    </row>
    <row r="52" spans="1:4" s="408" customFormat="1" ht="12" customHeight="1">
      <c r="A52" s="14" t="s">
        <v>187</v>
      </c>
      <c r="B52" s="410" t="s">
        <v>589</v>
      </c>
      <c r="C52" s="300"/>
      <c r="D52" s="300"/>
    </row>
    <row r="53" spans="1:4" s="408" customFormat="1" ht="12" customHeight="1">
      <c r="A53" s="14" t="s">
        <v>408</v>
      </c>
      <c r="B53" s="410" t="s">
        <v>406</v>
      </c>
      <c r="C53" s="300"/>
      <c r="D53" s="300"/>
    </row>
    <row r="54" spans="1:4" s="408" customFormat="1" ht="12" customHeight="1" thickBot="1">
      <c r="A54" s="16" t="s">
        <v>409</v>
      </c>
      <c r="B54" s="411" t="s">
        <v>407</v>
      </c>
      <c r="C54" s="302"/>
      <c r="D54" s="302"/>
    </row>
    <row r="55" spans="1:4" s="408" customFormat="1" ht="12" customHeight="1" thickBot="1">
      <c r="A55" s="20" t="s">
        <v>110</v>
      </c>
      <c r="B55" s="293" t="s">
        <v>410</v>
      </c>
      <c r="C55" s="298">
        <f>SUM(C56:C58)</f>
        <v>0</v>
      </c>
      <c r="D55" s="298">
        <f>SUM(D56:D58)</f>
        <v>0</v>
      </c>
    </row>
    <row r="56" spans="1:4" s="408" customFormat="1" ht="12" customHeight="1">
      <c r="A56" s="15" t="s">
        <v>269</v>
      </c>
      <c r="B56" s="409" t="s">
        <v>412</v>
      </c>
      <c r="C56" s="303"/>
      <c r="D56" s="303"/>
    </row>
    <row r="57" spans="1:4" s="408" customFormat="1" ht="12" customHeight="1">
      <c r="A57" s="14" t="s">
        <v>270</v>
      </c>
      <c r="B57" s="410" t="s">
        <v>590</v>
      </c>
      <c r="C57" s="303"/>
      <c r="D57" s="303"/>
    </row>
    <row r="58" spans="1:4" s="408" customFormat="1" ht="12" customHeight="1">
      <c r="A58" s="14" t="s">
        <v>324</v>
      </c>
      <c r="B58" s="410" t="s">
        <v>413</v>
      </c>
      <c r="C58" s="303"/>
      <c r="D58" s="303"/>
    </row>
    <row r="59" spans="1:4" s="408" customFormat="1" ht="12" customHeight="1" thickBot="1">
      <c r="A59" s="16" t="s">
        <v>411</v>
      </c>
      <c r="B59" s="411" t="s">
        <v>414</v>
      </c>
      <c r="C59" s="303"/>
      <c r="D59" s="303"/>
    </row>
    <row r="60" spans="1:4" s="408" customFormat="1" ht="12" customHeight="1" thickBot="1">
      <c r="A60" s="20" t="s">
        <v>111</v>
      </c>
      <c r="B60" s="21" t="s">
        <v>415</v>
      </c>
      <c r="C60" s="304">
        <f>+C5+C12+C19+C26+C33+C44+C50+C55</f>
        <v>4650</v>
      </c>
      <c r="D60" s="304">
        <f>+D5+D12+D19+D26+D33+D44+D50+D55</f>
        <v>4650</v>
      </c>
    </row>
    <row r="61" spans="1:4" s="408" customFormat="1" ht="12" customHeight="1" thickBot="1">
      <c r="A61" s="412" t="s">
        <v>416</v>
      </c>
      <c r="B61" s="293" t="s">
        <v>417</v>
      </c>
      <c r="C61" s="298">
        <f>SUM(C62:C64)</f>
        <v>0</v>
      </c>
      <c r="D61" s="298">
        <f>SUM(D62:D64)</f>
        <v>0</v>
      </c>
    </row>
    <row r="62" spans="1:4" s="408" customFormat="1" ht="12" customHeight="1">
      <c r="A62" s="15" t="s">
        <v>450</v>
      </c>
      <c r="B62" s="409" t="s">
        <v>418</v>
      </c>
      <c r="C62" s="303"/>
      <c r="D62" s="303"/>
    </row>
    <row r="63" spans="1:4" s="408" customFormat="1" ht="12" customHeight="1">
      <c r="A63" s="14" t="s">
        <v>459</v>
      </c>
      <c r="B63" s="410" t="s">
        <v>419</v>
      </c>
      <c r="C63" s="303"/>
      <c r="D63" s="303"/>
    </row>
    <row r="64" spans="1:4" s="408" customFormat="1" ht="12" customHeight="1" thickBot="1">
      <c r="A64" s="16" t="s">
        <v>460</v>
      </c>
      <c r="B64" s="413" t="s">
        <v>420</v>
      </c>
      <c r="C64" s="303"/>
      <c r="D64" s="303"/>
    </row>
    <row r="65" spans="1:4" s="408" customFormat="1" ht="12" customHeight="1" thickBot="1">
      <c r="A65" s="412" t="s">
        <v>421</v>
      </c>
      <c r="B65" s="293" t="s">
        <v>422</v>
      </c>
      <c r="C65" s="298">
        <f>SUM(C66:C69)</f>
        <v>0</v>
      </c>
      <c r="D65" s="298">
        <f>SUM(D66:D69)</f>
        <v>0</v>
      </c>
    </row>
    <row r="66" spans="1:4" s="408" customFormat="1" ht="12" customHeight="1">
      <c r="A66" s="15" t="s">
        <v>237</v>
      </c>
      <c r="B66" s="409" t="s">
        <v>423</v>
      </c>
      <c r="C66" s="303"/>
      <c r="D66" s="303"/>
    </row>
    <row r="67" spans="1:4" s="408" customFormat="1" ht="12" customHeight="1">
      <c r="A67" s="14" t="s">
        <v>238</v>
      </c>
      <c r="B67" s="410" t="s">
        <v>424</v>
      </c>
      <c r="C67" s="303"/>
      <c r="D67" s="303"/>
    </row>
    <row r="68" spans="1:4" s="408" customFormat="1" ht="12" customHeight="1">
      <c r="A68" s="14" t="s">
        <v>451</v>
      </c>
      <c r="B68" s="410" t="s">
        <v>425</v>
      </c>
      <c r="C68" s="303"/>
      <c r="D68" s="303"/>
    </row>
    <row r="69" spans="1:4" s="408" customFormat="1" ht="12" customHeight="1" thickBot="1">
      <c r="A69" s="16" t="s">
        <v>452</v>
      </c>
      <c r="B69" s="411" t="s">
        <v>426</v>
      </c>
      <c r="C69" s="303"/>
      <c r="D69" s="303"/>
    </row>
    <row r="70" spans="1:4" s="408" customFormat="1" ht="12" customHeight="1" thickBot="1">
      <c r="A70" s="412" t="s">
        <v>427</v>
      </c>
      <c r="B70" s="293" t="s">
        <v>428</v>
      </c>
      <c r="C70" s="298">
        <f>SUM(C71:C72)</f>
        <v>0</v>
      </c>
      <c r="D70" s="298">
        <f>SUM(D71:D72)</f>
        <v>0</v>
      </c>
    </row>
    <row r="71" spans="1:4" s="408" customFormat="1" ht="12" customHeight="1">
      <c r="A71" s="15" t="s">
        <v>453</v>
      </c>
      <c r="B71" s="409" t="s">
        <v>429</v>
      </c>
      <c r="C71" s="303"/>
      <c r="D71" s="303"/>
    </row>
    <row r="72" spans="1:4" s="408" customFormat="1" ht="12" customHeight="1" thickBot="1">
      <c r="A72" s="16" t="s">
        <v>454</v>
      </c>
      <c r="B72" s="411" t="s">
        <v>430</v>
      </c>
      <c r="C72" s="303"/>
      <c r="D72" s="303"/>
    </row>
    <row r="73" spans="1:4" s="408" customFormat="1" ht="12" customHeight="1" thickBot="1">
      <c r="A73" s="412" t="s">
        <v>431</v>
      </c>
      <c r="B73" s="293" t="s">
        <v>432</v>
      </c>
      <c r="C73" s="298">
        <f>SUM(C74:C76)</f>
        <v>0</v>
      </c>
      <c r="D73" s="298">
        <f>SUM(D74:D76)</f>
        <v>0</v>
      </c>
    </row>
    <row r="74" spans="1:4" s="408" customFormat="1" ht="12" customHeight="1">
      <c r="A74" s="15" t="s">
        <v>455</v>
      </c>
      <c r="B74" s="409" t="s">
        <v>433</v>
      </c>
      <c r="C74" s="303"/>
      <c r="D74" s="303"/>
    </row>
    <row r="75" spans="1:4" s="408" customFormat="1" ht="12" customHeight="1">
      <c r="A75" s="14" t="s">
        <v>456</v>
      </c>
      <c r="B75" s="410" t="s">
        <v>434</v>
      </c>
      <c r="C75" s="303"/>
      <c r="D75" s="303"/>
    </row>
    <row r="76" spans="1:4" s="408" customFormat="1" ht="12" customHeight="1" thickBot="1">
      <c r="A76" s="16" t="s">
        <v>457</v>
      </c>
      <c r="B76" s="411" t="s">
        <v>435</v>
      </c>
      <c r="C76" s="303"/>
      <c r="D76" s="303"/>
    </row>
    <row r="77" spans="1:4" s="408" customFormat="1" ht="12" customHeight="1" thickBot="1">
      <c r="A77" s="412" t="s">
        <v>436</v>
      </c>
      <c r="B77" s="293" t="s">
        <v>458</v>
      </c>
      <c r="C77" s="298">
        <f>SUM(C78:C81)</f>
        <v>0</v>
      </c>
      <c r="D77" s="298">
        <f>SUM(D78:D81)</f>
        <v>0</v>
      </c>
    </row>
    <row r="78" spans="1:4" s="408" customFormat="1" ht="12" customHeight="1">
      <c r="A78" s="414" t="s">
        <v>437</v>
      </c>
      <c r="B78" s="409" t="s">
        <v>438</v>
      </c>
      <c r="C78" s="303"/>
      <c r="D78" s="303"/>
    </row>
    <row r="79" spans="1:4" s="408" customFormat="1" ht="12" customHeight="1">
      <c r="A79" s="415" t="s">
        <v>439</v>
      </c>
      <c r="B79" s="410" t="s">
        <v>440</v>
      </c>
      <c r="C79" s="303"/>
      <c r="D79" s="303"/>
    </row>
    <row r="80" spans="1:4" s="408" customFormat="1" ht="12" customHeight="1">
      <c r="A80" s="415" t="s">
        <v>441</v>
      </c>
      <c r="B80" s="410" t="s">
        <v>442</v>
      </c>
      <c r="C80" s="303"/>
      <c r="D80" s="303"/>
    </row>
    <row r="81" spans="1:4" s="408" customFormat="1" ht="12" customHeight="1" thickBot="1">
      <c r="A81" s="416" t="s">
        <v>443</v>
      </c>
      <c r="B81" s="411" t="s">
        <v>444</v>
      </c>
      <c r="C81" s="303"/>
      <c r="D81" s="303"/>
    </row>
    <row r="82" spans="1:4" s="408" customFormat="1" ht="13.5" customHeight="1" thickBot="1">
      <c r="A82" s="412" t="s">
        <v>445</v>
      </c>
      <c r="B82" s="293" t="s">
        <v>446</v>
      </c>
      <c r="C82" s="456"/>
      <c r="D82" s="456"/>
    </row>
    <row r="83" spans="1:4" s="408" customFormat="1" ht="15.75" customHeight="1" thickBot="1">
      <c r="A83" s="412" t="s">
        <v>447</v>
      </c>
      <c r="B83" s="417" t="s">
        <v>448</v>
      </c>
      <c r="C83" s="304">
        <f>+C61+C65+C70+C73+C77+C82</f>
        <v>0</v>
      </c>
      <c r="D83" s="304">
        <f>+D61+D65+D70+D73+D77+D82</f>
        <v>0</v>
      </c>
    </row>
    <row r="84" spans="1:4" s="408" customFormat="1" ht="16.5" customHeight="1" thickBot="1">
      <c r="A84" s="418" t="s">
        <v>461</v>
      </c>
      <c r="B84" s="419" t="s">
        <v>449</v>
      </c>
      <c r="C84" s="304">
        <f>+C60+C83</f>
        <v>4650</v>
      </c>
      <c r="D84" s="304">
        <f>+D60+D83</f>
        <v>4650</v>
      </c>
    </row>
    <row r="85" spans="1:4" s="408" customFormat="1" ht="83.25" customHeight="1">
      <c r="A85" s="5"/>
      <c r="B85" s="6"/>
      <c r="C85" s="6"/>
      <c r="D85" s="305"/>
    </row>
    <row r="86" spans="1:4" ht="16.5" customHeight="1">
      <c r="A86" s="1073" t="s">
        <v>131</v>
      </c>
      <c r="B86" s="1073"/>
      <c r="C86" s="1073"/>
      <c r="D86" s="1073"/>
    </row>
    <row r="87" spans="1:4" s="420" customFormat="1" ht="16.5" customHeight="1" thickBot="1">
      <c r="A87" s="1074" t="s">
        <v>241</v>
      </c>
      <c r="B87" s="1074"/>
      <c r="C87" s="931"/>
      <c r="D87" s="140" t="s">
        <v>323</v>
      </c>
    </row>
    <row r="88" spans="1:4" ht="38.1" customHeight="1" thickBot="1">
      <c r="A88" s="23" t="s">
        <v>158</v>
      </c>
      <c r="B88" s="24" t="s">
        <v>132</v>
      </c>
      <c r="C88" s="39" t="s">
        <v>714</v>
      </c>
      <c r="D88" s="39" t="s">
        <v>817</v>
      </c>
    </row>
    <row r="89" spans="1:4" s="407" customFormat="1" ht="12" customHeight="1" thickBot="1">
      <c r="A89" s="32">
        <v>1</v>
      </c>
      <c r="B89" s="33">
        <v>2</v>
      </c>
      <c r="C89" s="403">
        <v>3</v>
      </c>
      <c r="D89" s="403">
        <v>4</v>
      </c>
    </row>
    <row r="90" spans="1:4" ht="12" customHeight="1" thickBot="1">
      <c r="A90" s="22" t="s">
        <v>103</v>
      </c>
      <c r="B90" s="31" t="s">
        <v>464</v>
      </c>
      <c r="C90" s="297">
        <f>SUM(C91:C95)</f>
        <v>3450</v>
      </c>
      <c r="D90" s="297">
        <f>SUM(D91:D95)</f>
        <v>3450</v>
      </c>
    </row>
    <row r="91" spans="1:4" ht="12" customHeight="1">
      <c r="A91" s="17" t="s">
        <v>188</v>
      </c>
      <c r="B91" s="10" t="s">
        <v>133</v>
      </c>
      <c r="C91" s="299"/>
      <c r="D91" s="299"/>
    </row>
    <row r="92" spans="1:4" ht="12" customHeight="1">
      <c r="A92" s="14" t="s">
        <v>189</v>
      </c>
      <c r="B92" s="8" t="s">
        <v>271</v>
      </c>
      <c r="C92" s="300"/>
      <c r="D92" s="300"/>
    </row>
    <row r="93" spans="1:4" ht="12" customHeight="1">
      <c r="A93" s="14" t="s">
        <v>190</v>
      </c>
      <c r="B93" s="8" t="s">
        <v>227</v>
      </c>
      <c r="C93" s="302"/>
      <c r="D93" s="302"/>
    </row>
    <row r="94" spans="1:4" ht="12" customHeight="1">
      <c r="A94" s="14" t="s">
        <v>191</v>
      </c>
      <c r="B94" s="11" t="s">
        <v>272</v>
      </c>
      <c r="C94" s="302"/>
      <c r="D94" s="302"/>
    </row>
    <row r="95" spans="1:4" ht="12" customHeight="1">
      <c r="A95" s="14" t="s">
        <v>202</v>
      </c>
      <c r="B95" s="8" t="s">
        <v>273</v>
      </c>
      <c r="C95" s="302">
        <v>3450</v>
      </c>
      <c r="D95" s="302">
        <v>3450</v>
      </c>
    </row>
    <row r="96" spans="1:4" ht="12" customHeight="1">
      <c r="A96" s="14" t="s">
        <v>192</v>
      </c>
      <c r="B96" s="8" t="s">
        <v>465</v>
      </c>
      <c r="C96" s="302"/>
      <c r="D96" s="302"/>
    </row>
    <row r="97" spans="1:4" ht="12" customHeight="1">
      <c r="A97" s="14" t="s">
        <v>193</v>
      </c>
      <c r="B97" s="142" t="s">
        <v>466</v>
      </c>
      <c r="C97" s="302"/>
      <c r="D97" s="302"/>
    </row>
    <row r="98" spans="1:4" ht="12" customHeight="1">
      <c r="A98" s="14" t="s">
        <v>203</v>
      </c>
      <c r="B98" s="143" t="s">
        <v>467</v>
      </c>
      <c r="C98" s="302"/>
      <c r="D98" s="302"/>
    </row>
    <row r="99" spans="1:4" ht="12" customHeight="1">
      <c r="A99" s="14" t="s">
        <v>204</v>
      </c>
      <c r="B99" s="143" t="s">
        <v>468</v>
      </c>
      <c r="C99" s="302"/>
      <c r="D99" s="302"/>
    </row>
    <row r="100" spans="1:4" ht="12" customHeight="1">
      <c r="A100" s="14" t="s">
        <v>205</v>
      </c>
      <c r="B100" s="142" t="s">
        <v>469</v>
      </c>
      <c r="C100" s="302">
        <v>2000</v>
      </c>
      <c r="D100" s="302">
        <v>2000</v>
      </c>
    </row>
    <row r="101" spans="1:4" ht="12" customHeight="1">
      <c r="A101" s="14" t="s">
        <v>206</v>
      </c>
      <c r="B101" s="142" t="s">
        <v>470</v>
      </c>
      <c r="C101" s="302"/>
      <c r="D101" s="302"/>
    </row>
    <row r="102" spans="1:4" ht="12" customHeight="1">
      <c r="A102" s="14" t="s">
        <v>208</v>
      </c>
      <c r="B102" s="143" t="s">
        <v>471</v>
      </c>
      <c r="C102" s="302"/>
      <c r="D102" s="302"/>
    </row>
    <row r="103" spans="1:4" ht="12" customHeight="1">
      <c r="A103" s="13" t="s">
        <v>274</v>
      </c>
      <c r="B103" s="144" t="s">
        <v>472</v>
      </c>
      <c r="C103" s="302"/>
      <c r="D103" s="302"/>
    </row>
    <row r="104" spans="1:4" ht="12" customHeight="1">
      <c r="A104" s="14" t="s">
        <v>462</v>
      </c>
      <c r="B104" s="144" t="s">
        <v>473</v>
      </c>
      <c r="C104" s="302"/>
      <c r="D104" s="302"/>
    </row>
    <row r="105" spans="1:4" ht="12" customHeight="1" thickBot="1">
      <c r="A105" s="18" t="s">
        <v>463</v>
      </c>
      <c r="B105" s="145" t="s">
        <v>474</v>
      </c>
      <c r="C105" s="306">
        <v>1450</v>
      </c>
      <c r="D105" s="306">
        <v>1450</v>
      </c>
    </row>
    <row r="106" spans="1:4" ht="12" customHeight="1" thickBot="1">
      <c r="A106" s="20" t="s">
        <v>104</v>
      </c>
      <c r="B106" s="30" t="s">
        <v>475</v>
      </c>
      <c r="C106" s="298">
        <f>+C107+C109+C111</f>
        <v>1200</v>
      </c>
      <c r="D106" s="298">
        <f>+D107+D109+D111</f>
        <v>1200</v>
      </c>
    </row>
    <row r="107" spans="1:4" ht="12" customHeight="1">
      <c r="A107" s="15" t="s">
        <v>194</v>
      </c>
      <c r="B107" s="8" t="s">
        <v>322</v>
      </c>
      <c r="C107" s="301"/>
      <c r="D107" s="301"/>
    </row>
    <row r="108" spans="1:4" ht="12" customHeight="1">
      <c r="A108" s="15" t="s">
        <v>195</v>
      </c>
      <c r="B108" s="12" t="s">
        <v>479</v>
      </c>
      <c r="C108" s="301"/>
      <c r="D108" s="301"/>
    </row>
    <row r="109" spans="1:4" ht="12" customHeight="1">
      <c r="A109" s="15" t="s">
        <v>196</v>
      </c>
      <c r="B109" s="12" t="s">
        <v>275</v>
      </c>
      <c r="C109" s="300"/>
      <c r="D109" s="300"/>
    </row>
    <row r="110" spans="1:4" ht="12" customHeight="1">
      <c r="A110" s="15" t="s">
        <v>197</v>
      </c>
      <c r="B110" s="12" t="s">
        <v>480</v>
      </c>
      <c r="C110" s="271"/>
      <c r="D110" s="271"/>
    </row>
    <row r="111" spans="1:4" ht="12" customHeight="1">
      <c r="A111" s="15" t="s">
        <v>198</v>
      </c>
      <c r="B111" s="295" t="s">
        <v>325</v>
      </c>
      <c r="C111" s="271">
        <v>1200</v>
      </c>
      <c r="D111" s="271">
        <v>1200</v>
      </c>
    </row>
    <row r="112" spans="1:4" ht="12" customHeight="1">
      <c r="A112" s="15" t="s">
        <v>207</v>
      </c>
      <c r="B112" s="294" t="s">
        <v>591</v>
      </c>
      <c r="C112" s="271"/>
      <c r="D112" s="271"/>
    </row>
    <row r="113" spans="1:4" ht="12" customHeight="1">
      <c r="A113" s="15" t="s">
        <v>209</v>
      </c>
      <c r="B113" s="405" t="s">
        <v>485</v>
      </c>
      <c r="C113" s="271"/>
      <c r="D113" s="271"/>
    </row>
    <row r="114" spans="1:4" ht="22.5">
      <c r="A114" s="15" t="s">
        <v>276</v>
      </c>
      <c r="B114" s="143" t="s">
        <v>468</v>
      </c>
      <c r="C114" s="271"/>
      <c r="D114" s="271"/>
    </row>
    <row r="115" spans="1:4" ht="12" customHeight="1">
      <c r="A115" s="15" t="s">
        <v>277</v>
      </c>
      <c r="B115" s="143" t="s">
        <v>484</v>
      </c>
      <c r="C115" s="271"/>
      <c r="D115" s="271"/>
    </row>
    <row r="116" spans="1:4" ht="12" customHeight="1">
      <c r="A116" s="15" t="s">
        <v>278</v>
      </c>
      <c r="B116" s="143" t="s">
        <v>483</v>
      </c>
      <c r="C116" s="271"/>
      <c r="D116" s="271"/>
    </row>
    <row r="117" spans="1:4" ht="12" customHeight="1">
      <c r="A117" s="15" t="s">
        <v>476</v>
      </c>
      <c r="B117" s="143" t="s">
        <v>471</v>
      </c>
      <c r="C117" s="271"/>
      <c r="D117" s="271"/>
    </row>
    <row r="118" spans="1:4" ht="12" customHeight="1">
      <c r="A118" s="15" t="s">
        <v>477</v>
      </c>
      <c r="B118" s="143" t="s">
        <v>482</v>
      </c>
      <c r="C118" s="271"/>
      <c r="D118" s="271"/>
    </row>
    <row r="119" spans="1:4" ht="23.25" thickBot="1">
      <c r="A119" s="13" t="s">
        <v>478</v>
      </c>
      <c r="B119" s="143" t="s">
        <v>481</v>
      </c>
      <c r="C119" s="272">
        <v>1200</v>
      </c>
      <c r="D119" s="272">
        <v>1200</v>
      </c>
    </row>
    <row r="120" spans="1:4" ht="12" customHeight="1" thickBot="1">
      <c r="A120" s="20" t="s">
        <v>105</v>
      </c>
      <c r="B120" s="124" t="s">
        <v>486</v>
      </c>
      <c r="C120" s="298">
        <f>+C121+C122</f>
        <v>0</v>
      </c>
      <c r="D120" s="298">
        <f>+D121+D122</f>
        <v>0</v>
      </c>
    </row>
    <row r="121" spans="1:4" ht="12" customHeight="1">
      <c r="A121" s="15" t="s">
        <v>177</v>
      </c>
      <c r="B121" s="9" t="s">
        <v>145</v>
      </c>
      <c r="C121" s="301"/>
      <c r="D121" s="301"/>
    </row>
    <row r="122" spans="1:4" ht="12" customHeight="1" thickBot="1">
      <c r="A122" s="16" t="s">
        <v>178</v>
      </c>
      <c r="B122" s="12" t="s">
        <v>146</v>
      </c>
      <c r="C122" s="302"/>
      <c r="D122" s="302"/>
    </row>
    <row r="123" spans="1:4" ht="12" customHeight="1" thickBot="1">
      <c r="A123" s="20" t="s">
        <v>106</v>
      </c>
      <c r="B123" s="124" t="s">
        <v>487</v>
      </c>
      <c r="C123" s="298">
        <f>+C90+C106+C120</f>
        <v>4650</v>
      </c>
      <c r="D123" s="298">
        <f>+D90+D106+D120</f>
        <v>4650</v>
      </c>
    </row>
    <row r="124" spans="1:4" ht="12" customHeight="1" thickBot="1">
      <c r="A124" s="20" t="s">
        <v>107</v>
      </c>
      <c r="B124" s="124" t="s">
        <v>488</v>
      </c>
      <c r="C124" s="298">
        <f>+C125+C126+C127</f>
        <v>0</v>
      </c>
      <c r="D124" s="298">
        <f>+D125+D126+D127</f>
        <v>0</v>
      </c>
    </row>
    <row r="125" spans="1:4" ht="12" customHeight="1">
      <c r="A125" s="15" t="s">
        <v>181</v>
      </c>
      <c r="B125" s="9" t="s">
        <v>489</v>
      </c>
      <c r="C125" s="271"/>
      <c r="D125" s="271"/>
    </row>
    <row r="126" spans="1:4" ht="12" customHeight="1">
      <c r="A126" s="15" t="s">
        <v>182</v>
      </c>
      <c r="B126" s="9" t="s">
        <v>490</v>
      </c>
      <c r="C126" s="271"/>
      <c r="D126" s="271"/>
    </row>
    <row r="127" spans="1:4" ht="12" customHeight="1" thickBot="1">
      <c r="A127" s="13" t="s">
        <v>183</v>
      </c>
      <c r="B127" s="7" t="s">
        <v>491</v>
      </c>
      <c r="C127" s="271"/>
      <c r="D127" s="271"/>
    </row>
    <row r="128" spans="1:4" ht="12" customHeight="1" thickBot="1">
      <c r="A128" s="20" t="s">
        <v>108</v>
      </c>
      <c r="B128" s="124" t="s">
        <v>550</v>
      </c>
      <c r="C128" s="298">
        <f>+C129+C130+C131+C132</f>
        <v>0</v>
      </c>
      <c r="D128" s="298">
        <f>+D129+D130+D131+D132</f>
        <v>0</v>
      </c>
    </row>
    <row r="129" spans="1:10" ht="12" customHeight="1">
      <c r="A129" s="15" t="s">
        <v>184</v>
      </c>
      <c r="B129" s="9" t="s">
        <v>492</v>
      </c>
      <c r="C129" s="271"/>
      <c r="D129" s="271"/>
    </row>
    <row r="130" spans="1:10" ht="12" customHeight="1">
      <c r="A130" s="15" t="s">
        <v>185</v>
      </c>
      <c r="B130" s="9" t="s">
        <v>493</v>
      </c>
      <c r="C130" s="271"/>
      <c r="D130" s="271"/>
    </row>
    <row r="131" spans="1:10" ht="12" customHeight="1">
      <c r="A131" s="15" t="s">
        <v>396</v>
      </c>
      <c r="B131" s="9" t="s">
        <v>494</v>
      </c>
      <c r="C131" s="271"/>
      <c r="D131" s="271"/>
    </row>
    <row r="132" spans="1:10" ht="12" customHeight="1" thickBot="1">
      <c r="A132" s="13" t="s">
        <v>397</v>
      </c>
      <c r="B132" s="7" t="s">
        <v>495</v>
      </c>
      <c r="C132" s="271"/>
      <c r="D132" s="271"/>
    </row>
    <row r="133" spans="1:10" ht="12" customHeight="1" thickBot="1">
      <c r="A133" s="20" t="s">
        <v>109</v>
      </c>
      <c r="B133" s="124" t="s">
        <v>496</v>
      </c>
      <c r="C133" s="304">
        <f>+C134+C135+C136+C137</f>
        <v>0</v>
      </c>
      <c r="D133" s="304">
        <f>+D134+D135+D136+D137</f>
        <v>0</v>
      </c>
    </row>
    <row r="134" spans="1:10" ht="12" customHeight="1">
      <c r="A134" s="15" t="s">
        <v>186</v>
      </c>
      <c r="B134" s="9" t="s">
        <v>497</v>
      </c>
      <c r="C134" s="271"/>
      <c r="D134" s="271"/>
    </row>
    <row r="135" spans="1:10" ht="12" customHeight="1">
      <c r="A135" s="15" t="s">
        <v>187</v>
      </c>
      <c r="B135" s="9" t="s">
        <v>507</v>
      </c>
      <c r="C135" s="271"/>
      <c r="D135" s="271"/>
    </row>
    <row r="136" spans="1:10" ht="12" customHeight="1">
      <c r="A136" s="15" t="s">
        <v>408</v>
      </c>
      <c r="B136" s="9" t="s">
        <v>498</v>
      </c>
      <c r="C136" s="271"/>
      <c r="D136" s="271"/>
    </row>
    <row r="137" spans="1:10" ht="12" customHeight="1" thickBot="1">
      <c r="A137" s="13" t="s">
        <v>409</v>
      </c>
      <c r="B137" s="7" t="s">
        <v>499</v>
      </c>
      <c r="C137" s="271"/>
      <c r="D137" s="271"/>
    </row>
    <row r="138" spans="1:10" ht="12" customHeight="1" thickBot="1">
      <c r="A138" s="20" t="s">
        <v>110</v>
      </c>
      <c r="B138" s="124" t="s">
        <v>500</v>
      </c>
      <c r="C138" s="307">
        <f>+C139+C140+C141+C142</f>
        <v>0</v>
      </c>
      <c r="D138" s="307">
        <f>+D139+D140+D141+D142</f>
        <v>0</v>
      </c>
    </row>
    <row r="139" spans="1:10" ht="12" customHeight="1">
      <c r="A139" s="15" t="s">
        <v>269</v>
      </c>
      <c r="B139" s="9" t="s">
        <v>501</v>
      </c>
      <c r="C139" s="271"/>
      <c r="D139" s="271"/>
    </row>
    <row r="140" spans="1:10" ht="12" customHeight="1">
      <c r="A140" s="15" t="s">
        <v>270</v>
      </c>
      <c r="B140" s="9" t="s">
        <v>502</v>
      </c>
      <c r="C140" s="271"/>
      <c r="D140" s="271"/>
    </row>
    <row r="141" spans="1:10" ht="12" customHeight="1">
      <c r="A141" s="15" t="s">
        <v>324</v>
      </c>
      <c r="B141" s="9" t="s">
        <v>503</v>
      </c>
      <c r="C141" s="271"/>
      <c r="D141" s="271"/>
    </row>
    <row r="142" spans="1:10" ht="12" customHeight="1" thickBot="1">
      <c r="A142" s="15" t="s">
        <v>411</v>
      </c>
      <c r="B142" s="9" t="s">
        <v>504</v>
      </c>
      <c r="C142" s="271"/>
      <c r="D142" s="271"/>
    </row>
    <row r="143" spans="1:10" ht="15" customHeight="1" thickBot="1">
      <c r="A143" s="20" t="s">
        <v>111</v>
      </c>
      <c r="B143" s="124" t="s">
        <v>505</v>
      </c>
      <c r="C143" s="421">
        <f>+C124+C128+C133+C138</f>
        <v>0</v>
      </c>
      <c r="D143" s="421">
        <f>+D124+D128+D133+D138</f>
        <v>0</v>
      </c>
      <c r="G143" s="422"/>
      <c r="H143" s="423"/>
      <c r="I143" s="423"/>
      <c r="J143" s="423"/>
    </row>
    <row r="144" spans="1:10" s="408" customFormat="1" ht="12.95" customHeight="1" thickBot="1">
      <c r="A144" s="296" t="s">
        <v>112</v>
      </c>
      <c r="B144" s="381" t="s">
        <v>506</v>
      </c>
      <c r="C144" s="421">
        <f>+C123+C143</f>
        <v>4650</v>
      </c>
      <c r="D144" s="421">
        <f>+D123+D143</f>
        <v>4650</v>
      </c>
    </row>
    <row r="145" spans="1:5" ht="7.5" customHeight="1"/>
    <row r="146" spans="1:5">
      <c r="A146" s="1075" t="s">
        <v>508</v>
      </c>
      <c r="B146" s="1075"/>
      <c r="C146" s="1075"/>
      <c r="D146" s="1075"/>
    </row>
    <row r="147" spans="1:5" ht="15" customHeight="1" thickBot="1">
      <c r="A147" s="1072" t="s">
        <v>242</v>
      </c>
      <c r="B147" s="1072"/>
      <c r="C147" s="930"/>
      <c r="D147" s="308" t="s">
        <v>323</v>
      </c>
    </row>
    <row r="148" spans="1:5" ht="13.5" customHeight="1" thickBot="1">
      <c r="A148" s="20">
        <v>1</v>
      </c>
      <c r="B148" s="30" t="s">
        <v>509</v>
      </c>
      <c r="C148" s="937"/>
      <c r="D148" s="298">
        <f>+D60-D123</f>
        <v>0</v>
      </c>
      <c r="E148" s="424"/>
    </row>
    <row r="149" spans="1:5" ht="27.75" customHeight="1" thickBot="1">
      <c r="A149" s="20" t="s">
        <v>104</v>
      </c>
      <c r="B149" s="30" t="s">
        <v>510</v>
      </c>
      <c r="C149" s="937"/>
      <c r="D149" s="298">
        <f>+D83-D143</f>
        <v>0</v>
      </c>
    </row>
    <row r="151" spans="1:5">
      <c r="A151" s="382" t="s">
        <v>865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ÖNKÉNT VÁLLALT FELADATAINAK MÉRLEGE
&amp;R&amp;"Times New Roman CE,Félkövér dőlt"&amp;11 1.3. melléklet az 1/2015. (I.27.) önkormányzati rendelethez*</oddHeader>
  </headerFooter>
  <rowBreaks count="1" manualBreakCount="1">
    <brk id="85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G35"/>
  <sheetViews>
    <sheetView zoomScaleNormal="100" workbookViewId="0">
      <selection activeCell="J11" sqref="J11"/>
    </sheetView>
  </sheetViews>
  <sheetFormatPr defaultRowHeight="12.75"/>
  <cols>
    <col min="1" max="1" width="41.33203125" customWidth="1"/>
    <col min="3" max="3" width="11.33203125" customWidth="1"/>
    <col min="4" max="4" width="10.33203125" customWidth="1"/>
    <col min="5" max="5" width="10" customWidth="1"/>
    <col min="6" max="6" width="12.33203125" customWidth="1"/>
    <col min="7" max="7" width="12.5" customWidth="1"/>
  </cols>
  <sheetData>
    <row r="1" spans="1:7" ht="14.25">
      <c r="A1" s="1246" t="s">
        <v>675</v>
      </c>
      <c r="B1" s="1246"/>
      <c r="C1" s="1246"/>
      <c r="D1" s="1246"/>
      <c r="E1" s="1246"/>
      <c r="F1" s="1246"/>
      <c r="G1" s="1246"/>
    </row>
    <row r="2" spans="1:7" ht="14.25">
      <c r="A2" s="774"/>
      <c r="B2" s="774"/>
      <c r="C2" s="774"/>
      <c r="D2" s="774"/>
      <c r="E2" s="774"/>
      <c r="F2" s="774"/>
      <c r="G2" s="775" t="s">
        <v>703</v>
      </c>
    </row>
    <row r="3" spans="1:7" ht="15.75" thickBot="1">
      <c r="A3" s="737"/>
      <c r="B3" s="737"/>
      <c r="C3" s="737"/>
      <c r="D3" s="737"/>
      <c r="E3" s="737"/>
      <c r="F3" s="737"/>
      <c r="G3" s="738" t="s">
        <v>218</v>
      </c>
    </row>
    <row r="4" spans="1:7">
      <c r="A4" s="1247" t="s">
        <v>286</v>
      </c>
      <c r="B4" s="1250" t="s">
        <v>754</v>
      </c>
      <c r="C4" s="1253" t="s">
        <v>676</v>
      </c>
      <c r="D4" s="1254"/>
      <c r="E4" s="1254"/>
      <c r="F4" s="1254"/>
      <c r="G4" s="1257" t="s">
        <v>677</v>
      </c>
    </row>
    <row r="5" spans="1:7" ht="30.75" customHeight="1">
      <c r="A5" s="1248"/>
      <c r="B5" s="1251"/>
      <c r="C5" s="1255"/>
      <c r="D5" s="1256"/>
      <c r="E5" s="1256"/>
      <c r="F5" s="1256"/>
      <c r="G5" s="1258"/>
    </row>
    <row r="6" spans="1:7" ht="34.5" customHeight="1" thickBot="1">
      <c r="A6" s="1249"/>
      <c r="B6" s="1252"/>
      <c r="C6" s="739" t="s">
        <v>678</v>
      </c>
      <c r="D6" s="739" t="s">
        <v>753</v>
      </c>
      <c r="E6" s="739" t="s">
        <v>813</v>
      </c>
      <c r="F6" s="740" t="s">
        <v>814</v>
      </c>
      <c r="G6" s="1259"/>
    </row>
    <row r="7" spans="1:7">
      <c r="A7" s="741">
        <v>1</v>
      </c>
      <c r="B7" s="742">
        <v>2</v>
      </c>
      <c r="C7" s="742">
        <v>3</v>
      </c>
      <c r="D7" s="742">
        <v>4</v>
      </c>
      <c r="E7" s="742">
        <v>5</v>
      </c>
      <c r="F7" s="743">
        <v>6</v>
      </c>
      <c r="G7" s="744">
        <v>7</v>
      </c>
    </row>
    <row r="8" spans="1:7" ht="15" customHeight="1">
      <c r="A8" s="745" t="s">
        <v>142</v>
      </c>
      <c r="B8" s="746" t="s">
        <v>137</v>
      </c>
      <c r="C8" s="747">
        <v>95800</v>
      </c>
      <c r="D8" s="747">
        <v>96800</v>
      </c>
      <c r="E8" s="747">
        <v>97500</v>
      </c>
      <c r="F8" s="748">
        <v>98300</v>
      </c>
      <c r="G8" s="749">
        <f>+C8+D8+E8+F8</f>
        <v>388400</v>
      </c>
    </row>
    <row r="9" spans="1:7" ht="12.75" customHeight="1">
      <c r="A9" s="745" t="s">
        <v>680</v>
      </c>
      <c r="B9" s="746" t="s">
        <v>147</v>
      </c>
      <c r="C9" s="747">
        <v>0</v>
      </c>
      <c r="D9" s="747">
        <v>0</v>
      </c>
      <c r="E9" s="747">
        <v>0</v>
      </c>
      <c r="F9" s="748">
        <v>0</v>
      </c>
      <c r="G9" s="749">
        <f t="shared" ref="G9:G34" si="0">+C9+D9+E9+F9</f>
        <v>0</v>
      </c>
    </row>
    <row r="10" spans="1:7" ht="12.75" customHeight="1">
      <c r="A10" s="745" t="s">
        <v>681</v>
      </c>
      <c r="B10" s="746" t="s">
        <v>148</v>
      </c>
      <c r="C10" s="747">
        <v>1000</v>
      </c>
      <c r="D10" s="747">
        <v>1200</v>
      </c>
      <c r="E10" s="747">
        <v>1400</v>
      </c>
      <c r="F10" s="748">
        <v>1600</v>
      </c>
      <c r="G10" s="749">
        <f t="shared" si="0"/>
        <v>5200</v>
      </c>
    </row>
    <row r="11" spans="1:7" ht="36" customHeight="1">
      <c r="A11" s="745" t="s">
        <v>682</v>
      </c>
      <c r="B11" s="746" t="s">
        <v>595</v>
      </c>
      <c r="C11" s="747">
        <v>6200</v>
      </c>
      <c r="D11" s="747">
        <v>6386</v>
      </c>
      <c r="E11" s="747">
        <v>6578</v>
      </c>
      <c r="F11" s="748">
        <v>6775</v>
      </c>
      <c r="G11" s="749">
        <f t="shared" si="0"/>
        <v>25939</v>
      </c>
    </row>
    <row r="12" spans="1:7" ht="15.75" customHeight="1">
      <c r="A12" s="745" t="s">
        <v>683</v>
      </c>
      <c r="B12" s="746" t="s">
        <v>684</v>
      </c>
      <c r="C12" s="747">
        <v>0</v>
      </c>
      <c r="D12" s="747">
        <v>0</v>
      </c>
      <c r="E12" s="747">
        <v>0</v>
      </c>
      <c r="F12" s="748">
        <v>0</v>
      </c>
      <c r="G12" s="749">
        <f t="shared" si="0"/>
        <v>0</v>
      </c>
    </row>
    <row r="13" spans="1:7" ht="24" customHeight="1">
      <c r="A13" s="745" t="s">
        <v>685</v>
      </c>
      <c r="B13" s="746" t="s">
        <v>686</v>
      </c>
      <c r="C13" s="747">
        <v>0</v>
      </c>
      <c r="D13" s="747">
        <v>0</v>
      </c>
      <c r="E13" s="747">
        <v>0</v>
      </c>
      <c r="F13" s="748">
        <v>0</v>
      </c>
      <c r="G13" s="749">
        <f t="shared" si="0"/>
        <v>0</v>
      </c>
    </row>
    <row r="14" spans="1:7" ht="15" customHeight="1" thickBot="1">
      <c r="A14" s="750" t="s">
        <v>285</v>
      </c>
      <c r="B14" s="751" t="s">
        <v>687</v>
      </c>
      <c r="C14" s="752">
        <v>0</v>
      </c>
      <c r="D14" s="752">
        <v>0</v>
      </c>
      <c r="E14" s="752">
        <v>0</v>
      </c>
      <c r="F14" s="753">
        <v>0</v>
      </c>
      <c r="G14" s="754">
        <f t="shared" si="0"/>
        <v>0</v>
      </c>
    </row>
    <row r="15" spans="1:7" ht="14.25" customHeight="1" thickBot="1">
      <c r="A15" s="755" t="s">
        <v>688</v>
      </c>
      <c r="B15" s="756" t="s">
        <v>689</v>
      </c>
      <c r="C15" s="757">
        <f>SUM(C8:C14)</f>
        <v>103000</v>
      </c>
      <c r="D15" s="757">
        <f>SUM(D8:D14)</f>
        <v>104386</v>
      </c>
      <c r="E15" s="757">
        <f>SUM(E8:E14)</f>
        <v>105478</v>
      </c>
      <c r="F15" s="758">
        <f>SUM(F8:F14)</f>
        <v>106675</v>
      </c>
      <c r="G15" s="759">
        <f t="shared" si="0"/>
        <v>419539</v>
      </c>
    </row>
    <row r="16" spans="1:7" ht="15" customHeight="1" thickBot="1">
      <c r="A16" s="760" t="s">
        <v>690</v>
      </c>
      <c r="B16" s="761" t="s">
        <v>691</v>
      </c>
      <c r="C16" s="762">
        <f>+C15*0.5</f>
        <v>51500</v>
      </c>
      <c r="D16" s="762">
        <f>+D15*0.5</f>
        <v>52193</v>
      </c>
      <c r="E16" s="762">
        <f>+E15*0.5</f>
        <v>52739</v>
      </c>
      <c r="F16" s="763">
        <f>+F15*0.5</f>
        <v>53337.5</v>
      </c>
      <c r="G16" s="759">
        <f t="shared" si="0"/>
        <v>209769.5</v>
      </c>
    </row>
    <row r="17" spans="1:7" ht="26.25" customHeight="1" thickBot="1">
      <c r="A17" s="755" t="s">
        <v>692</v>
      </c>
      <c r="B17" s="764">
        <v>10</v>
      </c>
      <c r="C17" s="757">
        <f>SUM(C18:C24)</f>
        <v>0</v>
      </c>
      <c r="D17" s="757">
        <f>SUM(D18:D24)</f>
        <v>0</v>
      </c>
      <c r="E17" s="757">
        <f>SUM(E18:E24)</f>
        <v>0</v>
      </c>
      <c r="F17" s="758">
        <f>SUM(F18:F24)</f>
        <v>0</v>
      </c>
      <c r="G17" s="759">
        <f t="shared" si="0"/>
        <v>0</v>
      </c>
    </row>
    <row r="18" spans="1:7" ht="18" customHeight="1">
      <c r="A18" s="765" t="s">
        <v>693</v>
      </c>
      <c r="B18" s="766">
        <v>11</v>
      </c>
      <c r="C18" s="767">
        <v>0</v>
      </c>
      <c r="D18" s="767">
        <v>0</v>
      </c>
      <c r="E18" s="767">
        <v>0</v>
      </c>
      <c r="F18" s="768">
        <v>0</v>
      </c>
      <c r="G18" s="769">
        <f t="shared" si="0"/>
        <v>0</v>
      </c>
    </row>
    <row r="19" spans="1:7" ht="15" customHeight="1">
      <c r="A19" s="745" t="s">
        <v>694</v>
      </c>
      <c r="B19" s="770">
        <v>12</v>
      </c>
      <c r="C19" s="747">
        <v>0</v>
      </c>
      <c r="D19" s="747">
        <v>0</v>
      </c>
      <c r="E19" s="747">
        <v>0</v>
      </c>
      <c r="F19" s="748">
        <v>0</v>
      </c>
      <c r="G19" s="749">
        <f t="shared" si="0"/>
        <v>0</v>
      </c>
    </row>
    <row r="20" spans="1:7" ht="14.25" customHeight="1">
      <c r="A20" s="745" t="s">
        <v>695</v>
      </c>
      <c r="B20" s="770">
        <v>13</v>
      </c>
      <c r="C20" s="747">
        <v>0</v>
      </c>
      <c r="D20" s="747">
        <v>0</v>
      </c>
      <c r="E20" s="747">
        <v>0</v>
      </c>
      <c r="F20" s="748">
        <v>0</v>
      </c>
      <c r="G20" s="749">
        <f t="shared" si="0"/>
        <v>0</v>
      </c>
    </row>
    <row r="21" spans="1:7" ht="14.25" customHeight="1">
      <c r="A21" s="745" t="s">
        <v>696</v>
      </c>
      <c r="B21" s="770">
        <v>14</v>
      </c>
      <c r="C21" s="747">
        <v>0</v>
      </c>
      <c r="D21" s="747">
        <v>0</v>
      </c>
      <c r="E21" s="747">
        <v>0</v>
      </c>
      <c r="F21" s="748">
        <v>0</v>
      </c>
      <c r="G21" s="749">
        <f t="shared" si="0"/>
        <v>0</v>
      </c>
    </row>
    <row r="22" spans="1:7" ht="15" customHeight="1">
      <c r="A22" s="745" t="s">
        <v>697</v>
      </c>
      <c r="B22" s="770">
        <v>15</v>
      </c>
      <c r="C22" s="747">
        <v>0</v>
      </c>
      <c r="D22" s="747">
        <v>0</v>
      </c>
      <c r="E22" s="747">
        <v>0</v>
      </c>
      <c r="F22" s="748">
        <v>0</v>
      </c>
      <c r="G22" s="749">
        <f t="shared" si="0"/>
        <v>0</v>
      </c>
    </row>
    <row r="23" spans="1:7" ht="15" customHeight="1">
      <c r="A23" s="745" t="s">
        <v>698</v>
      </c>
      <c r="B23" s="770">
        <v>16</v>
      </c>
      <c r="C23" s="747">
        <v>0</v>
      </c>
      <c r="D23" s="747">
        <v>0</v>
      </c>
      <c r="E23" s="747">
        <v>0</v>
      </c>
      <c r="F23" s="748">
        <v>0</v>
      </c>
      <c r="G23" s="749">
        <f t="shared" si="0"/>
        <v>0</v>
      </c>
    </row>
    <row r="24" spans="1:7" ht="15" customHeight="1" thickBot="1">
      <c r="A24" s="750" t="s">
        <v>699</v>
      </c>
      <c r="B24" s="771">
        <v>17</v>
      </c>
      <c r="C24" s="752">
        <v>0</v>
      </c>
      <c r="D24" s="752">
        <v>0</v>
      </c>
      <c r="E24" s="752">
        <v>0</v>
      </c>
      <c r="F24" s="753">
        <v>0</v>
      </c>
      <c r="G24" s="754">
        <f t="shared" si="0"/>
        <v>0</v>
      </c>
    </row>
    <row r="25" spans="1:7" ht="35.25" customHeight="1" thickBot="1">
      <c r="A25" s="755" t="s">
        <v>700</v>
      </c>
      <c r="B25" s="764">
        <v>18</v>
      </c>
      <c r="C25" s="757">
        <f>SUM(C26:C32)</f>
        <v>0</v>
      </c>
      <c r="D25" s="757">
        <f>SUM(D26:D32)</f>
        <v>0</v>
      </c>
      <c r="E25" s="757">
        <f>SUM(E26:E32)</f>
        <v>0</v>
      </c>
      <c r="F25" s="758">
        <f>SUM(F26:F32)</f>
        <v>0</v>
      </c>
      <c r="G25" s="759">
        <f t="shared" si="0"/>
        <v>0</v>
      </c>
    </row>
    <row r="26" spans="1:7" ht="16.5" customHeight="1">
      <c r="A26" s="765" t="s">
        <v>693</v>
      </c>
      <c r="B26" s="766">
        <v>19</v>
      </c>
      <c r="C26" s="767">
        <v>0</v>
      </c>
      <c r="D26" s="767">
        <v>0</v>
      </c>
      <c r="E26" s="767">
        <v>0</v>
      </c>
      <c r="F26" s="768">
        <v>0</v>
      </c>
      <c r="G26" s="769">
        <f t="shared" si="0"/>
        <v>0</v>
      </c>
    </row>
    <row r="27" spans="1:7" ht="15.75" customHeight="1">
      <c r="A27" s="745" t="s">
        <v>694</v>
      </c>
      <c r="B27" s="770">
        <v>20</v>
      </c>
      <c r="C27" s="747">
        <v>0</v>
      </c>
      <c r="D27" s="747">
        <v>0</v>
      </c>
      <c r="E27" s="747">
        <v>0</v>
      </c>
      <c r="F27" s="748">
        <v>0</v>
      </c>
      <c r="G27" s="749">
        <f t="shared" si="0"/>
        <v>0</v>
      </c>
    </row>
    <row r="28" spans="1:7" ht="15.75" customHeight="1">
      <c r="A28" s="745" t="s">
        <v>695</v>
      </c>
      <c r="B28" s="770">
        <v>21</v>
      </c>
      <c r="C28" s="747">
        <v>0</v>
      </c>
      <c r="D28" s="747">
        <v>0</v>
      </c>
      <c r="E28" s="747">
        <v>0</v>
      </c>
      <c r="F28" s="748">
        <v>0</v>
      </c>
      <c r="G28" s="749">
        <f t="shared" si="0"/>
        <v>0</v>
      </c>
    </row>
    <row r="29" spans="1:7">
      <c r="A29" s="745" t="s">
        <v>696</v>
      </c>
      <c r="B29" s="770">
        <v>22</v>
      </c>
      <c r="C29" s="747">
        <v>0</v>
      </c>
      <c r="D29" s="747">
        <v>0</v>
      </c>
      <c r="E29" s="747">
        <v>0</v>
      </c>
      <c r="F29" s="748">
        <v>0</v>
      </c>
      <c r="G29" s="749">
        <f t="shared" si="0"/>
        <v>0</v>
      </c>
    </row>
    <row r="30" spans="1:7">
      <c r="A30" s="745" t="s">
        <v>697</v>
      </c>
      <c r="B30" s="770">
        <v>23</v>
      </c>
      <c r="C30" s="747">
        <v>0</v>
      </c>
      <c r="D30" s="747">
        <v>0</v>
      </c>
      <c r="E30" s="747">
        <v>0</v>
      </c>
      <c r="F30" s="748">
        <v>0</v>
      </c>
      <c r="G30" s="749">
        <f t="shared" si="0"/>
        <v>0</v>
      </c>
    </row>
    <row r="31" spans="1:7">
      <c r="A31" s="745" t="s">
        <v>698</v>
      </c>
      <c r="B31" s="770">
        <v>24</v>
      </c>
      <c r="C31" s="747">
        <v>0</v>
      </c>
      <c r="D31" s="747">
        <v>0</v>
      </c>
      <c r="E31" s="747">
        <v>0</v>
      </c>
      <c r="F31" s="748">
        <v>0</v>
      </c>
      <c r="G31" s="749">
        <f t="shared" si="0"/>
        <v>0</v>
      </c>
    </row>
    <row r="32" spans="1:7" ht="18" customHeight="1" thickBot="1">
      <c r="A32" s="750" t="s">
        <v>699</v>
      </c>
      <c r="B32" s="771">
        <v>25</v>
      </c>
      <c r="C32" s="752">
        <v>0</v>
      </c>
      <c r="D32" s="752">
        <v>0</v>
      </c>
      <c r="E32" s="752">
        <v>0</v>
      </c>
      <c r="F32" s="753">
        <v>0</v>
      </c>
      <c r="G32" s="754">
        <f t="shared" si="0"/>
        <v>0</v>
      </c>
    </row>
    <row r="33" spans="1:7" ht="17.25" customHeight="1" thickBot="1">
      <c r="A33" s="755" t="s">
        <v>701</v>
      </c>
      <c r="B33" s="764">
        <v>26</v>
      </c>
      <c r="C33" s="757">
        <f>+C17+C25</f>
        <v>0</v>
      </c>
      <c r="D33" s="757">
        <f>+D17+D25</f>
        <v>0</v>
      </c>
      <c r="E33" s="757">
        <f>+E17+E25</f>
        <v>0</v>
      </c>
      <c r="F33" s="758">
        <f>+F17+F25</f>
        <v>0</v>
      </c>
      <c r="G33" s="759">
        <f t="shared" si="0"/>
        <v>0</v>
      </c>
    </row>
    <row r="34" spans="1:7" ht="21" customHeight="1" thickBot="1">
      <c r="A34" s="760" t="s">
        <v>702</v>
      </c>
      <c r="B34" s="772">
        <v>27</v>
      </c>
      <c r="C34" s="762">
        <f>+C16-C33</f>
        <v>51500</v>
      </c>
      <c r="D34" s="762">
        <f>+D16-D33</f>
        <v>52193</v>
      </c>
      <c r="E34" s="762">
        <f>+E16-E33</f>
        <v>52739</v>
      </c>
      <c r="F34" s="762">
        <f>+F16-F33</f>
        <v>53337.5</v>
      </c>
      <c r="G34" s="773">
        <f t="shared" si="0"/>
        <v>209769.5</v>
      </c>
    </row>
    <row r="35" spans="1:7" ht="15">
      <c r="A35" s="737"/>
      <c r="B35" s="737"/>
      <c r="C35" s="737"/>
      <c r="D35" s="737"/>
      <c r="E35" s="737"/>
      <c r="F35" s="737"/>
      <c r="G35" s="737"/>
    </row>
  </sheetData>
  <mergeCells count="5">
    <mergeCell ref="A1:G1"/>
    <mergeCell ref="A4:A6"/>
    <mergeCell ref="B4:B6"/>
    <mergeCell ref="C4:F5"/>
    <mergeCell ref="G4:G6"/>
  </mergeCells>
  <phoneticPr fontId="30" type="noConversion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1"/>
  <sheetViews>
    <sheetView view="pageLayout" topLeftCell="A86" zoomScaleNormal="120" zoomScaleSheetLayoutView="100" workbookViewId="0">
      <selection activeCell="F88" sqref="F88:G88"/>
    </sheetView>
  </sheetViews>
  <sheetFormatPr defaultRowHeight="15.75"/>
  <cols>
    <col min="1" max="1" width="9.5" style="382" customWidth="1"/>
    <col min="2" max="2" width="60" style="382" customWidth="1"/>
    <col min="3" max="3" width="15.1640625" style="382" customWidth="1"/>
    <col min="4" max="4" width="16.33203125" style="383" customWidth="1"/>
    <col min="5" max="5" width="9" style="406" customWidth="1"/>
    <col min="6" max="16384" width="9.33203125" style="406"/>
  </cols>
  <sheetData>
    <row r="1" spans="1:4" ht="15.95" customHeight="1">
      <c r="A1" s="1073" t="s">
        <v>100</v>
      </c>
      <c r="B1" s="1073"/>
      <c r="C1" s="1073"/>
      <c r="D1" s="1073"/>
    </row>
    <row r="2" spans="1:4" ht="15.95" customHeight="1" thickBot="1">
      <c r="A2" s="1072" t="s">
        <v>240</v>
      </c>
      <c r="B2" s="1072"/>
      <c r="C2" s="930"/>
      <c r="D2" s="308" t="s">
        <v>323</v>
      </c>
    </row>
    <row r="3" spans="1:4" ht="38.1" customHeight="1" thickBot="1">
      <c r="A3" s="23" t="s">
        <v>158</v>
      </c>
      <c r="B3" s="24" t="s">
        <v>102</v>
      </c>
      <c r="C3" s="39" t="s">
        <v>714</v>
      </c>
      <c r="D3" s="39" t="s">
        <v>817</v>
      </c>
    </row>
    <row r="4" spans="1:4" s="407" customFormat="1" ht="12" customHeight="1" thickBot="1">
      <c r="A4" s="401">
        <v>1</v>
      </c>
      <c r="B4" s="402">
        <v>2</v>
      </c>
      <c r="C4" s="403">
        <v>3</v>
      </c>
      <c r="D4" s="403">
        <v>4</v>
      </c>
    </row>
    <row r="5" spans="1:4" s="408" customFormat="1" ht="12" customHeight="1" thickBot="1">
      <c r="A5" s="20" t="s">
        <v>103</v>
      </c>
      <c r="B5" s="21" t="s">
        <v>352</v>
      </c>
      <c r="C5" s="298">
        <f>+C6+C7+C8+C9+C10+C11</f>
        <v>95361</v>
      </c>
      <c r="D5" s="298">
        <f>+D6+D7+D8+D9+D10+D11</f>
        <v>93190</v>
      </c>
    </row>
    <row r="6" spans="1:4" s="408" customFormat="1" ht="12" customHeight="1">
      <c r="A6" s="15" t="s">
        <v>188</v>
      </c>
      <c r="B6" s="409" t="s">
        <v>353</v>
      </c>
      <c r="C6" s="301">
        <v>95361</v>
      </c>
      <c r="D6" s="301">
        <v>93190</v>
      </c>
    </row>
    <row r="7" spans="1:4" s="408" customFormat="1" ht="12" customHeight="1">
      <c r="A7" s="14" t="s">
        <v>189</v>
      </c>
      <c r="B7" s="410" t="s">
        <v>354</v>
      </c>
      <c r="C7" s="300"/>
      <c r="D7" s="300"/>
    </row>
    <row r="8" spans="1:4" s="408" customFormat="1" ht="12" customHeight="1">
      <c r="A8" s="14" t="s">
        <v>190</v>
      </c>
      <c r="B8" s="410" t="s">
        <v>355</v>
      </c>
      <c r="C8" s="300"/>
      <c r="D8" s="300"/>
    </row>
    <row r="9" spans="1:4" s="408" customFormat="1" ht="12" customHeight="1">
      <c r="A9" s="14" t="s">
        <v>191</v>
      </c>
      <c r="B9" s="410" t="s">
        <v>356</v>
      </c>
      <c r="C9" s="300"/>
      <c r="D9" s="300"/>
    </row>
    <row r="10" spans="1:4" s="408" customFormat="1" ht="12" customHeight="1">
      <c r="A10" s="14" t="s">
        <v>236</v>
      </c>
      <c r="B10" s="410" t="s">
        <v>357</v>
      </c>
      <c r="C10" s="300"/>
      <c r="D10" s="300"/>
    </row>
    <row r="11" spans="1:4" s="408" customFormat="1" ht="12" customHeight="1" thickBot="1">
      <c r="A11" s="16" t="s">
        <v>192</v>
      </c>
      <c r="B11" s="411" t="s">
        <v>358</v>
      </c>
      <c r="C11" s="300"/>
      <c r="D11" s="300"/>
    </row>
    <row r="12" spans="1:4" s="408" customFormat="1" ht="12" customHeight="1" thickBot="1">
      <c r="A12" s="20" t="s">
        <v>104</v>
      </c>
      <c r="B12" s="293" t="s">
        <v>359</v>
      </c>
      <c r="C12" s="298">
        <f>+C13+C14+C15+C16+C17</f>
        <v>0</v>
      </c>
      <c r="D12" s="298">
        <f>+D13+D14+D15+D16+D17</f>
        <v>0</v>
      </c>
    </row>
    <row r="13" spans="1:4" s="408" customFormat="1" ht="12" customHeight="1">
      <c r="A13" s="15" t="s">
        <v>194</v>
      </c>
      <c r="B13" s="409" t="s">
        <v>360</v>
      </c>
      <c r="C13" s="301"/>
      <c r="D13" s="301"/>
    </row>
    <row r="14" spans="1:4" s="408" customFormat="1" ht="12" customHeight="1">
      <c r="A14" s="14" t="s">
        <v>195</v>
      </c>
      <c r="B14" s="410" t="s">
        <v>361</v>
      </c>
      <c r="C14" s="300"/>
      <c r="D14" s="300"/>
    </row>
    <row r="15" spans="1:4" s="408" customFormat="1" ht="12" customHeight="1">
      <c r="A15" s="14" t="s">
        <v>196</v>
      </c>
      <c r="B15" s="410" t="s">
        <v>585</v>
      </c>
      <c r="C15" s="300"/>
      <c r="D15" s="300"/>
    </row>
    <row r="16" spans="1:4" s="408" customFormat="1" ht="12" customHeight="1">
      <c r="A16" s="14" t="s">
        <v>197</v>
      </c>
      <c r="B16" s="410" t="s">
        <v>586</v>
      </c>
      <c r="C16" s="300"/>
      <c r="D16" s="300"/>
    </row>
    <row r="17" spans="1:4" s="408" customFormat="1" ht="12" customHeight="1">
      <c r="A17" s="14" t="s">
        <v>198</v>
      </c>
      <c r="B17" s="410" t="s">
        <v>362</v>
      </c>
      <c r="C17" s="300"/>
      <c r="D17" s="300"/>
    </row>
    <row r="18" spans="1:4" s="408" customFormat="1" ht="12" customHeight="1" thickBot="1">
      <c r="A18" s="16" t="s">
        <v>207</v>
      </c>
      <c r="B18" s="411" t="s">
        <v>363</v>
      </c>
      <c r="C18" s="302"/>
      <c r="D18" s="302"/>
    </row>
    <row r="19" spans="1:4" s="408" customFormat="1" ht="12" customHeight="1" thickBot="1">
      <c r="A19" s="20" t="s">
        <v>105</v>
      </c>
      <c r="B19" s="21" t="s">
        <v>364</v>
      </c>
      <c r="C19" s="298">
        <f>+C20+C21+C22+C23+C24</f>
        <v>0</v>
      </c>
      <c r="D19" s="298">
        <f>+D20+D21+D22+D23+D24</f>
        <v>0</v>
      </c>
    </row>
    <row r="20" spans="1:4" s="408" customFormat="1" ht="12" customHeight="1">
      <c r="A20" s="15" t="s">
        <v>177</v>
      </c>
      <c r="B20" s="409" t="s">
        <v>365</v>
      </c>
      <c r="C20" s="301"/>
      <c r="D20" s="301"/>
    </row>
    <row r="21" spans="1:4" s="408" customFormat="1" ht="12" customHeight="1">
      <c r="A21" s="14" t="s">
        <v>178</v>
      </c>
      <c r="B21" s="410" t="s">
        <v>366</v>
      </c>
      <c r="C21" s="300"/>
      <c r="D21" s="300"/>
    </row>
    <row r="22" spans="1:4" s="408" customFormat="1" ht="12" customHeight="1">
      <c r="A22" s="14" t="s">
        <v>179</v>
      </c>
      <c r="B22" s="410" t="s">
        <v>587</v>
      </c>
      <c r="C22" s="300"/>
      <c r="D22" s="300"/>
    </row>
    <row r="23" spans="1:4" s="408" customFormat="1" ht="12" customHeight="1">
      <c r="A23" s="14" t="s">
        <v>180</v>
      </c>
      <c r="B23" s="410" t="s">
        <v>588</v>
      </c>
      <c r="C23" s="300"/>
      <c r="D23" s="300"/>
    </row>
    <row r="24" spans="1:4" s="408" customFormat="1" ht="12" customHeight="1">
      <c r="A24" s="14" t="s">
        <v>259</v>
      </c>
      <c r="B24" s="410" t="s">
        <v>367</v>
      </c>
      <c r="C24" s="300"/>
      <c r="D24" s="300"/>
    </row>
    <row r="25" spans="1:4" s="408" customFormat="1" ht="12" customHeight="1" thickBot="1">
      <c r="A25" s="16" t="s">
        <v>260</v>
      </c>
      <c r="B25" s="411" t="s">
        <v>368</v>
      </c>
      <c r="C25" s="302"/>
      <c r="D25" s="302"/>
    </row>
    <row r="26" spans="1:4" s="408" customFormat="1" ht="12" customHeight="1" thickBot="1">
      <c r="A26" s="20" t="s">
        <v>261</v>
      </c>
      <c r="B26" s="21" t="s">
        <v>369</v>
      </c>
      <c r="C26" s="304">
        <f>+C27+C30+C31+C32</f>
        <v>0</v>
      </c>
      <c r="D26" s="304">
        <f>+D27+D30+D31+D32</f>
        <v>0</v>
      </c>
    </row>
    <row r="27" spans="1:4" s="408" customFormat="1" ht="12" customHeight="1">
      <c r="A27" s="15" t="s">
        <v>370</v>
      </c>
      <c r="B27" s="409" t="s">
        <v>376</v>
      </c>
      <c r="C27" s="404">
        <f>+C28+C29</f>
        <v>0</v>
      </c>
      <c r="D27" s="404">
        <f>+D28+D29</f>
        <v>0</v>
      </c>
    </row>
    <row r="28" spans="1:4" s="408" customFormat="1" ht="12" customHeight="1">
      <c r="A28" s="14" t="s">
        <v>371</v>
      </c>
      <c r="B28" s="410" t="s">
        <v>377</v>
      </c>
      <c r="C28" s="300"/>
      <c r="D28" s="300"/>
    </row>
    <row r="29" spans="1:4" s="408" customFormat="1" ht="12" customHeight="1">
      <c r="A29" s="14" t="s">
        <v>372</v>
      </c>
      <c r="B29" s="410" t="s">
        <v>378</v>
      </c>
      <c r="C29" s="300"/>
      <c r="D29" s="300"/>
    </row>
    <row r="30" spans="1:4" s="408" customFormat="1" ht="12" customHeight="1">
      <c r="A30" s="14" t="s">
        <v>373</v>
      </c>
      <c r="B30" s="410" t="s">
        <v>379</v>
      </c>
      <c r="C30" s="300"/>
      <c r="D30" s="300"/>
    </row>
    <row r="31" spans="1:4" s="408" customFormat="1" ht="12" customHeight="1">
      <c r="A31" s="14" t="s">
        <v>374</v>
      </c>
      <c r="B31" s="410" t="s">
        <v>380</v>
      </c>
      <c r="C31" s="300"/>
      <c r="D31" s="300"/>
    </row>
    <row r="32" spans="1:4" s="408" customFormat="1" ht="12" customHeight="1" thickBot="1">
      <c r="A32" s="16" t="s">
        <v>375</v>
      </c>
      <c r="B32" s="411" t="s">
        <v>381</v>
      </c>
      <c r="C32" s="302"/>
      <c r="D32" s="302"/>
    </row>
    <row r="33" spans="1:4" s="408" customFormat="1" ht="12" customHeight="1" thickBot="1">
      <c r="A33" s="20" t="s">
        <v>107</v>
      </c>
      <c r="B33" s="21" t="s">
        <v>382</v>
      </c>
      <c r="C33" s="298">
        <f>SUM(C34:C43)</f>
        <v>0</v>
      </c>
      <c r="D33" s="298">
        <f>SUM(D34:D43)</f>
        <v>0</v>
      </c>
    </row>
    <row r="34" spans="1:4" s="408" customFormat="1" ht="12" customHeight="1">
      <c r="A34" s="15" t="s">
        <v>181</v>
      </c>
      <c r="B34" s="409" t="s">
        <v>385</v>
      </c>
      <c r="C34" s="301"/>
      <c r="D34" s="301"/>
    </row>
    <row r="35" spans="1:4" s="408" customFormat="1" ht="12" customHeight="1">
      <c r="A35" s="14" t="s">
        <v>182</v>
      </c>
      <c r="B35" s="410" t="s">
        <v>386</v>
      </c>
      <c r="C35" s="300"/>
      <c r="D35" s="300"/>
    </row>
    <row r="36" spans="1:4" s="408" customFormat="1" ht="12" customHeight="1">
      <c r="A36" s="14" t="s">
        <v>183</v>
      </c>
      <c r="B36" s="410" t="s">
        <v>387</v>
      </c>
      <c r="C36" s="300"/>
      <c r="D36" s="300"/>
    </row>
    <row r="37" spans="1:4" s="408" customFormat="1" ht="12" customHeight="1">
      <c r="A37" s="14" t="s">
        <v>263</v>
      </c>
      <c r="B37" s="410" t="s">
        <v>388</v>
      </c>
      <c r="C37" s="300"/>
      <c r="D37" s="300"/>
    </row>
    <row r="38" spans="1:4" s="408" customFormat="1" ht="12" customHeight="1">
      <c r="A38" s="14" t="s">
        <v>264</v>
      </c>
      <c r="B38" s="410" t="s">
        <v>389</v>
      </c>
      <c r="C38" s="300"/>
      <c r="D38" s="300"/>
    </row>
    <row r="39" spans="1:4" s="408" customFormat="1" ht="12" customHeight="1">
      <c r="A39" s="14" t="s">
        <v>265</v>
      </c>
      <c r="B39" s="410" t="s">
        <v>390</v>
      </c>
      <c r="C39" s="300"/>
      <c r="D39" s="300"/>
    </row>
    <row r="40" spans="1:4" s="408" customFormat="1" ht="12" customHeight="1">
      <c r="A40" s="14" t="s">
        <v>266</v>
      </c>
      <c r="B40" s="410" t="s">
        <v>391</v>
      </c>
      <c r="C40" s="300"/>
      <c r="D40" s="300"/>
    </row>
    <row r="41" spans="1:4" s="408" customFormat="1" ht="12" customHeight="1">
      <c r="A41" s="14" t="s">
        <v>267</v>
      </c>
      <c r="B41" s="410" t="s">
        <v>392</v>
      </c>
      <c r="C41" s="300"/>
      <c r="D41" s="300"/>
    </row>
    <row r="42" spans="1:4" s="408" customFormat="1" ht="12" customHeight="1">
      <c r="A42" s="14" t="s">
        <v>383</v>
      </c>
      <c r="B42" s="410" t="s">
        <v>393</v>
      </c>
      <c r="C42" s="303"/>
      <c r="D42" s="303"/>
    </row>
    <row r="43" spans="1:4" s="408" customFormat="1" ht="12" customHeight="1" thickBot="1">
      <c r="A43" s="16" t="s">
        <v>384</v>
      </c>
      <c r="B43" s="411" t="s">
        <v>394</v>
      </c>
      <c r="C43" s="398"/>
      <c r="D43" s="398"/>
    </row>
    <row r="44" spans="1:4" s="408" customFormat="1" ht="12" customHeight="1" thickBot="1">
      <c r="A44" s="20" t="s">
        <v>108</v>
      </c>
      <c r="B44" s="21" t="s">
        <v>395</v>
      </c>
      <c r="C44" s="298">
        <f>SUM(C45:C49)</f>
        <v>0</v>
      </c>
      <c r="D44" s="298">
        <f>SUM(D45:D49)</f>
        <v>0</v>
      </c>
    </row>
    <row r="45" spans="1:4" s="408" customFormat="1" ht="12" customHeight="1">
      <c r="A45" s="15" t="s">
        <v>184</v>
      </c>
      <c r="B45" s="409" t="s">
        <v>399</v>
      </c>
      <c r="C45" s="455"/>
      <c r="D45" s="455"/>
    </row>
    <row r="46" spans="1:4" s="408" customFormat="1" ht="12" customHeight="1">
      <c r="A46" s="14" t="s">
        <v>185</v>
      </c>
      <c r="B46" s="410" t="s">
        <v>400</v>
      </c>
      <c r="C46" s="303"/>
      <c r="D46" s="303"/>
    </row>
    <row r="47" spans="1:4" s="408" customFormat="1" ht="12" customHeight="1">
      <c r="A47" s="14" t="s">
        <v>396</v>
      </c>
      <c r="B47" s="410" t="s">
        <v>401</v>
      </c>
      <c r="C47" s="303"/>
      <c r="D47" s="303"/>
    </row>
    <row r="48" spans="1:4" s="408" customFormat="1" ht="12" customHeight="1">
      <c r="A48" s="14" t="s">
        <v>397</v>
      </c>
      <c r="B48" s="410" t="s">
        <v>402</v>
      </c>
      <c r="C48" s="303"/>
      <c r="D48" s="303"/>
    </row>
    <row r="49" spans="1:4" s="408" customFormat="1" ht="12" customHeight="1" thickBot="1">
      <c r="A49" s="16" t="s">
        <v>398</v>
      </c>
      <c r="B49" s="411" t="s">
        <v>403</v>
      </c>
      <c r="C49" s="398"/>
      <c r="D49" s="398"/>
    </row>
    <row r="50" spans="1:4" s="408" customFormat="1" ht="12" customHeight="1" thickBot="1">
      <c r="A50" s="20" t="s">
        <v>268</v>
      </c>
      <c r="B50" s="21" t="s">
        <v>404</v>
      </c>
      <c r="C50" s="298">
        <f>SUM(C51:C53)</f>
        <v>0</v>
      </c>
      <c r="D50" s="298">
        <f>SUM(D51:D53)</f>
        <v>102</v>
      </c>
    </row>
    <row r="51" spans="1:4" s="408" customFormat="1" ht="12" customHeight="1">
      <c r="A51" s="15" t="s">
        <v>186</v>
      </c>
      <c r="B51" s="409" t="s">
        <v>405</v>
      </c>
      <c r="C51" s="301"/>
      <c r="D51" s="301"/>
    </row>
    <row r="52" spans="1:4" s="408" customFormat="1" ht="12" customHeight="1">
      <c r="A52" s="14" t="s">
        <v>187</v>
      </c>
      <c r="B52" s="410" t="s">
        <v>589</v>
      </c>
      <c r="C52" s="300"/>
      <c r="D52" s="300"/>
    </row>
    <row r="53" spans="1:4" s="408" customFormat="1" ht="12" customHeight="1">
      <c r="A53" s="14" t="s">
        <v>408</v>
      </c>
      <c r="B53" s="410" t="s">
        <v>406</v>
      </c>
      <c r="C53" s="300"/>
      <c r="D53" s="300">
        <v>102</v>
      </c>
    </row>
    <row r="54" spans="1:4" s="408" customFormat="1" ht="12" customHeight="1" thickBot="1">
      <c r="A54" s="16" t="s">
        <v>409</v>
      </c>
      <c r="B54" s="411" t="s">
        <v>407</v>
      </c>
      <c r="C54" s="302"/>
      <c r="D54" s="302"/>
    </row>
    <row r="55" spans="1:4" s="408" customFormat="1" ht="12" customHeight="1" thickBot="1">
      <c r="A55" s="20" t="s">
        <v>110</v>
      </c>
      <c r="B55" s="293" t="s">
        <v>410</v>
      </c>
      <c r="C55" s="298">
        <f>SUM(C56:C58)</f>
        <v>0</v>
      </c>
      <c r="D55" s="298">
        <f>SUM(D56:D58)</f>
        <v>0</v>
      </c>
    </row>
    <row r="56" spans="1:4" s="408" customFormat="1" ht="12" customHeight="1">
      <c r="A56" s="15" t="s">
        <v>269</v>
      </c>
      <c r="B56" s="409" t="s">
        <v>412</v>
      </c>
      <c r="C56" s="303"/>
      <c r="D56" s="303"/>
    </row>
    <row r="57" spans="1:4" s="408" customFormat="1" ht="12" customHeight="1">
      <c r="A57" s="14" t="s">
        <v>270</v>
      </c>
      <c r="B57" s="410" t="s">
        <v>590</v>
      </c>
      <c r="C57" s="303"/>
      <c r="D57" s="303"/>
    </row>
    <row r="58" spans="1:4" s="408" customFormat="1" ht="12" customHeight="1">
      <c r="A58" s="14" t="s">
        <v>324</v>
      </c>
      <c r="B58" s="410" t="s">
        <v>413</v>
      </c>
      <c r="C58" s="303"/>
      <c r="D58" s="303"/>
    </row>
    <row r="59" spans="1:4" s="408" customFormat="1" ht="12" customHeight="1" thickBot="1">
      <c r="A59" s="16" t="s">
        <v>411</v>
      </c>
      <c r="B59" s="411" t="s">
        <v>414</v>
      </c>
      <c r="C59" s="303"/>
      <c r="D59" s="303"/>
    </row>
    <row r="60" spans="1:4" s="408" customFormat="1" ht="12" customHeight="1" thickBot="1">
      <c r="A60" s="20" t="s">
        <v>111</v>
      </c>
      <c r="B60" s="21" t="s">
        <v>415</v>
      </c>
      <c r="C60" s="304">
        <f>+C5+C12+C19+C26+C33+C44+C50+C55</f>
        <v>95361</v>
      </c>
      <c r="D60" s="304">
        <f>+D5+D12+D19+D26+D33+D44+D50+D55</f>
        <v>93292</v>
      </c>
    </row>
    <row r="61" spans="1:4" s="408" customFormat="1" ht="12" customHeight="1" thickBot="1">
      <c r="A61" s="412" t="s">
        <v>416</v>
      </c>
      <c r="B61" s="293" t="s">
        <v>417</v>
      </c>
      <c r="C61" s="298">
        <f>SUM(C62:C64)</f>
        <v>0</v>
      </c>
      <c r="D61" s="298">
        <f>SUM(D62:D64)</f>
        <v>0</v>
      </c>
    </row>
    <row r="62" spans="1:4" s="408" customFormat="1" ht="12" customHeight="1">
      <c r="A62" s="15" t="s">
        <v>450</v>
      </c>
      <c r="B62" s="409" t="s">
        <v>418</v>
      </c>
      <c r="C62" s="303"/>
      <c r="D62" s="303"/>
    </row>
    <row r="63" spans="1:4" s="408" customFormat="1" ht="12" customHeight="1">
      <c r="A63" s="14" t="s">
        <v>459</v>
      </c>
      <c r="B63" s="410" t="s">
        <v>419</v>
      </c>
      <c r="C63" s="303"/>
      <c r="D63" s="303"/>
    </row>
    <row r="64" spans="1:4" s="408" customFormat="1" ht="12" customHeight="1" thickBot="1">
      <c r="A64" s="16" t="s">
        <v>460</v>
      </c>
      <c r="B64" s="413" t="s">
        <v>420</v>
      </c>
      <c r="C64" s="303"/>
      <c r="D64" s="303"/>
    </row>
    <row r="65" spans="1:4" s="408" customFormat="1" ht="12" customHeight="1" thickBot="1">
      <c r="A65" s="412" t="s">
        <v>421</v>
      </c>
      <c r="B65" s="293" t="s">
        <v>422</v>
      </c>
      <c r="C65" s="298">
        <f>SUM(C66:C69)</f>
        <v>0</v>
      </c>
      <c r="D65" s="298">
        <f>SUM(D66:D69)</f>
        <v>0</v>
      </c>
    </row>
    <row r="66" spans="1:4" s="408" customFormat="1" ht="12" customHeight="1">
      <c r="A66" s="15" t="s">
        <v>237</v>
      </c>
      <c r="B66" s="409" t="s">
        <v>423</v>
      </c>
      <c r="C66" s="303"/>
      <c r="D66" s="303"/>
    </row>
    <row r="67" spans="1:4" s="408" customFormat="1" ht="12" customHeight="1">
      <c r="A67" s="14" t="s">
        <v>238</v>
      </c>
      <c r="B67" s="410" t="s">
        <v>424</v>
      </c>
      <c r="C67" s="303"/>
      <c r="D67" s="303"/>
    </row>
    <row r="68" spans="1:4" s="408" customFormat="1" ht="12" customHeight="1">
      <c r="A68" s="14" t="s">
        <v>451</v>
      </c>
      <c r="B68" s="410" t="s">
        <v>425</v>
      </c>
      <c r="C68" s="303"/>
      <c r="D68" s="303"/>
    </row>
    <row r="69" spans="1:4" s="408" customFormat="1" ht="12" customHeight="1" thickBot="1">
      <c r="A69" s="16" t="s">
        <v>452</v>
      </c>
      <c r="B69" s="411" t="s">
        <v>426</v>
      </c>
      <c r="C69" s="303"/>
      <c r="D69" s="303"/>
    </row>
    <row r="70" spans="1:4" s="408" customFormat="1" ht="12" customHeight="1" thickBot="1">
      <c r="A70" s="412" t="s">
        <v>427</v>
      </c>
      <c r="B70" s="293" t="s">
        <v>428</v>
      </c>
      <c r="C70" s="298">
        <f>SUM(C71:C72)</f>
        <v>0</v>
      </c>
      <c r="D70" s="298">
        <f>SUM(D71:D72)</f>
        <v>97</v>
      </c>
    </row>
    <row r="71" spans="1:4" s="408" customFormat="1" ht="12" customHeight="1">
      <c r="A71" s="15" t="s">
        <v>453</v>
      </c>
      <c r="B71" s="409" t="s">
        <v>429</v>
      </c>
      <c r="C71" s="303"/>
      <c r="D71" s="303">
        <v>97</v>
      </c>
    </row>
    <row r="72" spans="1:4" s="408" customFormat="1" ht="12" customHeight="1" thickBot="1">
      <c r="A72" s="16" t="s">
        <v>454</v>
      </c>
      <c r="B72" s="411" t="s">
        <v>430</v>
      </c>
      <c r="C72" s="303"/>
      <c r="D72" s="303"/>
    </row>
    <row r="73" spans="1:4" s="408" customFormat="1" ht="12" customHeight="1" thickBot="1">
      <c r="A73" s="412" t="s">
        <v>431</v>
      </c>
      <c r="B73" s="293" t="s">
        <v>432</v>
      </c>
      <c r="C73" s="298">
        <f>SUM(C74:C76)</f>
        <v>0</v>
      </c>
      <c r="D73" s="298">
        <f>SUM(D74:D76)</f>
        <v>0</v>
      </c>
    </row>
    <row r="74" spans="1:4" s="408" customFormat="1" ht="12" customHeight="1">
      <c r="A74" s="15" t="s">
        <v>455</v>
      </c>
      <c r="B74" s="409" t="s">
        <v>433</v>
      </c>
      <c r="C74" s="303"/>
      <c r="D74" s="303"/>
    </row>
    <row r="75" spans="1:4" s="408" customFormat="1" ht="12" customHeight="1">
      <c r="A75" s="14" t="s">
        <v>456</v>
      </c>
      <c r="B75" s="410" t="s">
        <v>434</v>
      </c>
      <c r="C75" s="303"/>
      <c r="D75" s="303"/>
    </row>
    <row r="76" spans="1:4" s="408" customFormat="1" ht="12" customHeight="1" thickBot="1">
      <c r="A76" s="16" t="s">
        <v>457</v>
      </c>
      <c r="B76" s="411" t="s">
        <v>435</v>
      </c>
      <c r="C76" s="303"/>
      <c r="D76" s="303"/>
    </row>
    <row r="77" spans="1:4" s="408" customFormat="1" ht="12" customHeight="1" thickBot="1">
      <c r="A77" s="412" t="s">
        <v>436</v>
      </c>
      <c r="B77" s="293" t="s">
        <v>458</v>
      </c>
      <c r="C77" s="298">
        <f>SUM(C78:C81)</f>
        <v>0</v>
      </c>
      <c r="D77" s="298">
        <f>SUM(D78:D81)</f>
        <v>0</v>
      </c>
    </row>
    <row r="78" spans="1:4" s="408" customFormat="1" ht="12" customHeight="1">
      <c r="A78" s="414" t="s">
        <v>437</v>
      </c>
      <c r="B78" s="409" t="s">
        <v>438</v>
      </c>
      <c r="C78" s="303"/>
      <c r="D78" s="303"/>
    </row>
    <row r="79" spans="1:4" s="408" customFormat="1" ht="12" customHeight="1">
      <c r="A79" s="415" t="s">
        <v>439</v>
      </c>
      <c r="B79" s="410" t="s">
        <v>440</v>
      </c>
      <c r="C79" s="303"/>
      <c r="D79" s="303"/>
    </row>
    <row r="80" spans="1:4" s="408" customFormat="1" ht="12" customHeight="1">
      <c r="A80" s="415" t="s">
        <v>441</v>
      </c>
      <c r="B80" s="410" t="s">
        <v>442</v>
      </c>
      <c r="C80" s="303"/>
      <c r="D80" s="303"/>
    </row>
    <row r="81" spans="1:4" s="408" customFormat="1" ht="12" customHeight="1" thickBot="1">
      <c r="A81" s="416" t="s">
        <v>443</v>
      </c>
      <c r="B81" s="411" t="s">
        <v>444</v>
      </c>
      <c r="C81" s="303"/>
      <c r="D81" s="303"/>
    </row>
    <row r="82" spans="1:4" s="408" customFormat="1" ht="13.5" customHeight="1" thickBot="1">
      <c r="A82" s="412" t="s">
        <v>445</v>
      </c>
      <c r="B82" s="293" t="s">
        <v>446</v>
      </c>
      <c r="C82" s="456"/>
      <c r="D82" s="456"/>
    </row>
    <row r="83" spans="1:4" s="408" customFormat="1" ht="15.75" customHeight="1" thickBot="1">
      <c r="A83" s="412" t="s">
        <v>447</v>
      </c>
      <c r="B83" s="417" t="s">
        <v>448</v>
      </c>
      <c r="C83" s="304">
        <f>+C61+C65+C70+C73+C77+C82</f>
        <v>0</v>
      </c>
      <c r="D83" s="304">
        <f>+D61+D65+D70+D73+D77+D82</f>
        <v>97</v>
      </c>
    </row>
    <row r="84" spans="1:4" s="408" customFormat="1" ht="16.5" customHeight="1" thickBot="1">
      <c r="A84" s="418" t="s">
        <v>461</v>
      </c>
      <c r="B84" s="419" t="s">
        <v>449</v>
      </c>
      <c r="C84" s="304">
        <f>+C60+C83</f>
        <v>95361</v>
      </c>
      <c r="D84" s="304">
        <f>+D60+D83</f>
        <v>93389</v>
      </c>
    </row>
    <row r="85" spans="1:4" s="408" customFormat="1" ht="83.25" customHeight="1">
      <c r="A85" s="5"/>
      <c r="B85" s="6"/>
      <c r="C85" s="6"/>
      <c r="D85" s="305"/>
    </row>
    <row r="86" spans="1:4" ht="16.5" customHeight="1">
      <c r="A86" s="1073" t="s">
        <v>131</v>
      </c>
      <c r="B86" s="1073"/>
      <c r="C86" s="1073"/>
      <c r="D86" s="1073"/>
    </row>
    <row r="87" spans="1:4" s="420" customFormat="1" ht="16.5" customHeight="1" thickBot="1">
      <c r="A87" s="1074" t="s">
        <v>241</v>
      </c>
      <c r="B87" s="1074"/>
      <c r="C87" s="931"/>
      <c r="D87" s="140" t="s">
        <v>323</v>
      </c>
    </row>
    <row r="88" spans="1:4" ht="38.1" customHeight="1" thickBot="1">
      <c r="A88" s="23" t="s">
        <v>158</v>
      </c>
      <c r="B88" s="24" t="s">
        <v>132</v>
      </c>
      <c r="C88" s="39" t="s">
        <v>714</v>
      </c>
      <c r="D88" s="39" t="s">
        <v>817</v>
      </c>
    </row>
    <row r="89" spans="1:4" s="407" customFormat="1" ht="12" customHeight="1" thickBot="1">
      <c r="A89" s="32">
        <v>1</v>
      </c>
      <c r="B89" s="33">
        <v>2</v>
      </c>
      <c r="C89" s="34">
        <v>3</v>
      </c>
      <c r="D89" s="34">
        <v>4</v>
      </c>
    </row>
    <row r="90" spans="1:4" ht="12" customHeight="1" thickBot="1">
      <c r="A90" s="22" t="s">
        <v>103</v>
      </c>
      <c r="B90" s="31" t="s">
        <v>464</v>
      </c>
      <c r="C90" s="297">
        <f>SUM(C91:C95)</f>
        <v>95684</v>
      </c>
      <c r="D90" s="297">
        <f>SUM(D91:D95)</f>
        <v>93139</v>
      </c>
    </row>
    <row r="91" spans="1:4" ht="12" customHeight="1">
      <c r="A91" s="17" t="s">
        <v>188</v>
      </c>
      <c r="B91" s="10" t="s">
        <v>133</v>
      </c>
      <c r="C91" s="299">
        <v>60341</v>
      </c>
      <c r="D91" s="299">
        <v>60699</v>
      </c>
    </row>
    <row r="92" spans="1:4" ht="12" customHeight="1">
      <c r="A92" s="14" t="s">
        <v>189</v>
      </c>
      <c r="B92" s="8" t="s">
        <v>271</v>
      </c>
      <c r="C92" s="300">
        <v>16473</v>
      </c>
      <c r="D92" s="300">
        <v>16570</v>
      </c>
    </row>
    <row r="93" spans="1:4" ht="12" customHeight="1">
      <c r="A93" s="14" t="s">
        <v>190</v>
      </c>
      <c r="B93" s="8" t="s">
        <v>227</v>
      </c>
      <c r="C93" s="302">
        <v>18870</v>
      </c>
      <c r="D93" s="302">
        <v>15870</v>
      </c>
    </row>
    <row r="94" spans="1:4" ht="12" customHeight="1">
      <c r="A94" s="14" t="s">
        <v>191</v>
      </c>
      <c r="B94" s="11" t="s">
        <v>272</v>
      </c>
      <c r="C94" s="302"/>
      <c r="D94" s="302"/>
    </row>
    <row r="95" spans="1:4" ht="12" customHeight="1">
      <c r="A95" s="14" t="s">
        <v>202</v>
      </c>
      <c r="B95" s="19" t="s">
        <v>273</v>
      </c>
      <c r="C95" s="302"/>
      <c r="D95" s="302"/>
    </row>
    <row r="96" spans="1:4" ht="12" customHeight="1">
      <c r="A96" s="14" t="s">
        <v>192</v>
      </c>
      <c r="B96" s="8" t="s">
        <v>465</v>
      </c>
      <c r="C96" s="302"/>
      <c r="D96" s="302"/>
    </row>
    <row r="97" spans="1:4" ht="12" customHeight="1">
      <c r="A97" s="14" t="s">
        <v>193</v>
      </c>
      <c r="B97" s="142" t="s">
        <v>466</v>
      </c>
      <c r="C97" s="302"/>
      <c r="D97" s="302"/>
    </row>
    <row r="98" spans="1:4" ht="12" customHeight="1">
      <c r="A98" s="14" t="s">
        <v>203</v>
      </c>
      <c r="B98" s="143" t="s">
        <v>467</v>
      </c>
      <c r="C98" s="302"/>
      <c r="D98" s="302"/>
    </row>
    <row r="99" spans="1:4" ht="12" customHeight="1">
      <c r="A99" s="14" t="s">
        <v>204</v>
      </c>
      <c r="B99" s="143" t="s">
        <v>468</v>
      </c>
      <c r="C99" s="302"/>
      <c r="D99" s="302"/>
    </row>
    <row r="100" spans="1:4" ht="12" customHeight="1">
      <c r="A100" s="14" t="s">
        <v>205</v>
      </c>
      <c r="B100" s="142" t="s">
        <v>469</v>
      </c>
      <c r="C100" s="302"/>
      <c r="D100" s="302"/>
    </row>
    <row r="101" spans="1:4" ht="12" customHeight="1">
      <c r="A101" s="14" t="s">
        <v>206</v>
      </c>
      <c r="B101" s="142" t="s">
        <v>470</v>
      </c>
      <c r="C101" s="302"/>
      <c r="D101" s="302"/>
    </row>
    <row r="102" spans="1:4" ht="12" customHeight="1">
      <c r="A102" s="14" t="s">
        <v>208</v>
      </c>
      <c r="B102" s="143" t="s">
        <v>471</v>
      </c>
      <c r="C102" s="302"/>
      <c r="D102" s="302"/>
    </row>
    <row r="103" spans="1:4" ht="12" customHeight="1">
      <c r="A103" s="13" t="s">
        <v>274</v>
      </c>
      <c r="B103" s="144" t="s">
        <v>472</v>
      </c>
      <c r="C103" s="302"/>
      <c r="D103" s="302"/>
    </row>
    <row r="104" spans="1:4" ht="12" customHeight="1">
      <c r="A104" s="14" t="s">
        <v>462</v>
      </c>
      <c r="B104" s="144" t="s">
        <v>473</v>
      </c>
      <c r="C104" s="302"/>
      <c r="D104" s="302"/>
    </row>
    <row r="105" spans="1:4" ht="12" customHeight="1" thickBot="1">
      <c r="A105" s="18" t="s">
        <v>463</v>
      </c>
      <c r="B105" s="145" t="s">
        <v>474</v>
      </c>
      <c r="C105" s="306"/>
      <c r="D105" s="306"/>
    </row>
    <row r="106" spans="1:4" ht="12" customHeight="1" thickBot="1">
      <c r="A106" s="20" t="s">
        <v>104</v>
      </c>
      <c r="B106" s="30" t="s">
        <v>475</v>
      </c>
      <c r="C106" s="298">
        <f>+C107+C109+C111</f>
        <v>250</v>
      </c>
      <c r="D106" s="298">
        <f>+D107+D109+D111</f>
        <v>250</v>
      </c>
    </row>
    <row r="107" spans="1:4" ht="12" customHeight="1">
      <c r="A107" s="15" t="s">
        <v>194</v>
      </c>
      <c r="B107" s="8" t="s">
        <v>322</v>
      </c>
      <c r="C107" s="301">
        <v>250</v>
      </c>
      <c r="D107" s="301">
        <v>250</v>
      </c>
    </row>
    <row r="108" spans="1:4" ht="12" customHeight="1">
      <c r="A108" s="15" t="s">
        <v>195</v>
      </c>
      <c r="B108" s="12" t="s">
        <v>479</v>
      </c>
      <c r="C108" s="301"/>
      <c r="D108" s="301"/>
    </row>
    <row r="109" spans="1:4" ht="12" customHeight="1">
      <c r="A109" s="15" t="s">
        <v>196</v>
      </c>
      <c r="B109" s="12" t="s">
        <v>275</v>
      </c>
      <c r="C109" s="300"/>
      <c r="D109" s="300"/>
    </row>
    <row r="110" spans="1:4" ht="12" customHeight="1">
      <c r="A110" s="15" t="s">
        <v>197</v>
      </c>
      <c r="B110" s="12" t="s">
        <v>480</v>
      </c>
      <c r="C110" s="271"/>
      <c r="D110" s="271"/>
    </row>
    <row r="111" spans="1:4" ht="12" customHeight="1">
      <c r="A111" s="15" t="s">
        <v>198</v>
      </c>
      <c r="B111" s="295" t="s">
        <v>325</v>
      </c>
      <c r="C111" s="271"/>
      <c r="D111" s="271"/>
    </row>
    <row r="112" spans="1:4" ht="12" customHeight="1">
      <c r="A112" s="15" t="s">
        <v>207</v>
      </c>
      <c r="B112" s="294" t="s">
        <v>591</v>
      </c>
      <c r="C112" s="271"/>
      <c r="D112" s="271"/>
    </row>
    <row r="113" spans="1:4" ht="12" customHeight="1">
      <c r="A113" s="15" t="s">
        <v>209</v>
      </c>
      <c r="B113" s="405" t="s">
        <v>485</v>
      </c>
      <c r="C113" s="271"/>
      <c r="D113" s="271"/>
    </row>
    <row r="114" spans="1:4" ht="22.5">
      <c r="A114" s="15" t="s">
        <v>276</v>
      </c>
      <c r="B114" s="143" t="s">
        <v>468</v>
      </c>
      <c r="C114" s="271"/>
      <c r="D114" s="271"/>
    </row>
    <row r="115" spans="1:4" ht="12" customHeight="1">
      <c r="A115" s="15" t="s">
        <v>277</v>
      </c>
      <c r="B115" s="143" t="s">
        <v>484</v>
      </c>
      <c r="C115" s="271"/>
      <c r="D115" s="271"/>
    </row>
    <row r="116" spans="1:4" ht="12" customHeight="1">
      <c r="A116" s="15" t="s">
        <v>278</v>
      </c>
      <c r="B116" s="143" t="s">
        <v>483</v>
      </c>
      <c r="C116" s="271"/>
      <c r="D116" s="271"/>
    </row>
    <row r="117" spans="1:4" ht="12" customHeight="1">
      <c r="A117" s="15" t="s">
        <v>476</v>
      </c>
      <c r="B117" s="143" t="s">
        <v>471</v>
      </c>
      <c r="C117" s="271"/>
      <c r="D117" s="271"/>
    </row>
    <row r="118" spans="1:4" ht="12" customHeight="1">
      <c r="A118" s="15" t="s">
        <v>477</v>
      </c>
      <c r="B118" s="143" t="s">
        <v>482</v>
      </c>
      <c r="C118" s="271"/>
      <c r="D118" s="271"/>
    </row>
    <row r="119" spans="1:4" ht="23.25" thickBot="1">
      <c r="A119" s="13" t="s">
        <v>478</v>
      </c>
      <c r="B119" s="143" t="s">
        <v>481</v>
      </c>
      <c r="C119" s="272"/>
      <c r="D119" s="272"/>
    </row>
    <row r="120" spans="1:4" ht="12" customHeight="1" thickBot="1">
      <c r="A120" s="20" t="s">
        <v>105</v>
      </c>
      <c r="B120" s="124" t="s">
        <v>486</v>
      </c>
      <c r="C120" s="298">
        <f>+C121+C122</f>
        <v>0</v>
      </c>
      <c r="D120" s="298">
        <f>+D121+D122</f>
        <v>0</v>
      </c>
    </row>
    <row r="121" spans="1:4" ht="12" customHeight="1">
      <c r="A121" s="15" t="s">
        <v>177</v>
      </c>
      <c r="B121" s="9" t="s">
        <v>145</v>
      </c>
      <c r="C121" s="301"/>
      <c r="D121" s="301"/>
    </row>
    <row r="122" spans="1:4" ht="12" customHeight="1" thickBot="1">
      <c r="A122" s="16" t="s">
        <v>178</v>
      </c>
      <c r="B122" s="12" t="s">
        <v>146</v>
      </c>
      <c r="C122" s="302"/>
      <c r="D122" s="302"/>
    </row>
    <row r="123" spans="1:4" ht="12" customHeight="1" thickBot="1">
      <c r="A123" s="20" t="s">
        <v>106</v>
      </c>
      <c r="B123" s="124" t="s">
        <v>487</v>
      </c>
      <c r="C123" s="298">
        <f>+C90+C106+C120</f>
        <v>95934</v>
      </c>
      <c r="D123" s="298">
        <f>+D90+D106+D120</f>
        <v>93389</v>
      </c>
    </row>
    <row r="124" spans="1:4" ht="12" customHeight="1" thickBot="1">
      <c r="A124" s="20" t="s">
        <v>107</v>
      </c>
      <c r="B124" s="124" t="s">
        <v>488</v>
      </c>
      <c r="C124" s="298">
        <f>+C125+C126+C127</f>
        <v>0</v>
      </c>
      <c r="D124" s="298">
        <f>+D125+D126+D127</f>
        <v>0</v>
      </c>
    </row>
    <row r="125" spans="1:4" ht="12" customHeight="1">
      <c r="A125" s="15" t="s">
        <v>181</v>
      </c>
      <c r="B125" s="9" t="s">
        <v>489</v>
      </c>
      <c r="C125" s="271"/>
      <c r="D125" s="271"/>
    </row>
    <row r="126" spans="1:4" ht="12" customHeight="1">
      <c r="A126" s="15" t="s">
        <v>182</v>
      </c>
      <c r="B126" s="9" t="s">
        <v>490</v>
      </c>
      <c r="C126" s="271"/>
      <c r="D126" s="271"/>
    </row>
    <row r="127" spans="1:4" ht="12" customHeight="1" thickBot="1">
      <c r="A127" s="13" t="s">
        <v>183</v>
      </c>
      <c r="B127" s="7" t="s">
        <v>491</v>
      </c>
      <c r="C127" s="271"/>
      <c r="D127" s="271"/>
    </row>
    <row r="128" spans="1:4" ht="12" customHeight="1" thickBot="1">
      <c r="A128" s="20" t="s">
        <v>108</v>
      </c>
      <c r="B128" s="124" t="s">
        <v>550</v>
      </c>
      <c r="C128" s="298">
        <f>+C129+C130+C131+C132</f>
        <v>0</v>
      </c>
      <c r="D128" s="298">
        <f>+D129+D130+D131+D132</f>
        <v>0</v>
      </c>
    </row>
    <row r="129" spans="1:10" ht="12" customHeight="1">
      <c r="A129" s="15" t="s">
        <v>184</v>
      </c>
      <c r="B129" s="9" t="s">
        <v>492</v>
      </c>
      <c r="C129" s="271"/>
      <c r="D129" s="271"/>
    </row>
    <row r="130" spans="1:10" ht="12" customHeight="1">
      <c r="A130" s="15" t="s">
        <v>185</v>
      </c>
      <c r="B130" s="9" t="s">
        <v>493</v>
      </c>
      <c r="C130" s="271"/>
      <c r="D130" s="271"/>
    </row>
    <row r="131" spans="1:10" ht="12" customHeight="1">
      <c r="A131" s="15" t="s">
        <v>396</v>
      </c>
      <c r="B131" s="9" t="s">
        <v>494</v>
      </c>
      <c r="C131" s="271"/>
      <c r="D131" s="271"/>
    </row>
    <row r="132" spans="1:10" ht="12" customHeight="1" thickBot="1">
      <c r="A132" s="13" t="s">
        <v>397</v>
      </c>
      <c r="B132" s="7" t="s">
        <v>495</v>
      </c>
      <c r="C132" s="271"/>
      <c r="D132" s="271"/>
    </row>
    <row r="133" spans="1:10" ht="12" customHeight="1" thickBot="1">
      <c r="A133" s="20" t="s">
        <v>109</v>
      </c>
      <c r="B133" s="124" t="s">
        <v>496</v>
      </c>
      <c r="C133" s="304">
        <f>+C134+C135+C136+C137</f>
        <v>0</v>
      </c>
      <c r="D133" s="304">
        <f>+D134+D135+D136+D137</f>
        <v>0</v>
      </c>
    </row>
    <row r="134" spans="1:10" ht="12" customHeight="1">
      <c r="A134" s="15" t="s">
        <v>186</v>
      </c>
      <c r="B134" s="9" t="s">
        <v>497</v>
      </c>
      <c r="C134" s="271"/>
      <c r="D134" s="271"/>
    </row>
    <row r="135" spans="1:10" ht="12" customHeight="1">
      <c r="A135" s="15" t="s">
        <v>187</v>
      </c>
      <c r="B135" s="9" t="s">
        <v>507</v>
      </c>
      <c r="C135" s="271"/>
      <c r="D135" s="271"/>
    </row>
    <row r="136" spans="1:10" ht="12" customHeight="1">
      <c r="A136" s="15" t="s">
        <v>408</v>
      </c>
      <c r="B136" s="9" t="s">
        <v>498</v>
      </c>
      <c r="C136" s="271"/>
      <c r="D136" s="271"/>
    </row>
    <row r="137" spans="1:10" ht="12" customHeight="1" thickBot="1">
      <c r="A137" s="13" t="s">
        <v>409</v>
      </c>
      <c r="B137" s="7" t="s">
        <v>499</v>
      </c>
      <c r="C137" s="271"/>
      <c r="D137" s="271"/>
    </row>
    <row r="138" spans="1:10" ht="12" customHeight="1" thickBot="1">
      <c r="A138" s="20" t="s">
        <v>110</v>
      </c>
      <c r="B138" s="124" t="s">
        <v>500</v>
      </c>
      <c r="C138" s="307">
        <f>+C139+C140+C141+C142</f>
        <v>0</v>
      </c>
      <c r="D138" s="307">
        <f>+D139+D140+D141+D142</f>
        <v>0</v>
      </c>
    </row>
    <row r="139" spans="1:10" ht="12" customHeight="1">
      <c r="A139" s="15" t="s">
        <v>269</v>
      </c>
      <c r="B139" s="9" t="s">
        <v>501</v>
      </c>
      <c r="C139" s="271"/>
      <c r="D139" s="271"/>
    </row>
    <row r="140" spans="1:10" ht="12" customHeight="1">
      <c r="A140" s="15" t="s">
        <v>270</v>
      </c>
      <c r="B140" s="9" t="s">
        <v>502</v>
      </c>
      <c r="C140" s="271"/>
      <c r="D140" s="271"/>
    </row>
    <row r="141" spans="1:10" ht="12" customHeight="1">
      <c r="A141" s="15" t="s">
        <v>324</v>
      </c>
      <c r="B141" s="9" t="s">
        <v>503</v>
      </c>
      <c r="C141" s="271"/>
      <c r="D141" s="271"/>
    </row>
    <row r="142" spans="1:10" ht="12" customHeight="1" thickBot="1">
      <c r="A142" s="15" t="s">
        <v>411</v>
      </c>
      <c r="B142" s="9" t="s">
        <v>504</v>
      </c>
      <c r="C142" s="271"/>
      <c r="D142" s="271"/>
    </row>
    <row r="143" spans="1:10" ht="15" customHeight="1" thickBot="1">
      <c r="A143" s="20" t="s">
        <v>111</v>
      </c>
      <c r="B143" s="124" t="s">
        <v>505</v>
      </c>
      <c r="C143" s="421">
        <f>+C124+C128+C133+C138</f>
        <v>0</v>
      </c>
      <c r="D143" s="421">
        <f>+D124+D128+D133+D138</f>
        <v>0</v>
      </c>
      <c r="G143" s="422"/>
      <c r="H143" s="423"/>
      <c r="I143" s="423"/>
      <c r="J143" s="423"/>
    </row>
    <row r="144" spans="1:10" s="408" customFormat="1" ht="12.95" customHeight="1" thickBot="1">
      <c r="A144" s="296" t="s">
        <v>112</v>
      </c>
      <c r="B144" s="381" t="s">
        <v>506</v>
      </c>
      <c r="C144" s="421">
        <f>+C123+C143</f>
        <v>95934</v>
      </c>
      <c r="D144" s="421">
        <f>+D123+D143</f>
        <v>93389</v>
      </c>
    </row>
    <row r="145" spans="1:5" ht="7.5" customHeight="1"/>
    <row r="146" spans="1:5">
      <c r="A146" s="1075" t="s">
        <v>508</v>
      </c>
      <c r="B146" s="1075"/>
      <c r="C146" s="1075"/>
      <c r="D146" s="1075"/>
    </row>
    <row r="147" spans="1:5" ht="15" customHeight="1" thickBot="1">
      <c r="A147" s="1072" t="s">
        <v>242</v>
      </c>
      <c r="B147" s="1072"/>
      <c r="C147" s="930"/>
      <c r="D147" s="308" t="s">
        <v>323</v>
      </c>
    </row>
    <row r="148" spans="1:5" ht="13.5" customHeight="1" thickBot="1">
      <c r="A148" s="20">
        <v>1</v>
      </c>
      <c r="B148" s="30" t="s">
        <v>509</v>
      </c>
      <c r="C148" s="937"/>
      <c r="D148" s="298">
        <f>+D60-D123</f>
        <v>-97</v>
      </c>
      <c r="E148" s="424"/>
    </row>
    <row r="149" spans="1:5" ht="27.75" customHeight="1" thickBot="1">
      <c r="A149" s="20" t="s">
        <v>104</v>
      </c>
      <c r="B149" s="30" t="s">
        <v>510</v>
      </c>
      <c r="C149" s="937"/>
      <c r="D149" s="298">
        <f>+D83-D143</f>
        <v>97</v>
      </c>
    </row>
    <row r="151" spans="1:5">
      <c r="B151" s="382" t="s">
        <v>864</v>
      </c>
    </row>
  </sheetData>
  <mergeCells count="6">
    <mergeCell ref="A146:D146"/>
    <mergeCell ref="A147:B147"/>
    <mergeCell ref="A1:D1"/>
    <mergeCell ref="A2:B2"/>
    <mergeCell ref="A86:D86"/>
    <mergeCell ref="A87:B87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2015. ÉVI KÖLTSÉGVETÉS
ÁLLAMI (ÁLLAMIGAZGATÁSI) FELADATOK MÉRLEGE
&amp;R&amp;"Times New Roman CE,Félkövér dőlt"&amp;11 1.4. melléklet az 1/2015. (I.27.) önkormányzati rendelethez*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32"/>
  <sheetViews>
    <sheetView zoomScale="115" zoomScaleNormal="115" zoomScaleSheetLayoutView="100" workbookViewId="0">
      <selection activeCell="H1" sqref="H1:H30"/>
    </sheetView>
  </sheetViews>
  <sheetFormatPr defaultRowHeight="12.75"/>
  <cols>
    <col min="1" max="1" width="6.83203125" style="56" customWidth="1"/>
    <col min="2" max="2" width="46.83203125" style="196" customWidth="1"/>
    <col min="3" max="3" width="11.33203125" style="196" customWidth="1"/>
    <col min="4" max="4" width="12.83203125" style="56" customWidth="1"/>
    <col min="5" max="5" width="48.5" style="56" customWidth="1"/>
    <col min="6" max="6" width="12.1640625" style="56" customWidth="1"/>
    <col min="7" max="7" width="11.6640625" style="56" customWidth="1"/>
    <col min="8" max="8" width="4.83203125" style="56" customWidth="1"/>
    <col min="9" max="16384" width="9.33203125" style="56"/>
  </cols>
  <sheetData>
    <row r="1" spans="1:8" ht="39.75" customHeight="1">
      <c r="B1" s="320" t="s">
        <v>246</v>
      </c>
      <c r="C1" s="320"/>
      <c r="D1" s="321"/>
      <c r="E1" s="321"/>
      <c r="F1" s="321"/>
      <c r="G1" s="321"/>
      <c r="H1" s="1078" t="s">
        <v>867</v>
      </c>
    </row>
    <row r="2" spans="1:8" ht="14.25" thickBot="1">
      <c r="G2" s="322" t="s">
        <v>149</v>
      </c>
      <c r="H2" s="1078"/>
    </row>
    <row r="3" spans="1:8" ht="18" customHeight="1" thickBot="1">
      <c r="A3" s="1076" t="s">
        <v>158</v>
      </c>
      <c r="B3" s="323" t="s">
        <v>141</v>
      </c>
      <c r="C3" s="949"/>
      <c r="D3" s="324"/>
      <c r="E3" s="323" t="s">
        <v>143</v>
      </c>
      <c r="F3" s="952"/>
      <c r="G3" s="325"/>
      <c r="H3" s="1078"/>
    </row>
    <row r="4" spans="1:8" s="326" customFormat="1" ht="35.25" customHeight="1" thickBot="1">
      <c r="A4" s="1077"/>
      <c r="B4" s="197" t="s">
        <v>150</v>
      </c>
      <c r="C4" s="950" t="s">
        <v>714</v>
      </c>
      <c r="D4" s="950" t="s">
        <v>817</v>
      </c>
      <c r="E4" s="197" t="s">
        <v>150</v>
      </c>
      <c r="F4" s="953" t="s">
        <v>714</v>
      </c>
      <c r="G4" s="52" t="s">
        <v>817</v>
      </c>
      <c r="H4" s="1078"/>
    </row>
    <row r="5" spans="1:8" s="331" customFormat="1" ht="12" customHeight="1" thickBot="1">
      <c r="A5" s="327">
        <v>1</v>
      </c>
      <c r="B5" s="328">
        <v>2</v>
      </c>
      <c r="C5" s="951" t="s">
        <v>105</v>
      </c>
      <c r="D5" s="951" t="s">
        <v>106</v>
      </c>
      <c r="E5" s="328" t="s">
        <v>107</v>
      </c>
      <c r="F5" s="954" t="s">
        <v>108</v>
      </c>
      <c r="G5" s="330" t="s">
        <v>109</v>
      </c>
      <c r="H5" s="1078"/>
    </row>
    <row r="6" spans="1:8" ht="12.95" customHeight="1">
      <c r="A6" s="332" t="s">
        <v>103</v>
      </c>
      <c r="B6" s="970" t="s">
        <v>511</v>
      </c>
      <c r="C6" s="974">
        <v>343101</v>
      </c>
      <c r="D6" s="956">
        <v>351159</v>
      </c>
      <c r="E6" s="333" t="s">
        <v>151</v>
      </c>
      <c r="F6" s="976">
        <v>168647</v>
      </c>
      <c r="G6" s="315">
        <v>178416</v>
      </c>
      <c r="H6" s="1078"/>
    </row>
    <row r="7" spans="1:8" ht="12.95" customHeight="1">
      <c r="A7" s="334" t="s">
        <v>104</v>
      </c>
      <c r="B7" s="971" t="s">
        <v>512</v>
      </c>
      <c r="C7" s="310">
        <v>16465</v>
      </c>
      <c r="D7" s="957">
        <v>19789</v>
      </c>
      <c r="E7" s="335" t="s">
        <v>271</v>
      </c>
      <c r="F7" s="958">
        <v>46599</v>
      </c>
      <c r="G7" s="316">
        <v>48873</v>
      </c>
      <c r="H7" s="1078"/>
    </row>
    <row r="8" spans="1:8" ht="12.95" customHeight="1">
      <c r="A8" s="334" t="s">
        <v>105</v>
      </c>
      <c r="B8" s="971" t="s">
        <v>552</v>
      </c>
      <c r="C8" s="310">
        <v>3917</v>
      </c>
      <c r="D8" s="957">
        <v>3917</v>
      </c>
      <c r="E8" s="335" t="s">
        <v>328</v>
      </c>
      <c r="F8" s="958">
        <v>217968</v>
      </c>
      <c r="G8" s="316">
        <v>223855</v>
      </c>
      <c r="H8" s="1078"/>
    </row>
    <row r="9" spans="1:8" ht="12.95" customHeight="1">
      <c r="A9" s="334" t="s">
        <v>106</v>
      </c>
      <c r="B9" s="971" t="s">
        <v>262</v>
      </c>
      <c r="C9" s="310">
        <v>114350</v>
      </c>
      <c r="D9" s="957">
        <v>114350</v>
      </c>
      <c r="E9" s="335" t="s">
        <v>272</v>
      </c>
      <c r="F9" s="958">
        <v>9611</v>
      </c>
      <c r="G9" s="316">
        <v>11121</v>
      </c>
      <c r="H9" s="1078"/>
    </row>
    <row r="10" spans="1:8" ht="12.95" customHeight="1">
      <c r="A10" s="334" t="s">
        <v>107</v>
      </c>
      <c r="B10" s="336" t="s">
        <v>513</v>
      </c>
      <c r="C10" s="310">
        <v>53885</v>
      </c>
      <c r="D10" s="957">
        <v>54986</v>
      </c>
      <c r="E10" s="335" t="s">
        <v>273</v>
      </c>
      <c r="F10" s="958">
        <v>161368</v>
      </c>
      <c r="G10" s="316">
        <v>166091</v>
      </c>
      <c r="H10" s="1078"/>
    </row>
    <row r="11" spans="1:8" ht="12.95" customHeight="1">
      <c r="A11" s="334" t="s">
        <v>108</v>
      </c>
      <c r="B11" s="971" t="s">
        <v>514</v>
      </c>
      <c r="C11" s="310"/>
      <c r="D11" s="958"/>
      <c r="E11" s="335" t="s">
        <v>842</v>
      </c>
      <c r="F11" s="958">
        <v>30612</v>
      </c>
      <c r="G11" s="316">
        <v>46250</v>
      </c>
      <c r="H11" s="1078"/>
    </row>
    <row r="12" spans="1:8" ht="12.95" customHeight="1">
      <c r="A12" s="334" t="s">
        <v>109</v>
      </c>
      <c r="B12" s="971" t="s">
        <v>394</v>
      </c>
      <c r="C12" s="310">
        <v>107004</v>
      </c>
      <c r="D12" s="957">
        <v>117145</v>
      </c>
      <c r="E12" s="46"/>
      <c r="F12" s="958"/>
      <c r="G12" s="316"/>
      <c r="H12" s="1078"/>
    </row>
    <row r="13" spans="1:8" ht="12.95" customHeight="1">
      <c r="A13" s="334" t="s">
        <v>110</v>
      </c>
      <c r="B13" s="972"/>
      <c r="C13" s="310"/>
      <c r="D13" s="957"/>
      <c r="E13" s="46"/>
      <c r="F13" s="958"/>
      <c r="G13" s="316"/>
      <c r="H13" s="1078"/>
    </row>
    <row r="14" spans="1:8" ht="12.95" customHeight="1">
      <c r="A14" s="334" t="s">
        <v>111</v>
      </c>
      <c r="B14" s="425"/>
      <c r="C14" s="310"/>
      <c r="D14" s="958"/>
      <c r="E14" s="46"/>
      <c r="F14" s="958"/>
      <c r="G14" s="316"/>
      <c r="H14" s="1078"/>
    </row>
    <row r="15" spans="1:8" ht="12.95" customHeight="1">
      <c r="A15" s="334" t="s">
        <v>112</v>
      </c>
      <c r="B15" s="972"/>
      <c r="C15" s="310"/>
      <c r="D15" s="957"/>
      <c r="E15" s="46"/>
      <c r="F15" s="958"/>
      <c r="G15" s="316"/>
      <c r="H15" s="1078"/>
    </row>
    <row r="16" spans="1:8" ht="12.95" customHeight="1">
      <c r="A16" s="334" t="s">
        <v>113</v>
      </c>
      <c r="B16" s="972"/>
      <c r="C16" s="310"/>
      <c r="D16" s="957"/>
      <c r="E16" s="46"/>
      <c r="F16" s="958"/>
      <c r="G16" s="316"/>
      <c r="H16" s="1078"/>
    </row>
    <row r="17" spans="1:8" ht="12.95" customHeight="1" thickBot="1">
      <c r="A17" s="334" t="s">
        <v>114</v>
      </c>
      <c r="B17" s="973"/>
      <c r="C17" s="975"/>
      <c r="D17" s="959"/>
      <c r="E17" s="46"/>
      <c r="F17" s="977"/>
      <c r="G17" s="317"/>
      <c r="H17" s="1078"/>
    </row>
    <row r="18" spans="1:8" ht="15.95" customHeight="1" thickBot="1">
      <c r="A18" s="337" t="s">
        <v>115</v>
      </c>
      <c r="B18" s="126" t="s">
        <v>553</v>
      </c>
      <c r="C18" s="960">
        <f>+C6+C7+C9+C10+C12+C13+C14+C15+C16+C17</f>
        <v>634805</v>
      </c>
      <c r="D18" s="960">
        <f>+D6+D7+D9+D10+D12+D13+D14+D15+D16+D17</f>
        <v>657429</v>
      </c>
      <c r="E18" s="126" t="s">
        <v>522</v>
      </c>
      <c r="F18" s="978">
        <f>SUM(F6:F17)</f>
        <v>634805</v>
      </c>
      <c r="G18" s="318">
        <f>SUM(G6:G17)</f>
        <v>674606</v>
      </c>
      <c r="H18" s="1078"/>
    </row>
    <row r="19" spans="1:8" ht="12.95" customHeight="1">
      <c r="A19" s="338" t="s">
        <v>116</v>
      </c>
      <c r="B19" s="339" t="s">
        <v>517</v>
      </c>
      <c r="C19" s="961">
        <f>+C20+C21+C22+C23</f>
        <v>0</v>
      </c>
      <c r="D19" s="961">
        <f>+D20+D21+D22+D23</f>
        <v>17177</v>
      </c>
      <c r="E19" s="340" t="s">
        <v>279</v>
      </c>
      <c r="F19" s="979"/>
      <c r="G19" s="319"/>
      <c r="H19" s="1078"/>
    </row>
    <row r="20" spans="1:8" ht="12.95" customHeight="1">
      <c r="A20" s="341" t="s">
        <v>117</v>
      </c>
      <c r="B20" s="340" t="s">
        <v>320</v>
      </c>
      <c r="C20" s="133"/>
      <c r="D20" s="133">
        <v>17177</v>
      </c>
      <c r="E20" s="340" t="s">
        <v>521</v>
      </c>
      <c r="F20" s="980"/>
      <c r="G20" s="80"/>
      <c r="H20" s="1078"/>
    </row>
    <row r="21" spans="1:8" ht="12.95" customHeight="1">
      <c r="A21" s="341" t="s">
        <v>118</v>
      </c>
      <c r="B21" s="340" t="s">
        <v>321</v>
      </c>
      <c r="C21" s="133"/>
      <c r="D21" s="133"/>
      <c r="E21" s="340" t="s">
        <v>244</v>
      </c>
      <c r="F21" s="980"/>
      <c r="G21" s="80"/>
      <c r="H21" s="1078"/>
    </row>
    <row r="22" spans="1:8" ht="12.95" customHeight="1">
      <c r="A22" s="341" t="s">
        <v>119</v>
      </c>
      <c r="B22" s="340" t="s">
        <v>326</v>
      </c>
      <c r="C22" s="133"/>
      <c r="D22" s="133"/>
      <c r="E22" s="340" t="s">
        <v>245</v>
      </c>
      <c r="F22" s="980"/>
      <c r="G22" s="80"/>
      <c r="H22" s="1078"/>
    </row>
    <row r="23" spans="1:8" ht="12.95" customHeight="1">
      <c r="A23" s="341" t="s">
        <v>120</v>
      </c>
      <c r="B23" s="340" t="s">
        <v>327</v>
      </c>
      <c r="C23" s="133"/>
      <c r="D23" s="133"/>
      <c r="E23" s="339" t="s">
        <v>329</v>
      </c>
      <c r="F23" s="980"/>
      <c r="G23" s="80"/>
      <c r="H23" s="1078"/>
    </row>
    <row r="24" spans="1:8" ht="12.95" customHeight="1">
      <c r="A24" s="341" t="s">
        <v>121</v>
      </c>
      <c r="B24" s="340" t="s">
        <v>518</v>
      </c>
      <c r="C24" s="962">
        <f>+C25+C26</f>
        <v>0</v>
      </c>
      <c r="D24" s="962">
        <f>+D25+D26</f>
        <v>0</v>
      </c>
      <c r="E24" s="340" t="s">
        <v>280</v>
      </c>
      <c r="F24" s="980"/>
      <c r="G24" s="80"/>
      <c r="H24" s="1078"/>
    </row>
    <row r="25" spans="1:8" ht="12.95" customHeight="1">
      <c r="A25" s="338" t="s">
        <v>122</v>
      </c>
      <c r="B25" s="339" t="s">
        <v>515</v>
      </c>
      <c r="C25" s="963"/>
      <c r="D25" s="963"/>
      <c r="E25" s="333" t="s">
        <v>281</v>
      </c>
      <c r="F25" s="979"/>
      <c r="G25" s="319"/>
      <c r="H25" s="1078"/>
    </row>
    <row r="26" spans="1:8" ht="12.95" customHeight="1" thickBot="1">
      <c r="A26" s="341" t="s">
        <v>123</v>
      </c>
      <c r="B26" s="340" t="s">
        <v>516</v>
      </c>
      <c r="C26" s="133"/>
      <c r="D26" s="133"/>
      <c r="E26" s="46"/>
      <c r="F26" s="980"/>
      <c r="G26" s="80"/>
      <c r="H26" s="1078"/>
    </row>
    <row r="27" spans="1:8" ht="15.95" customHeight="1" thickBot="1">
      <c r="A27" s="337" t="s">
        <v>124</v>
      </c>
      <c r="B27" s="126" t="s">
        <v>519</v>
      </c>
      <c r="C27" s="960">
        <f>+C19+C24</f>
        <v>0</v>
      </c>
      <c r="D27" s="960">
        <f>+D19+D24</f>
        <v>17177</v>
      </c>
      <c r="E27" s="126" t="s">
        <v>523</v>
      </c>
      <c r="F27" s="978">
        <f>SUM(F19:F26)</f>
        <v>0</v>
      </c>
      <c r="G27" s="318">
        <f>SUM(G19:G26)</f>
        <v>0</v>
      </c>
      <c r="H27" s="1078"/>
    </row>
    <row r="28" spans="1:8" ht="13.5" thickBot="1">
      <c r="A28" s="337" t="s">
        <v>125</v>
      </c>
      <c r="B28" s="343" t="s">
        <v>520</v>
      </c>
      <c r="C28" s="969">
        <f>+C18+C27</f>
        <v>634805</v>
      </c>
      <c r="D28" s="344">
        <f>+D18+D27</f>
        <v>674606</v>
      </c>
      <c r="E28" s="343" t="s">
        <v>524</v>
      </c>
      <c r="F28" s="981">
        <f>+F18+F27</f>
        <v>634805</v>
      </c>
      <c r="G28" s="982">
        <f>+G18+G27</f>
        <v>674606</v>
      </c>
      <c r="H28" s="1078"/>
    </row>
    <row r="29" spans="1:8" ht="13.5" thickBot="1">
      <c r="A29" s="337" t="s">
        <v>126</v>
      </c>
      <c r="B29" s="343" t="s">
        <v>257</v>
      </c>
      <c r="C29" s="969" t="str">
        <f>IF(C18-F18&lt;0,F18-C18,"-")</f>
        <v>-</v>
      </c>
      <c r="D29" s="344">
        <f>IF(D18-G18&lt;0,G18-D18,"-")</f>
        <v>17177</v>
      </c>
      <c r="E29" s="343" t="s">
        <v>258</v>
      </c>
      <c r="F29" s="981" t="str">
        <f>IF(C18-F18&gt;0,C18-F18,"-")</f>
        <v>-</v>
      </c>
      <c r="G29" s="982" t="str">
        <f>IF(D18-G18&gt;0,D18-G18,"-")</f>
        <v>-</v>
      </c>
      <c r="H29" s="1078"/>
    </row>
    <row r="30" spans="1:8" ht="13.5" thickBot="1">
      <c r="A30" s="337" t="s">
        <v>127</v>
      </c>
      <c r="B30" s="343" t="s">
        <v>330</v>
      </c>
      <c r="C30" s="969" t="str">
        <f>IF(C18+C19-F28&lt;0,F28-(C18+C19),"-")</f>
        <v>-</v>
      </c>
      <c r="D30" s="344" t="str">
        <f>IF(D18+D19-G28&lt;0,G28-(D18+D19),"-")</f>
        <v>-</v>
      </c>
      <c r="E30" s="343" t="s">
        <v>331</v>
      </c>
      <c r="F30" s="981" t="str">
        <f>IF(C18+C19-F28&gt;0,C18+C19-F28,"-")</f>
        <v>-</v>
      </c>
      <c r="G30" s="982" t="str">
        <f>IF(D18+D19-G28&gt;0,D18+D19-G28,"-")</f>
        <v>-</v>
      </c>
      <c r="H30" s="1078"/>
    </row>
    <row r="31" spans="1:8" ht="18.75">
      <c r="B31" s="1079"/>
      <c r="C31" s="1079"/>
      <c r="D31" s="1079"/>
      <c r="E31" s="1079"/>
      <c r="F31" s="955"/>
    </row>
    <row r="32" spans="1:8" ht="15.75">
      <c r="A32" s="382" t="s">
        <v>863</v>
      </c>
      <c r="B32" s="382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35"/>
  <sheetViews>
    <sheetView zoomScaleNormal="100" zoomScaleSheetLayoutView="115" workbookViewId="0">
      <selection activeCell="H1" sqref="H1:H33"/>
    </sheetView>
  </sheetViews>
  <sheetFormatPr defaultRowHeight="12.75"/>
  <cols>
    <col min="1" max="1" width="6.83203125" style="56" customWidth="1"/>
    <col min="2" max="2" width="49.33203125" style="196" customWidth="1"/>
    <col min="3" max="3" width="13.33203125" style="196" customWidth="1"/>
    <col min="4" max="4" width="13.83203125" style="56" customWidth="1"/>
    <col min="5" max="5" width="48.33203125" style="56" customWidth="1"/>
    <col min="6" max="6" width="14" style="56" customWidth="1"/>
    <col min="7" max="7" width="14.6640625" style="56" customWidth="1"/>
    <col min="8" max="8" width="4.83203125" style="56" customWidth="1"/>
    <col min="9" max="16384" width="9.33203125" style="56"/>
  </cols>
  <sheetData>
    <row r="1" spans="1:8" ht="31.5">
      <c r="B1" s="320" t="s">
        <v>247</v>
      </c>
      <c r="C1" s="320"/>
      <c r="D1" s="321"/>
      <c r="E1" s="321"/>
      <c r="F1" s="321"/>
      <c r="G1" s="321"/>
      <c r="H1" s="1078" t="s">
        <v>868</v>
      </c>
    </row>
    <row r="2" spans="1:8" ht="14.25" thickBot="1">
      <c r="G2" s="322" t="s">
        <v>149</v>
      </c>
      <c r="H2" s="1078"/>
    </row>
    <row r="3" spans="1:8" ht="13.5" thickBot="1">
      <c r="A3" s="1080" t="s">
        <v>158</v>
      </c>
      <c r="B3" s="323" t="s">
        <v>141</v>
      </c>
      <c r="C3" s="949"/>
      <c r="D3" s="324"/>
      <c r="E3" s="323" t="s">
        <v>143</v>
      </c>
      <c r="F3" s="952"/>
      <c r="G3" s="325"/>
      <c r="H3" s="1078"/>
    </row>
    <row r="4" spans="1:8" s="326" customFormat="1" ht="36.75" thickBot="1">
      <c r="A4" s="1081"/>
      <c r="B4" s="197" t="s">
        <v>150</v>
      </c>
      <c r="C4" s="198" t="s">
        <v>714</v>
      </c>
      <c r="D4" s="198" t="s">
        <v>817</v>
      </c>
      <c r="E4" s="197" t="s">
        <v>150</v>
      </c>
      <c r="F4" s="198" t="s">
        <v>714</v>
      </c>
      <c r="G4" s="198" t="s">
        <v>817</v>
      </c>
      <c r="H4" s="1078"/>
    </row>
    <row r="5" spans="1:8" s="326" customFormat="1" ht="13.5" thickBot="1">
      <c r="A5" s="327">
        <v>1</v>
      </c>
      <c r="B5" s="328">
        <v>2</v>
      </c>
      <c r="C5" s="329">
        <v>3</v>
      </c>
      <c r="D5" s="329">
        <v>4</v>
      </c>
      <c r="E5" s="328">
        <v>5</v>
      </c>
      <c r="F5" s="330">
        <v>6</v>
      </c>
      <c r="G5" s="330">
        <v>7</v>
      </c>
      <c r="H5" s="1078"/>
    </row>
    <row r="6" spans="1:8" ht="25.5" customHeight="1">
      <c r="A6" s="332" t="s">
        <v>103</v>
      </c>
      <c r="B6" s="333" t="s">
        <v>668</v>
      </c>
      <c r="C6" s="309">
        <v>99485</v>
      </c>
      <c r="D6" s="309">
        <v>99485</v>
      </c>
      <c r="E6" s="333" t="s">
        <v>322</v>
      </c>
      <c r="F6" s="315">
        <v>78997</v>
      </c>
      <c r="G6" s="315">
        <v>114461</v>
      </c>
      <c r="H6" s="1078"/>
    </row>
    <row r="7" spans="1:8">
      <c r="A7" s="334" t="s">
        <v>104</v>
      </c>
      <c r="B7" s="335" t="s">
        <v>525</v>
      </c>
      <c r="C7" s="310">
        <v>92039</v>
      </c>
      <c r="D7" s="310">
        <v>92039</v>
      </c>
      <c r="E7" s="335" t="s">
        <v>530</v>
      </c>
      <c r="F7" s="316">
        <v>911</v>
      </c>
      <c r="G7" s="316">
        <v>911</v>
      </c>
      <c r="H7" s="1078"/>
    </row>
    <row r="8" spans="1:8" ht="12.95" customHeight="1">
      <c r="A8" s="334" t="s">
        <v>105</v>
      </c>
      <c r="B8" s="335" t="s">
        <v>96</v>
      </c>
      <c r="C8" s="310"/>
      <c r="D8" s="310"/>
      <c r="E8" s="335" t="s">
        <v>275</v>
      </c>
      <c r="F8" s="316">
        <v>182000</v>
      </c>
      <c r="G8" s="316">
        <v>146651</v>
      </c>
      <c r="H8" s="1078"/>
    </row>
    <row r="9" spans="1:8" ht="12.95" customHeight="1">
      <c r="A9" s="334" t="s">
        <v>106</v>
      </c>
      <c r="B9" s="335" t="s">
        <v>526</v>
      </c>
      <c r="C9" s="310">
        <v>109155</v>
      </c>
      <c r="D9" s="310">
        <v>109155</v>
      </c>
      <c r="E9" s="335" t="s">
        <v>531</v>
      </c>
      <c r="F9" s="316"/>
      <c r="G9" s="316"/>
      <c r="H9" s="1078"/>
    </row>
    <row r="10" spans="1:8" ht="12.75" customHeight="1">
      <c r="A10" s="334" t="s">
        <v>107</v>
      </c>
      <c r="B10" s="335" t="s">
        <v>527</v>
      </c>
      <c r="C10" s="310"/>
      <c r="D10" s="310"/>
      <c r="E10" s="335" t="s">
        <v>325</v>
      </c>
      <c r="F10" s="316">
        <v>50838</v>
      </c>
      <c r="G10" s="316">
        <v>52435</v>
      </c>
      <c r="H10" s="1078"/>
    </row>
    <row r="11" spans="1:8" ht="12.95" customHeight="1">
      <c r="A11" s="334" t="s">
        <v>108</v>
      </c>
      <c r="B11" s="335" t="s">
        <v>528</v>
      </c>
      <c r="C11" s="311"/>
      <c r="D11" s="311">
        <v>3643</v>
      </c>
      <c r="E11" s="46" t="s">
        <v>841</v>
      </c>
      <c r="F11" s="316">
        <v>71544</v>
      </c>
      <c r="G11" s="316">
        <v>73475</v>
      </c>
      <c r="H11" s="1078"/>
    </row>
    <row r="12" spans="1:8" ht="12.95" customHeight="1">
      <c r="A12" s="334" t="s">
        <v>109</v>
      </c>
      <c r="B12" s="46"/>
      <c r="C12" s="310"/>
      <c r="D12" s="310"/>
      <c r="E12" s="46" t="s">
        <v>146</v>
      </c>
      <c r="F12" s="316">
        <v>48876</v>
      </c>
      <c r="G12" s="316">
        <v>48876</v>
      </c>
      <c r="H12" s="1078"/>
    </row>
    <row r="13" spans="1:8" ht="12.95" customHeight="1">
      <c r="A13" s="334" t="s">
        <v>110</v>
      </c>
      <c r="B13" s="46"/>
      <c r="C13" s="310"/>
      <c r="D13" s="310"/>
      <c r="E13" s="46"/>
      <c r="F13" s="316"/>
      <c r="G13" s="316"/>
      <c r="H13" s="1078"/>
    </row>
    <row r="14" spans="1:8" ht="12.95" customHeight="1">
      <c r="A14" s="334" t="s">
        <v>111</v>
      </c>
      <c r="B14" s="46"/>
      <c r="C14" s="311"/>
      <c r="D14" s="311"/>
      <c r="E14" s="46"/>
      <c r="F14" s="316"/>
      <c r="G14" s="316"/>
      <c r="H14" s="1078"/>
    </row>
    <row r="15" spans="1:8">
      <c r="A15" s="334" t="s">
        <v>112</v>
      </c>
      <c r="B15" s="46"/>
      <c r="C15" s="311"/>
      <c r="D15" s="311"/>
      <c r="E15" s="46"/>
      <c r="F15" s="316"/>
      <c r="G15" s="316"/>
      <c r="H15" s="1078"/>
    </row>
    <row r="16" spans="1:8" ht="12.95" customHeight="1" thickBot="1">
      <c r="A16" s="395" t="s">
        <v>113</v>
      </c>
      <c r="B16" s="426"/>
      <c r="C16" s="397"/>
      <c r="D16" s="397"/>
      <c r="E16" s="396"/>
      <c r="F16" s="366"/>
      <c r="G16" s="366"/>
      <c r="H16" s="1078"/>
    </row>
    <row r="17" spans="1:8" ht="15.95" customHeight="1" thickBot="1">
      <c r="A17" s="337" t="s">
        <v>114</v>
      </c>
      <c r="B17" s="126" t="s">
        <v>554</v>
      </c>
      <c r="C17" s="313">
        <f>+C6+C8+C9+C11+C12+C13+C14+C15+C16</f>
        <v>208640</v>
      </c>
      <c r="D17" s="313">
        <f>+D6+D8+D9+D11+D12+D13+D14+D15+D16</f>
        <v>212283</v>
      </c>
      <c r="E17" s="126" t="s">
        <v>555</v>
      </c>
      <c r="F17" s="318">
        <f>+F6+F8+F10+F11+F12+F13+F14+F15+F16</f>
        <v>432255</v>
      </c>
      <c r="G17" s="318">
        <f>+G6+G8+G10+G11+G12+G13+G14+G15+G16</f>
        <v>435898</v>
      </c>
      <c r="H17" s="1078"/>
    </row>
    <row r="18" spans="1:8" ht="12.95" customHeight="1">
      <c r="A18" s="332" t="s">
        <v>115</v>
      </c>
      <c r="B18" s="347" t="s">
        <v>343</v>
      </c>
      <c r="C18" s="354">
        <v>223615</v>
      </c>
      <c r="D18" s="354">
        <v>223615</v>
      </c>
      <c r="E18" s="340" t="s">
        <v>279</v>
      </c>
      <c r="F18" s="77"/>
      <c r="G18" s="77"/>
      <c r="H18" s="1078"/>
    </row>
    <row r="19" spans="1:8" ht="12.95" customHeight="1">
      <c r="A19" s="334" t="s">
        <v>116</v>
      </c>
      <c r="B19" s="348" t="s">
        <v>332</v>
      </c>
      <c r="C19" s="79">
        <v>223615</v>
      </c>
      <c r="D19" s="79">
        <v>223615</v>
      </c>
      <c r="E19" s="340" t="s">
        <v>282</v>
      </c>
      <c r="F19" s="80"/>
      <c r="G19" s="80"/>
      <c r="H19" s="1078"/>
    </row>
    <row r="20" spans="1:8" ht="12.95" customHeight="1">
      <c r="A20" s="332" t="s">
        <v>117</v>
      </c>
      <c r="B20" s="348" t="s">
        <v>333</v>
      </c>
      <c r="C20" s="79"/>
      <c r="D20" s="79"/>
      <c r="E20" s="340" t="s">
        <v>244</v>
      </c>
      <c r="F20" s="80"/>
      <c r="G20" s="80"/>
      <c r="H20" s="1078"/>
    </row>
    <row r="21" spans="1:8" ht="12.95" customHeight="1">
      <c r="A21" s="334" t="s">
        <v>118</v>
      </c>
      <c r="B21" s="348" t="s">
        <v>334</v>
      </c>
      <c r="C21" s="79"/>
      <c r="D21" s="79"/>
      <c r="E21" s="340" t="s">
        <v>245</v>
      </c>
      <c r="F21" s="80"/>
      <c r="G21" s="80"/>
      <c r="H21" s="1078"/>
    </row>
    <row r="22" spans="1:8" ht="12.95" customHeight="1">
      <c r="A22" s="332" t="s">
        <v>119</v>
      </c>
      <c r="B22" s="348" t="s">
        <v>335</v>
      </c>
      <c r="C22" s="79"/>
      <c r="D22" s="79"/>
      <c r="E22" s="339" t="s">
        <v>329</v>
      </c>
      <c r="F22" s="80"/>
      <c r="G22" s="80"/>
      <c r="H22" s="1078"/>
    </row>
    <row r="23" spans="1:8" ht="12.95" customHeight="1">
      <c r="A23" s="334" t="s">
        <v>120</v>
      </c>
      <c r="B23" s="349" t="s">
        <v>336</v>
      </c>
      <c r="C23" s="79"/>
      <c r="D23" s="79"/>
      <c r="E23" s="340" t="s">
        <v>283</v>
      </c>
      <c r="F23" s="80"/>
      <c r="G23" s="80"/>
      <c r="H23" s="1078"/>
    </row>
    <row r="24" spans="1:8" ht="12.95" customHeight="1">
      <c r="A24" s="332" t="s">
        <v>121</v>
      </c>
      <c r="B24" s="350" t="s">
        <v>337</v>
      </c>
      <c r="C24" s="342">
        <f>+C25+C26+C27+C28+C29</f>
        <v>0</v>
      </c>
      <c r="D24" s="342">
        <f>+D25+D26+D27+D28+D29</f>
        <v>0</v>
      </c>
      <c r="E24" s="351" t="s">
        <v>281</v>
      </c>
      <c r="F24" s="80"/>
      <c r="G24" s="80"/>
      <c r="H24" s="1078"/>
    </row>
    <row r="25" spans="1:8" ht="12.95" customHeight="1">
      <c r="A25" s="334" t="s">
        <v>122</v>
      </c>
      <c r="B25" s="349" t="s">
        <v>338</v>
      </c>
      <c r="C25" s="79"/>
      <c r="D25" s="79"/>
      <c r="E25" s="351" t="s">
        <v>532</v>
      </c>
      <c r="F25" s="80"/>
      <c r="G25" s="80"/>
      <c r="H25" s="1078"/>
    </row>
    <row r="26" spans="1:8" ht="12.95" customHeight="1">
      <c r="A26" s="332" t="s">
        <v>123</v>
      </c>
      <c r="B26" s="349" t="s">
        <v>339</v>
      </c>
      <c r="C26" s="79"/>
      <c r="D26" s="79"/>
      <c r="E26" s="346"/>
      <c r="F26" s="80"/>
      <c r="G26" s="80"/>
      <c r="H26" s="1078"/>
    </row>
    <row r="27" spans="1:8" ht="12.95" customHeight="1">
      <c r="A27" s="334" t="s">
        <v>124</v>
      </c>
      <c r="B27" s="348" t="s">
        <v>340</v>
      </c>
      <c r="C27" s="79"/>
      <c r="D27" s="79"/>
      <c r="E27" s="122"/>
      <c r="F27" s="80"/>
      <c r="G27" s="80"/>
      <c r="H27" s="1078"/>
    </row>
    <row r="28" spans="1:8" ht="12.95" customHeight="1">
      <c r="A28" s="332" t="s">
        <v>125</v>
      </c>
      <c r="B28" s="352" t="s">
        <v>341</v>
      </c>
      <c r="C28" s="79"/>
      <c r="D28" s="79"/>
      <c r="E28" s="46"/>
      <c r="F28" s="80"/>
      <c r="G28" s="80"/>
      <c r="H28" s="1078"/>
    </row>
    <row r="29" spans="1:8" ht="12.95" customHeight="1" thickBot="1">
      <c r="A29" s="334" t="s">
        <v>126</v>
      </c>
      <c r="B29" s="353" t="s">
        <v>342</v>
      </c>
      <c r="C29" s="79"/>
      <c r="D29" s="79"/>
      <c r="E29" s="122"/>
      <c r="F29" s="80"/>
      <c r="G29" s="80"/>
      <c r="H29" s="1078"/>
    </row>
    <row r="30" spans="1:8" ht="21.75" customHeight="1" thickBot="1">
      <c r="A30" s="337" t="s">
        <v>127</v>
      </c>
      <c r="B30" s="126" t="s">
        <v>529</v>
      </c>
      <c r="C30" s="313">
        <f>+C18+C24</f>
        <v>223615</v>
      </c>
      <c r="D30" s="313">
        <f>+D18+D24</f>
        <v>223615</v>
      </c>
      <c r="E30" s="126" t="s">
        <v>533</v>
      </c>
      <c r="F30" s="318">
        <f>SUM(F18:F29)</f>
        <v>0</v>
      </c>
      <c r="G30" s="318">
        <f>SUM(G18:G29)</f>
        <v>0</v>
      </c>
      <c r="H30" s="1078"/>
    </row>
    <row r="31" spans="1:8" ht="13.5" thickBot="1">
      <c r="A31" s="337" t="s">
        <v>128</v>
      </c>
      <c r="B31" s="343" t="s">
        <v>534</v>
      </c>
      <c r="C31" s="344">
        <f>+C17+C30</f>
        <v>432255</v>
      </c>
      <c r="D31" s="344">
        <f>+D17+D30</f>
        <v>435898</v>
      </c>
      <c r="E31" s="343" t="s">
        <v>535</v>
      </c>
      <c r="F31" s="344">
        <f>+F17+F30</f>
        <v>432255</v>
      </c>
      <c r="G31" s="344">
        <f>+G17+G30</f>
        <v>435898</v>
      </c>
      <c r="H31" s="1078"/>
    </row>
    <row r="32" spans="1:8" ht="13.5" thickBot="1">
      <c r="A32" s="337" t="s">
        <v>129</v>
      </c>
      <c r="B32" s="343" t="s">
        <v>257</v>
      </c>
      <c r="C32" s="344">
        <f>IF(C17-F17&lt;0,F17-C17,"-")</f>
        <v>223615</v>
      </c>
      <c r="D32" s="344">
        <f>IF(D17-G17&lt;0,G17-D17,"-")</f>
        <v>223615</v>
      </c>
      <c r="E32" s="343" t="s">
        <v>258</v>
      </c>
      <c r="F32" s="344" t="str">
        <f>IF(C17-F17&gt;0,C17-F17,"-")</f>
        <v>-</v>
      </c>
      <c r="G32" s="344" t="str">
        <f>IF(D17-G17&gt;0,D17-G17,"-")</f>
        <v>-</v>
      </c>
      <c r="H32" s="1078"/>
    </row>
    <row r="33" spans="1:8" ht="13.5" thickBot="1">
      <c r="A33" s="337" t="s">
        <v>130</v>
      </c>
      <c r="B33" s="343" t="s">
        <v>330</v>
      </c>
      <c r="C33" s="344" t="str">
        <f>IF(C17+C18-F31&lt;0,E31-(C17+C18),"-")</f>
        <v>-</v>
      </c>
      <c r="D33" s="344" t="str">
        <f>IF(D17+D18-G31&lt;0,G31-(D17+D18),"-")</f>
        <v>-</v>
      </c>
      <c r="E33" s="343" t="s">
        <v>331</v>
      </c>
      <c r="F33" s="344" t="str">
        <f>IF(C17+C18-F31&gt;0,C17+C18-F31,"-")</f>
        <v>-</v>
      </c>
      <c r="G33" s="344" t="str">
        <f>IF(D17+D18-G31&gt;0,D17+D18-G31,"-")</f>
        <v>-</v>
      </c>
      <c r="H33" s="1078"/>
    </row>
    <row r="35" spans="1:8" ht="15.75">
      <c r="A35" s="382" t="s">
        <v>862</v>
      </c>
      <c r="B35" s="382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E27" sqref="E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27" t="s">
        <v>239</v>
      </c>
      <c r="E1" s="130" t="s">
        <v>243</v>
      </c>
    </row>
    <row r="3" spans="1:5">
      <c r="A3" s="136"/>
      <c r="B3" s="137"/>
      <c r="C3" s="136"/>
      <c r="D3" s="139"/>
      <c r="E3" s="137"/>
    </row>
    <row r="4" spans="1:5" ht="15.75">
      <c r="A4" s="87" t="s">
        <v>536</v>
      </c>
      <c r="B4" s="138"/>
      <c r="C4" s="146"/>
      <c r="D4" s="139"/>
      <c r="E4" s="137"/>
    </row>
    <row r="5" spans="1:5">
      <c r="A5" s="136"/>
      <c r="B5" s="137"/>
      <c r="C5" s="136"/>
      <c r="D5" s="139"/>
      <c r="E5" s="137"/>
    </row>
    <row r="6" spans="1:5">
      <c r="A6" s="136" t="s">
        <v>538</v>
      </c>
      <c r="B6" s="137">
        <f>+'1.1.sz.mell.'!D66</f>
        <v>869712</v>
      </c>
      <c r="C6" s="136" t="s">
        <v>539</v>
      </c>
      <c r="D6" s="139">
        <f>+'2.1.sz.mell  '!D18+'2.2.sz.mell  '!D17</f>
        <v>869712</v>
      </c>
      <c r="E6" s="137">
        <f t="shared" ref="E6:E15" si="0">+B6-D6</f>
        <v>0</v>
      </c>
    </row>
    <row r="7" spans="1:5">
      <c r="A7" s="136" t="s">
        <v>540</v>
      </c>
      <c r="B7" s="137">
        <f>+'1.1.sz.mell.'!D89</f>
        <v>240792</v>
      </c>
      <c r="C7" s="136" t="s">
        <v>541</v>
      </c>
      <c r="D7" s="139">
        <f>+'2.1.sz.mell  '!D27+'2.2.sz.mell  '!D30</f>
        <v>240792</v>
      </c>
      <c r="E7" s="137">
        <f t="shared" si="0"/>
        <v>0</v>
      </c>
    </row>
    <row r="8" spans="1:5">
      <c r="A8" s="136" t="s">
        <v>542</v>
      </c>
      <c r="B8" s="137">
        <f>+'1.1.sz.mell.'!D90</f>
        <v>1110504</v>
      </c>
      <c r="C8" s="136" t="s">
        <v>543</v>
      </c>
      <c r="D8" s="139">
        <f>+'2.1.sz.mell  '!D28+'2.2.sz.mell  '!D31</f>
        <v>1110504</v>
      </c>
      <c r="E8" s="137">
        <f t="shared" si="0"/>
        <v>0</v>
      </c>
    </row>
    <row r="9" spans="1:5">
      <c r="A9" s="136"/>
      <c r="B9" s="137"/>
      <c r="C9" s="136"/>
      <c r="D9" s="139"/>
      <c r="E9" s="137"/>
    </row>
    <row r="10" spans="1:5">
      <c r="A10" s="136"/>
      <c r="B10" s="137"/>
      <c r="C10" s="136"/>
      <c r="D10" s="139"/>
      <c r="E10" s="137"/>
    </row>
    <row r="11" spans="1:5" ht="15.75">
      <c r="A11" s="87" t="s">
        <v>537</v>
      </c>
      <c r="B11" s="138"/>
      <c r="C11" s="146"/>
      <c r="D11" s="139"/>
      <c r="E11" s="137"/>
    </row>
    <row r="12" spans="1:5">
      <c r="A12" s="136"/>
      <c r="B12" s="137"/>
      <c r="C12" s="136"/>
      <c r="D12" s="139"/>
      <c r="E12" s="137"/>
    </row>
    <row r="13" spans="1:5">
      <c r="A13" s="136" t="s">
        <v>547</v>
      </c>
      <c r="B13" s="137">
        <f>+'1.1.sz.mell.'!D129</f>
        <v>1110504</v>
      </c>
      <c r="C13" s="136" t="s">
        <v>546</v>
      </c>
      <c r="D13" s="139">
        <f>+'2.1.sz.mell  '!G18+'2.2.sz.mell  '!G17</f>
        <v>1110504</v>
      </c>
      <c r="E13" s="137">
        <f t="shared" si="0"/>
        <v>0</v>
      </c>
    </row>
    <row r="14" spans="1:5">
      <c r="A14" s="136" t="s">
        <v>350</v>
      </c>
      <c r="B14" s="137">
        <f>+'1.1.sz.mell.'!D149</f>
        <v>0</v>
      </c>
      <c r="C14" s="136" t="s">
        <v>545</v>
      </c>
      <c r="D14" s="139">
        <f>+'2.1.sz.mell  '!G27+'2.2.sz.mell  '!G30</f>
        <v>0</v>
      </c>
      <c r="E14" s="137">
        <f t="shared" si="0"/>
        <v>0</v>
      </c>
    </row>
    <row r="15" spans="1:5">
      <c r="A15" s="136" t="s">
        <v>548</v>
      </c>
      <c r="B15" s="137">
        <f>+'1.1.sz.mell.'!D150</f>
        <v>1110504</v>
      </c>
      <c r="C15" s="136" t="s">
        <v>544</v>
      </c>
      <c r="D15" s="139">
        <f>+'2.1.sz.mell  '!G28+'2.2.sz.mell  '!G31</f>
        <v>1110504</v>
      </c>
      <c r="E15" s="137">
        <f t="shared" si="0"/>
        <v>0</v>
      </c>
    </row>
    <row r="16" spans="1:5">
      <c r="A16" s="128"/>
      <c r="B16" s="128"/>
      <c r="C16" s="136"/>
      <c r="D16" s="139"/>
      <c r="E16" s="129"/>
    </row>
    <row r="17" spans="1:5">
      <c r="A17" s="128"/>
      <c r="B17" s="128"/>
      <c r="C17" s="128"/>
      <c r="D17" s="128"/>
      <c r="E17" s="128"/>
    </row>
    <row r="18" spans="1:5">
      <c r="A18" s="128"/>
      <c r="B18" s="128"/>
      <c r="C18" s="128"/>
      <c r="D18" s="128"/>
      <c r="E18" s="128"/>
    </row>
    <row r="19" spans="1:5">
      <c r="A19" s="128"/>
      <c r="B19" s="128"/>
      <c r="C19" s="128"/>
      <c r="D19" s="128"/>
      <c r="E19" s="128"/>
    </row>
  </sheetData>
  <sheetProtection sheet="1"/>
  <phoneticPr fontId="30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E10" sqref="E9:E10"/>
    </sheetView>
  </sheetViews>
  <sheetFormatPr defaultRowHeight="15"/>
  <cols>
    <col min="1" max="1" width="5.6640625" style="149" customWidth="1"/>
    <col min="2" max="2" width="35.6640625" style="149" customWidth="1"/>
    <col min="3" max="6" width="14" style="149" customWidth="1"/>
    <col min="7" max="16384" width="9.33203125" style="149"/>
  </cols>
  <sheetData>
    <row r="1" spans="1:7" ht="33" customHeight="1">
      <c r="A1" s="1082" t="s">
        <v>598</v>
      </c>
      <c r="B1" s="1082"/>
      <c r="C1" s="1082"/>
      <c r="D1" s="1082"/>
      <c r="E1" s="1082"/>
      <c r="F1" s="1082"/>
    </row>
    <row r="2" spans="1:7" ht="15.95" customHeight="1" thickBot="1">
      <c r="A2" s="150"/>
      <c r="B2" s="150"/>
      <c r="C2" s="1083"/>
      <c r="D2" s="1083"/>
      <c r="E2" s="1090" t="s">
        <v>138</v>
      </c>
      <c r="F2" s="1090"/>
      <c r="G2" s="157"/>
    </row>
    <row r="3" spans="1:7" ht="63" customHeight="1">
      <c r="A3" s="1086" t="s">
        <v>101</v>
      </c>
      <c r="B3" s="1088" t="s">
        <v>286</v>
      </c>
      <c r="C3" s="1088" t="s">
        <v>351</v>
      </c>
      <c r="D3" s="1088"/>
      <c r="E3" s="1088"/>
      <c r="F3" s="1084" t="s">
        <v>346</v>
      </c>
    </row>
    <row r="4" spans="1:7" ht="15.75" thickBot="1">
      <c r="A4" s="1087"/>
      <c r="B4" s="1089"/>
      <c r="C4" s="152" t="s">
        <v>345</v>
      </c>
      <c r="D4" s="152" t="s">
        <v>549</v>
      </c>
      <c r="E4" s="152" t="s">
        <v>727</v>
      </c>
      <c r="F4" s="1085"/>
    </row>
    <row r="5" spans="1:7" ht="15.75" thickBot="1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>
      <c r="A6" s="153" t="s">
        <v>103</v>
      </c>
      <c r="B6" s="174"/>
      <c r="C6" s="175"/>
      <c r="D6" s="175"/>
      <c r="E6" s="175"/>
      <c r="F6" s="160">
        <f>SUM(C6:E6)</f>
        <v>0</v>
      </c>
    </row>
    <row r="7" spans="1:7">
      <c r="A7" s="151" t="s">
        <v>104</v>
      </c>
      <c r="B7" s="176"/>
      <c r="C7" s="177"/>
      <c r="D7" s="177"/>
      <c r="E7" s="177"/>
      <c r="F7" s="161">
        <f>SUM(C7:E7)</f>
        <v>0</v>
      </c>
    </row>
    <row r="8" spans="1:7">
      <c r="A8" s="151" t="s">
        <v>105</v>
      </c>
      <c r="B8" s="176"/>
      <c r="C8" s="177"/>
      <c r="D8" s="177"/>
      <c r="E8" s="177"/>
      <c r="F8" s="161">
        <f>SUM(C8:E8)</f>
        <v>0</v>
      </c>
    </row>
    <row r="9" spans="1:7">
      <c r="A9" s="151" t="s">
        <v>106</v>
      </c>
      <c r="B9" s="176"/>
      <c r="C9" s="177"/>
      <c r="D9" s="177"/>
      <c r="E9" s="177"/>
      <c r="F9" s="161">
        <f>SUM(C9:E9)</f>
        <v>0</v>
      </c>
    </row>
    <row r="10" spans="1:7" ht="15.75" thickBot="1">
      <c r="A10" s="158" t="s">
        <v>107</v>
      </c>
      <c r="B10" s="178"/>
      <c r="C10" s="179"/>
      <c r="D10" s="179"/>
      <c r="E10" s="179"/>
      <c r="F10" s="161">
        <f>SUM(C10:E10)</f>
        <v>0</v>
      </c>
    </row>
    <row r="11" spans="1:7" s="460" customFormat="1" thickBot="1">
      <c r="A11" s="457" t="s">
        <v>108</v>
      </c>
      <c r="B11" s="159" t="s">
        <v>288</v>
      </c>
      <c r="C11" s="458">
        <f>SUM(C6:C10)</f>
        <v>0</v>
      </c>
      <c r="D11" s="458">
        <f>SUM(D6:D10)</f>
        <v>0</v>
      </c>
      <c r="E11" s="458">
        <f>SUM(E6:E10)</f>
        <v>0</v>
      </c>
      <c r="F11" s="459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1/2015. (I.27.)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13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 .mell </vt:lpstr>
      <vt:lpstr>9.1.3. sz. mell  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9.4.sz.mell.</vt:lpstr>
      <vt:lpstr>9.4.1.sz.mell.</vt:lpstr>
      <vt:lpstr>9.4.2.sz.mell.</vt:lpstr>
      <vt:lpstr>9.4.3.sz.mell.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</vt:lpstr>
      <vt:lpstr>8. sz. táblázat</vt:lpstr>
      <vt:lpstr>9. sz. táblázat</vt:lpstr>
      <vt:lpstr>'9.1. sz. mell'!Nyomtatási_cím</vt:lpstr>
      <vt:lpstr>'9.1.1. sz. mell '!Nyomtatási_cím</vt:lpstr>
      <vt:lpstr>'9.1.2. sz .mell '!Nyomtatási_cím</vt:lpstr>
      <vt:lpstr>'9.1.3. sz. mell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2015-07-02T06:30:53Z</cp:lastPrinted>
  <dcterms:created xsi:type="dcterms:W3CDTF">1999-10-30T10:30:45Z</dcterms:created>
  <dcterms:modified xsi:type="dcterms:W3CDTF">2015-07-02T08:32:31Z</dcterms:modified>
</cp:coreProperties>
</file>