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Önkormányzat\Bakonysárkány\Jegyzőkönyvek\2018\2018.06.27\"/>
    </mc:Choice>
  </mc:AlternateContent>
  <xr:revisionPtr revIDLastSave="0" documentId="10_ncr:8100000_{F94B716D-40A5-4DC9-810A-5A3E237ADA76}" xr6:coauthVersionLast="33" xr6:coauthVersionMax="33" xr10:uidLastSave="{00000000-0000-0000-0000-000000000000}"/>
  <bookViews>
    <workbookView xWindow="0" yWindow="0" windowWidth="20730" windowHeight="8145" tabRatio="727" xr2:uid="{00000000-000D-0000-FFFF-FFFF00000000}"/>
  </bookViews>
  <sheets>
    <sheet name="1.1.sz.mell." sheetId="2" r:id="rId1"/>
    <sheet name="1.2.sz.mell" sheetId="50" r:id="rId2"/>
    <sheet name="1.3.sz.mell." sheetId="51" r:id="rId3"/>
    <sheet name="2.1.sz.mell  " sheetId="6" r:id="rId4"/>
    <sheet name="2.2.sz.mell  " sheetId="7" r:id="rId5"/>
    <sheet name="3.1. sz. mell." sheetId="20" r:id="rId6"/>
    <sheet name="3.2. sz. mell." sheetId="24" r:id="rId7"/>
    <sheet name="3.3.sz.mell" sheetId="49" r:id="rId8"/>
    <sheet name="4. sz. mell" sheetId="32" r:id="rId9"/>
    <sheet name="5.sz.mell." sheetId="45" r:id="rId10"/>
    <sheet name="6.sz mell." sheetId="36" r:id="rId11"/>
    <sheet name="7.sz.mell" sheetId="52" r:id="rId12"/>
    <sheet name="8.sz.mell" sheetId="54" r:id="rId13"/>
    <sheet name="9.sz.mell" sheetId="55" r:id="rId14"/>
  </sheets>
  <definedNames>
    <definedName name="_xlnm.Print_Titles" localSheetId="5">'3.1. sz. mell.'!$3:$8</definedName>
    <definedName name="_xlnm.Print_Titles" localSheetId="6">'3.2. sz. mell.'!$3:$8</definedName>
    <definedName name="_xlnm.Print_Area" localSheetId="0">'1.1.sz.mell.'!$A$2:$E$148</definedName>
    <definedName name="_xlnm.Print_Area" localSheetId="3">'2.1.sz.mell  '!$A$2:$J$35</definedName>
  </definedNames>
  <calcPr calcId="162913"/>
</workbook>
</file>

<file path=xl/calcChain.xml><?xml version="1.0" encoding="utf-8"?>
<calcChain xmlns="http://schemas.openxmlformats.org/spreadsheetml/2006/main">
  <c r="H13" i="6" l="1"/>
  <c r="G13" i="6"/>
  <c r="D104" i="50"/>
  <c r="C104" i="50"/>
  <c r="D104" i="2"/>
  <c r="C104" i="2"/>
  <c r="G64" i="54"/>
  <c r="J35" i="52"/>
  <c r="J40" i="52" s="1"/>
  <c r="I35" i="52"/>
  <c r="I40" i="52" s="1"/>
  <c r="H35" i="52"/>
  <c r="H40" i="52" s="1"/>
  <c r="G35" i="52"/>
  <c r="G40" i="52" s="1"/>
  <c r="J29" i="52"/>
  <c r="J39" i="52" s="1"/>
  <c r="J41" i="52" s="1"/>
  <c r="I29" i="52"/>
  <c r="I39" i="52" s="1"/>
  <c r="I41" i="52" s="1"/>
  <c r="H29" i="52"/>
  <c r="H39" i="52" s="1"/>
  <c r="H41" i="52" s="1"/>
  <c r="G29" i="52"/>
  <c r="G39" i="52" s="1"/>
  <c r="G41" i="52" s="1"/>
  <c r="J21" i="52"/>
  <c r="J36" i="52" s="1"/>
  <c r="J38" i="52" s="1"/>
  <c r="I21" i="52"/>
  <c r="I36" i="52" s="1"/>
  <c r="I38" i="52" s="1"/>
  <c r="H21" i="52"/>
  <c r="H36" i="52" s="1"/>
  <c r="H38" i="52" s="1"/>
  <c r="G21" i="52"/>
  <c r="G36" i="52" s="1"/>
  <c r="G38" i="52" s="1"/>
  <c r="E51" i="49" l="1"/>
  <c r="D51" i="49"/>
  <c r="C51" i="49"/>
  <c r="E45" i="49"/>
  <c r="D45" i="49"/>
  <c r="D56" i="49" s="1"/>
  <c r="C45" i="49"/>
  <c r="F42" i="49"/>
  <c r="E38" i="49"/>
  <c r="D38" i="49"/>
  <c r="C38" i="49"/>
  <c r="E31" i="49"/>
  <c r="D31" i="49"/>
  <c r="C31" i="49"/>
  <c r="E27" i="49"/>
  <c r="D27" i="49"/>
  <c r="C27" i="49"/>
  <c r="E21" i="49"/>
  <c r="D21" i="49"/>
  <c r="C21" i="49"/>
  <c r="E10" i="49"/>
  <c r="D10" i="49"/>
  <c r="C10" i="49"/>
  <c r="D31" i="55"/>
  <c r="D32" i="55" s="1"/>
  <c r="C31" i="55"/>
  <c r="D24" i="55"/>
  <c r="C24" i="55"/>
  <c r="D20" i="55"/>
  <c r="C20" i="55"/>
  <c r="D16" i="55"/>
  <c r="C16" i="55"/>
  <c r="D11" i="55"/>
  <c r="C11" i="55"/>
  <c r="G94" i="54"/>
  <c r="F94" i="54"/>
  <c r="G91" i="54"/>
  <c r="F91" i="54"/>
  <c r="G81" i="54"/>
  <c r="F81" i="54"/>
  <c r="G73" i="54"/>
  <c r="F73" i="54"/>
  <c r="G54" i="54"/>
  <c r="G53" i="54" s="1"/>
  <c r="F54" i="54"/>
  <c r="F53" i="54" s="1"/>
  <c r="G47" i="54"/>
  <c r="F47" i="54"/>
  <c r="G44" i="54"/>
  <c r="F44" i="54"/>
  <c r="G37" i="54"/>
  <c r="F37" i="54"/>
  <c r="G36" i="54"/>
  <c r="F36" i="54"/>
  <c r="G29" i="54"/>
  <c r="F29" i="54"/>
  <c r="G22" i="54"/>
  <c r="F22" i="54"/>
  <c r="G16" i="54"/>
  <c r="F16" i="54"/>
  <c r="G9" i="54"/>
  <c r="F9" i="54"/>
  <c r="B24" i="45"/>
  <c r="B10" i="45"/>
  <c r="E37" i="49" l="1"/>
  <c r="G8" i="54"/>
  <c r="G69" i="54" s="1"/>
  <c r="C27" i="55"/>
  <c r="C33" i="55" s="1"/>
  <c r="D27" i="55"/>
  <c r="D33" i="55" s="1"/>
  <c r="G80" i="54"/>
  <c r="G99" i="54" s="1"/>
  <c r="F80" i="54"/>
  <c r="F99" i="54" s="1"/>
  <c r="F8" i="54"/>
  <c r="F69" i="54" s="1"/>
  <c r="E56" i="49"/>
  <c r="C56" i="49"/>
  <c r="E42" i="49"/>
  <c r="D37" i="49"/>
  <c r="D42" i="49" s="1"/>
  <c r="C37" i="49"/>
  <c r="C42" i="49" s="1"/>
  <c r="E138" i="51" l="1"/>
  <c r="D138" i="51"/>
  <c r="C138" i="51"/>
  <c r="E133" i="51"/>
  <c r="D133" i="51"/>
  <c r="C133" i="51"/>
  <c r="C144" i="51" s="1"/>
  <c r="F132" i="51"/>
  <c r="E129" i="51"/>
  <c r="D129" i="51"/>
  <c r="C129" i="51"/>
  <c r="E115" i="51"/>
  <c r="D115" i="51"/>
  <c r="C115" i="51"/>
  <c r="C99" i="51"/>
  <c r="E99" i="51"/>
  <c r="D99" i="51"/>
  <c r="C96" i="51"/>
  <c r="E85" i="51"/>
  <c r="D85" i="51"/>
  <c r="C85" i="51"/>
  <c r="E81" i="51"/>
  <c r="D81" i="51"/>
  <c r="C81" i="51"/>
  <c r="E78" i="51"/>
  <c r="D78" i="51"/>
  <c r="C78" i="51"/>
  <c r="E73" i="51"/>
  <c r="D73" i="51"/>
  <c r="C73" i="51"/>
  <c r="F69" i="51"/>
  <c r="E69" i="51"/>
  <c r="D69" i="51"/>
  <c r="C69" i="51"/>
  <c r="C91" i="51" s="1"/>
  <c r="C153" i="51" s="1"/>
  <c r="E63" i="51"/>
  <c r="D63" i="51"/>
  <c r="C63" i="51"/>
  <c r="E58" i="51"/>
  <c r="D58" i="51"/>
  <c r="C58" i="51"/>
  <c r="E52" i="51"/>
  <c r="D52" i="51"/>
  <c r="C52" i="51"/>
  <c r="E41" i="51"/>
  <c r="D41" i="51"/>
  <c r="C41" i="51"/>
  <c r="D34" i="51"/>
  <c r="C34" i="51"/>
  <c r="E34" i="51"/>
  <c r="E27" i="51"/>
  <c r="D27" i="51"/>
  <c r="C27" i="51"/>
  <c r="E20" i="51"/>
  <c r="D20" i="51"/>
  <c r="C20" i="51"/>
  <c r="E12" i="51"/>
  <c r="D12" i="51"/>
  <c r="C12" i="51"/>
  <c r="E138" i="50"/>
  <c r="D138" i="50"/>
  <c r="C138" i="50"/>
  <c r="E133" i="50"/>
  <c r="E144" i="50" s="1"/>
  <c r="D133" i="50"/>
  <c r="C133" i="50"/>
  <c r="F132" i="50"/>
  <c r="E129" i="50"/>
  <c r="D129" i="50"/>
  <c r="C129" i="50"/>
  <c r="E115" i="50"/>
  <c r="D115" i="50"/>
  <c r="C115" i="50"/>
  <c r="D99" i="50"/>
  <c r="E99" i="50"/>
  <c r="C99" i="50"/>
  <c r="C96" i="50"/>
  <c r="E85" i="50"/>
  <c r="D85" i="50"/>
  <c r="C85" i="50"/>
  <c r="E81" i="50"/>
  <c r="D81" i="50"/>
  <c r="C81" i="50"/>
  <c r="E78" i="50"/>
  <c r="D78" i="50"/>
  <c r="C78" i="50"/>
  <c r="E73" i="50"/>
  <c r="D73" i="50"/>
  <c r="C73" i="50"/>
  <c r="F69" i="50"/>
  <c r="E69" i="50"/>
  <c r="D69" i="50"/>
  <c r="C69" i="50"/>
  <c r="E63" i="50"/>
  <c r="D63" i="50"/>
  <c r="C63" i="50"/>
  <c r="E58" i="50"/>
  <c r="D58" i="50"/>
  <c r="C58" i="50"/>
  <c r="E52" i="50"/>
  <c r="D52" i="50"/>
  <c r="C52" i="50"/>
  <c r="E41" i="50"/>
  <c r="D41" i="50"/>
  <c r="C41" i="50"/>
  <c r="E35" i="50"/>
  <c r="E34" i="50" s="1"/>
  <c r="D35" i="50"/>
  <c r="D34" i="50" s="1"/>
  <c r="C35" i="50"/>
  <c r="C34" i="50" s="1"/>
  <c r="E27" i="50"/>
  <c r="D27" i="50"/>
  <c r="C27" i="50"/>
  <c r="E20" i="50"/>
  <c r="D20" i="50"/>
  <c r="C20" i="50"/>
  <c r="E12" i="50"/>
  <c r="D12" i="50"/>
  <c r="C12" i="50"/>
  <c r="C91" i="50" l="1"/>
  <c r="C153" i="50" s="1"/>
  <c r="E91" i="50"/>
  <c r="E132" i="50"/>
  <c r="E145" i="50" s="1"/>
  <c r="E147" i="50" s="1"/>
  <c r="C144" i="50"/>
  <c r="D91" i="51"/>
  <c r="D153" i="51" s="1"/>
  <c r="D144" i="51"/>
  <c r="E153" i="50"/>
  <c r="D144" i="50"/>
  <c r="D132" i="50"/>
  <c r="C132" i="50"/>
  <c r="C145" i="50" s="1"/>
  <c r="C147" i="50" s="1"/>
  <c r="D91" i="50"/>
  <c r="D153" i="50" s="1"/>
  <c r="E68" i="50"/>
  <c r="D68" i="50"/>
  <c r="D152" i="50" s="1"/>
  <c r="E144" i="51"/>
  <c r="D132" i="51"/>
  <c r="D145" i="51" s="1"/>
  <c r="D147" i="51" s="1"/>
  <c r="E132" i="51"/>
  <c r="C132" i="51"/>
  <c r="C145" i="51" s="1"/>
  <c r="C147" i="51" s="1"/>
  <c r="E91" i="51"/>
  <c r="E153" i="51" s="1"/>
  <c r="D68" i="51"/>
  <c r="D152" i="51" s="1"/>
  <c r="E68" i="51"/>
  <c r="C68" i="51"/>
  <c r="C68" i="50"/>
  <c r="E152" i="50" l="1"/>
  <c r="D145" i="50"/>
  <c r="D147" i="50" s="1"/>
  <c r="E92" i="50"/>
  <c r="D92" i="50"/>
  <c r="E145" i="51"/>
  <c r="E147" i="51" s="1"/>
  <c r="E92" i="51"/>
  <c r="D92" i="51"/>
  <c r="E152" i="51"/>
  <c r="C92" i="51"/>
  <c r="C152" i="51"/>
  <c r="C92" i="50"/>
  <c r="C152" i="50"/>
  <c r="H11" i="36" l="1"/>
  <c r="D20" i="7" l="1"/>
  <c r="E20" i="7"/>
  <c r="C20" i="7"/>
  <c r="D27" i="2" l="1"/>
  <c r="E27" i="2"/>
  <c r="C27" i="2"/>
  <c r="E14" i="32" l="1"/>
  <c r="D38" i="20"/>
  <c r="E38" i="20"/>
  <c r="C38" i="20"/>
  <c r="C19" i="7"/>
  <c r="D115" i="2" l="1"/>
  <c r="E115" i="2"/>
  <c r="C115" i="2"/>
  <c r="E35" i="2"/>
  <c r="D35" i="2"/>
  <c r="C35" i="2"/>
  <c r="D51" i="24" l="1"/>
  <c r="E51" i="24"/>
  <c r="C51" i="24"/>
  <c r="D45" i="24"/>
  <c r="E45" i="24"/>
  <c r="C45" i="24"/>
  <c r="F42" i="24"/>
  <c r="D38" i="24"/>
  <c r="E38" i="24"/>
  <c r="C38" i="24"/>
  <c r="D31" i="24"/>
  <c r="E31" i="24"/>
  <c r="C31" i="24"/>
  <c r="E27" i="24"/>
  <c r="D27" i="24"/>
  <c r="C27" i="24"/>
  <c r="D21" i="24"/>
  <c r="E21" i="24"/>
  <c r="C21" i="24"/>
  <c r="D10" i="24"/>
  <c r="E10" i="24"/>
  <c r="C10" i="24"/>
  <c r="D44" i="20"/>
  <c r="D55" i="20" s="1"/>
  <c r="D57" i="20" s="1"/>
  <c r="E44" i="20"/>
  <c r="E55" i="20" s="1"/>
  <c r="E57" i="20" s="1"/>
  <c r="C44" i="20"/>
  <c r="C55" i="20" s="1"/>
  <c r="C57" i="20" s="1"/>
  <c r="D21" i="20"/>
  <c r="D37" i="20" s="1"/>
  <c r="D42" i="20" s="1"/>
  <c r="E21" i="20"/>
  <c r="E37" i="20" s="1"/>
  <c r="E42" i="20" s="1"/>
  <c r="C21" i="20"/>
  <c r="C37" i="20" s="1"/>
  <c r="C42" i="20" s="1"/>
  <c r="C56" i="24" l="1"/>
  <c r="C37" i="24"/>
  <c r="C42" i="24" s="1"/>
  <c r="D37" i="24"/>
  <c r="D42" i="24" s="1"/>
  <c r="D56" i="24"/>
  <c r="E37" i="24"/>
  <c r="E42" i="24" s="1"/>
  <c r="E56" i="24"/>
  <c r="G21" i="6" l="1"/>
  <c r="G30" i="6"/>
  <c r="D138" i="2"/>
  <c r="E138" i="2"/>
  <c r="C138" i="2"/>
  <c r="D133" i="2"/>
  <c r="E133" i="2"/>
  <c r="C133" i="2"/>
  <c r="F132" i="2"/>
  <c r="D129" i="2"/>
  <c r="E129" i="2"/>
  <c r="C129" i="2"/>
  <c r="D99" i="2"/>
  <c r="E99" i="2"/>
  <c r="C99" i="2"/>
  <c r="D85" i="2"/>
  <c r="E85" i="2"/>
  <c r="C85" i="2"/>
  <c r="D81" i="2"/>
  <c r="E81" i="2"/>
  <c r="C81" i="2"/>
  <c r="D78" i="2"/>
  <c r="E78" i="2"/>
  <c r="C78" i="2"/>
  <c r="D73" i="2"/>
  <c r="E73" i="2"/>
  <c r="C73" i="2"/>
  <c r="D69" i="2"/>
  <c r="E69" i="2"/>
  <c r="F69" i="2"/>
  <c r="C69" i="2"/>
  <c r="D63" i="2"/>
  <c r="E63" i="2"/>
  <c r="C63" i="2"/>
  <c r="D58" i="2"/>
  <c r="E58" i="2"/>
  <c r="C58" i="2"/>
  <c r="D52" i="2"/>
  <c r="E52" i="2"/>
  <c r="C52" i="2"/>
  <c r="D41" i="2"/>
  <c r="E41" i="2"/>
  <c r="C41" i="2"/>
  <c r="D34" i="2"/>
  <c r="E34" i="2"/>
  <c r="C34" i="2"/>
  <c r="D20" i="2"/>
  <c r="E20" i="2"/>
  <c r="C20" i="2"/>
  <c r="D12" i="2"/>
  <c r="E12" i="2"/>
  <c r="C12" i="2"/>
  <c r="C96" i="2"/>
  <c r="C21" i="6"/>
  <c r="D21" i="6"/>
  <c r="E21" i="6"/>
  <c r="H21" i="6"/>
  <c r="I21" i="6"/>
  <c r="C22" i="6"/>
  <c r="D22" i="6"/>
  <c r="E22" i="6"/>
  <c r="C27" i="6"/>
  <c r="D27" i="6"/>
  <c r="E27" i="6"/>
  <c r="H30" i="6"/>
  <c r="I30" i="6"/>
  <c r="D19" i="7"/>
  <c r="E19" i="7"/>
  <c r="G19" i="7"/>
  <c r="C34" i="7" s="1"/>
  <c r="H19" i="7"/>
  <c r="I19" i="7"/>
  <c r="C26" i="7"/>
  <c r="C32" i="7" s="1"/>
  <c r="D26" i="7"/>
  <c r="E26" i="7"/>
  <c r="E32" i="7" s="1"/>
  <c r="G32" i="7"/>
  <c r="H32" i="7"/>
  <c r="I32" i="7"/>
  <c r="C35" i="7"/>
  <c r="D35" i="7"/>
  <c r="E35" i="7"/>
  <c r="G35" i="7"/>
  <c r="H35" i="7"/>
  <c r="I35" i="7"/>
  <c r="E10" i="32"/>
  <c r="F10" i="32" s="1"/>
  <c r="F18" i="32" s="1"/>
  <c r="E12" i="32"/>
  <c r="E13" i="32"/>
  <c r="E16" i="32"/>
  <c r="E17" i="32"/>
  <c r="C18" i="32"/>
  <c r="D18" i="32"/>
  <c r="G18" i="32"/>
  <c r="H10" i="36"/>
  <c r="I10" i="36" s="1"/>
  <c r="I11" i="36"/>
  <c r="H12" i="36"/>
  <c r="I12" i="36" s="1"/>
  <c r="H13" i="36"/>
  <c r="I13" i="36" s="1"/>
  <c r="H14" i="36"/>
  <c r="I14" i="36" s="1"/>
  <c r="H15" i="36"/>
  <c r="I15" i="36" s="1"/>
  <c r="H16" i="36"/>
  <c r="I16" i="36" s="1"/>
  <c r="C17" i="36"/>
  <c r="D17" i="36"/>
  <c r="E17" i="36"/>
  <c r="F17" i="36"/>
  <c r="G17" i="36"/>
  <c r="H19" i="36"/>
  <c r="I19" i="36" s="1"/>
  <c r="H20" i="36"/>
  <c r="I20" i="36" s="1"/>
  <c r="C21" i="36"/>
  <c r="D21" i="36"/>
  <c r="E21" i="36"/>
  <c r="F21" i="36"/>
  <c r="G21" i="36"/>
  <c r="E34" i="7" l="1"/>
  <c r="I32" i="6"/>
  <c r="H31" i="6"/>
  <c r="G22" i="36"/>
  <c r="G32" i="6"/>
  <c r="C32" i="6"/>
  <c r="H33" i="7"/>
  <c r="I33" i="7"/>
  <c r="G33" i="7"/>
  <c r="I31" i="6"/>
  <c r="E132" i="2"/>
  <c r="C144" i="2"/>
  <c r="D144" i="2"/>
  <c r="E22" i="36"/>
  <c r="C91" i="2"/>
  <c r="I21" i="36"/>
  <c r="C22" i="36"/>
  <c r="D32" i="7"/>
  <c r="D33" i="7" s="1"/>
  <c r="E33" i="7"/>
  <c r="C33" i="7"/>
  <c r="E30" i="6"/>
  <c r="E31" i="6" s="1"/>
  <c r="C30" i="6"/>
  <c r="C31" i="6" s="1"/>
  <c r="D30" i="6"/>
  <c r="D31" i="6" s="1"/>
  <c r="E144" i="2"/>
  <c r="D34" i="7"/>
  <c r="H34" i="7"/>
  <c r="H32" i="6"/>
  <c r="G31" i="6"/>
  <c r="E32" i="6"/>
  <c r="D32" i="6"/>
  <c r="E91" i="2"/>
  <c r="C132" i="2"/>
  <c r="D91" i="2"/>
  <c r="C68" i="2"/>
  <c r="E68" i="2"/>
  <c r="D68" i="2"/>
  <c r="D132" i="2"/>
  <c r="I7" i="6"/>
  <c r="G7" i="6"/>
  <c r="I34" i="7"/>
  <c r="G34" i="7"/>
  <c r="H21" i="36"/>
  <c r="F22" i="36"/>
  <c r="D22" i="36"/>
  <c r="E18" i="32"/>
  <c r="I17" i="36"/>
  <c r="H17" i="36"/>
  <c r="D33" i="6" l="1"/>
  <c r="I33" i="6"/>
  <c r="E153" i="2"/>
  <c r="D145" i="2"/>
  <c r="D147" i="2" s="1"/>
  <c r="E145" i="2"/>
  <c r="E147" i="2" s="1"/>
  <c r="G33" i="6"/>
  <c r="C145" i="2"/>
  <c r="C147" i="2" s="1"/>
  <c r="C153" i="2"/>
  <c r="D153" i="2"/>
  <c r="I22" i="36"/>
  <c r="D92" i="2"/>
  <c r="H33" i="6"/>
  <c r="G6" i="7"/>
  <c r="C152" i="2"/>
  <c r="H22" i="36"/>
  <c r="D152" i="2"/>
  <c r="E92" i="2"/>
  <c r="C92" i="2"/>
  <c r="E152" i="2"/>
  <c r="I6" i="7"/>
  <c r="E6" i="7"/>
  <c r="C6" i="7"/>
  <c r="H7" i="6"/>
  <c r="H6" i="7"/>
  <c r="D6" i="7"/>
  <c r="C33" i="6"/>
  <c r="E33" i="6"/>
</calcChain>
</file>

<file path=xl/sharedStrings.xml><?xml version="1.0" encoding="utf-8"?>
<sst xmlns="http://schemas.openxmlformats.org/spreadsheetml/2006/main" count="2352" uniqueCount="740">
  <si>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</si>
  <si>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</si>
  <si>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</si>
  <si>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</si>
  <si>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</si>
  <si>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</si>
  <si>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</si>
  <si>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</si>
  <si>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</si>
  <si>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</si>
  <si>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</si>
  <si>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</si>
  <si>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</si>
  <si>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</si>
  <si>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</si>
  <si>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</si>
  <si>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</si>
  <si>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</si>
  <si>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</si>
  <si>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</si>
  <si>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</si>
  <si>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</si>
  <si>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</si>
  <si>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</si>
  <si>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</si>
  <si>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</si>
  <si>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</si>
  <si>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</si>
  <si>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</si>
  <si>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</si>
  <si>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</si>
  <si>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</si>
  <si>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</si>
  <si>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</si>
  <si>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</si>
  <si>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</si>
  <si>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</si>
  <si>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</si>
  <si>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</si>
  <si>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</si>
  <si>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</si>
  <si>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</si>
  <si>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</si>
  <si>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</si>
  <si>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</si>
  <si>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</si>
  <si>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</si>
  <si>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</si>
  <si>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</si>
  <si>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</si>
  <si>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</si>
  <si>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</si>
  <si>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</si>
  <si>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</si>
  <si>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</si>
  <si>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</si>
  <si>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</si>
  <si>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</si>
  <si>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</si>
  <si>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</si>
  <si>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</si>
  <si>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</si>
  <si>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</si>
  <si>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</si>
  <si>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</si>
  <si>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</si>
  <si>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</si>
  <si>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</si>
  <si>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</si>
  <si>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</si>
  <si>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</si>
  <si>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</si>
  <si>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</si>
  <si>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</si>
  <si>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</si>
  <si>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</si>
  <si>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</si>
  <si>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</si>
  <si>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</si>
  <si>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</si>
  <si>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</si>
  <si>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</si>
  <si>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</si>
  <si>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</si>
  <si>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</si>
  <si>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</si>
  <si>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</si>
  <si>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</si>
  <si>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</si>
  <si>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</si>
  <si>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</si>
  <si>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</si>
  <si>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</si>
  <si>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</si>
  <si>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</si>
  <si>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</si>
  <si>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</si>
  <si>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</si>
  <si>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</si>
  <si>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</si>
  <si>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</si>
  <si>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</si>
  <si>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</si>
  <si>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</si>
  <si>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</si>
  <si>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</si>
  <si>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</si>
  <si>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</si>
  <si>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</si>
  <si>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</si>
  <si>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</si>
  <si>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</si>
  <si>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</si>
  <si>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</si>
  <si>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</si>
  <si>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</si>
  <si>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</si>
  <si>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</si>
  <si>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</si>
  <si>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</si>
  <si>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</si>
  <si>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</si>
  <si>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</si>
  <si>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</si>
  <si>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</si>
  <si>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</si>
  <si>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</si>
  <si>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</si>
  <si>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</si>
  <si>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</si>
  <si>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</si>
  <si>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</si>
  <si>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</si>
  <si>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</si>
  <si>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</si>
  <si>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</si>
  <si>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</si>
  <si>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</si>
  <si>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</si>
  <si>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</si>
  <si>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</si>
  <si>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</si>
  <si>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</si>
  <si>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</si>
  <si>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</si>
  <si>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</si>
  <si>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</si>
  <si>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</si>
  <si>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</si>
  <si>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</si>
  <si>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</si>
  <si>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Teljesítés</t>
  </si>
  <si>
    <t>Ezer forintban!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</si>
  <si>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</si>
  <si>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</si>
  <si>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</si>
  <si>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</si>
  <si>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</si>
  <si>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</si>
  <si>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</si>
  <si>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</si>
  <si>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</si>
  <si>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</si>
  <si>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</si>
  <si>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</si>
  <si>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</si>
  <si>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</si>
  <si>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</si>
  <si>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</si>
  <si>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</si>
  <si>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</si>
  <si>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</si>
  <si>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</si>
  <si>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</si>
  <si>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</si>
  <si>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</si>
  <si>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</si>
  <si>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</si>
  <si>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</si>
  <si>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</si>
  <si>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</si>
  <si>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</si>
  <si>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</si>
  <si>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</si>
  <si>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</si>
  <si>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</si>
  <si>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</si>
  <si>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</si>
  <si>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</si>
  <si>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</si>
  <si>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</si>
  <si>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</si>
  <si>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</si>
  <si>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</si>
  <si>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</si>
  <si>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</si>
  <si>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</si>
  <si>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</si>
  <si>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</si>
  <si>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</si>
  <si>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</si>
  <si>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</si>
  <si>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</si>
  <si>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</si>
  <si>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</si>
  <si>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</si>
  <si>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</si>
  <si>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</si>
  <si>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</si>
  <si>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</si>
  <si>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</si>
  <si>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</si>
  <si>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</si>
  <si>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</si>
  <si>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</si>
  <si>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</si>
  <si>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</si>
  <si>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</si>
  <si>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</si>
  <si>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</si>
  <si>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</si>
  <si>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</si>
  <si>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</si>
  <si>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</si>
  <si>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</si>
  <si>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</si>
  <si>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</si>
  <si>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</si>
  <si>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</si>
  <si>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</si>
  <si>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</si>
  <si>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</si>
  <si>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</si>
  <si>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</si>
  <si>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</si>
  <si>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</si>
  <si>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</si>
  <si>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</si>
  <si>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</si>
  <si>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</si>
  <si>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</si>
  <si>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</si>
  <si>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</si>
  <si>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</si>
  <si>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</si>
  <si>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</si>
  <si>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</si>
  <si>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</si>
  <si>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</si>
  <si>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</si>
  <si>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</si>
  <si>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</si>
  <si>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</si>
  <si>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</si>
  <si>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</si>
  <si>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</si>
  <si>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</si>
  <si>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</si>
  <si>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</si>
  <si>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</si>
  <si>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</si>
  <si>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</si>
  <si>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</si>
  <si>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</si>
  <si>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</si>
  <si>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</si>
  <si>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</si>
  <si>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</si>
  <si>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</si>
  <si>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</si>
  <si>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</si>
  <si>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</si>
  <si>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</si>
  <si>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</si>
  <si>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</si>
  <si>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</si>
  <si>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</si>
  <si>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</si>
  <si>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</si>
  <si>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</si>
  <si>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</si>
  <si>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</si>
  <si>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</si>
  <si>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</si>
  <si>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</si>
  <si>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</si>
  <si>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</si>
  <si>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</si>
  <si>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</si>
  <si>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</si>
  <si>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</si>
  <si>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</si>
  <si>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</si>
  <si>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</si>
  <si>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</si>
  <si>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</si>
  <si>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</si>
  <si>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</si>
  <si>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</si>
  <si>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</si>
  <si>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</si>
  <si>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</si>
  <si>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</si>
  <si>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</si>
  <si>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</si>
  <si>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</si>
  <si>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</si>
  <si>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</si>
  <si>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</si>
  <si>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</si>
  <si>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</si>
  <si>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</si>
  <si>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</si>
  <si>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</si>
  <si>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</si>
  <si>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</si>
  <si>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</si>
  <si>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</si>
  <si>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</si>
  <si>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</si>
  <si>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</si>
  <si>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</si>
  <si>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</si>
  <si>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</si>
  <si>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</si>
  <si>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</si>
  <si>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</si>
  <si>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</si>
  <si>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</si>
  <si>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</si>
  <si>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</si>
  <si>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</si>
  <si>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</si>
  <si>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</si>
  <si>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</si>
  <si>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</si>
  <si>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</si>
  <si>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</si>
  <si>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</si>
  <si>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</si>
  <si>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</si>
  <si>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</si>
  <si>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</si>
  <si>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</si>
  <si>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</si>
  <si>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</si>
  <si>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</si>
  <si>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</si>
  <si>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</si>
  <si>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</si>
  <si>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</si>
  <si>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</si>
  <si>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</si>
  <si>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</si>
  <si>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</si>
  <si>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</si>
  <si>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</si>
  <si>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</si>
  <si>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</si>
  <si>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</si>
  <si>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</si>
  <si>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</si>
  <si>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</si>
  <si>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</si>
  <si>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</si>
  <si>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</si>
  <si>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</si>
  <si>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</si>
  <si>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</si>
  <si>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</si>
  <si>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</si>
  <si>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</si>
  <si>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</si>
  <si>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</si>
  <si>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</si>
  <si>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</si>
  <si>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</si>
  <si>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</si>
  <si>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</si>
  <si>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</si>
  <si>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</si>
  <si>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</si>
  <si>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</si>
  <si>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</si>
  <si>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</si>
  <si>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</si>
  <si>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</si>
  <si>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</si>
  <si>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H=(D+…+G)</t>
  </si>
  <si>
    <t>I=(C+H)</t>
  </si>
  <si>
    <t>5.-ből EU-s támogatás</t>
  </si>
  <si>
    <t>Irányító szervi támogatás folyósítása (intézményfinanszírozás)</t>
  </si>
  <si>
    <t>Éves engedélyezett létszám előirányzat (fő)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</si>
  <si>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</si>
  <si>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</si>
  <si>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</si>
  <si>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</si>
  <si>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</si>
  <si>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</si>
  <si>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</si>
  <si>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</si>
  <si>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</si>
  <si>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</si>
  <si>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</si>
  <si>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</si>
  <si>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</si>
  <si>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</si>
  <si>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</si>
  <si>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</si>
  <si>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</si>
  <si>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</si>
  <si>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</si>
  <si>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</si>
  <si>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</si>
  <si>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</si>
  <si>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</si>
  <si>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</si>
  <si>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</si>
  <si>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</si>
  <si>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</si>
  <si>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</si>
  <si>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</si>
  <si>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</si>
  <si>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</si>
  <si>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</si>
  <si>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</si>
  <si>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</si>
  <si>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</si>
  <si>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</si>
  <si>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</si>
  <si>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</si>
  <si>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</si>
  <si>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</si>
  <si>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</si>
  <si>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</si>
  <si>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</si>
  <si>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</si>
  <si>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</si>
  <si>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</si>
  <si>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</si>
  <si>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</si>
  <si>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</si>
  <si>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</si>
  <si>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</si>
  <si>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</si>
  <si>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</si>
  <si>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</si>
  <si>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</si>
  <si>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</si>
  <si>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</si>
  <si>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</si>
  <si>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</si>
  <si>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</si>
  <si>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</si>
  <si>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</si>
  <si>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</si>
  <si>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</si>
  <si>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</si>
  <si>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</si>
  <si>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</si>
  <si>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</si>
  <si>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</si>
  <si>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</si>
  <si>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</si>
  <si>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</si>
  <si>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</si>
  <si>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</si>
  <si>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</si>
  <si>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</si>
  <si>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</si>
  <si>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</si>
  <si>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</si>
  <si>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</si>
  <si>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</si>
  <si>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</si>
  <si>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</si>
  <si>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</si>
  <si>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</si>
  <si>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</si>
  <si>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</si>
  <si>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</si>
  <si>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</si>
  <si>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.Termékek és szolgáltatások adói helyi iparűzési adó</t>
  </si>
  <si>
    <t xml:space="preserve">2.1 melléklet </t>
  </si>
  <si>
    <t xml:space="preserve">2.2 melléklet </t>
  </si>
  <si>
    <t>Beruházásra adott előleg</t>
  </si>
  <si>
    <t>KIADÁSOK ÖSSZESEN: (10+11)</t>
  </si>
  <si>
    <t>KÖLTSÉGVETÉSI KIADÁSOK ÖSSZESEN (1+2)</t>
  </si>
  <si>
    <t>KIADÁSOK ÖSSZESEN: (3.+4.)</t>
  </si>
  <si>
    <t xml:space="preserve">   Egyéb belső finanszírozási bevételek( államháztartáson belüli megelőlegezés)</t>
  </si>
  <si>
    <t>Egyéb adósság KEM Önkormányzat</t>
  </si>
  <si>
    <t>Elszámolásból származó bevételek</t>
  </si>
  <si>
    <t>1.1. melléklet</t>
  </si>
  <si>
    <t xml:space="preserve">ZÁRSZÁMADÁSÁNAK ÖSSZEVONT PÉNZÜGYI MÉRLEGE </t>
  </si>
  <si>
    <t>Összes tartozás</t>
  </si>
  <si>
    <t>Visszatérítendő támogatások, kölcsönök törlesztése ÁH-n belülre</t>
  </si>
  <si>
    <t>ezer Ft</t>
  </si>
  <si>
    <t>Sor-sz.</t>
  </si>
  <si>
    <t xml:space="preserve"> Forintban !</t>
  </si>
  <si>
    <t>Kiadások 2016.</t>
  </si>
  <si>
    <t>Bevételek 2016.</t>
  </si>
  <si>
    <t>2017. évi</t>
  </si>
  <si>
    <t>I. Működési célú bevételek és kiadások mérlege 2017.
(Önkormányzati szinten)</t>
  </si>
  <si>
    <t>II. Felhalmozási célú bevételek és kiadások mérlege 2017. év
(Önkormányzati szinten)</t>
  </si>
  <si>
    <t>Összes bevétel, kiadás 2017.</t>
  </si>
  <si>
    <t>Kötelező feladatainak bevételei és kiadásai</t>
  </si>
  <si>
    <t>Önként vállalt feladatainak bevételei és kiadásai</t>
  </si>
  <si>
    <t>1.3. melléklet</t>
  </si>
  <si>
    <t>1.2. melléklet</t>
  </si>
  <si>
    <t>Pénzeszköz változások 2017. évben</t>
  </si>
  <si>
    <t>ezer Ft-ban</t>
  </si>
  <si>
    <t>Összeg</t>
  </si>
  <si>
    <t>Tárgyévi  bevételek</t>
  </si>
  <si>
    <t>Tárgyévi kiadások</t>
  </si>
  <si>
    <t>Függő kiadások, bevételek egyenlege</t>
  </si>
  <si>
    <t>Bevételek és kiadások különbözete</t>
  </si>
  <si>
    <t>Nyitó pénzkészlet összesen 01.01-én</t>
  </si>
  <si>
    <t>Záró pénzkészlet összesen 12. 31-én</t>
  </si>
  <si>
    <t>Egyenlegek 2017.  12.31-én</t>
  </si>
  <si>
    <t xml:space="preserve"> Ft-ban</t>
  </si>
  <si>
    <t>Költségvetési elszámolási számla</t>
  </si>
  <si>
    <t>Közfoglalkotatás elszámolási számla</t>
  </si>
  <si>
    <t>Pénztár</t>
  </si>
  <si>
    <t>Záró egyenlegek összesen</t>
  </si>
  <si>
    <t>sorsz.</t>
  </si>
  <si>
    <t>2018.évi</t>
  </si>
  <si>
    <t xml:space="preserve">2019. évi </t>
  </si>
  <si>
    <t xml:space="preserve">2020. évi </t>
  </si>
  <si>
    <t>2021. évi</t>
  </si>
  <si>
    <t>tervezett</t>
  </si>
  <si>
    <t>számított</t>
  </si>
  <si>
    <t xml:space="preserve">Intérményi működési bevételek </t>
  </si>
  <si>
    <t>Helyi adóbevételek</t>
  </si>
  <si>
    <t>Önkormányzatok költségvetési támogatása</t>
  </si>
  <si>
    <t>Működési célú támog. értékű bevétel Tb alapoktól</t>
  </si>
  <si>
    <t>Működési célú támog. értékű bevétel elkül alapoktól</t>
  </si>
  <si>
    <t>Működési célútámogatásértékű bevétel fejezetek kez</t>
  </si>
  <si>
    <t>Működési célútámogatásértékű bevétel több.társ.</t>
  </si>
  <si>
    <t>Működési célú pénzeszközátvétel vállalkozásoktól</t>
  </si>
  <si>
    <t>Pénzmaradvány</t>
  </si>
  <si>
    <t xml:space="preserve">        Működési célú bevételek összesen:</t>
  </si>
  <si>
    <t xml:space="preserve">Személyi juttatások </t>
  </si>
  <si>
    <t>Munkaadókat terhelő járulékok</t>
  </si>
  <si>
    <t>Dologi kiadások</t>
  </si>
  <si>
    <t>Pénzeszköz átadás</t>
  </si>
  <si>
    <t>Ellátottak juttatásai</t>
  </si>
  <si>
    <t xml:space="preserve">        Működési célú kiadások összesen:</t>
  </si>
  <si>
    <t>Tárgyi eszköz értékesítése</t>
  </si>
  <si>
    <t>Felhalmozási célú bevételek pénzmaradványból</t>
  </si>
  <si>
    <t xml:space="preserve">         Felhalmozási célú bevételek összesen:</t>
  </si>
  <si>
    <t>Felhalmozási célú kiadások</t>
  </si>
  <si>
    <t>Felhalmozási célú tartalékok (pályázati önrész)</t>
  </si>
  <si>
    <t xml:space="preserve">        Felhalmozási célú kiadások összesen:</t>
  </si>
  <si>
    <t xml:space="preserve">Önkormányzati működési bevételek </t>
  </si>
  <si>
    <t>Önkormányzati felhalmozási bevételek</t>
  </si>
  <si>
    <t xml:space="preserve">         Önkormányzati bevételek együtt</t>
  </si>
  <si>
    <t>Önkormányzati működési kiadások</t>
  </si>
  <si>
    <t>Önkormányzati felhalmozási kiadások</t>
  </si>
  <si>
    <t xml:space="preserve">         Önkormányzati kiadások együtt</t>
  </si>
  <si>
    <t>ESZKÖZÖK</t>
  </si>
  <si>
    <t>Nyitó</t>
  </si>
  <si>
    <t>Záró</t>
  </si>
  <si>
    <t>A)</t>
  </si>
  <si>
    <t>Nemzeti vagyonba tartozó BEFEKTETETT ESZKÖZÖK ÖSSZ. (I.+……+IV/a)</t>
  </si>
  <si>
    <t>I.</t>
  </si>
  <si>
    <t>Immateriális javak összesen (1+….+6)</t>
  </si>
  <si>
    <t>Alapítás - átszervezés aktivált értéke</t>
  </si>
  <si>
    <t>Kísérleti fejlesztés aktivált értéke</t>
  </si>
  <si>
    <t>Vagyoni értékű jogok</t>
  </si>
  <si>
    <t>Szellemi termékek</t>
  </si>
  <si>
    <t>Immateriális javakra adott előleg</t>
  </si>
  <si>
    <t>Immateriális javak értékhelyesbítése</t>
  </si>
  <si>
    <t>II.</t>
  </si>
  <si>
    <t>Tárgyi eszközök összesen (7+…..+14)</t>
  </si>
  <si>
    <t>Ingatlanok és a kapcsolódó vagyoni értékű jogok</t>
  </si>
  <si>
    <t>Gépek, berendezések, felszerelések, járművek</t>
  </si>
  <si>
    <t>Tenyészállatok</t>
  </si>
  <si>
    <t>Beruházások, felújítások</t>
  </si>
  <si>
    <t>Tárgyi eszközök értékhelyesbítése</t>
  </si>
  <si>
    <t>III.</t>
  </si>
  <si>
    <t xml:space="preserve">Befektetett pénzügyi eszközök 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</si>
  <si>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</si>
  <si>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</si>
  <si>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</si>
  <si>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</si>
  <si>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</si>
  <si>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pénzeszközök értékhelyesbítése</t>
  </si>
  <si>
    <t>IV.</t>
  </si>
  <si>
    <t>Üzemeltetésre kezelésre átadott, koncesszióba, vagyonkezlésbe adott, illetve vagyonkezelésbe vett  eszközök</t>
  </si>
  <si>
    <t>Üzemeltetésre, kezelésre átadott eszközök</t>
  </si>
  <si>
    <t>Koncesszióba adott eszközök</t>
  </si>
  <si>
    <t>Vagyonkezelésbe adott eszközök</t>
  </si>
  <si>
    <t>Vagyonkezelésbe vett eszközök</t>
  </si>
  <si>
    <t>Üzemeltetésre kezelésre átadott, koncesszióba, vagyonkezlésbe adott, illetve vagyonkezelésbe vett  eszközök értékhelyesbítése</t>
  </si>
  <si>
    <t>B)</t>
  </si>
  <si>
    <t xml:space="preserve">NEMZETI VAGYONBA TARTOZÓ FORGÓESZKÖZÖK </t>
  </si>
  <si>
    <t xml:space="preserve">Készletek </t>
  </si>
  <si>
    <t>Anyagok</t>
  </si>
  <si>
    <t>Befejezetlen termékek, félkész termékek</t>
  </si>
  <si>
    <t>Növendék-, hízó- és egyéb állat</t>
  </si>
  <si>
    <t>Késztermékek</t>
  </si>
  <si>
    <t>Áruk,betétdíjas göngyölegek,közvetített szolgáltatások és követelések fejében átvett eszközök, készletek</t>
  </si>
  <si>
    <t xml:space="preserve">Értékpapírok </t>
  </si>
  <si>
    <t>Egyéb részesedés</t>
  </si>
  <si>
    <t>Forgalmi célú hitelviszonyt megtestesítő értékpapírok</t>
  </si>
  <si>
    <t>C)</t>
  </si>
  <si>
    <t>PÉNZESZKÖZÖK</t>
  </si>
  <si>
    <t>Lekötött  bankbetétek</t>
  </si>
  <si>
    <t>Pénztárak, csekkek, betétkönyvek</t>
  </si>
  <si>
    <t>Költségvetési bankszámlák</t>
  </si>
  <si>
    <t>Elszámolási számlák</t>
  </si>
  <si>
    <t>Idegen pénzeszközök számlái</t>
  </si>
  <si>
    <t>D)</t>
  </si>
  <si>
    <t>KÖVETELÉSEK</t>
  </si>
  <si>
    <t>költségvetési évben esedékes követelések</t>
  </si>
  <si>
    <t>költségvetési évben esedékes köv.műk.célú támog. ÁH-n belül</t>
  </si>
  <si>
    <t>költségvetési évben esedékes köv.felhalm.célú támog. ÁH-n belül</t>
  </si>
  <si>
    <t>költségvetési évben esedékes követelések közhatalmi bevételre</t>
  </si>
  <si>
    <t>költségvetési évben esedékes követelések működési bevételre</t>
  </si>
  <si>
    <t>költségvetési évben esedékes követelések felhalmozási bevételre</t>
  </si>
  <si>
    <t>költségvetési évben esedékes követelések műk.célú átvett pénzeszközre</t>
  </si>
  <si>
    <t>költségvetési évben esedékes követelések felhalm.célú átvett pénzeszközre</t>
  </si>
  <si>
    <t>költségvetési évben esedékes követelések finanszírozási bevételekre</t>
  </si>
  <si>
    <t>költségvetési évet követően esedékes követelések</t>
  </si>
  <si>
    <t>Követelés jellegű sajátos elszámolások</t>
  </si>
  <si>
    <t>Adott előlegek</t>
  </si>
  <si>
    <t>Forgótőke elszámolás</t>
  </si>
  <si>
    <t>E)</t>
  </si>
  <si>
    <t xml:space="preserve">Egyéb sajátos eszközoldali elszámolások </t>
  </si>
  <si>
    <t>F)</t>
  </si>
  <si>
    <t>Aktív időbeli elhatárolások</t>
  </si>
  <si>
    <t>ESZKÖZÖK ÖSSZESEN (A+B)</t>
  </si>
  <si>
    <t>FORRÁSOK</t>
  </si>
  <si>
    <t>G)</t>
  </si>
  <si>
    <t>SAJÁT TŐKE ÖSSZESEN (1+2+3)</t>
  </si>
  <si>
    <t>Nemzeti vagyon induláskori értéke</t>
  </si>
  <si>
    <t>Nemzeti vagyon változásai</t>
  </si>
  <si>
    <t>Egyéb eszközök induláskori értéke</t>
  </si>
  <si>
    <t>Felhalmozott eredmény</t>
  </si>
  <si>
    <t>V.</t>
  </si>
  <si>
    <t>Eszközök értékhelyesbítésének forrása</t>
  </si>
  <si>
    <t>VI.</t>
  </si>
  <si>
    <t>Mérleg szerinti eredmény</t>
  </si>
  <si>
    <t>H)</t>
  </si>
  <si>
    <t>Kötelezettségek</t>
  </si>
  <si>
    <t>Költségvetési évben esedékes kötelezettségek</t>
  </si>
  <si>
    <t>Személyi juttatásokra</t>
  </si>
  <si>
    <t>Munkaadót terhelő járulékokra</t>
  </si>
  <si>
    <t>Dologi kiadásokra</t>
  </si>
  <si>
    <t>Ellátottak pénzbeli juttatására</t>
  </si>
  <si>
    <t>Működési célú kiadásokra</t>
  </si>
  <si>
    <t>Beruházásokra</t>
  </si>
  <si>
    <t>felújításokra</t>
  </si>
  <si>
    <t>Egyéb felhalmozási célú kiadásokra</t>
  </si>
  <si>
    <t>finanszírozási kiadásokra</t>
  </si>
  <si>
    <t>Költségvetési évet követően esedékes kötelezettségek</t>
  </si>
  <si>
    <t>Kötelezettség jellegű sajátos elszámolások</t>
  </si>
  <si>
    <t>Kapott előlegek</t>
  </si>
  <si>
    <t>Más szervezetet megillető bevételek</t>
  </si>
  <si>
    <t>I)</t>
  </si>
  <si>
    <t xml:space="preserve">Egyéb sajátos forrásoldali elszámolások </t>
  </si>
  <si>
    <t>J)</t>
  </si>
  <si>
    <t>Passzív időbeli elhatárolások</t>
  </si>
  <si>
    <t>FORRÁSOK (D+E+F)</t>
  </si>
  <si>
    <t>#</t>
  </si>
  <si>
    <t>Előző időszak</t>
  </si>
  <si>
    <t>Tárgyi időszak</t>
  </si>
  <si>
    <t>01 Közhatalmi eredményszemléletű bevételek</t>
  </si>
  <si>
    <t>02 Eszközök és szolgáltatások értékesítése nettó eredményszemléletű bevételei</t>
  </si>
  <si>
    <t>I Tevékenység nettó eredményszemléletű bevétele (=01+02+03)</t>
  </si>
  <si>
    <t>08</t>
  </si>
  <si>
    <t>06 Központi működési célú támogatások eredményszemléletű bevételei</t>
  </si>
  <si>
    <t>09</t>
  </si>
  <si>
    <t>07 Egyéb működési célú támogatások eredményszemléletű bevételei</t>
  </si>
  <si>
    <t>10</t>
  </si>
  <si>
    <t>08 Felhalmozási célú támogatások eredményszemléletű bevételei</t>
  </si>
  <si>
    <t>11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</si>
  <si>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</si>
  <si>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</si>
  <si>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</si>
  <si>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</si>
  <si>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</si>
  <si>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</si>
  <si>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</si>
  <si>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16</t>
  </si>
  <si>
    <t>13 Eladott (közvetített) szolgáltatások értéke</t>
  </si>
  <si>
    <t>17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</si>
  <si>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</si>
  <si>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</si>
  <si>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</si>
  <si>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</si>
  <si>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</si>
  <si>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</si>
  <si>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</si>
  <si>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</si>
  <si>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</si>
  <si>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</si>
  <si>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</si>
  <si>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</si>
  <si>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</si>
  <si>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</si>
  <si>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</si>
  <si>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28</t>
  </si>
  <si>
    <t>20 Egyéb kapott (járó) kamatok és kamatjellegű eredményszemléletű bevételek</t>
  </si>
  <si>
    <t>32</t>
  </si>
  <si>
    <t>VIII Pénzügyi műveletek eredményszemléletű bevételei (=17+18+19+20+21)</t>
  </si>
  <si>
    <t>35</t>
  </si>
  <si>
    <t>24 Fizetendő kamatok és kamatjellegű ráfordítások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</si>
  <si>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</si>
  <si>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</si>
  <si>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</si>
  <si>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</si>
  <si>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</si>
  <si>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</si>
  <si>
    <t xml:space="preserve">Bakonysárkányi Német Nemzetiségi Önkormányzat </t>
  </si>
  <si>
    <t>Bakonysárkányi Csukás István Óvoda</t>
  </si>
  <si>
    <t xml:space="preserve">Aka-Bakonysárkány-Vérteskethely Köznevelési Intézményfenntartó Társulás </t>
  </si>
  <si>
    <t>Több éves kihatással járó döntések számszerűsítése</t>
  </si>
  <si>
    <t>Bakonysárkány Község Önkormányzat 2017. évi</t>
  </si>
  <si>
    <t>Bakonysárkány Község Önkormányzata eredménykimutatása 2017. év december 31.</t>
  </si>
  <si>
    <t>Bakonysárkány Község Önkormányzata könyvviteli mérlege 2017. év december 31.</t>
  </si>
  <si>
    <t>Bakonysárkány Község Önkormányzata</t>
  </si>
  <si>
    <t>Adósság állomány alakulása lejárat, eszközök, bel- és külföldi hitelezők szerinti bontásban 2017. december 31-én</t>
  </si>
  <si>
    <t>Bakonysárkány Község Önkormányzata 2017. évi</t>
  </si>
  <si>
    <t>KÖLTSÉGVETÉSI SZERVEK PÉNZMARADVÁNYÁNAK ALAKULÁSA 2017.</t>
  </si>
  <si>
    <t xml:space="preserve">Bakonysárkányi Csukás István Óvoda </t>
  </si>
  <si>
    <t>Állami hozzájárulás számla</t>
  </si>
  <si>
    <t>Gépjármű beszedési számla</t>
  </si>
  <si>
    <t xml:space="preserve">Bakonysárkány Község Önkormányzata  </t>
  </si>
  <si>
    <t>3.1.melléklet</t>
  </si>
  <si>
    <t>3.2. melléklet</t>
  </si>
  <si>
    <t>3.3. melléklet</t>
  </si>
  <si>
    <t>4. melléklet</t>
  </si>
  <si>
    <t>5. melléklet</t>
  </si>
  <si>
    <t>6.  melléklet</t>
  </si>
  <si>
    <t>7. melléklet</t>
  </si>
  <si>
    <t>8.melléklet</t>
  </si>
  <si>
    <t>9.melléklet</t>
  </si>
  <si>
    <t xml:space="preserve">a 11/2018. (VI. 28.) önkormányzati rendelethez </t>
  </si>
  <si>
    <t>a 11/2018. (VI.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</si>
</sst>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mmmm\ d\.;@"/>
  </numFmts>
  <fonts count="68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sz val="8"/>
      <name val="Arial"/>
      <family val="2"/>
      <charset val="238"/>
    </font>
    <font>
      <i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sz val="12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8">
    <xf numFmtId="0" fontId="0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4" borderId="0" applyNumberFormat="0" applyBorder="0" applyAlignment="0" applyProtection="0"/>
    <xf numFmtId="0" fontId="34" fillId="7" borderId="0" applyNumberFormat="0" applyBorder="0" applyAlignment="0" applyProtection="0"/>
    <xf numFmtId="0" fontId="34" fillId="6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2" borderId="0" applyNumberFormat="0" applyBorder="0" applyAlignment="0" applyProtection="0"/>
    <xf numFmtId="0" fontId="34" fillId="11" borderId="0" applyNumberFormat="0" applyBorder="0" applyAlignment="0" applyProtection="0"/>
    <xf numFmtId="0" fontId="35" fillId="2" borderId="0" applyNumberFormat="0" applyBorder="0" applyAlignment="0" applyProtection="0"/>
    <xf numFmtId="0" fontId="35" fillId="13" borderId="0" applyNumberFormat="0" applyBorder="0" applyAlignment="0" applyProtection="0"/>
    <xf numFmtId="0" fontId="35" fillId="2" borderId="0" applyNumberFormat="0" applyBorder="0" applyAlignment="0" applyProtection="0"/>
    <xf numFmtId="0" fontId="35" fillId="5" borderId="0" applyNumberFormat="0" applyBorder="0" applyAlignment="0" applyProtection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2" borderId="0" applyNumberFormat="0" applyBorder="0" applyAlignment="0" applyProtection="0"/>
    <xf numFmtId="0" fontId="35" fillId="5" borderId="0" applyNumberFormat="0" applyBorder="0" applyAlignment="0" applyProtection="0"/>
    <xf numFmtId="0" fontId="36" fillId="11" borderId="1" applyNumberFormat="0" applyAlignment="0" applyProtection="0"/>
    <xf numFmtId="0" fontId="37" fillId="0" borderId="0" applyNumberFormat="0" applyFill="0" applyBorder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  <xf numFmtId="0" fontId="40" fillId="0" borderId="0" applyNumberFormat="0" applyFill="0" applyBorder="0" applyAlignment="0" applyProtection="0"/>
    <xf numFmtId="0" fontId="41" fillId="14" borderId="5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3" fillId="0" borderId="6" applyNumberFormat="0" applyFill="0" applyAlignment="0" applyProtection="0"/>
    <xf numFmtId="0" fontId="13" fillId="6" borderId="7" applyNumberFormat="0" applyFont="0" applyAlignment="0" applyProtection="0"/>
    <xf numFmtId="0" fontId="44" fillId="15" borderId="0" applyNumberFormat="0" applyBorder="0" applyAlignment="0" applyProtection="0"/>
    <xf numFmtId="0" fontId="45" fillId="16" borderId="8" applyNumberFormat="0" applyAlignment="0" applyProtection="0"/>
    <xf numFmtId="0" fontId="46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7" fillId="0" borderId="9" applyNumberFormat="0" applyFill="0" applyAlignment="0" applyProtection="0"/>
    <xf numFmtId="0" fontId="48" fillId="17" borderId="0" applyNumberFormat="0" applyBorder="0" applyAlignment="0" applyProtection="0"/>
    <xf numFmtId="0" fontId="49" fillId="11" borderId="0" applyNumberFormat="0" applyBorder="0" applyAlignment="0" applyProtection="0"/>
    <xf numFmtId="0" fontId="50" fillId="16" borderId="1" applyNumberFormat="0" applyAlignment="0" applyProtection="0"/>
    <xf numFmtId="43" fontId="13" fillId="0" borderId="0" applyFont="0" applyFill="0" applyBorder="0" applyAlignment="0" applyProtection="0"/>
  </cellStyleXfs>
  <cellXfs count="563">
    <xf numFmtId="0" fontId="0" fillId="0" borderId="0" xfId="0"/>
    <xf numFmtId="164" fontId="1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Protection="1">
      <protection locked="0"/>
    </xf>
    <xf numFmtId="164" fontId="23" fillId="0" borderId="10" xfId="0" applyNumberFormat="1" applyFont="1" applyFill="1" applyBorder="1" applyAlignment="1" applyProtection="1">
      <alignment vertical="center"/>
      <protection locked="0"/>
    </xf>
    <xf numFmtId="164" fontId="23" fillId="0" borderId="1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3" fillId="0" borderId="12" xfId="0" applyFont="1" applyFill="1" applyBorder="1" applyAlignment="1" applyProtection="1">
      <alignment horizontal="center" vertical="center"/>
    </xf>
    <xf numFmtId="164" fontId="22" fillId="0" borderId="18" xfId="0" applyNumberFormat="1" applyFont="1" applyFill="1" applyBorder="1" applyAlignment="1" applyProtection="1">
      <alignment vertical="center"/>
    </xf>
    <xf numFmtId="0" fontId="23" fillId="0" borderId="14" xfId="0" applyFont="1" applyFill="1" applyBorder="1" applyAlignment="1" applyProtection="1">
      <alignment horizontal="center" vertical="center"/>
    </xf>
    <xf numFmtId="0" fontId="23" fillId="0" borderId="11" xfId="0" applyFont="1" applyFill="1" applyBorder="1" applyAlignment="1" applyProtection="1">
      <alignment vertical="center" wrapText="1"/>
    </xf>
    <xf numFmtId="164" fontId="22" fillId="0" borderId="15" xfId="0" applyNumberFormat="1" applyFont="1" applyFill="1" applyBorder="1" applyAlignment="1" applyProtection="1">
      <alignment vertical="center"/>
    </xf>
    <xf numFmtId="164" fontId="22" fillId="0" borderId="16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26" fillId="0" borderId="19" xfId="0" applyNumberFormat="1" applyFont="1" applyFill="1" applyBorder="1" applyAlignment="1" applyProtection="1">
      <alignment horizontal="right" vertical="center" wrapText="1" indent="1"/>
    </xf>
    <xf numFmtId="164" fontId="2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0" xfId="42" applyNumberFormat="1" applyFont="1" applyFill="1" applyBorder="1" applyAlignment="1" applyProtection="1">
      <alignment vertical="center"/>
    </xf>
    <xf numFmtId="164" fontId="27" fillId="0" borderId="20" xfId="42" applyNumberFormat="1" applyFont="1" applyFill="1" applyBorder="1" applyAlignment="1" applyProtection="1"/>
    <xf numFmtId="0" fontId="6" fillId="0" borderId="22" xfId="42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164" fontId="21" fillId="0" borderId="15" xfId="0" applyNumberFormat="1" applyFont="1" applyBorder="1" applyAlignment="1" applyProtection="1">
      <alignment horizontal="right" vertical="center" wrapText="1" indent="1"/>
    </xf>
    <xf numFmtId="164" fontId="25" fillId="0" borderId="15" xfId="0" applyNumberFormat="1" applyFont="1" applyFill="1" applyBorder="1" applyAlignment="1" applyProtection="1">
      <alignment horizontal="right" vertical="center" wrapText="1" indent="1"/>
    </xf>
    <xf numFmtId="164" fontId="25" fillId="0" borderId="16" xfId="0" applyNumberFormat="1" applyFont="1" applyFill="1" applyBorder="1" applyAlignment="1" applyProtection="1">
      <alignment horizontal="right" vertical="center" wrapText="1" indent="1"/>
    </xf>
    <xf numFmtId="164" fontId="23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horizontal="right" vertical="center" wrapText="1" indent="1"/>
    </xf>
    <xf numFmtId="0" fontId="16" fillId="0" borderId="40" xfId="0" applyFont="1" applyFill="1" applyBorder="1" applyAlignment="1" applyProtection="1">
      <alignment horizontal="center" vertical="center" wrapText="1"/>
    </xf>
    <xf numFmtId="0" fontId="16" fillId="0" borderId="41" xfId="0" applyFont="1" applyFill="1" applyBorder="1" applyAlignment="1" applyProtection="1">
      <alignment horizontal="center" vertical="center" wrapText="1"/>
    </xf>
    <xf numFmtId="3" fontId="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5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164" fontId="23" fillId="0" borderId="23" xfId="0" applyNumberFormat="1" applyFont="1" applyFill="1" applyBorder="1" applyAlignment="1" applyProtection="1">
      <alignment vertical="center"/>
      <protection locked="0"/>
    </xf>
    <xf numFmtId="164" fontId="22" fillId="0" borderId="23" xfId="0" applyNumberFormat="1" applyFont="1" applyFill="1" applyBorder="1" applyAlignment="1" applyProtection="1">
      <alignment vertical="center"/>
    </xf>
    <xf numFmtId="164" fontId="23" fillId="0" borderId="24" xfId="0" applyNumberFormat="1" applyFont="1" applyFill="1" applyBorder="1" applyAlignment="1" applyProtection="1">
      <alignment vertical="center"/>
      <protection locked="0"/>
    </xf>
    <xf numFmtId="0" fontId="23" fillId="0" borderId="51" xfId="0" applyFont="1" applyFill="1" applyBorder="1" applyAlignment="1" applyProtection="1">
      <alignment horizontal="center" vertical="center"/>
    </xf>
    <xf numFmtId="0" fontId="23" fillId="0" borderId="21" xfId="0" applyFont="1" applyFill="1" applyBorder="1" applyAlignment="1" applyProtection="1">
      <alignment vertical="center" wrapText="1"/>
    </xf>
    <xf numFmtId="164" fontId="23" fillId="0" borderId="21" xfId="0" applyNumberFormat="1" applyFont="1" applyFill="1" applyBorder="1" applyAlignment="1" applyProtection="1">
      <alignment vertical="center"/>
      <protection locked="0"/>
    </xf>
    <xf numFmtId="164" fontId="23" fillId="0" borderId="47" xfId="0" applyNumberFormat="1" applyFont="1" applyFill="1" applyBorder="1" applyAlignment="1" applyProtection="1">
      <alignment vertical="center"/>
      <protection locked="0"/>
    </xf>
    <xf numFmtId="164" fontId="22" fillId="0" borderId="50" xfId="0" applyNumberFormat="1" applyFont="1" applyFill="1" applyBorder="1" applyAlignment="1" applyProtection="1">
      <alignment vertical="center"/>
    </xf>
    <xf numFmtId="164" fontId="22" fillId="0" borderId="22" xfId="0" applyNumberFormat="1" applyFont="1" applyFill="1" applyBorder="1" applyAlignment="1" applyProtection="1">
      <alignment vertical="center"/>
    </xf>
    <xf numFmtId="164" fontId="24" fillId="0" borderId="15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56" xfId="0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 indent="1"/>
    </xf>
    <xf numFmtId="164" fontId="24" fillId="0" borderId="0" xfId="42" applyNumberFormat="1" applyFont="1" applyFill="1" applyBorder="1" applyAlignment="1" applyProtection="1">
      <alignment horizontal="right" vertical="center" wrapText="1" indent="1"/>
    </xf>
    <xf numFmtId="0" fontId="21" fillId="0" borderId="15" xfId="0" applyFont="1" applyBorder="1" applyAlignment="1" applyProtection="1">
      <alignment vertical="center" wrapText="1"/>
    </xf>
    <xf numFmtId="0" fontId="20" fillId="0" borderId="11" xfId="0" applyFont="1" applyBorder="1" applyAlignment="1" applyProtection="1">
      <alignment vertical="center" wrapText="1"/>
    </xf>
    <xf numFmtId="0" fontId="21" fillId="0" borderId="61" xfId="0" applyFont="1" applyBorder="1" applyAlignment="1" applyProtection="1">
      <alignment vertical="center" wrapText="1"/>
    </xf>
    <xf numFmtId="164" fontId="19" fillId="0" borderId="15" xfId="0" quotePrefix="1" applyNumberFormat="1" applyFont="1" applyBorder="1" applyAlignment="1" applyProtection="1">
      <alignment horizontal="right" vertical="center" wrapText="1" indent="1"/>
    </xf>
    <xf numFmtId="0" fontId="17" fillId="0" borderId="19" xfId="42" applyFont="1" applyFill="1" applyBorder="1" applyAlignment="1" applyProtection="1">
      <alignment horizontal="left" vertical="center" wrapText="1" indent="1"/>
    </xf>
    <xf numFmtId="0" fontId="17" fillId="0" borderId="10" xfId="42" applyFont="1" applyFill="1" applyBorder="1" applyAlignment="1" applyProtection="1">
      <alignment horizontal="left" vertical="center" wrapText="1" indent="1"/>
    </xf>
    <xf numFmtId="0" fontId="17" fillId="0" borderId="39" xfId="42" applyFont="1" applyFill="1" applyBorder="1" applyAlignment="1" applyProtection="1">
      <alignment horizontal="left" vertical="center" wrapText="1" indent="1"/>
    </xf>
    <xf numFmtId="0" fontId="17" fillId="0" borderId="38" xfId="42" applyFont="1" applyFill="1" applyBorder="1" applyAlignment="1" applyProtection="1">
      <alignment horizontal="left" vertical="center" wrapText="1" indent="1"/>
    </xf>
    <xf numFmtId="0" fontId="17" fillId="0" borderId="54" xfId="42" applyFont="1" applyFill="1" applyBorder="1" applyAlignment="1" applyProtection="1">
      <alignment horizontal="left" vertical="center" wrapText="1" indent="1"/>
    </xf>
    <xf numFmtId="0" fontId="17" fillId="0" borderId="11" xfId="42" applyFont="1" applyFill="1" applyBorder="1" applyAlignment="1" applyProtection="1">
      <alignment horizontal="left" vertical="center" wrapText="1" indent="1"/>
    </xf>
    <xf numFmtId="49" fontId="17" fillId="0" borderId="13" xfId="42" applyNumberFormat="1" applyFont="1" applyFill="1" applyBorder="1" applyAlignment="1" applyProtection="1">
      <alignment horizontal="left" vertical="center" wrapText="1" indent="1"/>
    </xf>
    <xf numFmtId="49" fontId="17" fillId="0" borderId="12" xfId="42" applyNumberFormat="1" applyFont="1" applyFill="1" applyBorder="1" applyAlignment="1" applyProtection="1">
      <alignment horizontal="left" vertical="center" wrapText="1" indent="1"/>
    </xf>
    <xf numFmtId="49" fontId="17" fillId="0" borderId="34" xfId="42" applyNumberFormat="1" applyFont="1" applyFill="1" applyBorder="1" applyAlignment="1" applyProtection="1">
      <alignment horizontal="left" vertical="center" wrapText="1" indent="1"/>
    </xf>
    <xf numFmtId="49" fontId="17" fillId="0" borderId="14" xfId="42" applyNumberFormat="1" applyFont="1" applyFill="1" applyBorder="1" applyAlignment="1" applyProtection="1">
      <alignment horizontal="left" vertical="center" wrapText="1" indent="1"/>
    </xf>
    <xf numFmtId="49" fontId="17" fillId="0" borderId="48" xfId="42" applyNumberFormat="1" applyFont="1" applyFill="1" applyBorder="1" applyAlignment="1" applyProtection="1">
      <alignment horizontal="left" vertical="center" wrapText="1" indent="1"/>
    </xf>
    <xf numFmtId="49" fontId="17" fillId="0" borderId="51" xfId="42" applyNumberFormat="1" applyFont="1" applyFill="1" applyBorder="1" applyAlignment="1" applyProtection="1">
      <alignment horizontal="left" vertical="center" wrapText="1" indent="1"/>
    </xf>
    <xf numFmtId="0" fontId="17" fillId="0" borderId="0" xfId="42" applyFont="1" applyFill="1" applyBorder="1" applyAlignment="1" applyProtection="1">
      <alignment horizontal="left" vertical="center" wrapText="1" indent="1"/>
    </xf>
    <xf numFmtId="0" fontId="16" fillId="0" borderId="17" xfId="42" applyFont="1" applyFill="1" applyBorder="1" applyAlignment="1" applyProtection="1">
      <alignment horizontal="left" vertical="center" wrapText="1" indent="1"/>
    </xf>
    <xf numFmtId="0" fontId="16" fillId="0" borderId="15" xfId="42" applyFont="1" applyFill="1" applyBorder="1" applyAlignment="1" applyProtection="1">
      <alignment horizontal="left" vertical="center" wrapText="1" indent="1"/>
    </xf>
    <xf numFmtId="0" fontId="16" fillId="0" borderId="55" xfId="42" applyFont="1" applyFill="1" applyBorder="1" applyAlignment="1" applyProtection="1">
      <alignment horizontal="left" vertical="center" wrapText="1" indent="1"/>
    </xf>
    <xf numFmtId="0" fontId="16" fillId="0" borderId="15" xfId="42" applyFont="1" applyFill="1" applyBorder="1" applyAlignment="1" applyProtection="1">
      <alignment vertical="center" wrapText="1"/>
    </xf>
    <xf numFmtId="0" fontId="16" fillId="0" borderId="56" xfId="42" applyFont="1" applyFill="1" applyBorder="1" applyAlignment="1" applyProtection="1">
      <alignment vertical="center" wrapText="1"/>
    </xf>
    <xf numFmtId="0" fontId="16" fillId="0" borderId="17" xfId="42" applyFont="1" applyFill="1" applyBorder="1" applyAlignment="1" applyProtection="1">
      <alignment horizontal="center" vertical="center" wrapText="1"/>
    </xf>
    <xf numFmtId="0" fontId="16" fillId="0" borderId="15" xfId="42" applyFont="1" applyFill="1" applyBorder="1" applyAlignment="1" applyProtection="1">
      <alignment horizontal="center" vertical="center" wrapText="1"/>
    </xf>
    <xf numFmtId="0" fontId="16" fillId="0" borderId="16" xfId="42" applyFont="1" applyFill="1" applyBorder="1" applyAlignment="1" applyProtection="1">
      <alignment horizontal="center" vertical="center" wrapText="1"/>
    </xf>
    <xf numFmtId="0" fontId="22" fillId="0" borderId="15" xfId="42" applyFont="1" applyFill="1" applyBorder="1" applyAlignment="1" applyProtection="1">
      <alignment horizontal="left" vertical="center" wrapText="1" indent="1"/>
    </xf>
    <xf numFmtId="0" fontId="4" fillId="0" borderId="20" xfId="0" applyFont="1" applyFill="1" applyBorder="1" applyAlignment="1" applyProtection="1">
      <alignment horizontal="right"/>
    </xf>
    <xf numFmtId="164" fontId="27" fillId="0" borderId="20" xfId="42" applyNumberFormat="1" applyFont="1" applyFill="1" applyBorder="1" applyAlignment="1" applyProtection="1">
      <alignment horizontal="left" vertical="center"/>
    </xf>
    <xf numFmtId="0" fontId="17" fillId="0" borderId="10" xfId="42" applyFont="1" applyFill="1" applyBorder="1" applyAlignment="1" applyProtection="1">
      <alignment horizontal="left" indent="6"/>
    </xf>
    <xf numFmtId="0" fontId="17" fillId="0" borderId="10" xfId="42" applyFont="1" applyFill="1" applyBorder="1" applyAlignment="1" applyProtection="1">
      <alignment horizontal="left" vertical="center" wrapText="1" indent="6"/>
    </xf>
    <xf numFmtId="0" fontId="17" fillId="0" borderId="11" xfId="42" applyFont="1" applyFill="1" applyBorder="1" applyAlignment="1" applyProtection="1">
      <alignment horizontal="left" vertical="center" wrapText="1" indent="6"/>
    </xf>
    <xf numFmtId="0" fontId="17" fillId="0" borderId="21" xfId="42" applyFont="1" applyFill="1" applyBorder="1" applyAlignment="1" applyProtection="1">
      <alignment horizontal="left" vertical="center" wrapText="1" indent="6"/>
    </xf>
    <xf numFmtId="164" fontId="17" fillId="0" borderId="42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3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4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2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4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3" xfId="42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5" xfId="0" applyFont="1" applyBorder="1" applyAlignment="1" applyProtection="1">
      <alignment horizontal="left" vertical="center" wrapText="1" indent="1"/>
    </xf>
    <xf numFmtId="0" fontId="20" fillId="0" borderId="10" xfId="0" applyFont="1" applyBorder="1" applyAlignment="1" applyProtection="1">
      <alignment horizontal="left" vertical="center" wrapText="1" indent="1"/>
    </xf>
    <xf numFmtId="0" fontId="20" fillId="0" borderId="11" xfId="0" applyFont="1" applyBorder="1" applyAlignment="1" applyProtection="1">
      <alignment horizontal="left" vertical="center" wrapText="1" indent="1"/>
    </xf>
    <xf numFmtId="0" fontId="21" fillId="0" borderId="65" xfId="0" applyFont="1" applyBorder="1" applyAlignment="1" applyProtection="1">
      <alignment horizontal="left" vertical="center" wrapText="1" indent="1"/>
    </xf>
    <xf numFmtId="164" fontId="16" fillId="0" borderId="16" xfId="42" applyNumberFormat="1" applyFont="1" applyFill="1" applyBorder="1" applyAlignment="1" applyProtection="1">
      <alignment horizontal="right" vertical="center" wrapText="1" indent="1"/>
    </xf>
    <xf numFmtId="0" fontId="4" fillId="0" borderId="20" xfId="0" applyFont="1" applyFill="1" applyBorder="1" applyAlignment="1" applyProtection="1">
      <alignment horizontal="right" vertical="center"/>
    </xf>
    <xf numFmtId="0" fontId="19" fillId="0" borderId="61" xfId="0" applyFont="1" applyBorder="1" applyAlignment="1" applyProtection="1">
      <alignment horizontal="left" vertical="center" wrapText="1" indent="1"/>
    </xf>
    <xf numFmtId="0" fontId="9" fillId="0" borderId="0" xfId="42" applyFont="1" applyFill="1" applyProtection="1"/>
    <xf numFmtId="0" fontId="9" fillId="0" borderId="0" xfId="42" applyFont="1" applyFill="1" applyAlignment="1" applyProtection="1">
      <alignment horizontal="right" vertical="center" indent="1"/>
    </xf>
    <xf numFmtId="164" fontId="16" fillId="0" borderId="56" xfId="42" applyNumberFormat="1" applyFont="1" applyFill="1" applyBorder="1" applyAlignment="1" applyProtection="1">
      <alignment horizontal="right" vertical="center" wrapText="1" indent="1"/>
    </xf>
    <xf numFmtId="164" fontId="16" fillId="0" borderId="15" xfId="42" applyNumberFormat="1" applyFont="1" applyFill="1" applyBorder="1" applyAlignment="1" applyProtection="1">
      <alignment horizontal="right" vertical="center" wrapText="1" indent="1"/>
    </xf>
    <xf numFmtId="164" fontId="17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9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5" xfId="42" applyNumberFormat="1" applyFont="1" applyFill="1" applyBorder="1" applyAlignment="1" applyProtection="1">
      <alignment horizontal="right" vertical="center" wrapText="1" indent="1"/>
    </xf>
    <xf numFmtId="0" fontId="17" fillId="0" borderId="39" xfId="42" applyFont="1" applyFill="1" applyBorder="1" applyAlignment="1" applyProtection="1">
      <alignment horizontal="left" vertical="center" wrapText="1" indent="6"/>
    </xf>
    <xf numFmtId="0" fontId="9" fillId="0" borderId="0" xfId="42" applyFill="1" applyProtection="1"/>
    <xf numFmtId="0" fontId="17" fillId="0" borderId="0" xfId="42" applyFont="1" applyFill="1" applyProtection="1"/>
    <xf numFmtId="0" fontId="12" fillId="0" borderId="0" xfId="42" applyFont="1" applyFill="1" applyProtection="1"/>
    <xf numFmtId="0" fontId="20" fillId="0" borderId="39" xfId="0" applyFont="1" applyBorder="1" applyAlignment="1" applyProtection="1">
      <alignment horizontal="left" wrapText="1" indent="1"/>
    </xf>
    <xf numFmtId="0" fontId="20" fillId="0" borderId="10" xfId="0" applyFont="1" applyBorder="1" applyAlignment="1" applyProtection="1">
      <alignment horizontal="left" wrapText="1" indent="1"/>
    </xf>
    <xf numFmtId="0" fontId="20" fillId="0" borderId="11" xfId="0" applyFont="1" applyBorder="1" applyAlignment="1" applyProtection="1">
      <alignment horizontal="left" wrapText="1" indent="1"/>
    </xf>
    <xf numFmtId="0" fontId="20" fillId="0" borderId="34" xfId="0" applyFont="1" applyBorder="1" applyAlignment="1" applyProtection="1">
      <alignment wrapText="1"/>
    </xf>
    <xf numFmtId="0" fontId="20" fillId="0" borderId="12" xfId="0" applyFont="1" applyBorder="1" applyAlignment="1" applyProtection="1">
      <alignment wrapText="1"/>
    </xf>
    <xf numFmtId="0" fontId="9" fillId="0" borderId="0" xfId="42" applyFill="1" applyAlignment="1" applyProtection="1"/>
    <xf numFmtId="0" fontId="18" fillId="0" borderId="0" xfId="42" applyFont="1" applyFill="1" applyProtection="1"/>
    <xf numFmtId="164" fontId="17" fillId="0" borderId="39" xfId="42" applyNumberFormat="1" applyFont="1" applyFill="1" applyBorder="1" applyAlignment="1" applyProtection="1">
      <alignment horizontal="right" vertical="center" wrapText="1" indent="1"/>
    </xf>
    <xf numFmtId="0" fontId="16" fillId="0" borderId="40" xfId="42" applyFont="1" applyFill="1" applyBorder="1" applyAlignment="1" applyProtection="1">
      <alignment horizontal="center" vertical="center" wrapText="1"/>
    </xf>
    <xf numFmtId="164" fontId="23" fillId="0" borderId="39" xfId="42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7" xfId="0" applyFont="1" applyBorder="1" applyAlignment="1" applyProtection="1">
      <alignment vertical="center" wrapText="1"/>
    </xf>
    <xf numFmtId="0" fontId="20" fillId="0" borderId="14" xfId="0" applyFont="1" applyBorder="1" applyAlignment="1" applyProtection="1">
      <alignment vertical="center" wrapText="1"/>
    </xf>
    <xf numFmtId="0" fontId="21" fillId="0" borderId="65" xfId="0" applyFont="1" applyBorder="1" applyAlignment="1" applyProtection="1">
      <alignment vertical="center" wrapText="1"/>
    </xf>
    <xf numFmtId="164" fontId="16" fillId="0" borderId="15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0" xfId="4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42" applyFill="1" applyAlignment="1" applyProtection="1">
      <alignment horizontal="left" vertical="center" indent="1"/>
    </xf>
    <xf numFmtId="164" fontId="6" fillId="0" borderId="41" xfId="0" applyNumberFormat="1" applyFont="1" applyFill="1" applyBorder="1" applyAlignment="1" applyProtection="1">
      <alignment horizontal="center" vertical="center" wrapText="1"/>
    </xf>
    <xf numFmtId="164" fontId="2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left" vertical="center" wrapText="1" indent="1"/>
    </xf>
    <xf numFmtId="164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5" xfId="0" applyNumberFormat="1" applyFont="1" applyFill="1" applyBorder="1" applyAlignment="1" applyProtection="1">
      <alignment horizontal="right" vertical="center" wrapText="1" indent="1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2" fillId="0" borderId="0" xfId="0" applyNumberFormat="1" applyFont="1" applyFill="1" applyAlignment="1" applyProtection="1">
      <alignment horizontal="center" vertical="center" wrapText="1"/>
    </xf>
    <xf numFmtId="164" fontId="0" fillId="0" borderId="35" xfId="0" applyNumberFormat="1" applyFill="1" applyBorder="1" applyAlignment="1" applyProtection="1">
      <alignment horizontal="left" vertical="center" wrapText="1" indent="1"/>
    </xf>
    <xf numFmtId="164" fontId="17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7" fillId="0" borderId="12" xfId="0" applyNumberFormat="1" applyFont="1" applyFill="1" applyBorder="1" applyAlignment="1" applyProtection="1">
      <alignment horizontal="left" vertical="center" wrapText="1" indent="1"/>
    </xf>
    <xf numFmtId="164" fontId="17" fillId="0" borderId="66" xfId="0" applyNumberFormat="1" applyFont="1" applyFill="1" applyBorder="1" applyAlignment="1" applyProtection="1">
      <alignment horizontal="left" vertical="center" wrapText="1" indent="1"/>
    </xf>
    <xf numFmtId="164" fontId="25" fillId="0" borderId="25" xfId="0" applyNumberFormat="1" applyFont="1" applyFill="1" applyBorder="1" applyAlignment="1" applyProtection="1">
      <alignment horizontal="left" vertical="center" wrapText="1" indent="1"/>
    </xf>
    <xf numFmtId="164" fontId="13" fillId="0" borderId="67" xfId="0" applyNumberFormat="1" applyFont="1" applyFill="1" applyBorder="1" applyAlignment="1" applyProtection="1">
      <alignment horizontal="left" vertical="center" wrapText="1" indent="1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12" xfId="0" applyNumberFormat="1" applyFont="1" applyFill="1" applyBorder="1" applyAlignment="1" applyProtection="1">
      <alignment horizontal="left" vertical="center" wrapText="1" indent="1"/>
    </xf>
    <xf numFmtId="164" fontId="13" fillId="0" borderId="31" xfId="0" applyNumberFormat="1" applyFont="1" applyFill="1" applyBorder="1" applyAlignment="1" applyProtection="1">
      <alignment horizontal="left" vertical="center" wrapText="1" indent="1"/>
    </xf>
    <xf numFmtId="164" fontId="26" fillId="0" borderId="10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left" vertical="center" wrapText="1" indent="1"/>
    </xf>
    <xf numFmtId="164" fontId="25" fillId="0" borderId="40" xfId="0" applyNumberFormat="1" applyFont="1" applyFill="1" applyBorder="1" applyAlignment="1" applyProtection="1">
      <alignment horizontal="right" vertical="center" wrapText="1" indent="1"/>
    </xf>
    <xf numFmtId="164" fontId="2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4" fontId="23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17" xfId="0" applyNumberFormat="1" applyFont="1" applyFill="1" applyBorder="1" applyAlignment="1" applyProtection="1">
      <alignment horizontal="centerContinuous" vertical="center" wrapText="1"/>
    </xf>
    <xf numFmtId="164" fontId="6" fillId="0" borderId="15" xfId="0" applyNumberFormat="1" applyFont="1" applyFill="1" applyBorder="1" applyAlignment="1" applyProtection="1">
      <alignment horizontal="centerContinuous" vertical="center" wrapText="1"/>
    </xf>
    <xf numFmtId="164" fontId="6" fillId="0" borderId="16" xfId="0" applyNumberFormat="1" applyFont="1" applyFill="1" applyBorder="1" applyAlignment="1" applyProtection="1">
      <alignment horizontal="centerContinuous" vertical="center" wrapText="1"/>
    </xf>
    <xf numFmtId="164" fontId="22" fillId="0" borderId="25" xfId="0" applyNumberFormat="1" applyFont="1" applyFill="1" applyBorder="1" applyAlignment="1" applyProtection="1">
      <alignment horizontal="center" vertical="center" wrapText="1"/>
    </xf>
    <xf numFmtId="164" fontId="22" fillId="0" borderId="17" xfId="0" applyNumberFormat="1" applyFont="1" applyFill="1" applyBorder="1" applyAlignment="1" applyProtection="1">
      <alignment horizontal="center" vertical="center" wrapText="1"/>
    </xf>
    <xf numFmtId="164" fontId="22" fillId="0" borderId="15" xfId="0" applyNumberFormat="1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horizontal="center" vertical="center" wrapText="1"/>
    </xf>
    <xf numFmtId="164" fontId="23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12" xfId="0" applyNumberFormat="1" applyFont="1" applyFill="1" applyBorder="1" applyAlignment="1" applyProtection="1">
      <alignment horizontal="left" vertical="center" wrapText="1" indent="2"/>
    </xf>
    <xf numFmtId="164" fontId="23" fillId="0" borderId="10" xfId="0" applyNumberFormat="1" applyFont="1" applyFill="1" applyBorder="1" applyAlignment="1" applyProtection="1">
      <alignment horizontal="left" vertical="center" wrapText="1" indent="2"/>
    </xf>
    <xf numFmtId="164" fontId="26" fillId="0" borderId="10" xfId="0" applyNumberFormat="1" applyFont="1" applyFill="1" applyBorder="1" applyAlignment="1" applyProtection="1">
      <alignment horizontal="left" vertical="center" wrapText="1" indent="1"/>
    </xf>
    <xf numFmtId="164" fontId="23" fillId="0" borderId="34" xfId="0" applyNumberFormat="1" applyFont="1" applyFill="1" applyBorder="1" applyAlignment="1" applyProtection="1">
      <alignment horizontal="left" vertical="center" wrapText="1" indent="1"/>
    </xf>
    <xf numFmtId="164" fontId="17" fillId="0" borderId="34" xfId="0" applyNumberFormat="1" applyFont="1" applyFill="1" applyBorder="1" applyAlignment="1" applyProtection="1">
      <alignment horizontal="left" vertical="center" wrapText="1" indent="2"/>
    </xf>
    <xf numFmtId="164" fontId="17" fillId="0" borderId="14" xfId="0" applyNumberFormat="1" applyFont="1" applyFill="1" applyBorder="1" applyAlignment="1" applyProtection="1">
      <alignment horizontal="left" vertical="center" wrapText="1" indent="2"/>
    </xf>
    <xf numFmtId="164" fontId="26" fillId="0" borderId="39" xfId="0" applyNumberFormat="1" applyFont="1" applyFill="1" applyBorder="1" applyAlignment="1" applyProtection="1">
      <alignment horizontal="right" vertical="center" wrapText="1" indent="1"/>
    </xf>
    <xf numFmtId="164" fontId="0" fillId="0" borderId="67" xfId="0" applyNumberFormat="1" applyFill="1" applyBorder="1" applyAlignment="1" applyProtection="1">
      <alignment horizontal="left" vertical="center" wrapText="1" indent="1"/>
    </xf>
    <xf numFmtId="164" fontId="17" fillId="0" borderId="13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3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16" fillId="0" borderId="17" xfId="0" applyFont="1" applyFill="1" applyBorder="1" applyAlignment="1" applyProtection="1">
      <alignment horizontal="center" vertical="center" wrapText="1"/>
    </xf>
    <xf numFmtId="0" fontId="16" fillId="0" borderId="15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57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17" xfId="0" applyFont="1" applyFill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vertical="center" wrapText="1"/>
    </xf>
    <xf numFmtId="164" fontId="17" fillId="0" borderId="58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3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9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42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164" fontId="19" fillId="0" borderId="16" xfId="0" quotePrefix="1" applyNumberFormat="1" applyFont="1" applyBorder="1" applyAlignment="1" applyProtection="1">
      <alignment horizontal="right" vertical="center" wrapText="1" indent="1"/>
    </xf>
    <xf numFmtId="0" fontId="21" fillId="0" borderId="65" xfId="0" applyFont="1" applyBorder="1" applyAlignment="1" applyProtection="1">
      <alignment horizontal="center" vertical="center" wrapText="1"/>
    </xf>
    <xf numFmtId="0" fontId="6" fillId="0" borderId="70" xfId="0" applyFont="1" applyFill="1" applyBorder="1" applyAlignment="1" applyProtection="1">
      <alignment horizontal="center" vertical="center" wrapText="1"/>
    </xf>
    <xf numFmtId="0" fontId="29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164" fontId="17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61" xfId="42" applyFont="1" applyFill="1" applyBorder="1" applyAlignment="1" applyProtection="1">
      <alignment horizontal="left" vertical="center" wrapText="1" indent="1"/>
    </xf>
    <xf numFmtId="0" fontId="22" fillId="0" borderId="17" xfId="0" applyFont="1" applyFill="1" applyBorder="1" applyAlignment="1" applyProtection="1">
      <alignment horizontal="center" vertical="center" wrapText="1"/>
    </xf>
    <xf numFmtId="0" fontId="22" fillId="0" borderId="15" xfId="0" applyFont="1" applyFill="1" applyBorder="1" applyAlignment="1" applyProtection="1">
      <alignment horizontal="left" vertical="center" wrapText="1" indent="1"/>
    </xf>
    <xf numFmtId="0" fontId="21" fillId="0" borderId="17" xfId="0" applyFont="1" applyBorder="1" applyAlignment="1" applyProtection="1">
      <alignment horizontal="center" vertical="center" wrapText="1"/>
    </xf>
    <xf numFmtId="0" fontId="28" fillId="0" borderId="41" xfId="0" applyFont="1" applyBorder="1" applyAlignment="1" applyProtection="1">
      <alignment horizontal="left" wrapText="1" indent="1"/>
    </xf>
    <xf numFmtId="0" fontId="6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2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6" fillId="0" borderId="58" xfId="0" applyNumberFormat="1" applyFont="1" applyFill="1" applyBorder="1" applyAlignment="1" applyProtection="1">
      <alignment horizontal="right" vertical="center"/>
    </xf>
    <xf numFmtId="49" fontId="6" fillId="0" borderId="69" xfId="0" applyNumberFormat="1" applyFont="1" applyFill="1" applyBorder="1" applyAlignment="1" applyProtection="1">
      <alignment horizontal="right" vertical="center"/>
    </xf>
    <xf numFmtId="49" fontId="23" fillId="0" borderId="48" xfId="0" applyNumberFormat="1" applyFont="1" applyFill="1" applyBorder="1" applyAlignment="1" applyProtection="1">
      <alignment horizontal="center" vertical="center" wrapText="1"/>
    </xf>
    <xf numFmtId="49" fontId="23" fillId="0" borderId="12" xfId="0" applyNumberFormat="1" applyFont="1" applyFill="1" applyBorder="1" applyAlignment="1" applyProtection="1">
      <alignment horizontal="center" vertical="center" wrapText="1"/>
    </xf>
    <xf numFmtId="49" fontId="23" fillId="0" borderId="34" xfId="0" applyNumberFormat="1" applyFont="1" applyFill="1" applyBorder="1" applyAlignment="1" applyProtection="1">
      <alignment horizontal="center" vertical="center" wrapText="1"/>
    </xf>
    <xf numFmtId="0" fontId="23" fillId="0" borderId="39" xfId="42" applyFont="1" applyFill="1" applyBorder="1" applyAlignment="1" applyProtection="1">
      <alignment horizontal="left" vertical="center" wrapText="1" indent="1"/>
    </xf>
    <xf numFmtId="0" fontId="23" fillId="0" borderId="10" xfId="42" applyFont="1" applyFill="1" applyBorder="1" applyAlignment="1" applyProtection="1">
      <alignment horizontal="left" vertical="center" wrapText="1" indent="1"/>
    </xf>
    <xf numFmtId="0" fontId="23" fillId="0" borderId="61" xfId="42" quotePrefix="1" applyFont="1" applyFill="1" applyBorder="1" applyAlignment="1" applyProtection="1">
      <alignment horizontal="left" vertical="center" wrapText="1" indent="1"/>
    </xf>
    <xf numFmtId="164" fontId="23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7" xfId="0" applyFont="1" applyFill="1" applyBorder="1" applyAlignment="1">
      <alignment horizontal="center" vertical="center" wrapText="1"/>
    </xf>
    <xf numFmtId="164" fontId="23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0" applyFont="1" applyFill="1" applyBorder="1" applyAlignment="1" applyProtection="1">
      <alignment horizontal="center" vertical="center" wrapText="1"/>
    </xf>
    <xf numFmtId="164" fontId="22" fillId="0" borderId="41" xfId="0" applyNumberFormat="1" applyFont="1" applyFill="1" applyBorder="1" applyAlignment="1" applyProtection="1">
      <alignment horizontal="right" vertical="center" wrapText="1" indent="1"/>
    </xf>
    <xf numFmtId="164" fontId="17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0" xfId="0" applyFont="1" applyAlignment="1" applyProtection="1">
      <alignment horizontal="right" vertical="top"/>
      <protection locked="0"/>
    </xf>
    <xf numFmtId="0" fontId="6" fillId="0" borderId="16" xfId="0" applyFont="1" applyFill="1" applyBorder="1" applyAlignment="1" applyProtection="1">
      <alignment horizontal="center" vertical="center" wrapText="1"/>
    </xf>
    <xf numFmtId="49" fontId="9" fillId="0" borderId="0" xfId="42" applyNumberFormat="1" applyFill="1" applyProtection="1"/>
    <xf numFmtId="49" fontId="17" fillId="0" borderId="0" xfId="42" applyNumberFormat="1" applyFont="1" applyFill="1" applyProtection="1"/>
    <xf numFmtId="49" fontId="12" fillId="0" borderId="0" xfId="42" applyNumberFormat="1" applyFont="1" applyFill="1" applyProtection="1"/>
    <xf numFmtId="49" fontId="9" fillId="0" borderId="0" xfId="42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2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5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vertical="center" wrapText="1"/>
    </xf>
    <xf numFmtId="49" fontId="7" fillId="0" borderId="0" xfId="0" applyNumberFormat="1" applyFont="1" applyFill="1" applyAlignment="1" applyProtection="1">
      <alignment vertical="center" wrapText="1"/>
    </xf>
    <xf numFmtId="0" fontId="16" fillId="0" borderId="28" xfId="0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vertical="center"/>
    </xf>
    <xf numFmtId="0" fontId="22" fillId="0" borderId="39" xfId="42" applyFont="1" applyFill="1" applyBorder="1" applyAlignment="1" applyProtection="1">
      <alignment horizontal="left" vertical="center" wrapText="1" indent="1"/>
    </xf>
    <xf numFmtId="164" fontId="16" fillId="0" borderId="16" xfId="0" applyNumberFormat="1" applyFont="1" applyFill="1" applyBorder="1" applyAlignment="1" applyProtection="1">
      <alignment horizontal="right" vertical="center" wrapText="1" indent="1"/>
    </xf>
    <xf numFmtId="0" fontId="19" fillId="0" borderId="15" xfId="0" applyFont="1" applyBorder="1" applyAlignment="1" applyProtection="1">
      <alignment horizontal="left" vertical="center" wrapText="1" indent="1"/>
    </xf>
    <xf numFmtId="0" fontId="21" fillId="0" borderId="33" xfId="0" applyFont="1" applyBorder="1" applyAlignment="1" applyProtection="1">
      <alignment horizontal="left" vertical="center" wrapText="1" indent="1"/>
    </xf>
    <xf numFmtId="0" fontId="19" fillId="0" borderId="33" xfId="0" applyFont="1" applyBorder="1" applyAlignment="1" applyProtection="1">
      <alignment horizontal="left" vertical="center" wrapText="1" indent="1"/>
    </xf>
    <xf numFmtId="164" fontId="19" fillId="0" borderId="78" xfId="0" quotePrefix="1" applyNumberFormat="1" applyFont="1" applyBorder="1" applyAlignment="1" applyProtection="1">
      <alignment horizontal="right" vertical="center" wrapText="1" inden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42" applyNumberFormat="1" applyFont="1" applyFill="1" applyBorder="1" applyAlignment="1" applyProtection="1">
      <alignment horizontal="center" vertical="center"/>
    </xf>
    <xf numFmtId="49" fontId="26" fillId="0" borderId="0" xfId="42" applyNumberFormat="1" applyFont="1" applyFill="1" applyAlignment="1" applyProtection="1">
      <alignment horizontal="right" vertical="center" indent="1"/>
    </xf>
    <xf numFmtId="0" fontId="12" fillId="0" borderId="0" xfId="42" applyFont="1" applyFill="1" applyAlignment="1" applyProtection="1">
      <alignment horizontal="center"/>
    </xf>
    <xf numFmtId="0" fontId="53" fillId="0" borderId="11" xfId="0" applyFont="1" applyBorder="1" applyAlignment="1" applyProtection="1">
      <alignment horizontal="left" vertical="center" wrapText="1" indent="1"/>
    </xf>
    <xf numFmtId="0" fontId="53" fillId="0" borderId="11" xfId="0" applyFont="1" applyBorder="1" applyAlignment="1" applyProtection="1">
      <alignment horizontal="left" wrapText="1" indent="1"/>
    </xf>
    <xf numFmtId="0" fontId="26" fillId="0" borderId="11" xfId="42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left" vertical="center" wrapText="1" indent="1"/>
    </xf>
    <xf numFmtId="164" fontId="2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48" fillId="0" borderId="53" xfId="44" applyNumberFormat="1" applyFill="1" applyBorder="1" applyAlignment="1" applyProtection="1">
      <alignment vertical="center" wrapText="1"/>
      <protection locked="0"/>
    </xf>
    <xf numFmtId="164" fontId="48" fillId="0" borderId="18" xfId="44" applyNumberFormat="1" applyFill="1" applyBorder="1" applyAlignment="1" applyProtection="1">
      <alignment vertical="center" wrapText="1"/>
      <protection locked="0"/>
    </xf>
    <xf numFmtId="164" fontId="48" fillId="0" borderId="59" xfId="44" applyNumberFormat="1" applyFill="1" applyBorder="1" applyAlignment="1" applyProtection="1">
      <alignment vertical="center" wrapText="1"/>
      <protection locked="0"/>
    </xf>
    <xf numFmtId="0" fontId="55" fillId="0" borderId="34" xfId="44" applyFont="1" applyFill="1" applyBorder="1" applyAlignment="1" applyProtection="1">
      <alignment horizontal="right" vertical="center" wrapText="1" indent="1"/>
    </xf>
    <xf numFmtId="0" fontId="55" fillId="0" borderId="39" xfId="44" applyFont="1" applyFill="1" applyBorder="1" applyAlignment="1" applyProtection="1">
      <alignment horizontal="left" vertical="center" wrapText="1"/>
      <protection locked="0"/>
    </xf>
    <xf numFmtId="164" fontId="55" fillId="0" borderId="39" xfId="44" applyNumberFormat="1" applyFont="1" applyFill="1" applyBorder="1" applyAlignment="1" applyProtection="1">
      <alignment vertical="center" wrapText="1"/>
      <protection locked="0"/>
    </xf>
    <xf numFmtId="164" fontId="55" fillId="0" borderId="39" xfId="44" applyNumberFormat="1" applyFont="1" applyFill="1" applyBorder="1" applyAlignment="1" applyProtection="1">
      <alignment vertical="center" wrapText="1"/>
    </xf>
    <xf numFmtId="0" fontId="55" fillId="0" borderId="10" xfId="44" applyFont="1" applyFill="1" applyBorder="1" applyAlignment="1" applyProtection="1">
      <alignment horizontal="left" vertical="center" wrapText="1"/>
      <protection locked="0"/>
    </xf>
    <xf numFmtId="164" fontId="55" fillId="0" borderId="10" xfId="44" applyNumberFormat="1" applyFont="1" applyFill="1" applyBorder="1" applyAlignment="1" applyProtection="1">
      <alignment vertical="center" wrapText="1"/>
      <protection locked="0"/>
    </xf>
    <xf numFmtId="0" fontId="55" fillId="0" borderId="11" xfId="44" applyFont="1" applyFill="1" applyBorder="1" applyAlignment="1" applyProtection="1">
      <alignment horizontal="left" vertical="center" wrapText="1"/>
      <protection locked="0"/>
    </xf>
    <xf numFmtId="164" fontId="55" fillId="0" borderId="11" xfId="44" applyNumberFormat="1" applyFont="1" applyFill="1" applyBorder="1" applyAlignment="1" applyProtection="1">
      <alignment vertical="center" wrapText="1"/>
      <protection locked="0"/>
    </xf>
    <xf numFmtId="164" fontId="55" fillId="0" borderId="15" xfId="44" applyNumberFormat="1" applyFont="1" applyFill="1" applyBorder="1" applyAlignment="1" applyProtection="1">
      <alignment vertical="center" wrapText="1"/>
    </xf>
    <xf numFmtId="0" fontId="6" fillId="0" borderId="21" xfId="42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Border="1"/>
    <xf numFmtId="164" fontId="5" fillId="0" borderId="0" xfId="42" applyNumberFormat="1" applyFont="1" applyFill="1" applyBorder="1" applyAlignment="1" applyProtection="1">
      <alignment horizontal="center" vertical="center"/>
    </xf>
    <xf numFmtId="0" fontId="12" fillId="0" borderId="0" xfId="42" applyFont="1" applyFill="1" applyAlignment="1" applyProtection="1">
      <alignment horizontal="center"/>
    </xf>
    <xf numFmtId="0" fontId="6" fillId="0" borderId="21" xfId="42" applyFont="1" applyFill="1" applyBorder="1" applyAlignment="1" applyProtection="1">
      <alignment horizontal="center" vertical="center" wrapText="1"/>
    </xf>
    <xf numFmtId="164" fontId="21" fillId="0" borderId="15" xfId="0" applyNumberFormat="1" applyFont="1" applyFill="1" applyBorder="1" applyAlignment="1" applyProtection="1">
      <alignment horizontal="right" vertical="center" wrapText="1" indent="1"/>
    </xf>
    <xf numFmtId="164" fontId="19" fillId="0" borderId="15" xfId="0" quotePrefix="1" applyNumberFormat="1" applyFont="1" applyFill="1" applyBorder="1" applyAlignment="1" applyProtection="1">
      <alignment horizontal="right" vertical="center" wrapText="1" indent="1"/>
    </xf>
    <xf numFmtId="164" fontId="19" fillId="0" borderId="33" xfId="0" quotePrefix="1" applyNumberFormat="1" applyFont="1" applyFill="1" applyBorder="1" applyAlignment="1" applyProtection="1">
      <alignment horizontal="right" vertical="center" wrapText="1" indent="1"/>
    </xf>
    <xf numFmtId="164" fontId="5" fillId="0" borderId="0" xfId="42" applyNumberFormat="1" applyFont="1" applyFill="1" applyBorder="1" applyAlignment="1" applyProtection="1">
      <alignment horizontal="center" vertical="center"/>
    </xf>
    <xf numFmtId="0" fontId="12" fillId="0" borderId="0" xfId="42" applyFont="1" applyFill="1" applyAlignment="1" applyProtection="1">
      <alignment horizontal="center"/>
    </xf>
    <xf numFmtId="0" fontId="6" fillId="0" borderId="21" xfId="4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56" xfId="0" applyFont="1" applyFill="1" applyBorder="1" applyAlignment="1" applyProtection="1">
      <alignment horizontal="center" vertical="center" wrapText="1"/>
    </xf>
    <xf numFmtId="0" fontId="54" fillId="0" borderId="0" xfId="0" applyNumberFormat="1" applyFont="1" applyFill="1" applyBorder="1" applyAlignment="1" applyProtection="1">
      <protection locked="0"/>
    </xf>
    <xf numFmtId="0" fontId="53" fillId="0" borderId="0" xfId="0" applyNumberFormat="1" applyFont="1" applyFill="1" applyBorder="1" applyAlignment="1" applyProtection="1">
      <alignment horizontal="right"/>
      <protection locked="0"/>
    </xf>
    <xf numFmtId="0" fontId="57" fillId="0" borderId="0" xfId="0" applyNumberFormat="1" applyFont="1" applyFill="1" applyBorder="1" applyAlignment="1" applyProtection="1">
      <alignment horizontal="right"/>
      <protection locked="0"/>
    </xf>
    <xf numFmtId="0" fontId="58" fillId="0" borderId="0" xfId="0" applyNumberFormat="1" applyFont="1" applyFill="1" applyBorder="1" applyAlignment="1" applyProtection="1">
      <protection locked="0"/>
    </xf>
    <xf numFmtId="0" fontId="54" fillId="0" borderId="0" xfId="0" applyNumberFormat="1" applyFont="1" applyFill="1" applyBorder="1" applyAlignment="1" applyProtection="1">
      <alignment horizontal="center"/>
      <protection locked="0"/>
    </xf>
    <xf numFmtId="0" fontId="59" fillId="0" borderId="0" xfId="0" applyNumberFormat="1" applyFont="1" applyFill="1" applyBorder="1" applyAlignment="1" applyProtection="1">
      <alignment horizontal="center"/>
      <protection locked="0"/>
    </xf>
    <xf numFmtId="0" fontId="54" fillId="0" borderId="0" xfId="0" applyNumberFormat="1" applyFont="1" applyFill="1" applyBorder="1" applyAlignment="1" applyProtection="1">
      <alignment horizontal="left"/>
      <protection locked="0"/>
    </xf>
    <xf numFmtId="0" fontId="32" fillId="0" borderId="25" xfId="0" applyNumberFormat="1" applyFont="1" applyFill="1" applyBorder="1" applyAlignment="1" applyProtection="1">
      <alignment horizontal="center"/>
      <protection locked="0"/>
    </xf>
    <xf numFmtId="0" fontId="32" fillId="0" borderId="0" xfId="0" applyNumberFormat="1" applyFont="1" applyFill="1" applyBorder="1" applyAlignment="1" applyProtection="1">
      <alignment horizontal="center"/>
      <protection locked="0"/>
    </xf>
    <xf numFmtId="0" fontId="52" fillId="0" borderId="0" xfId="0" applyNumberFormat="1" applyFont="1" applyFill="1" applyBorder="1" applyAlignment="1" applyProtection="1">
      <protection locked="0"/>
    </xf>
    <xf numFmtId="0" fontId="54" fillId="0" borderId="30" xfId="0" applyNumberFormat="1" applyFont="1" applyFill="1" applyBorder="1" applyAlignment="1" applyProtection="1">
      <protection locked="0"/>
    </xf>
    <xf numFmtId="3" fontId="54" fillId="0" borderId="30" xfId="0" applyNumberFormat="1" applyFont="1" applyFill="1" applyBorder="1" applyAlignment="1" applyProtection="1">
      <protection locked="0"/>
    </xf>
    <xf numFmtId="3" fontId="54" fillId="0" borderId="0" xfId="0" applyNumberFormat="1" applyFont="1" applyFill="1" applyBorder="1" applyAlignment="1" applyProtection="1">
      <protection locked="0"/>
    </xf>
    <xf numFmtId="0" fontId="54" fillId="0" borderId="83" xfId="0" applyNumberFormat="1" applyFont="1" applyFill="1" applyBorder="1" applyAlignment="1" applyProtection="1">
      <protection locked="0"/>
    </xf>
    <xf numFmtId="3" fontId="54" fillId="0" borderId="83" xfId="0" applyNumberFormat="1" applyFont="1" applyFill="1" applyBorder="1" applyAlignment="1" applyProtection="1">
      <protection locked="0"/>
    </xf>
    <xf numFmtId="0" fontId="54" fillId="0" borderId="36" xfId="0" applyNumberFormat="1" applyFont="1" applyFill="1" applyBorder="1" applyAlignment="1" applyProtection="1">
      <protection locked="0"/>
    </xf>
    <xf numFmtId="3" fontId="54" fillId="0" borderId="36" xfId="0" applyNumberFormat="1" applyFont="1" applyFill="1" applyBorder="1" applyAlignment="1" applyProtection="1">
      <protection locked="0"/>
    </xf>
    <xf numFmtId="3" fontId="32" fillId="0" borderId="25" xfId="0" applyNumberFormat="1" applyFont="1" applyFill="1" applyBorder="1" applyAlignment="1" applyProtection="1">
      <protection locked="0"/>
    </xf>
    <xf numFmtId="3" fontId="32" fillId="0" borderId="0" xfId="0" applyNumberFormat="1" applyFont="1" applyFill="1" applyBorder="1" applyAlignment="1" applyProtection="1">
      <protection locked="0"/>
    </xf>
    <xf numFmtId="0" fontId="32" fillId="0" borderId="81" xfId="0" applyNumberFormat="1" applyFont="1" applyFill="1" applyBorder="1" applyAlignment="1" applyProtection="1">
      <alignment horizontal="center"/>
      <protection locked="0"/>
    </xf>
    <xf numFmtId="0" fontId="32" fillId="0" borderId="82" xfId="0" applyNumberFormat="1" applyFont="1" applyFill="1" applyBorder="1" applyAlignment="1" applyProtection="1">
      <alignment horizontal="center"/>
      <protection locked="0"/>
    </xf>
    <xf numFmtId="0" fontId="54" fillId="0" borderId="35" xfId="0" applyNumberFormat="1" applyFont="1" applyFill="1" applyBorder="1" applyAlignment="1" applyProtection="1">
      <protection locked="0"/>
    </xf>
    <xf numFmtId="3" fontId="54" fillId="0" borderId="35" xfId="0" applyNumberFormat="1" applyFont="1" applyFill="1" applyBorder="1" applyAlignment="1" applyProtection="1">
      <protection locked="0"/>
    </xf>
    <xf numFmtId="0" fontId="32" fillId="0" borderId="36" xfId="0" applyNumberFormat="1" applyFont="1" applyFill="1" applyBorder="1" applyAlignment="1" applyProtection="1">
      <protection locked="0"/>
    </xf>
    <xf numFmtId="3" fontId="32" fillId="0" borderId="36" xfId="0" applyNumberFormat="1" applyFont="1" applyFill="1" applyBorder="1" applyAlignment="1" applyProtection="1">
      <protection locked="0"/>
    </xf>
    <xf numFmtId="0" fontId="0" fillId="0" borderId="29" xfId="0" applyBorder="1"/>
    <xf numFmtId="0" fontId="60" fillId="0" borderId="25" xfId="0" applyFont="1" applyBorder="1" applyAlignment="1">
      <alignment horizontal="center"/>
    </xf>
    <xf numFmtId="0" fontId="0" fillId="0" borderId="67" xfId="0" applyBorder="1"/>
    <xf numFmtId="0" fontId="0" fillId="0" borderId="77" xfId="0" applyBorder="1"/>
    <xf numFmtId="0" fontId="0" fillId="0" borderId="84" xfId="0" applyBorder="1"/>
    <xf numFmtId="0" fontId="60" fillId="0" borderId="29" xfId="0" applyFont="1" applyBorder="1" applyAlignment="1">
      <alignment horizontal="center"/>
    </xf>
    <xf numFmtId="0" fontId="0" fillId="0" borderId="27" xfId="0" applyBorder="1"/>
    <xf numFmtId="0" fontId="0" fillId="0" borderId="26" xfId="0" applyBorder="1"/>
    <xf numFmtId="0" fontId="0" fillId="0" borderId="20" xfId="0" applyBorder="1"/>
    <xf numFmtId="0" fontId="60" fillId="0" borderId="27" xfId="0" applyFont="1" applyBorder="1" applyAlignment="1">
      <alignment horizontal="center"/>
    </xf>
    <xf numFmtId="0" fontId="54" fillId="0" borderId="29" xfId="0" applyFont="1" applyBorder="1" applyAlignment="1">
      <alignment horizontal="center"/>
    </xf>
    <xf numFmtId="0" fontId="54" fillId="0" borderId="0" xfId="0" applyFont="1" applyBorder="1"/>
    <xf numFmtId="165" fontId="54" fillId="0" borderId="67" xfId="47" applyNumberFormat="1" applyFont="1" applyBorder="1"/>
    <xf numFmtId="0" fontId="54" fillId="0" borderId="67" xfId="0" applyFont="1" applyBorder="1" applyAlignment="1">
      <alignment horizontal="center"/>
    </xf>
    <xf numFmtId="0" fontId="54" fillId="0" borderId="0" xfId="0" applyFont="1" applyFill="1" applyBorder="1"/>
    <xf numFmtId="0" fontId="54" fillId="0" borderId="0" xfId="0" applyFont="1"/>
    <xf numFmtId="0" fontId="54" fillId="0" borderId="25" xfId="0" applyFont="1" applyBorder="1" applyAlignment="1">
      <alignment horizontal="center"/>
    </xf>
    <xf numFmtId="0" fontId="32" fillId="0" borderId="76" xfId="0" applyFont="1" applyBorder="1"/>
    <xf numFmtId="165" fontId="32" fillId="0" borderId="25" xfId="47" applyNumberFormat="1" applyFont="1" applyBorder="1"/>
    <xf numFmtId="0" fontId="54" fillId="0" borderId="76" xfId="0" applyFont="1" applyBorder="1"/>
    <xf numFmtId="0" fontId="54" fillId="0" borderId="66" xfId="0" applyFont="1" applyBorder="1"/>
    <xf numFmtId="0" fontId="32" fillId="0" borderId="32" xfId="0" applyFont="1" applyBorder="1"/>
    <xf numFmtId="0" fontId="32" fillId="18" borderId="32" xfId="0" applyFont="1" applyFill="1" applyBorder="1"/>
    <xf numFmtId="0" fontId="32" fillId="18" borderId="76" xfId="0" applyFont="1" applyFill="1" applyBorder="1"/>
    <xf numFmtId="165" fontId="32" fillId="18" borderId="25" xfId="47" applyNumberFormat="1" applyFont="1" applyFill="1" applyBorder="1"/>
    <xf numFmtId="0" fontId="60" fillId="0" borderId="0" xfId="0" applyFont="1" applyAlignment="1">
      <alignment horizontal="center"/>
    </xf>
    <xf numFmtId="0" fontId="0" fillId="0" borderId="0" xfId="0" applyFont="1"/>
    <xf numFmtId="0" fontId="14" fillId="0" borderId="0" xfId="0" applyFont="1" applyAlignment="1">
      <alignment horizontal="right"/>
    </xf>
    <xf numFmtId="0" fontId="51" fillId="0" borderId="0" xfId="0" applyFont="1" applyAlignment="1"/>
    <xf numFmtId="0" fontId="60" fillId="0" borderId="0" xfId="0" applyFont="1" applyAlignment="1"/>
    <xf numFmtId="0" fontId="62" fillId="0" borderId="0" xfId="0" applyFont="1"/>
    <xf numFmtId="0" fontId="63" fillId="0" borderId="0" xfId="0" applyFont="1" applyAlignment="1">
      <alignment horizontal="right"/>
    </xf>
    <xf numFmtId="0" fontId="54" fillId="0" borderId="0" xfId="0" applyFont="1" applyAlignment="1"/>
    <xf numFmtId="0" fontId="54" fillId="0" borderId="90" xfId="0" applyFont="1" applyBorder="1" applyAlignment="1"/>
    <xf numFmtId="0" fontId="64" fillId="0" borderId="91" xfId="0" applyFont="1" applyBorder="1" applyAlignment="1">
      <alignment horizontal="center" vertical="center" wrapText="1"/>
    </xf>
    <xf numFmtId="0" fontId="64" fillId="0" borderId="92" xfId="0" applyFont="1" applyBorder="1" applyAlignment="1">
      <alignment horizontal="center" vertical="center"/>
    </xf>
    <xf numFmtId="166" fontId="64" fillId="0" borderId="93" xfId="0" applyNumberFormat="1" applyFont="1" applyBorder="1" applyAlignment="1">
      <alignment horizontal="center" vertical="center" wrapText="1"/>
    </xf>
    <xf numFmtId="166" fontId="64" fillId="0" borderId="94" xfId="0" applyNumberFormat="1" applyFont="1" applyBorder="1" applyAlignment="1">
      <alignment horizontal="center" vertical="center"/>
    </xf>
    <xf numFmtId="0" fontId="54" fillId="0" borderId="90" xfId="0" applyFont="1" applyBorder="1" applyAlignment="1">
      <alignment horizontal="center"/>
    </xf>
    <xf numFmtId="0" fontId="65" fillId="0" borderId="95" xfId="0" applyFont="1" applyBorder="1" applyAlignment="1">
      <alignment horizontal="center"/>
    </xf>
    <xf numFmtId="3" fontId="66" fillId="0" borderId="97" xfId="0" applyNumberFormat="1" applyFont="1" applyBorder="1"/>
    <xf numFmtId="0" fontId="61" fillId="0" borderId="95" xfId="0" applyFont="1" applyBorder="1" applyAlignment="1">
      <alignment horizontal="center"/>
    </xf>
    <xf numFmtId="3" fontId="67" fillId="0" borderId="97" xfId="0" applyNumberFormat="1" applyFont="1" applyBorder="1"/>
    <xf numFmtId="0" fontId="62" fillId="0" borderId="95" xfId="0" applyFont="1" applyBorder="1" applyAlignment="1">
      <alignment horizontal="center"/>
    </xf>
    <xf numFmtId="3" fontId="64" fillId="0" borderId="97" xfId="0" applyNumberFormat="1" applyFont="1" applyBorder="1" applyAlignment="1">
      <alignment horizontal="right"/>
    </xf>
    <xf numFmtId="0" fontId="54" fillId="0" borderId="90" xfId="0" applyFont="1" applyBorder="1"/>
    <xf numFmtId="3" fontId="64" fillId="0" borderId="97" xfId="0" applyNumberFormat="1" applyFont="1" applyBorder="1" applyAlignment="1">
      <alignment horizontal="left"/>
    </xf>
    <xf numFmtId="3" fontId="64" fillId="0" borderId="96" xfId="0" applyNumberFormat="1" applyFont="1" applyBorder="1" applyAlignment="1">
      <alignment horizontal="right"/>
    </xf>
    <xf numFmtId="0" fontId="0" fillId="0" borderId="90" xfId="0" applyBorder="1"/>
    <xf numFmtId="0" fontId="62" fillId="0" borderId="95" xfId="0" applyFont="1" applyBorder="1" applyAlignment="1">
      <alignment horizontal="center" vertical="center"/>
    </xf>
    <xf numFmtId="3" fontId="64" fillId="0" borderId="96" xfId="0" applyNumberFormat="1" applyFont="1" applyBorder="1" applyAlignment="1">
      <alignment horizontal="right" vertical="distributed"/>
    </xf>
    <xf numFmtId="3" fontId="66" fillId="0" borderId="96" xfId="0" applyNumberFormat="1" applyFont="1" applyBorder="1"/>
    <xf numFmtId="3" fontId="64" fillId="0" borderId="96" xfId="0" applyNumberFormat="1" applyFont="1" applyBorder="1" applyAlignment="1">
      <alignment horizontal="left" vertical="distributed"/>
    </xf>
    <xf numFmtId="0" fontId="62" fillId="0" borderId="85" xfId="0" applyFont="1" applyBorder="1" applyAlignment="1">
      <alignment horizontal="center" vertical="center"/>
    </xf>
    <xf numFmtId="0" fontId="64" fillId="0" borderId="85" xfId="0" applyFont="1" applyBorder="1" applyAlignment="1">
      <alignment horizontal="left" vertical="distributed"/>
    </xf>
    <xf numFmtId="3" fontId="64" fillId="0" borderId="0" xfId="0" applyNumberFormat="1" applyFont="1" applyBorder="1" applyAlignment="1">
      <alignment horizontal="left" vertical="distributed"/>
    </xf>
    <xf numFmtId="3" fontId="67" fillId="0" borderId="96" xfId="0" applyNumberFormat="1" applyFont="1" applyBorder="1"/>
    <xf numFmtId="0" fontId="32" fillId="0" borderId="0" xfId="0" applyFont="1" applyBorder="1" applyAlignment="1"/>
    <xf numFmtId="0" fontId="61" fillId="0" borderId="103" xfId="0" applyFont="1" applyBorder="1" applyAlignment="1">
      <alignment horizontal="center"/>
    </xf>
    <xf numFmtId="3" fontId="67" fillId="0" borderId="80" xfId="0" applyNumberFormat="1" applyFont="1" applyBorder="1" applyAlignment="1">
      <alignment horizontal="right"/>
    </xf>
    <xf numFmtId="3" fontId="67" fillId="0" borderId="80" xfId="0" applyNumberFormat="1" applyFont="1" applyBorder="1" applyAlignment="1">
      <alignment horizontal="right" vertical="distributed"/>
    </xf>
    <xf numFmtId="0" fontId="62" fillId="0" borderId="103" xfId="0" applyFont="1" applyBorder="1" applyAlignment="1">
      <alignment horizontal="center"/>
    </xf>
    <xf numFmtId="3" fontId="64" fillId="0" borderId="80" xfId="0" applyNumberFormat="1" applyFont="1" applyBorder="1" applyAlignment="1">
      <alignment horizontal="right"/>
    </xf>
    <xf numFmtId="3" fontId="64" fillId="0" borderId="96" xfId="0" applyNumberFormat="1" applyFont="1" applyBorder="1" applyAlignment="1">
      <alignment horizontal="left"/>
    </xf>
    <xf numFmtId="3" fontId="64" fillId="0" borderId="96" xfId="0" applyNumberFormat="1" applyFont="1" applyBorder="1"/>
    <xf numFmtId="3" fontId="67" fillId="0" borderId="97" xfId="0" applyNumberFormat="1" applyFont="1" applyBorder="1" applyAlignment="1">
      <alignment horizontal="right"/>
    </xf>
    <xf numFmtId="0" fontId="62" fillId="0" borderId="108" xfId="0" applyFont="1" applyBorder="1" applyAlignment="1">
      <alignment horizontal="center"/>
    </xf>
    <xf numFmtId="3" fontId="61" fillId="0" borderId="109" xfId="0" applyNumberFormat="1" applyFont="1" applyBorder="1"/>
    <xf numFmtId="3" fontId="66" fillId="0" borderId="97" xfId="0" applyNumberFormat="1" applyFont="1" applyBorder="1" applyAlignment="1">
      <alignment horizontal="right"/>
    </xf>
    <xf numFmtId="0" fontId="62" fillId="0" borderId="95" xfId="0" applyFont="1" applyBorder="1"/>
    <xf numFmtId="3" fontId="64" fillId="0" borderId="97" xfId="0" applyNumberFormat="1" applyFont="1" applyBorder="1"/>
    <xf numFmtId="0" fontId="67" fillId="0" borderId="0" xfId="0" applyFont="1" applyBorder="1"/>
    <xf numFmtId="0" fontId="62" fillId="0" borderId="108" xfId="0" applyFont="1" applyBorder="1"/>
    <xf numFmtId="3" fontId="61" fillId="0" borderId="112" xfId="0" applyNumberFormat="1" applyFont="1" applyBorder="1"/>
    <xf numFmtId="0" fontId="61" fillId="0" borderId="0" xfId="0" applyFont="1" applyBorder="1" applyAlignment="1">
      <alignment horizontal="center"/>
    </xf>
    <xf numFmtId="0" fontId="56" fillId="20" borderId="48" xfId="0" applyFont="1" applyFill="1" applyBorder="1" applyAlignment="1">
      <alignment horizontal="center" vertical="top" wrapText="1"/>
    </xf>
    <xf numFmtId="0" fontId="56" fillId="20" borderId="113" xfId="0" applyFont="1" applyFill="1" applyBorder="1" applyAlignment="1">
      <alignment horizontal="center" vertical="top" wrapText="1"/>
    </xf>
    <xf numFmtId="0" fontId="56" fillId="20" borderId="115" xfId="0" applyFont="1" applyFill="1" applyBorder="1" applyAlignment="1">
      <alignment horizontal="center" vertical="top" wrapText="1"/>
    </xf>
    <xf numFmtId="0" fontId="58" fillId="20" borderId="113" xfId="0" applyFont="1" applyFill="1" applyBorder="1" applyAlignment="1">
      <alignment horizontal="center" vertical="top" wrapText="1"/>
    </xf>
    <xf numFmtId="0" fontId="58" fillId="20" borderId="114" xfId="0" applyFont="1" applyFill="1" applyBorder="1" applyAlignment="1">
      <alignment horizontal="center" vertical="top" wrapText="1"/>
    </xf>
    <xf numFmtId="0" fontId="58" fillId="20" borderId="115" xfId="0" applyFont="1" applyFill="1" applyBorder="1" applyAlignment="1">
      <alignment horizontal="center" vertical="top" wrapText="1"/>
    </xf>
    <xf numFmtId="0" fontId="56" fillId="0" borderId="113" xfId="0" applyFont="1" applyBorder="1" applyAlignment="1">
      <alignment horizontal="center" vertical="center" wrapText="1"/>
    </xf>
    <xf numFmtId="0" fontId="56" fillId="0" borderId="114" xfId="0" applyFont="1" applyBorder="1" applyAlignment="1">
      <alignment horizontal="left" vertical="center" wrapText="1"/>
    </xf>
    <xf numFmtId="3" fontId="56" fillId="0" borderId="113" xfId="0" applyNumberFormat="1" applyFont="1" applyBorder="1" applyAlignment="1">
      <alignment horizontal="right" vertical="center" wrapText="1"/>
    </xf>
    <xf numFmtId="3" fontId="56" fillId="0" borderId="115" xfId="0" applyNumberFormat="1" applyFont="1" applyBorder="1" applyAlignment="1">
      <alignment horizontal="right" vertical="center" wrapText="1"/>
    </xf>
    <xf numFmtId="0" fontId="60" fillId="0" borderId="113" xfId="0" applyFont="1" applyBorder="1" applyAlignment="1">
      <alignment horizontal="center" vertical="center" wrapText="1"/>
    </xf>
    <xf numFmtId="0" fontId="60" fillId="0" borderId="114" xfId="0" applyFont="1" applyBorder="1" applyAlignment="1">
      <alignment horizontal="left" vertical="center" wrapText="1"/>
    </xf>
    <xf numFmtId="3" fontId="60" fillId="0" borderId="113" xfId="0" applyNumberFormat="1" applyFont="1" applyBorder="1" applyAlignment="1">
      <alignment horizontal="right" vertical="center" wrapText="1"/>
    </xf>
    <xf numFmtId="3" fontId="60" fillId="0" borderId="115" xfId="0" applyNumberFormat="1" applyFont="1" applyBorder="1" applyAlignment="1">
      <alignment horizontal="right" vertical="center" wrapText="1"/>
    </xf>
    <xf numFmtId="0" fontId="60" fillId="0" borderId="116" xfId="0" applyFont="1" applyBorder="1" applyAlignment="1">
      <alignment horizontal="center" vertical="center" wrapText="1"/>
    </xf>
    <xf numFmtId="0" fontId="60" fillId="0" borderId="117" xfId="0" applyFont="1" applyBorder="1" applyAlignment="1">
      <alignment horizontal="left" vertical="center" wrapText="1"/>
    </xf>
    <xf numFmtId="3" fontId="60" fillId="0" borderId="116" xfId="0" applyNumberFormat="1" applyFont="1" applyBorder="1" applyAlignment="1">
      <alignment horizontal="right" vertical="center" wrapText="1"/>
    </xf>
    <xf numFmtId="3" fontId="60" fillId="0" borderId="118" xfId="0" applyNumberFormat="1" applyFont="1" applyBorder="1" applyAlignment="1">
      <alignment horizontal="right" vertical="center" wrapText="1"/>
    </xf>
    <xf numFmtId="0" fontId="0" fillId="0" borderId="119" xfId="0" applyBorder="1"/>
    <xf numFmtId="0" fontId="0" fillId="0" borderId="69" xfId="0" applyBorder="1"/>
    <xf numFmtId="0" fontId="32" fillId="0" borderId="40" xfId="0" applyFont="1" applyBorder="1"/>
    <xf numFmtId="0" fontId="54" fillId="0" borderId="71" xfId="0" applyFont="1" applyBorder="1"/>
    <xf numFmtId="0" fontId="54" fillId="0" borderId="40" xfId="0" applyFont="1" applyBorder="1"/>
    <xf numFmtId="0" fontId="32" fillId="18" borderId="40" xfId="0" applyFont="1" applyFill="1" applyBorder="1"/>
    <xf numFmtId="0" fontId="14" fillId="0" borderId="0" xfId="0" applyFont="1"/>
    <xf numFmtId="164" fontId="5" fillId="0" borderId="0" xfId="42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0" fontId="12" fillId="0" borderId="0" xfId="42" applyFont="1" applyFill="1" applyAlignment="1" applyProtection="1">
      <alignment horizontal="center"/>
    </xf>
    <xf numFmtId="0" fontId="18" fillId="0" borderId="0" xfId="42" applyFont="1" applyFill="1" applyAlignment="1" applyProtection="1">
      <alignment horizontal="center"/>
    </xf>
    <xf numFmtId="164" fontId="24" fillId="0" borderId="38" xfId="42" applyNumberFormat="1" applyFont="1" applyFill="1" applyBorder="1" applyAlignment="1" applyProtection="1">
      <alignment horizontal="center" vertical="center"/>
    </xf>
    <xf numFmtId="164" fontId="24" fillId="0" borderId="58" xfId="42" applyNumberFormat="1" applyFont="1" applyFill="1" applyBorder="1" applyAlignment="1" applyProtection="1">
      <alignment horizontal="center" vertical="center"/>
    </xf>
    <xf numFmtId="0" fontId="6" fillId="0" borderId="38" xfId="42" applyFont="1" applyFill="1" applyBorder="1" applyAlignment="1" applyProtection="1">
      <alignment horizontal="center" vertical="center" wrapText="1"/>
    </xf>
    <xf numFmtId="0" fontId="6" fillId="0" borderId="21" xfId="42" applyFont="1" applyFill="1" applyBorder="1" applyAlignment="1" applyProtection="1">
      <alignment horizontal="center" vertical="center" wrapText="1"/>
    </xf>
    <xf numFmtId="0" fontId="6" fillId="0" borderId="48" xfId="42" applyFont="1" applyFill="1" applyBorder="1" applyAlignment="1" applyProtection="1">
      <alignment horizontal="center" vertical="center" wrapText="1"/>
    </xf>
    <xf numFmtId="0" fontId="6" fillId="0" borderId="51" xfId="42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24" fillId="0" borderId="29" xfId="0" applyNumberFormat="1" applyFont="1" applyFill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right" vertical="center"/>
    </xf>
    <xf numFmtId="164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24" fillId="0" borderId="30" xfId="0" applyNumberFormat="1" applyFont="1" applyFill="1" applyBorder="1" applyAlignment="1" applyProtection="1">
      <alignment horizontal="center" vertical="center" wrapText="1"/>
    </xf>
    <xf numFmtId="164" fontId="24" fillId="0" borderId="36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vertical="center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>
      <alignment horizontal="center" vertical="center"/>
      <protection locked="0"/>
    </xf>
    <xf numFmtId="0" fontId="6" fillId="0" borderId="46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</xf>
    <xf numFmtId="0" fontId="6" fillId="0" borderId="75" xfId="0" quotePrefix="1" applyFont="1" applyFill="1" applyBorder="1" applyAlignment="1" applyProtection="1">
      <alignment horizontal="center" vertical="center"/>
    </xf>
    <xf numFmtId="0" fontId="6" fillId="0" borderId="60" xfId="0" quotePrefix="1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76" xfId="0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right" vertical="center" wrapText="1"/>
    </xf>
    <xf numFmtId="0" fontId="25" fillId="0" borderId="0" xfId="0" applyFont="1" applyFill="1" applyAlignment="1" applyProtection="1">
      <alignment horizontal="center" vertical="center" wrapText="1"/>
    </xf>
    <xf numFmtId="0" fontId="55" fillId="0" borderId="32" xfId="44" applyFont="1" applyFill="1" applyBorder="1" applyAlignment="1" applyProtection="1">
      <alignment horizontal="left" vertical="center" wrapText="1" indent="1"/>
    </xf>
    <xf numFmtId="0" fontId="55" fillId="0" borderId="41" xfId="44" applyFont="1" applyFill="1" applyBorder="1" applyAlignment="1" applyProtection="1">
      <alignment horizontal="left" vertical="center" wrapText="1" indent="1"/>
    </xf>
    <xf numFmtId="0" fontId="24" fillId="0" borderId="15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6" fillId="0" borderId="56" xfId="0" applyFont="1" applyFill="1" applyBorder="1" applyAlignment="1" applyProtection="1">
      <alignment horizontal="center" vertical="center" wrapText="1"/>
    </xf>
    <xf numFmtId="0" fontId="6" fillId="0" borderId="61" xfId="0" applyFont="1" applyFill="1" applyBorder="1" applyAlignment="1" applyProtection="1">
      <alignment horizontal="center" vertical="center" wrapText="1"/>
    </xf>
    <xf numFmtId="0" fontId="6" fillId="0" borderId="55" xfId="0" applyFont="1" applyFill="1" applyBorder="1" applyAlignment="1" applyProtection="1">
      <alignment horizontal="center" vertical="center" wrapText="1"/>
    </xf>
    <xf numFmtId="0" fontId="6" fillId="0" borderId="65" xfId="0" applyFont="1" applyFill="1" applyBorder="1" applyAlignment="1" applyProtection="1">
      <alignment horizontal="center" vertical="center" wrapText="1"/>
    </xf>
    <xf numFmtId="0" fontId="59" fillId="0" borderId="0" xfId="0" applyNumberFormat="1" applyFont="1" applyFill="1" applyBorder="1" applyAlignment="1" applyProtection="1">
      <alignment horizontal="center"/>
      <protection locked="0"/>
    </xf>
    <xf numFmtId="0" fontId="54" fillId="0" borderId="0" xfId="0" applyNumberFormat="1" applyFont="1" applyFill="1" applyBorder="1" applyAlignment="1" applyProtection="1">
      <alignment horizontal="center"/>
      <protection locked="0"/>
    </xf>
    <xf numFmtId="164" fontId="8" fillId="0" borderId="0" xfId="0" applyNumberFormat="1" applyFont="1" applyFill="1" applyAlignment="1">
      <alignment horizontal="center" textRotation="180" wrapText="1"/>
    </xf>
    <xf numFmtId="0" fontId="6" fillId="0" borderId="77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62" xfId="0" applyFont="1" applyFill="1" applyBorder="1" applyAlignment="1">
      <alignment horizontal="left" vertical="center" wrapText="1"/>
    </xf>
    <xf numFmtId="0" fontId="22" fillId="0" borderId="32" xfId="0" applyFont="1" applyFill="1" applyBorder="1" applyAlignment="1" applyProtection="1">
      <alignment horizontal="left" vertical="center"/>
    </xf>
    <xf numFmtId="0" fontId="22" fillId="0" borderId="41" xfId="0" applyFont="1" applyFill="1" applyBorder="1" applyAlignment="1" applyProtection="1">
      <alignment horizontal="left" vertical="center"/>
    </xf>
    <xf numFmtId="0" fontId="18" fillId="0" borderId="0" xfId="0" applyFont="1" applyFill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center"/>
    </xf>
    <xf numFmtId="0" fontId="24" fillId="0" borderId="76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right"/>
    </xf>
    <xf numFmtId="0" fontId="5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6" fillId="0" borderId="77" xfId="0" applyFont="1" applyFill="1" applyBorder="1" applyAlignment="1" applyProtection="1">
      <alignment horizontal="left" vertical="center" wrapText="1"/>
    </xf>
    <xf numFmtId="0" fontId="6" fillId="0" borderId="33" xfId="0" applyFont="1" applyFill="1" applyBorder="1" applyAlignment="1" applyProtection="1">
      <alignment horizontal="left" vertical="center" wrapText="1"/>
    </xf>
    <xf numFmtId="0" fontId="6" fillId="0" borderId="62" xfId="0" applyFont="1" applyFill="1" applyBorder="1" applyAlignment="1" applyProtection="1">
      <alignment horizontal="left" vertical="center" wrapText="1"/>
    </xf>
    <xf numFmtId="0" fontId="25" fillId="0" borderId="32" xfId="0" applyFont="1" applyFill="1" applyBorder="1" applyAlignment="1" applyProtection="1">
      <alignment horizontal="left" vertical="center"/>
    </xf>
    <xf numFmtId="0" fontId="25" fillId="0" borderId="41" xfId="0" applyFont="1" applyFill="1" applyBorder="1" applyAlignment="1" applyProtection="1">
      <alignment horizontal="left" vertical="center"/>
    </xf>
    <xf numFmtId="0" fontId="60" fillId="0" borderId="0" xfId="0" applyFont="1" applyAlignment="1">
      <alignment horizontal="center"/>
    </xf>
    <xf numFmtId="0" fontId="60" fillId="0" borderId="32" xfId="0" applyFont="1" applyBorder="1" applyAlignment="1">
      <alignment horizontal="center"/>
    </xf>
    <xf numFmtId="0" fontId="60" fillId="0" borderId="76" xfId="0" applyFont="1" applyBorder="1" applyAlignment="1">
      <alignment horizontal="center"/>
    </xf>
    <xf numFmtId="0" fontId="60" fillId="0" borderId="40" xfId="0" applyFont="1" applyBorder="1" applyAlignment="1">
      <alignment horizontal="center"/>
    </xf>
    <xf numFmtId="0" fontId="0" fillId="0" borderId="0" xfId="0" applyAlignment="1"/>
    <xf numFmtId="0" fontId="64" fillId="0" borderId="96" xfId="0" applyFont="1" applyBorder="1" applyAlignment="1">
      <alignment horizontal="left"/>
    </xf>
    <xf numFmtId="0" fontId="61" fillId="0" borderId="0" xfId="0" applyFont="1" applyBorder="1" applyAlignment="1">
      <alignment horizontal="center"/>
    </xf>
    <xf numFmtId="0" fontId="61" fillId="0" borderId="85" xfId="0" applyFont="1" applyBorder="1" applyAlignment="1">
      <alignment horizontal="left"/>
    </xf>
    <xf numFmtId="0" fontId="62" fillId="0" borderId="86" xfId="0" applyFont="1" applyBorder="1" applyAlignment="1">
      <alignment horizontal="center" vertical="center" wrapText="1"/>
    </xf>
    <xf numFmtId="0" fontId="64" fillId="0" borderId="87" xfId="0" applyFont="1" applyBorder="1" applyAlignment="1">
      <alignment horizontal="center" vertical="center"/>
    </xf>
    <xf numFmtId="0" fontId="64" fillId="0" borderId="88" xfId="0" applyFont="1" applyBorder="1" applyAlignment="1">
      <alignment horizontal="center" vertical="center"/>
    </xf>
    <xf numFmtId="0" fontId="64" fillId="0" borderId="89" xfId="0" applyFont="1" applyBorder="1" applyAlignment="1">
      <alignment horizontal="center" vertical="center"/>
    </xf>
    <xf numFmtId="0" fontId="66" fillId="0" borderId="96" xfId="0" applyFont="1" applyBorder="1" applyAlignment="1">
      <alignment horizontal="left"/>
    </xf>
    <xf numFmtId="0" fontId="67" fillId="0" borderId="96" xfId="0" applyFont="1" applyBorder="1" applyAlignment="1">
      <alignment horizontal="left"/>
    </xf>
    <xf numFmtId="0" fontId="61" fillId="0" borderId="98" xfId="0" applyFont="1" applyBorder="1" applyAlignment="1">
      <alignment horizontal="center" vertical="center"/>
    </xf>
    <xf numFmtId="0" fontId="61" fillId="0" borderId="103" xfId="0" applyFont="1" applyBorder="1" applyAlignment="1">
      <alignment horizontal="center" vertical="center"/>
    </xf>
    <xf numFmtId="0" fontId="67" fillId="0" borderId="99" xfId="0" applyFont="1" applyBorder="1" applyAlignment="1">
      <alignment horizontal="left" vertical="distributed" wrapText="1"/>
    </xf>
    <xf numFmtId="0" fontId="67" fillId="0" borderId="100" xfId="0" applyFont="1" applyBorder="1" applyAlignment="1">
      <alignment horizontal="left" vertical="distributed" wrapText="1"/>
    </xf>
    <xf numFmtId="0" fontId="67" fillId="0" borderId="101" xfId="0" applyFont="1" applyBorder="1" applyAlignment="1">
      <alignment horizontal="left" vertical="distributed" wrapText="1"/>
    </xf>
    <xf numFmtId="0" fontId="67" fillId="0" borderId="93" xfId="0" applyFont="1" applyBorder="1" applyAlignment="1">
      <alignment horizontal="left" vertical="distributed" wrapText="1"/>
    </xf>
    <xf numFmtId="0" fontId="67" fillId="0" borderId="104" xfId="0" applyFont="1" applyBorder="1" applyAlignment="1">
      <alignment horizontal="left" vertical="distributed" wrapText="1"/>
    </xf>
    <xf numFmtId="0" fontId="67" fillId="0" borderId="79" xfId="0" applyFont="1" applyBorder="1" applyAlignment="1">
      <alignment horizontal="left" vertical="distributed" wrapText="1"/>
    </xf>
    <xf numFmtId="3" fontId="67" fillId="0" borderId="102" xfId="0" applyNumberFormat="1" applyFont="1" applyBorder="1" applyAlignment="1">
      <alignment horizontal="right" vertical="center"/>
    </xf>
    <xf numFmtId="3" fontId="67" fillId="0" borderId="105" xfId="0" applyNumberFormat="1" applyFont="1" applyBorder="1" applyAlignment="1">
      <alignment horizontal="right" vertical="center"/>
    </xf>
    <xf numFmtId="0" fontId="64" fillId="0" borderId="97" xfId="0" applyFont="1" applyBorder="1" applyAlignment="1">
      <alignment horizontal="left"/>
    </xf>
    <xf numFmtId="0" fontId="64" fillId="0" borderId="106" xfId="0" applyFont="1" applyBorder="1" applyAlignment="1">
      <alignment horizontal="left"/>
    </xf>
    <xf numFmtId="0" fontId="64" fillId="0" borderId="107" xfId="0" applyFont="1" applyBorder="1" applyAlignment="1">
      <alignment horizontal="left"/>
    </xf>
    <xf numFmtId="0" fontId="64" fillId="0" borderId="97" xfId="0" applyFont="1" applyBorder="1" applyAlignment="1">
      <alignment vertical="distributed"/>
    </xf>
    <xf numFmtId="0" fontId="64" fillId="0" borderId="106" xfId="0" applyFont="1" applyBorder="1" applyAlignment="1">
      <alignment vertical="distributed"/>
    </xf>
    <xf numFmtId="0" fontId="64" fillId="0" borderId="107" xfId="0" applyFont="1" applyBorder="1" applyAlignment="1">
      <alignment vertical="distributed"/>
    </xf>
    <xf numFmtId="0" fontId="67" fillId="0" borderId="96" xfId="0" applyFont="1" applyBorder="1" applyAlignment="1">
      <alignment vertical="distributed"/>
    </xf>
    <xf numFmtId="0" fontId="64" fillId="0" borderId="96" xfId="0" applyFont="1" applyBorder="1" applyAlignment="1">
      <alignment horizontal="left" vertical="distributed"/>
    </xf>
    <xf numFmtId="0" fontId="64" fillId="0" borderId="97" xfId="0" applyFont="1" applyBorder="1" applyAlignment="1">
      <alignment horizontal="left" vertical="distributed"/>
    </xf>
    <xf numFmtId="0" fontId="64" fillId="0" borderId="106" xfId="0" applyFont="1" applyBorder="1" applyAlignment="1">
      <alignment horizontal="left" vertical="distributed"/>
    </xf>
    <xf numFmtId="0" fontId="64" fillId="0" borderId="107" xfId="0" applyFont="1" applyBorder="1" applyAlignment="1">
      <alignment horizontal="left" vertical="distributed"/>
    </xf>
    <xf numFmtId="0" fontId="64" fillId="0" borderId="96" xfId="0" applyFont="1" applyBorder="1" applyAlignment="1">
      <alignment vertical="distributed"/>
    </xf>
    <xf numFmtId="0" fontId="0" fillId="0" borderId="106" xfId="0" applyBorder="1" applyAlignment="1">
      <alignment horizontal="left"/>
    </xf>
    <xf numFmtId="0" fontId="0" fillId="0" borderId="107" xfId="0" applyBorder="1" applyAlignment="1">
      <alignment horizontal="left"/>
    </xf>
    <xf numFmtId="0" fontId="67" fillId="0" borderId="97" xfId="0" applyFont="1" applyBorder="1" applyAlignment="1">
      <alignment horizontal="left" vertical="distributed"/>
    </xf>
    <xf numFmtId="0" fontId="67" fillId="0" borderId="106" xfId="0" applyFont="1" applyBorder="1" applyAlignment="1">
      <alignment horizontal="left" vertical="distributed"/>
    </xf>
    <xf numFmtId="0" fontId="67" fillId="0" borderId="107" xfId="0" applyFont="1" applyBorder="1" applyAlignment="1">
      <alignment horizontal="left" vertical="distributed"/>
    </xf>
    <xf numFmtId="0" fontId="61" fillId="0" borderId="109" xfId="0" applyFont="1" applyBorder="1" applyAlignment="1">
      <alignment horizontal="left"/>
    </xf>
    <xf numFmtId="0" fontId="62" fillId="0" borderId="110" xfId="0" applyFont="1" applyBorder="1" applyAlignment="1">
      <alignment horizontal="center" vertical="center" wrapText="1"/>
    </xf>
    <xf numFmtId="0" fontId="64" fillId="0" borderId="111" xfId="0" applyFont="1" applyBorder="1" applyAlignment="1">
      <alignment horizontal="center" vertical="center"/>
    </xf>
    <xf numFmtId="0" fontId="65" fillId="0" borderId="96" xfId="0" applyFont="1" applyBorder="1" applyAlignment="1">
      <alignment horizontal="left"/>
    </xf>
    <xf numFmtId="0" fontId="56" fillId="19" borderId="0" xfId="0" applyFont="1" applyFill="1" applyAlignment="1">
      <alignment horizontal="center" vertical="top" wrapText="1"/>
    </xf>
    <xf numFmtId="0" fontId="0" fillId="19" borderId="0" xfId="0" applyFont="1" applyFill="1"/>
    <xf numFmtId="0" fontId="56" fillId="20" borderId="44" xfId="0" applyFont="1" applyFill="1" applyBorder="1" applyAlignment="1">
      <alignment horizontal="center" vertical="center" wrapText="1"/>
    </xf>
    <xf numFmtId="0" fontId="56" fillId="20" borderId="114" xfId="0" applyFont="1" applyFill="1" applyBorder="1" applyAlignment="1">
      <alignment horizontal="center" vertical="center" wrapText="1"/>
    </xf>
    <xf numFmtId="0" fontId="0" fillId="20" borderId="48" xfId="0" applyFill="1" applyBorder="1" applyAlignment="1">
      <alignment horizontal="center" vertical="center" wrapText="1"/>
    </xf>
    <xf numFmtId="0" fontId="0" fillId="20" borderId="58" xfId="0" applyFont="1" applyFill="1" applyBorder="1" applyAlignment="1">
      <alignment horizontal="center" vertical="center" wrapText="1"/>
    </xf>
  </cellXfs>
  <cellStyles count="48">
    <cellStyle name="1. jelölőszín�" xfId="1" xr:uid="{00000000-0005-0000-0000-000000000000}"/>
    <cellStyle name="2. jelölőszín�" xfId="2" xr:uid="{00000000-0005-0000-0000-000001000000}"/>
    <cellStyle name="20% - 1. jelölőszín�" xfId="3" xr:uid="{00000000-0005-0000-0000-000002000000}"/>
    <cellStyle name="20% - 2. jelölőszín�" xfId="4" xr:uid="{00000000-0005-0000-0000-000003000000}"/>
    <cellStyle name="20% - 3. jelölőszín�" xfId="5" xr:uid="{00000000-0005-0000-0000-000004000000}"/>
    <cellStyle name="20% - 4. jelölőszín�" xfId="6" xr:uid="{00000000-0005-0000-0000-000005000000}"/>
    <cellStyle name="20% - 5. jelölőszín�" xfId="7" xr:uid="{00000000-0005-0000-0000-000006000000}"/>
    <cellStyle name="20% - 6. jelölőszín�" xfId="8" xr:uid="{00000000-0005-0000-0000-000007000000}"/>
    <cellStyle name="3. jelölőszín�" xfId="9" xr:uid="{00000000-0005-0000-0000-000008000000}"/>
    <cellStyle name="4. jelölőszín�" xfId="10" xr:uid="{00000000-0005-0000-0000-000009000000}"/>
    <cellStyle name="40% - 1. jelölőszín�" xfId="11" xr:uid="{00000000-0005-0000-0000-00000A000000}"/>
    <cellStyle name="40% - 2. jelölőszín�" xfId="12" xr:uid="{00000000-0005-0000-0000-00000B000000}"/>
    <cellStyle name="40% - 3. jelölőszín�" xfId="13" xr:uid="{00000000-0005-0000-0000-00000C000000}"/>
    <cellStyle name="40% - 4. jelölőszín�" xfId="14" xr:uid="{00000000-0005-0000-0000-00000D000000}"/>
    <cellStyle name="40% - 5. jelölőszín�" xfId="15" xr:uid="{00000000-0005-0000-0000-00000E000000}"/>
    <cellStyle name="40% - 6. jelölőszín�" xfId="16" xr:uid="{00000000-0005-0000-0000-00000F000000}"/>
    <cellStyle name="5. jelölőszín�" xfId="17" xr:uid="{00000000-0005-0000-0000-000010000000}"/>
    <cellStyle name="6. jelölőszín�" xfId="18" xr:uid="{00000000-0005-0000-0000-000011000000}"/>
    <cellStyle name="60% - 1. jelölőszín�" xfId="19" xr:uid="{00000000-0005-0000-0000-000012000000}"/>
    <cellStyle name="60% - 2. jelölőszín�" xfId="20" xr:uid="{00000000-0005-0000-0000-000013000000}"/>
    <cellStyle name="60% - 3. jelölőszín�" xfId="21" xr:uid="{00000000-0005-0000-0000-000014000000}"/>
    <cellStyle name="60% - 4. jelölőszín�" xfId="22" xr:uid="{00000000-0005-0000-0000-000015000000}"/>
    <cellStyle name="60% - 5. jelölőszín�" xfId="23" xr:uid="{00000000-0005-0000-0000-000016000000}"/>
    <cellStyle name="60% - 6. jelölőszín�" xfId="24" xr:uid="{00000000-0005-0000-0000-000017000000}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 xr:uid="{00000000-0005-0000-0000-00001E000000}"/>
    <cellStyle name="Ezres" xfId="47" builtinId="3"/>
    <cellStyle name="Ezres 2" xfId="32" xr:uid="{00000000-0005-0000-0000-000020000000}"/>
    <cellStyle name="Ezres 3" xfId="33" xr:uid="{00000000-0005-0000-0000-000021000000}"/>
    <cellStyle name="Figyelmeztetés" xfId="34" builtinId="11" customBuiltin="1"/>
    <cellStyle name="Hiperhivatkozás" xfId="35" xr:uid="{00000000-0005-0000-0000-000023000000}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 xr:uid="{00000000-0005-0000-0000-000029000000}"/>
    <cellStyle name="Normál" xfId="0" builtinId="0"/>
    <cellStyle name="Normál_KVRENMUNKA" xfId="42" xr:uid="{00000000-0005-0000-0000-00002B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3"/>
  <sheetViews>
    <sheetView tabSelected="1" zoomScale="124" zoomScaleNormal="124" zoomScaleSheetLayoutView="100" workbookViewId="0">
      <selection activeCell="A3" sqref="A3:E3"/>
    </sheetView>
  </sheetViews>
  <sheetFormatPr defaultRowHeight="15.75" x14ac:dyDescent="0.25"/>
  <cols>
    <col min="1" max="1" width="7" style="108" customWidth="1"/>
    <col min="2" max="2" width="58.5" style="108" customWidth="1"/>
    <col min="3" max="3" width="13" style="109" customWidth="1"/>
    <col min="4" max="5" width="12.83203125" style="109" customWidth="1"/>
    <col min="6" max="6" width="9.33203125" style="119" hidden="1" customWidth="1"/>
    <col min="7" max="7" width="9.33203125" style="119"/>
    <col min="8" max="8" width="9.6640625" style="119" bestFit="1" customWidth="1"/>
    <col min="9" max="16384" width="9.33203125" style="119"/>
  </cols>
  <sheetData>
    <row r="1" spans="1:6" x14ac:dyDescent="0.25">
      <c r="A1" s="287"/>
      <c r="B1" s="287"/>
      <c r="C1" s="310"/>
      <c r="D1" s="310"/>
      <c r="E1" s="287"/>
    </row>
    <row r="2" spans="1:6" ht="15.95" customHeight="1" x14ac:dyDescent="0.25">
      <c r="E2" s="286" t="s">
        <v>492</v>
      </c>
    </row>
    <row r="3" spans="1:6" ht="15.95" customHeight="1" x14ac:dyDescent="0.25">
      <c r="A3" s="447" t="s">
        <v>738</v>
      </c>
      <c r="B3" s="447"/>
      <c r="C3" s="447"/>
      <c r="D3" s="447"/>
      <c r="E3" s="447"/>
    </row>
    <row r="4" spans="1:6" ht="15.95" customHeight="1" x14ac:dyDescent="0.25">
      <c r="A4" s="448" t="s">
        <v>723</v>
      </c>
      <c r="B4" s="448"/>
      <c r="C4" s="448"/>
      <c r="D4" s="448"/>
      <c r="E4" s="448"/>
    </row>
    <row r="5" spans="1:6" ht="15.95" customHeight="1" x14ac:dyDescent="0.25">
      <c r="A5" s="448" t="s">
        <v>493</v>
      </c>
      <c r="B5" s="448"/>
      <c r="C5" s="448"/>
      <c r="D5" s="448"/>
      <c r="E5" s="448"/>
    </row>
    <row r="6" spans="1:6" ht="15.95" customHeight="1" x14ac:dyDescent="0.25">
      <c r="A6" s="285"/>
      <c r="B6" s="285"/>
      <c r="C6" s="309"/>
      <c r="D6" s="309"/>
      <c r="E6" s="285"/>
    </row>
    <row r="7" spans="1:6" ht="15.95" customHeight="1" x14ac:dyDescent="0.25">
      <c r="A7" s="446" t="s">
        <v>1</v>
      </c>
      <c r="B7" s="446"/>
      <c r="C7" s="446"/>
      <c r="D7" s="446"/>
      <c r="E7" s="446"/>
      <c r="F7" s="446"/>
    </row>
    <row r="8" spans="1:6" ht="15.95" customHeight="1" thickBot="1" x14ac:dyDescent="0.3">
      <c r="A8" s="25" t="s">
        <v>85</v>
      </c>
      <c r="B8" s="25"/>
      <c r="C8" s="106"/>
      <c r="D8" s="106"/>
      <c r="E8" s="106" t="s">
        <v>128</v>
      </c>
    </row>
    <row r="9" spans="1:6" ht="15.95" customHeight="1" x14ac:dyDescent="0.25">
      <c r="A9" s="454" t="s">
        <v>50</v>
      </c>
      <c r="B9" s="452" t="s">
        <v>3</v>
      </c>
      <c r="C9" s="450" t="s">
        <v>501</v>
      </c>
      <c r="D9" s="450"/>
      <c r="E9" s="451"/>
      <c r="F9" s="263"/>
    </row>
    <row r="10" spans="1:6" ht="38.1" customHeight="1" thickBot="1" x14ac:dyDescent="0.3">
      <c r="A10" s="455"/>
      <c r="B10" s="453"/>
      <c r="C10" s="311" t="s">
        <v>149</v>
      </c>
      <c r="D10" s="311" t="s">
        <v>150</v>
      </c>
      <c r="E10" s="27" t="s">
        <v>151</v>
      </c>
      <c r="F10" s="263"/>
    </row>
    <row r="11" spans="1:6" s="120" customFormat="1" ht="12" customHeight="1" thickBot="1" x14ac:dyDescent="0.25">
      <c r="A11" s="85" t="s">
        <v>285</v>
      </c>
      <c r="B11" s="86" t="s">
        <v>286</v>
      </c>
      <c r="C11" s="86" t="s">
        <v>287</v>
      </c>
      <c r="D11" s="86" t="s">
        <v>288</v>
      </c>
      <c r="E11" s="130" t="s">
        <v>289</v>
      </c>
      <c r="F11" s="264"/>
    </row>
    <row r="12" spans="1:6" s="121" customFormat="1" ht="12" customHeight="1" thickBot="1" x14ac:dyDescent="0.25">
      <c r="A12" s="80" t="s">
        <v>4</v>
      </c>
      <c r="B12" s="81" t="s">
        <v>171</v>
      </c>
      <c r="C12" s="111">
        <f>SUM(C13:C19)</f>
        <v>72974</v>
      </c>
      <c r="D12" s="111">
        <f>SUM(D13:D19)</f>
        <v>77434</v>
      </c>
      <c r="E12" s="111">
        <f>SUM(E13:E19)</f>
        <v>77434</v>
      </c>
      <c r="F12" s="265" t="s">
        <v>403</v>
      </c>
    </row>
    <row r="13" spans="1:6" s="121" customFormat="1" ht="12" customHeight="1" x14ac:dyDescent="0.2">
      <c r="A13" s="75" t="s">
        <v>62</v>
      </c>
      <c r="B13" s="122" t="s">
        <v>172</v>
      </c>
      <c r="C13" s="113">
        <v>10891</v>
      </c>
      <c r="D13" s="113">
        <v>11890</v>
      </c>
      <c r="E13" s="96">
        <v>11890</v>
      </c>
      <c r="F13" s="265" t="s">
        <v>404</v>
      </c>
    </row>
    <row r="14" spans="1:6" s="121" customFormat="1" ht="12" customHeight="1" x14ac:dyDescent="0.2">
      <c r="A14" s="74" t="s">
        <v>63</v>
      </c>
      <c r="B14" s="123" t="s">
        <v>173</v>
      </c>
      <c r="C14" s="112">
        <v>40517</v>
      </c>
      <c r="D14" s="112">
        <v>41985</v>
      </c>
      <c r="E14" s="95">
        <v>41985</v>
      </c>
      <c r="F14" s="265" t="s">
        <v>405</v>
      </c>
    </row>
    <row r="15" spans="1:6" s="121" customFormat="1" ht="12" customHeight="1" x14ac:dyDescent="0.2">
      <c r="A15" s="74" t="s">
        <v>64</v>
      </c>
      <c r="B15" s="123" t="s">
        <v>174</v>
      </c>
      <c r="C15" s="112">
        <v>20366</v>
      </c>
      <c r="D15" s="112">
        <v>19313</v>
      </c>
      <c r="E15" s="95">
        <v>19313</v>
      </c>
      <c r="F15" s="265" t="s">
        <v>406</v>
      </c>
    </row>
    <row r="16" spans="1:6" s="121" customFormat="1" ht="12" customHeight="1" x14ac:dyDescent="0.2">
      <c r="A16" s="74" t="s">
        <v>65</v>
      </c>
      <c r="B16" s="123" t="s">
        <v>175</v>
      </c>
      <c r="C16" s="112">
        <v>1200</v>
      </c>
      <c r="D16" s="112">
        <v>1200</v>
      </c>
      <c r="E16" s="95">
        <v>1200</v>
      </c>
      <c r="F16" s="265" t="s">
        <v>407</v>
      </c>
    </row>
    <row r="17" spans="1:6" s="121" customFormat="1" ht="12" customHeight="1" x14ac:dyDescent="0.2">
      <c r="A17" s="74" t="s">
        <v>82</v>
      </c>
      <c r="B17" s="123" t="s">
        <v>176</v>
      </c>
      <c r="C17" s="112"/>
      <c r="D17" s="112"/>
      <c r="E17" s="95"/>
      <c r="F17" s="265" t="s">
        <v>408</v>
      </c>
    </row>
    <row r="18" spans="1:6" s="121" customFormat="1" ht="12" customHeight="1" x14ac:dyDescent="0.2">
      <c r="A18" s="76" t="s">
        <v>66</v>
      </c>
      <c r="B18" s="124" t="s">
        <v>177</v>
      </c>
      <c r="C18" s="114">
        <v>0</v>
      </c>
      <c r="D18" s="114">
        <v>3046</v>
      </c>
      <c r="E18" s="97">
        <v>3046</v>
      </c>
      <c r="F18" s="265"/>
    </row>
    <row r="19" spans="1:6" s="121" customFormat="1" ht="12" customHeight="1" thickBot="1" x14ac:dyDescent="0.25">
      <c r="A19" s="76" t="s">
        <v>67</v>
      </c>
      <c r="B19" s="124" t="s">
        <v>491</v>
      </c>
      <c r="C19" s="114">
        <v>0</v>
      </c>
      <c r="D19" s="114">
        <v>0</v>
      </c>
      <c r="E19" s="97">
        <v>0</v>
      </c>
      <c r="F19" s="265" t="s">
        <v>409</v>
      </c>
    </row>
    <row r="20" spans="1:6" s="121" customFormat="1" ht="12" customHeight="1" thickBot="1" x14ac:dyDescent="0.25">
      <c r="A20" s="80" t="s">
        <v>5</v>
      </c>
      <c r="B20" s="101" t="s">
        <v>178</v>
      </c>
      <c r="C20" s="111">
        <f>SUM(C21:C26)</f>
        <v>22203</v>
      </c>
      <c r="D20" s="111">
        <f>SUM(D21:D26)</f>
        <v>23940</v>
      </c>
      <c r="E20" s="111">
        <f>SUM(E21:E26)</f>
        <v>27318</v>
      </c>
      <c r="F20" s="265" t="s">
        <v>410</v>
      </c>
    </row>
    <row r="21" spans="1:6" s="121" customFormat="1" ht="12" customHeight="1" x14ac:dyDescent="0.2">
      <c r="A21" s="75" t="s">
        <v>68</v>
      </c>
      <c r="B21" s="122" t="s">
        <v>179</v>
      </c>
      <c r="C21" s="113">
        <v>0</v>
      </c>
      <c r="D21" s="113">
        <v>0</v>
      </c>
      <c r="E21" s="96">
        <v>0</v>
      </c>
      <c r="F21" s="265" t="s">
        <v>411</v>
      </c>
    </row>
    <row r="22" spans="1:6" s="121" customFormat="1" ht="12" customHeight="1" x14ac:dyDescent="0.2">
      <c r="A22" s="74" t="s">
        <v>69</v>
      </c>
      <c r="B22" s="123" t="s">
        <v>180</v>
      </c>
      <c r="C22" s="112">
        <v>0</v>
      </c>
      <c r="D22" s="112">
        <v>0</v>
      </c>
      <c r="E22" s="95">
        <v>0</v>
      </c>
      <c r="F22" s="265" t="s">
        <v>412</v>
      </c>
    </row>
    <row r="23" spans="1:6" s="121" customFormat="1" ht="12" customHeight="1" x14ac:dyDescent="0.2">
      <c r="A23" s="74" t="s">
        <v>70</v>
      </c>
      <c r="B23" s="123" t="s">
        <v>181</v>
      </c>
      <c r="C23" s="112">
        <v>0</v>
      </c>
      <c r="D23" s="112">
        <v>0</v>
      </c>
      <c r="E23" s="95">
        <v>0</v>
      </c>
      <c r="F23" s="265" t="s">
        <v>413</v>
      </c>
    </row>
    <row r="24" spans="1:6" s="121" customFormat="1" ht="12" customHeight="1" x14ac:dyDescent="0.2">
      <c r="A24" s="74" t="s">
        <v>71</v>
      </c>
      <c r="B24" s="123" t="s">
        <v>182</v>
      </c>
      <c r="C24" s="112">
        <v>0</v>
      </c>
      <c r="D24" s="112">
        <v>0</v>
      </c>
      <c r="E24" s="95">
        <v>0</v>
      </c>
      <c r="F24" s="265" t="s">
        <v>414</v>
      </c>
    </row>
    <row r="25" spans="1:6" s="121" customFormat="1" ht="12" customHeight="1" x14ac:dyDescent="0.2">
      <c r="A25" s="74" t="s">
        <v>72</v>
      </c>
      <c r="B25" s="123" t="s">
        <v>183</v>
      </c>
      <c r="C25" s="112">
        <v>22203</v>
      </c>
      <c r="D25" s="112">
        <v>23940</v>
      </c>
      <c r="E25" s="95">
        <v>27318</v>
      </c>
      <c r="F25" s="265" t="s">
        <v>415</v>
      </c>
    </row>
    <row r="26" spans="1:6" s="121" customFormat="1" ht="12" customHeight="1" thickBot="1" x14ac:dyDescent="0.25">
      <c r="A26" s="76" t="s">
        <v>78</v>
      </c>
      <c r="B26" s="289" t="s">
        <v>184</v>
      </c>
      <c r="C26" s="114">
        <v>0</v>
      </c>
      <c r="D26" s="114">
        <v>0</v>
      </c>
      <c r="E26" s="97">
        <v>0</v>
      </c>
      <c r="F26" s="265" t="s">
        <v>416</v>
      </c>
    </row>
    <row r="27" spans="1:6" s="121" customFormat="1" ht="19.5" customHeight="1" thickBot="1" x14ac:dyDescent="0.25">
      <c r="A27" s="80" t="s">
        <v>6</v>
      </c>
      <c r="B27" s="81" t="s">
        <v>185</v>
      </c>
      <c r="C27" s="111">
        <f>SUM(C28:C32)</f>
        <v>0</v>
      </c>
      <c r="D27" s="111">
        <f>SUM(D28:D32)</f>
        <v>1250</v>
      </c>
      <c r="E27" s="111">
        <f>SUM(E28:E32)</f>
        <v>2767</v>
      </c>
      <c r="F27" s="265" t="s">
        <v>417</v>
      </c>
    </row>
    <row r="28" spans="1:6" s="121" customFormat="1" ht="12" customHeight="1" x14ac:dyDescent="0.2">
      <c r="A28" s="75" t="s">
        <v>51</v>
      </c>
      <c r="B28" s="122" t="s">
        <v>186</v>
      </c>
      <c r="C28" s="113">
        <v>0</v>
      </c>
      <c r="D28" s="113">
        <v>1250</v>
      </c>
      <c r="E28" s="96">
        <v>1250</v>
      </c>
      <c r="F28" s="265" t="s">
        <v>418</v>
      </c>
    </row>
    <row r="29" spans="1:6" s="121" customFormat="1" ht="12" customHeight="1" x14ac:dyDescent="0.2">
      <c r="A29" s="74" t="s">
        <v>52</v>
      </c>
      <c r="B29" s="123" t="s">
        <v>187</v>
      </c>
      <c r="C29" s="112"/>
      <c r="D29" s="112">
        <v>0</v>
      </c>
      <c r="E29" s="95">
        <v>0</v>
      </c>
      <c r="F29" s="265" t="s">
        <v>419</v>
      </c>
    </row>
    <row r="30" spans="1:6" s="121" customFormat="1" ht="12" customHeight="1" x14ac:dyDescent="0.2">
      <c r="A30" s="74" t="s">
        <v>53</v>
      </c>
      <c r="B30" s="123" t="s">
        <v>188</v>
      </c>
      <c r="C30" s="112">
        <v>0</v>
      </c>
      <c r="D30" s="112">
        <v>0</v>
      </c>
      <c r="E30" s="95">
        <v>0</v>
      </c>
      <c r="F30" s="265" t="s">
        <v>420</v>
      </c>
    </row>
    <row r="31" spans="1:6" s="121" customFormat="1" ht="12" customHeight="1" x14ac:dyDescent="0.2">
      <c r="A31" s="74" t="s">
        <v>54</v>
      </c>
      <c r="B31" s="123" t="s">
        <v>189</v>
      </c>
      <c r="C31" s="112">
        <v>0</v>
      </c>
      <c r="D31" s="112">
        <v>0</v>
      </c>
      <c r="E31" s="95">
        <v>0</v>
      </c>
      <c r="F31" s="265" t="s">
        <v>421</v>
      </c>
    </row>
    <row r="32" spans="1:6" s="121" customFormat="1" ht="12" customHeight="1" x14ac:dyDescent="0.2">
      <c r="A32" s="74" t="s">
        <v>92</v>
      </c>
      <c r="B32" s="123" t="s">
        <v>190</v>
      </c>
      <c r="C32" s="112">
        <v>0</v>
      </c>
      <c r="D32" s="112">
        <v>0</v>
      </c>
      <c r="E32" s="95">
        <v>1517</v>
      </c>
      <c r="F32" s="265" t="s">
        <v>422</v>
      </c>
    </row>
    <row r="33" spans="1:6" s="121" customFormat="1" ht="12" customHeight="1" thickBot="1" x14ac:dyDescent="0.25">
      <c r="A33" s="76" t="s">
        <v>93</v>
      </c>
      <c r="B33" s="288" t="s">
        <v>191</v>
      </c>
      <c r="C33" s="114">
        <v>0</v>
      </c>
      <c r="D33" s="114">
        <v>0</v>
      </c>
      <c r="E33" s="97">
        <v>0</v>
      </c>
      <c r="F33" s="265" t="s">
        <v>423</v>
      </c>
    </row>
    <row r="34" spans="1:6" s="121" customFormat="1" ht="12" customHeight="1" thickBot="1" x14ac:dyDescent="0.25">
      <c r="A34" s="80" t="s">
        <v>94</v>
      </c>
      <c r="B34" s="81" t="s">
        <v>192</v>
      </c>
      <c r="C34" s="117">
        <f>C35+C38+C39+C40</f>
        <v>17920</v>
      </c>
      <c r="D34" s="117">
        <f>D35+D38+D39+D40</f>
        <v>17920</v>
      </c>
      <c r="E34" s="117">
        <f>E35+E38+E39+E40</f>
        <v>17070</v>
      </c>
      <c r="F34" s="265" t="s">
        <v>424</v>
      </c>
    </row>
    <row r="35" spans="1:6" s="121" customFormat="1" ht="12" customHeight="1" x14ac:dyDescent="0.2">
      <c r="A35" s="75" t="s">
        <v>193</v>
      </c>
      <c r="B35" s="122" t="s">
        <v>194</v>
      </c>
      <c r="C35" s="129">
        <f>SUM(C36:C37)</f>
        <v>15400</v>
      </c>
      <c r="D35" s="129">
        <f>SUM(D36:D37)</f>
        <v>15400</v>
      </c>
      <c r="E35" s="129">
        <f>SUM(E36:E37)</f>
        <v>12750</v>
      </c>
      <c r="F35" s="265" t="s">
        <v>425</v>
      </c>
    </row>
    <row r="36" spans="1:6" s="121" customFormat="1" ht="12" customHeight="1" x14ac:dyDescent="0.2">
      <c r="A36" s="74" t="s">
        <v>195</v>
      </c>
      <c r="B36" s="123" t="s">
        <v>196</v>
      </c>
      <c r="C36" s="112">
        <v>1400</v>
      </c>
      <c r="D36" s="112">
        <v>1400</v>
      </c>
      <c r="E36" s="95">
        <v>1780</v>
      </c>
      <c r="F36" s="265" t="s">
        <v>426</v>
      </c>
    </row>
    <row r="37" spans="1:6" s="121" customFormat="1" ht="12" customHeight="1" x14ac:dyDescent="0.2">
      <c r="A37" s="74" t="s">
        <v>197</v>
      </c>
      <c r="B37" s="123" t="s">
        <v>482</v>
      </c>
      <c r="C37" s="112">
        <v>14000</v>
      </c>
      <c r="D37" s="112">
        <v>14000</v>
      </c>
      <c r="E37" s="95">
        <v>10970</v>
      </c>
      <c r="F37" s="265" t="s">
        <v>427</v>
      </c>
    </row>
    <row r="38" spans="1:6" s="121" customFormat="1" ht="12" customHeight="1" x14ac:dyDescent="0.2">
      <c r="A38" s="74" t="s">
        <v>198</v>
      </c>
      <c r="B38" s="123" t="s">
        <v>199</v>
      </c>
      <c r="C38" s="112">
        <v>2500</v>
      </c>
      <c r="D38" s="112">
        <v>2500</v>
      </c>
      <c r="E38" s="95">
        <v>2492</v>
      </c>
      <c r="F38" s="265" t="s">
        <v>428</v>
      </c>
    </row>
    <row r="39" spans="1:6" s="121" customFormat="1" ht="12" customHeight="1" x14ac:dyDescent="0.2">
      <c r="A39" s="74" t="s">
        <v>200</v>
      </c>
      <c r="B39" s="123" t="s">
        <v>201</v>
      </c>
      <c r="C39" s="112">
        <v>0</v>
      </c>
      <c r="D39" s="112">
        <v>0</v>
      </c>
      <c r="E39" s="95"/>
      <c r="F39" s="265" t="s">
        <v>429</v>
      </c>
    </row>
    <row r="40" spans="1:6" s="121" customFormat="1" ht="12" customHeight="1" thickBot="1" x14ac:dyDescent="0.25">
      <c r="A40" s="76" t="s">
        <v>202</v>
      </c>
      <c r="B40" s="103" t="s">
        <v>203</v>
      </c>
      <c r="C40" s="114">
        <v>20</v>
      </c>
      <c r="D40" s="114">
        <v>20</v>
      </c>
      <c r="E40" s="97">
        <v>1828</v>
      </c>
      <c r="F40" s="265" t="s">
        <v>430</v>
      </c>
    </row>
    <row r="41" spans="1:6" s="121" customFormat="1" ht="12" customHeight="1" thickBot="1" x14ac:dyDescent="0.25">
      <c r="A41" s="80" t="s">
        <v>8</v>
      </c>
      <c r="B41" s="81" t="s">
        <v>204</v>
      </c>
      <c r="C41" s="111">
        <f>SUM(C42:C51)</f>
        <v>16697</v>
      </c>
      <c r="D41" s="111">
        <f>SUM(D42:D51)</f>
        <v>16697</v>
      </c>
      <c r="E41" s="111">
        <f>SUM(E42:E51)</f>
        <v>13959</v>
      </c>
      <c r="F41" s="265" t="s">
        <v>431</v>
      </c>
    </row>
    <row r="42" spans="1:6" s="121" customFormat="1" ht="12" customHeight="1" x14ac:dyDescent="0.2">
      <c r="A42" s="75" t="s">
        <v>55</v>
      </c>
      <c r="B42" s="122" t="s">
        <v>205</v>
      </c>
      <c r="C42" s="113">
        <v>2100</v>
      </c>
      <c r="D42" s="113">
        <v>2100</v>
      </c>
      <c r="E42" s="96">
        <v>2284</v>
      </c>
      <c r="F42" s="265" t="s">
        <v>432</v>
      </c>
    </row>
    <row r="43" spans="1:6" s="121" customFormat="1" ht="12" customHeight="1" x14ac:dyDescent="0.2">
      <c r="A43" s="74" t="s">
        <v>56</v>
      </c>
      <c r="B43" s="123" t="s">
        <v>206</v>
      </c>
      <c r="C43" s="112">
        <v>6068</v>
      </c>
      <c r="D43" s="112">
        <v>6068</v>
      </c>
      <c r="E43" s="95">
        <v>5380</v>
      </c>
      <c r="F43" s="265" t="s">
        <v>433</v>
      </c>
    </row>
    <row r="44" spans="1:6" s="121" customFormat="1" ht="12" customHeight="1" x14ac:dyDescent="0.2">
      <c r="A44" s="74" t="s">
        <v>57</v>
      </c>
      <c r="B44" s="123" t="s">
        <v>207</v>
      </c>
      <c r="C44" s="112">
        <v>2070</v>
      </c>
      <c r="D44" s="112">
        <v>2070</v>
      </c>
      <c r="E44" s="95">
        <v>0</v>
      </c>
      <c r="F44" s="265" t="s">
        <v>434</v>
      </c>
    </row>
    <row r="45" spans="1:6" s="121" customFormat="1" ht="12" customHeight="1" x14ac:dyDescent="0.2">
      <c r="A45" s="74" t="s">
        <v>96</v>
      </c>
      <c r="B45" s="123" t="s">
        <v>208</v>
      </c>
      <c r="C45" s="112"/>
      <c r="D45" s="112">
        <v>0</v>
      </c>
      <c r="E45" s="95">
        <v>0</v>
      </c>
      <c r="F45" s="265" t="s">
        <v>435</v>
      </c>
    </row>
    <row r="46" spans="1:6" s="121" customFormat="1" ht="12" customHeight="1" x14ac:dyDescent="0.2">
      <c r="A46" s="74" t="s">
        <v>97</v>
      </c>
      <c r="B46" s="123" t="s">
        <v>209</v>
      </c>
      <c r="C46" s="112">
        <v>4182</v>
      </c>
      <c r="D46" s="112">
        <v>4182</v>
      </c>
      <c r="E46" s="95">
        <v>4340</v>
      </c>
      <c r="F46" s="265" t="s">
        <v>436</v>
      </c>
    </row>
    <row r="47" spans="1:6" s="121" customFormat="1" ht="12" customHeight="1" x14ac:dyDescent="0.2">
      <c r="A47" s="74" t="s">
        <v>98</v>
      </c>
      <c r="B47" s="123" t="s">
        <v>210</v>
      </c>
      <c r="C47" s="112">
        <v>2276</v>
      </c>
      <c r="D47" s="112">
        <v>2276</v>
      </c>
      <c r="E47" s="95">
        <v>1543</v>
      </c>
      <c r="F47" s="265" t="s">
        <v>437</v>
      </c>
    </row>
    <row r="48" spans="1:6" s="121" customFormat="1" ht="12" customHeight="1" x14ac:dyDescent="0.2">
      <c r="A48" s="74" t="s">
        <v>99</v>
      </c>
      <c r="B48" s="123" t="s">
        <v>211</v>
      </c>
      <c r="C48" s="112">
        <v>0</v>
      </c>
      <c r="D48" s="112">
        <v>0</v>
      </c>
      <c r="E48" s="95">
        <v>0</v>
      </c>
      <c r="F48" s="265" t="s">
        <v>438</v>
      </c>
    </row>
    <row r="49" spans="1:6" s="121" customFormat="1" ht="12" customHeight="1" x14ac:dyDescent="0.2">
      <c r="A49" s="74" t="s">
        <v>100</v>
      </c>
      <c r="B49" s="123" t="s">
        <v>212</v>
      </c>
      <c r="C49" s="112">
        <v>1</v>
      </c>
      <c r="D49" s="112">
        <v>1</v>
      </c>
      <c r="E49" s="95">
        <v>1</v>
      </c>
      <c r="F49" s="265" t="s">
        <v>439</v>
      </c>
    </row>
    <row r="50" spans="1:6" s="121" customFormat="1" ht="12" customHeight="1" x14ac:dyDescent="0.2">
      <c r="A50" s="74" t="s">
        <v>213</v>
      </c>
      <c r="B50" s="123" t="s">
        <v>214</v>
      </c>
      <c r="C50" s="115">
        <v>0</v>
      </c>
      <c r="D50" s="115">
        <v>0</v>
      </c>
      <c r="E50" s="98">
        <v>35</v>
      </c>
      <c r="F50" s="265" t="s">
        <v>440</v>
      </c>
    </row>
    <row r="51" spans="1:6" s="121" customFormat="1" ht="12" customHeight="1" thickBot="1" x14ac:dyDescent="0.25">
      <c r="A51" s="76" t="s">
        <v>215</v>
      </c>
      <c r="B51" s="124" t="s">
        <v>216</v>
      </c>
      <c r="C51" s="116">
        <v>0</v>
      </c>
      <c r="D51" s="116">
        <v>0</v>
      </c>
      <c r="E51" s="99">
        <v>376</v>
      </c>
      <c r="F51" s="265" t="s">
        <v>441</v>
      </c>
    </row>
    <row r="52" spans="1:6" s="121" customFormat="1" ht="12" customHeight="1" thickBot="1" x14ac:dyDescent="0.25">
      <c r="A52" s="80" t="s">
        <v>9</v>
      </c>
      <c r="B52" s="81" t="s">
        <v>217</v>
      </c>
      <c r="C52" s="111">
        <f>SUM(C53:C57)</f>
        <v>3500</v>
      </c>
      <c r="D52" s="111">
        <f>SUM(D53:D57)</f>
        <v>3500</v>
      </c>
      <c r="E52" s="111">
        <f>SUM(E53:E57)</f>
        <v>0</v>
      </c>
      <c r="F52" s="265" t="s">
        <v>442</v>
      </c>
    </row>
    <row r="53" spans="1:6" s="121" customFormat="1" ht="12" customHeight="1" x14ac:dyDescent="0.2">
      <c r="A53" s="75" t="s">
        <v>58</v>
      </c>
      <c r="B53" s="122" t="s">
        <v>218</v>
      </c>
      <c r="C53" s="131">
        <v>0</v>
      </c>
      <c r="D53" s="131">
        <v>0</v>
      </c>
      <c r="E53" s="100">
        <v>0</v>
      </c>
      <c r="F53" s="265" t="s">
        <v>443</v>
      </c>
    </row>
    <row r="54" spans="1:6" s="121" customFormat="1" ht="12" customHeight="1" x14ac:dyDescent="0.2">
      <c r="A54" s="74" t="s">
        <v>59</v>
      </c>
      <c r="B54" s="123" t="s">
        <v>219</v>
      </c>
      <c r="C54" s="115">
        <v>3500</v>
      </c>
      <c r="D54" s="115">
        <v>3500</v>
      </c>
      <c r="E54" s="98">
        <v>0</v>
      </c>
      <c r="F54" s="265" t="s">
        <v>444</v>
      </c>
    </row>
    <row r="55" spans="1:6" s="121" customFormat="1" ht="12" customHeight="1" x14ac:dyDescent="0.2">
      <c r="A55" s="74" t="s">
        <v>220</v>
      </c>
      <c r="B55" s="123" t="s">
        <v>221</v>
      </c>
      <c r="C55" s="115">
        <v>0</v>
      </c>
      <c r="D55" s="115"/>
      <c r="E55" s="98">
        <v>0</v>
      </c>
      <c r="F55" s="265" t="s">
        <v>445</v>
      </c>
    </row>
    <row r="56" spans="1:6" s="121" customFormat="1" ht="12" customHeight="1" x14ac:dyDescent="0.2">
      <c r="A56" s="74" t="s">
        <v>222</v>
      </c>
      <c r="B56" s="123" t="s">
        <v>223</v>
      </c>
      <c r="C56" s="115">
        <v>0</v>
      </c>
      <c r="D56" s="115">
        <v>0</v>
      </c>
      <c r="E56" s="98">
        <v>0</v>
      </c>
      <c r="F56" s="265" t="s">
        <v>446</v>
      </c>
    </row>
    <row r="57" spans="1:6" s="121" customFormat="1" ht="12" customHeight="1" thickBot="1" x14ac:dyDescent="0.25">
      <c r="A57" s="76" t="s">
        <v>224</v>
      </c>
      <c r="B57" s="124" t="s">
        <v>225</v>
      </c>
      <c r="C57" s="116">
        <v>0</v>
      </c>
      <c r="D57" s="116">
        <v>0</v>
      </c>
      <c r="E57" s="99">
        <v>0</v>
      </c>
      <c r="F57" s="265" t="s">
        <v>447</v>
      </c>
    </row>
    <row r="58" spans="1:6" s="121" customFormat="1" ht="17.25" customHeight="1" thickBot="1" x14ac:dyDescent="0.25">
      <c r="A58" s="80" t="s">
        <v>101</v>
      </c>
      <c r="B58" s="81" t="s">
        <v>226</v>
      </c>
      <c r="C58" s="111">
        <f>SUM(C59:C62)</f>
        <v>0</v>
      </c>
      <c r="D58" s="111">
        <f>SUM(D59:D62)</f>
        <v>0</v>
      </c>
      <c r="E58" s="111">
        <f>SUM(E59:E62)</f>
        <v>0</v>
      </c>
      <c r="F58" s="265" t="s">
        <v>448</v>
      </c>
    </row>
    <row r="59" spans="1:6" s="121" customFormat="1" ht="12" customHeight="1" x14ac:dyDescent="0.2">
      <c r="A59" s="75" t="s">
        <v>60</v>
      </c>
      <c r="B59" s="122" t="s">
        <v>227</v>
      </c>
      <c r="C59" s="113">
        <v>0</v>
      </c>
      <c r="D59" s="113">
        <v>0</v>
      </c>
      <c r="E59" s="96">
        <v>0</v>
      </c>
      <c r="F59" s="265" t="s">
        <v>449</v>
      </c>
    </row>
    <row r="60" spans="1:6" s="121" customFormat="1" ht="19.5" customHeight="1" x14ac:dyDescent="0.2">
      <c r="A60" s="74" t="s">
        <v>61</v>
      </c>
      <c r="B60" s="123" t="s">
        <v>228</v>
      </c>
      <c r="C60" s="112">
        <v>0</v>
      </c>
      <c r="D60" s="112">
        <v>0</v>
      </c>
      <c r="E60" s="95">
        <v>0</v>
      </c>
      <c r="F60" s="265" t="s">
        <v>450</v>
      </c>
    </row>
    <row r="61" spans="1:6" s="121" customFormat="1" ht="12" customHeight="1" x14ac:dyDescent="0.2">
      <c r="A61" s="74" t="s">
        <v>229</v>
      </c>
      <c r="B61" s="123" t="s">
        <v>230</v>
      </c>
      <c r="C61" s="112"/>
      <c r="D61" s="112"/>
      <c r="E61" s="95"/>
      <c r="F61" s="265" t="s">
        <v>451</v>
      </c>
    </row>
    <row r="62" spans="1:6" s="121" customFormat="1" ht="12" customHeight="1" thickBot="1" x14ac:dyDescent="0.25">
      <c r="A62" s="76" t="s">
        <v>231</v>
      </c>
      <c r="B62" s="124" t="s">
        <v>232</v>
      </c>
      <c r="C62" s="114">
        <v>0</v>
      </c>
      <c r="D62" s="114">
        <v>0</v>
      </c>
      <c r="E62" s="97">
        <v>0</v>
      </c>
      <c r="F62" s="265" t="s">
        <v>452</v>
      </c>
    </row>
    <row r="63" spans="1:6" s="121" customFormat="1" ht="12" customHeight="1" thickBot="1" x14ac:dyDescent="0.25">
      <c r="A63" s="80" t="s">
        <v>11</v>
      </c>
      <c r="B63" s="101" t="s">
        <v>233</v>
      </c>
      <c r="C63" s="111">
        <f>SUM(C64:C66)</f>
        <v>2460</v>
      </c>
      <c r="D63" s="111">
        <f>SUM(D64:D66)</f>
        <v>2460</v>
      </c>
      <c r="E63" s="111">
        <f>SUM(E64:E66)</f>
        <v>0</v>
      </c>
      <c r="F63" s="265" t="s">
        <v>453</v>
      </c>
    </row>
    <row r="64" spans="1:6" s="121" customFormat="1" ht="12" customHeight="1" x14ac:dyDescent="0.2">
      <c r="A64" s="75" t="s">
        <v>102</v>
      </c>
      <c r="B64" s="122" t="s">
        <v>234</v>
      </c>
      <c r="C64" s="115">
        <v>0</v>
      </c>
      <c r="D64" s="115">
        <v>0</v>
      </c>
      <c r="E64" s="98">
        <v>0</v>
      </c>
      <c r="F64" s="265" t="s">
        <v>454</v>
      </c>
    </row>
    <row r="65" spans="1:9" s="121" customFormat="1" ht="12" customHeight="1" x14ac:dyDescent="0.2">
      <c r="A65" s="74" t="s">
        <v>103</v>
      </c>
      <c r="B65" s="123" t="s">
        <v>235</v>
      </c>
      <c r="C65" s="115">
        <v>2460</v>
      </c>
      <c r="D65" s="115">
        <v>2460</v>
      </c>
      <c r="E65" s="98"/>
      <c r="F65" s="265" t="s">
        <v>455</v>
      </c>
    </row>
    <row r="66" spans="1:9" s="121" customFormat="1" ht="12" customHeight="1" x14ac:dyDescent="0.2">
      <c r="A66" s="74" t="s">
        <v>129</v>
      </c>
      <c r="B66" s="123" t="s">
        <v>236</v>
      </c>
      <c r="C66" s="115">
        <v>0</v>
      </c>
      <c r="D66" s="115">
        <v>0</v>
      </c>
      <c r="E66" s="98">
        <v>0</v>
      </c>
      <c r="F66" s="265" t="s">
        <v>456</v>
      </c>
    </row>
    <row r="67" spans="1:9" s="121" customFormat="1" ht="12" customHeight="1" thickBot="1" x14ac:dyDescent="0.25">
      <c r="A67" s="76" t="s">
        <v>237</v>
      </c>
      <c r="B67" s="289" t="s">
        <v>238</v>
      </c>
      <c r="C67" s="115"/>
      <c r="D67" s="115"/>
      <c r="E67" s="98"/>
      <c r="F67" s="265" t="s">
        <v>457</v>
      </c>
    </row>
    <row r="68" spans="1:9" s="121" customFormat="1" ht="12" customHeight="1" thickBot="1" x14ac:dyDescent="0.25">
      <c r="A68" s="80" t="s">
        <v>12</v>
      </c>
      <c r="B68" s="81" t="s">
        <v>239</v>
      </c>
      <c r="C68" s="117">
        <f>C12+C20+C27+C34+C41+C52+C58+C63</f>
        <v>135754</v>
      </c>
      <c r="D68" s="117">
        <f>D12+D20+D27+D34+D41+D52+D58+D63</f>
        <v>143201</v>
      </c>
      <c r="E68" s="117">
        <f>E12+E20+E27+E34+E41+E52+E58+E63</f>
        <v>138548</v>
      </c>
      <c r="F68" s="265" t="s">
        <v>458</v>
      </c>
    </row>
    <row r="69" spans="1:9" s="121" customFormat="1" ht="12" customHeight="1" thickBot="1" x14ac:dyDescent="0.25">
      <c r="A69" s="132" t="s">
        <v>240</v>
      </c>
      <c r="B69" s="101" t="s">
        <v>241</v>
      </c>
      <c r="C69" s="111">
        <f>SUM(C70:C72)</f>
        <v>0</v>
      </c>
      <c r="D69" s="111">
        <f>SUM(D70:D72)</f>
        <v>0</v>
      </c>
      <c r="E69" s="111">
        <f>SUM(E70:E72)</f>
        <v>0</v>
      </c>
      <c r="F69" s="111">
        <f>SUM(F70:F72)</f>
        <v>0</v>
      </c>
    </row>
    <row r="70" spans="1:9" s="121" customFormat="1" ht="12" customHeight="1" x14ac:dyDescent="0.2">
      <c r="A70" s="75" t="s">
        <v>242</v>
      </c>
      <c r="B70" s="122" t="s">
        <v>243</v>
      </c>
      <c r="C70" s="115">
        <v>0</v>
      </c>
      <c r="D70" s="115">
        <v>0</v>
      </c>
      <c r="E70" s="98">
        <v>0</v>
      </c>
      <c r="F70" s="265" t="s">
        <v>459</v>
      </c>
    </row>
    <row r="71" spans="1:9" s="121" customFormat="1" ht="12" customHeight="1" x14ac:dyDescent="0.2">
      <c r="A71" s="74" t="s">
        <v>244</v>
      </c>
      <c r="B71" s="123" t="s">
        <v>245</v>
      </c>
      <c r="C71" s="115">
        <v>0</v>
      </c>
      <c r="D71" s="115">
        <v>0</v>
      </c>
      <c r="E71" s="98">
        <v>0</v>
      </c>
      <c r="F71" s="265" t="s">
        <v>460</v>
      </c>
    </row>
    <row r="72" spans="1:9" s="121" customFormat="1" ht="12" customHeight="1" thickBot="1" x14ac:dyDescent="0.25">
      <c r="A72" s="76" t="s">
        <v>246</v>
      </c>
      <c r="B72" s="64" t="s">
        <v>290</v>
      </c>
      <c r="C72" s="115">
        <v>0</v>
      </c>
      <c r="D72" s="115">
        <v>0</v>
      </c>
      <c r="E72" s="98">
        <v>0</v>
      </c>
      <c r="F72" s="265" t="s">
        <v>461</v>
      </c>
    </row>
    <row r="73" spans="1:9" s="121" customFormat="1" ht="12" customHeight="1" thickBot="1" x14ac:dyDescent="0.25">
      <c r="A73" s="132" t="s">
        <v>247</v>
      </c>
      <c r="B73" s="101" t="s">
        <v>248</v>
      </c>
      <c r="C73" s="111">
        <f>SUM(C74:C77)</f>
        <v>0</v>
      </c>
      <c r="D73" s="111">
        <f>SUM(D74:D77)</f>
        <v>0</v>
      </c>
      <c r="E73" s="111">
        <f>SUM(E74:E77)</f>
        <v>0</v>
      </c>
      <c r="F73" s="265" t="s">
        <v>462</v>
      </c>
    </row>
    <row r="74" spans="1:9" s="121" customFormat="1" ht="13.5" customHeight="1" x14ac:dyDescent="0.2">
      <c r="A74" s="75" t="s">
        <v>83</v>
      </c>
      <c r="B74" s="122" t="s">
        <v>249</v>
      </c>
      <c r="C74" s="115">
        <v>0</v>
      </c>
      <c r="D74" s="115">
        <v>0</v>
      </c>
      <c r="E74" s="98">
        <v>0</v>
      </c>
      <c r="F74" s="265" t="s">
        <v>463</v>
      </c>
    </row>
    <row r="75" spans="1:9" s="121" customFormat="1" ht="12" customHeight="1" x14ac:dyDescent="0.2">
      <c r="A75" s="74" t="s">
        <v>84</v>
      </c>
      <c r="B75" s="123" t="s">
        <v>250</v>
      </c>
      <c r="C75" s="115">
        <v>0</v>
      </c>
      <c r="D75" s="115">
        <v>0</v>
      </c>
      <c r="E75" s="98">
        <v>0</v>
      </c>
      <c r="F75" s="265" t="s">
        <v>464</v>
      </c>
    </row>
    <row r="76" spans="1:9" s="121" customFormat="1" ht="12" customHeight="1" x14ac:dyDescent="0.2">
      <c r="A76" s="74" t="s">
        <v>251</v>
      </c>
      <c r="B76" s="123" t="s">
        <v>252</v>
      </c>
      <c r="C76" s="115">
        <v>0</v>
      </c>
      <c r="D76" s="115">
        <v>0</v>
      </c>
      <c r="E76" s="98">
        <v>0</v>
      </c>
      <c r="F76" s="265" t="s">
        <v>465</v>
      </c>
    </row>
    <row r="77" spans="1:9" s="121" customFormat="1" ht="12" customHeight="1" thickBot="1" x14ac:dyDescent="0.25">
      <c r="A77" s="76" t="s">
        <v>253</v>
      </c>
      <c r="B77" s="124" t="s">
        <v>254</v>
      </c>
      <c r="C77" s="115">
        <v>0</v>
      </c>
      <c r="D77" s="115">
        <v>0</v>
      </c>
      <c r="E77" s="98">
        <v>0</v>
      </c>
      <c r="F77" s="265" t="s">
        <v>466</v>
      </c>
    </row>
    <row r="78" spans="1:9" s="121" customFormat="1" ht="12" customHeight="1" thickBot="1" x14ac:dyDescent="0.25">
      <c r="A78" s="132" t="s">
        <v>255</v>
      </c>
      <c r="B78" s="101" t="s">
        <v>256</v>
      </c>
      <c r="C78" s="111">
        <f>SUM(C79:C80)</f>
        <v>23946</v>
      </c>
      <c r="D78" s="111">
        <f>SUM(D79:D80)</f>
        <v>26496</v>
      </c>
      <c r="E78" s="111">
        <f>SUM(E79:E80)</f>
        <v>26496</v>
      </c>
      <c r="F78" s="265" t="s">
        <v>467</v>
      </c>
    </row>
    <row r="79" spans="1:9" s="121" customFormat="1" ht="12" customHeight="1" x14ac:dyDescent="0.2">
      <c r="A79" s="75" t="s">
        <v>257</v>
      </c>
      <c r="B79" s="122" t="s">
        <v>258</v>
      </c>
      <c r="C79" s="115">
        <v>23946</v>
      </c>
      <c r="D79" s="115">
        <v>26496</v>
      </c>
      <c r="E79" s="98">
        <v>26496</v>
      </c>
      <c r="F79" s="265" t="s">
        <v>468</v>
      </c>
      <c r="I79" s="307"/>
    </row>
    <row r="80" spans="1:9" s="121" customFormat="1" ht="12" customHeight="1" thickBot="1" x14ac:dyDescent="0.25">
      <c r="A80" s="76" t="s">
        <v>259</v>
      </c>
      <c r="B80" s="124" t="s">
        <v>260</v>
      </c>
      <c r="C80" s="115">
        <v>0</v>
      </c>
      <c r="D80" s="115">
        <v>0</v>
      </c>
      <c r="E80" s="98">
        <v>0</v>
      </c>
      <c r="F80" s="265" t="s">
        <v>469</v>
      </c>
    </row>
    <row r="81" spans="1:6" s="121" customFormat="1" ht="12" customHeight="1" thickBot="1" x14ac:dyDescent="0.25">
      <c r="A81" s="132" t="s">
        <v>261</v>
      </c>
      <c r="B81" s="101" t="s">
        <v>262</v>
      </c>
      <c r="C81" s="111">
        <f>SUM(C82:C84)</f>
        <v>0</v>
      </c>
      <c r="D81" s="111">
        <f>SUM(D82:D84)</f>
        <v>0</v>
      </c>
      <c r="E81" s="111">
        <f>SUM(E82:E84)</f>
        <v>2753</v>
      </c>
      <c r="F81" s="265" t="s">
        <v>470</v>
      </c>
    </row>
    <row r="82" spans="1:6" s="121" customFormat="1" ht="12" customHeight="1" x14ac:dyDescent="0.2">
      <c r="A82" s="75" t="s">
        <v>263</v>
      </c>
      <c r="B82" s="122" t="s">
        <v>264</v>
      </c>
      <c r="C82" s="115">
        <v>0</v>
      </c>
      <c r="D82" s="115"/>
      <c r="E82" s="98">
        <v>2753</v>
      </c>
      <c r="F82" s="265" t="s">
        <v>471</v>
      </c>
    </row>
    <row r="83" spans="1:6" s="121" customFormat="1" ht="12" customHeight="1" x14ac:dyDescent="0.2">
      <c r="A83" s="74" t="s">
        <v>265</v>
      </c>
      <c r="B83" s="123" t="s">
        <v>266</v>
      </c>
      <c r="C83" s="115">
        <v>0</v>
      </c>
      <c r="D83" s="115">
        <v>0</v>
      </c>
      <c r="E83" s="98">
        <v>0</v>
      </c>
      <c r="F83" s="265" t="s">
        <v>472</v>
      </c>
    </row>
    <row r="84" spans="1:6" s="121" customFormat="1" ht="12" customHeight="1" thickBot="1" x14ac:dyDescent="0.25">
      <c r="A84" s="76" t="s">
        <v>267</v>
      </c>
      <c r="B84" s="103" t="s">
        <v>268</v>
      </c>
      <c r="C84" s="115">
        <v>0</v>
      </c>
      <c r="D84" s="115">
        <v>0</v>
      </c>
      <c r="E84" s="98">
        <v>0</v>
      </c>
      <c r="F84" s="265" t="s">
        <v>473</v>
      </c>
    </row>
    <row r="85" spans="1:6" s="121" customFormat="1" ht="12" customHeight="1" thickBot="1" x14ac:dyDescent="0.25">
      <c r="A85" s="132" t="s">
        <v>269</v>
      </c>
      <c r="B85" s="101" t="s">
        <v>270</v>
      </c>
      <c r="C85" s="111">
        <f>SUM(C86:C89)</f>
        <v>0</v>
      </c>
      <c r="D85" s="111">
        <f>SUM(D86:D89)</f>
        <v>0</v>
      </c>
      <c r="E85" s="111">
        <f>SUM(E86:E89)</f>
        <v>0</v>
      </c>
      <c r="F85" s="265" t="s">
        <v>474</v>
      </c>
    </row>
    <row r="86" spans="1:6" s="121" customFormat="1" ht="12" customHeight="1" x14ac:dyDescent="0.2">
      <c r="A86" s="125" t="s">
        <v>271</v>
      </c>
      <c r="B86" s="122" t="s">
        <v>272</v>
      </c>
      <c r="C86" s="115">
        <v>0</v>
      </c>
      <c r="D86" s="115">
        <v>0</v>
      </c>
      <c r="E86" s="98">
        <v>0</v>
      </c>
      <c r="F86" s="265" t="s">
        <v>475</v>
      </c>
    </row>
    <row r="87" spans="1:6" s="121" customFormat="1" ht="12" customHeight="1" x14ac:dyDescent="0.2">
      <c r="A87" s="126" t="s">
        <v>273</v>
      </c>
      <c r="B87" s="123" t="s">
        <v>274</v>
      </c>
      <c r="C87" s="115">
        <v>0</v>
      </c>
      <c r="D87" s="115">
        <v>0</v>
      </c>
      <c r="E87" s="98">
        <v>0</v>
      </c>
      <c r="F87" s="265" t="s">
        <v>476</v>
      </c>
    </row>
    <row r="88" spans="1:6" s="121" customFormat="1" ht="12" customHeight="1" x14ac:dyDescent="0.2">
      <c r="A88" s="126" t="s">
        <v>275</v>
      </c>
      <c r="B88" s="123" t="s">
        <v>276</v>
      </c>
      <c r="C88" s="115">
        <v>0</v>
      </c>
      <c r="D88" s="115">
        <v>0</v>
      </c>
      <c r="E88" s="98">
        <v>0</v>
      </c>
      <c r="F88" s="265" t="s">
        <v>477</v>
      </c>
    </row>
    <row r="89" spans="1:6" s="121" customFormat="1" ht="12" customHeight="1" thickBot="1" x14ac:dyDescent="0.25">
      <c r="A89" s="133" t="s">
        <v>277</v>
      </c>
      <c r="B89" s="103" t="s">
        <v>278</v>
      </c>
      <c r="C89" s="115">
        <v>0</v>
      </c>
      <c r="D89" s="115">
        <v>0</v>
      </c>
      <c r="E89" s="98">
        <v>0</v>
      </c>
      <c r="F89" s="265" t="s">
        <v>478</v>
      </c>
    </row>
    <row r="90" spans="1:6" s="121" customFormat="1" ht="12" customHeight="1" thickBot="1" x14ac:dyDescent="0.25">
      <c r="A90" s="132" t="s">
        <v>279</v>
      </c>
      <c r="B90" s="101" t="s">
        <v>280</v>
      </c>
      <c r="C90" s="135">
        <v>0</v>
      </c>
      <c r="D90" s="135">
        <v>0</v>
      </c>
      <c r="E90" s="136">
        <v>0</v>
      </c>
      <c r="F90" s="265" t="s">
        <v>479</v>
      </c>
    </row>
    <row r="91" spans="1:6" s="121" customFormat="1" ht="12" customHeight="1" thickBot="1" x14ac:dyDescent="0.25">
      <c r="A91" s="132" t="s">
        <v>281</v>
      </c>
      <c r="B91" s="63" t="s">
        <v>282</v>
      </c>
      <c r="C91" s="117">
        <f>C69+C73+C78+C81+C85+C90</f>
        <v>23946</v>
      </c>
      <c r="D91" s="117">
        <f>D69+D73+D78+D81+D85+D90</f>
        <v>26496</v>
      </c>
      <c r="E91" s="117">
        <f>E69+E73+E78+E81+E85+E90</f>
        <v>29249</v>
      </c>
      <c r="F91" s="265" t="s">
        <v>480</v>
      </c>
    </row>
    <row r="92" spans="1:6" s="121" customFormat="1" ht="20.25" customHeight="1" thickBot="1" x14ac:dyDescent="0.25">
      <c r="A92" s="134" t="s">
        <v>283</v>
      </c>
      <c r="B92" s="65" t="s">
        <v>284</v>
      </c>
      <c r="C92" s="117">
        <f>C68+C91</f>
        <v>159700</v>
      </c>
      <c r="D92" s="117">
        <f>D68+D91</f>
        <v>169697</v>
      </c>
      <c r="E92" s="117">
        <f>E68+E91</f>
        <v>167797</v>
      </c>
      <c r="F92" s="265" t="s">
        <v>481</v>
      </c>
    </row>
    <row r="93" spans="1:6" s="121" customFormat="1" ht="12" customHeight="1" x14ac:dyDescent="0.2">
      <c r="A93" s="61"/>
      <c r="B93" s="61"/>
      <c r="C93" s="62"/>
      <c r="D93" s="62"/>
      <c r="E93" s="62"/>
      <c r="F93" s="265"/>
    </row>
    <row r="94" spans="1:6" ht="12.75" customHeight="1" x14ac:dyDescent="0.25">
      <c r="A94" s="446" t="s">
        <v>32</v>
      </c>
      <c r="B94" s="446"/>
      <c r="C94" s="446"/>
      <c r="D94" s="446"/>
      <c r="E94" s="446"/>
      <c r="F94" s="263"/>
    </row>
    <row r="95" spans="1:6" s="127" customFormat="1" ht="10.5" customHeight="1" thickBot="1" x14ac:dyDescent="0.3">
      <c r="A95" s="26" t="s">
        <v>86</v>
      </c>
      <c r="B95" s="26"/>
      <c r="C95" s="89"/>
      <c r="D95" s="89"/>
      <c r="E95" s="89" t="s">
        <v>128</v>
      </c>
      <c r="F95" s="266"/>
    </row>
    <row r="96" spans="1:6" s="127" customFormat="1" ht="16.5" customHeight="1" x14ac:dyDescent="0.25">
      <c r="A96" s="454" t="s">
        <v>50</v>
      </c>
      <c r="B96" s="452" t="s">
        <v>148</v>
      </c>
      <c r="C96" s="450" t="str">
        <f>+C9</f>
        <v>2017. évi</v>
      </c>
      <c r="D96" s="450"/>
      <c r="E96" s="451"/>
      <c r="F96" s="266"/>
    </row>
    <row r="97" spans="1:9" ht="24" customHeight="1" thickBot="1" x14ac:dyDescent="0.3">
      <c r="A97" s="455"/>
      <c r="B97" s="453"/>
      <c r="C97" s="311" t="s">
        <v>149</v>
      </c>
      <c r="D97" s="311" t="s">
        <v>150</v>
      </c>
      <c r="E97" s="27" t="s">
        <v>151</v>
      </c>
      <c r="F97" s="263"/>
    </row>
    <row r="98" spans="1:9" s="120" customFormat="1" ht="12" customHeight="1" thickBot="1" x14ac:dyDescent="0.25">
      <c r="A98" s="85" t="s">
        <v>285</v>
      </c>
      <c r="B98" s="86" t="s">
        <v>286</v>
      </c>
      <c r="C98" s="86" t="s">
        <v>287</v>
      </c>
      <c r="D98" s="86" t="s">
        <v>288</v>
      </c>
      <c r="E98" s="87" t="s">
        <v>289</v>
      </c>
      <c r="F98" s="264"/>
    </row>
    <row r="99" spans="1:9" ht="12" customHeight="1" thickBot="1" x14ac:dyDescent="0.3">
      <c r="A99" s="82" t="s">
        <v>4</v>
      </c>
      <c r="B99" s="84" t="s">
        <v>291</v>
      </c>
      <c r="C99" s="110">
        <f>SUM(C100:C104)</f>
        <v>129458</v>
      </c>
      <c r="D99" s="110">
        <f>SUM(D100:D104)</f>
        <v>133113</v>
      </c>
      <c r="E99" s="110">
        <f>SUM(E100:E104)</f>
        <v>116866</v>
      </c>
      <c r="F99" s="263" t="s">
        <v>403</v>
      </c>
    </row>
    <row r="100" spans="1:9" ht="12" customHeight="1" x14ac:dyDescent="0.25">
      <c r="A100" s="77" t="s">
        <v>62</v>
      </c>
      <c r="B100" s="70" t="s">
        <v>33</v>
      </c>
      <c r="C100" s="208">
        <v>26682</v>
      </c>
      <c r="D100" s="208">
        <v>30459</v>
      </c>
      <c r="E100" s="208">
        <v>29953</v>
      </c>
      <c r="F100" s="263" t="s">
        <v>404</v>
      </c>
      <c r="I100" s="307"/>
    </row>
    <row r="101" spans="1:9" ht="12" customHeight="1" x14ac:dyDescent="0.25">
      <c r="A101" s="74" t="s">
        <v>63</v>
      </c>
      <c r="B101" s="68" t="s">
        <v>104</v>
      </c>
      <c r="C101" s="209">
        <v>4130</v>
      </c>
      <c r="D101" s="209">
        <v>4925</v>
      </c>
      <c r="E101" s="209">
        <v>4925</v>
      </c>
      <c r="F101" s="263" t="s">
        <v>405</v>
      </c>
      <c r="I101" s="307"/>
    </row>
    <row r="102" spans="1:9" ht="12" customHeight="1" x14ac:dyDescent="0.25">
      <c r="A102" s="74" t="s">
        <v>64</v>
      </c>
      <c r="B102" s="68" t="s">
        <v>81</v>
      </c>
      <c r="C102" s="211">
        <v>45184</v>
      </c>
      <c r="D102" s="211">
        <v>44234</v>
      </c>
      <c r="E102" s="211">
        <v>37315</v>
      </c>
      <c r="F102" s="263" t="s">
        <v>406</v>
      </c>
      <c r="I102" s="307"/>
    </row>
    <row r="103" spans="1:9" ht="12" customHeight="1" x14ac:dyDescent="0.25">
      <c r="A103" s="74" t="s">
        <v>65</v>
      </c>
      <c r="B103" s="71" t="s">
        <v>105</v>
      </c>
      <c r="C103" s="211">
        <v>7741</v>
      </c>
      <c r="D103" s="211">
        <v>7724</v>
      </c>
      <c r="E103" s="211">
        <v>6857</v>
      </c>
      <c r="F103" s="263" t="s">
        <v>407</v>
      </c>
    </row>
    <row r="104" spans="1:9" ht="12" customHeight="1" x14ac:dyDescent="0.25">
      <c r="A104" s="74" t="s">
        <v>73</v>
      </c>
      <c r="B104" s="79" t="s">
        <v>106</v>
      </c>
      <c r="C104" s="211">
        <f>46842-C130</f>
        <v>45721</v>
      </c>
      <c r="D104" s="211">
        <f>48327-D130</f>
        <v>45771</v>
      </c>
      <c r="E104" s="211">
        <v>37816</v>
      </c>
      <c r="F104" s="263" t="s">
        <v>408</v>
      </c>
    </row>
    <row r="105" spans="1:9" ht="12" customHeight="1" x14ac:dyDescent="0.25">
      <c r="A105" s="74" t="s">
        <v>66</v>
      </c>
      <c r="B105" s="68" t="s">
        <v>292</v>
      </c>
      <c r="C105" s="211">
        <v>0</v>
      </c>
      <c r="D105" s="211">
        <v>298</v>
      </c>
      <c r="E105" s="211">
        <v>298</v>
      </c>
      <c r="F105" s="263" t="s">
        <v>409</v>
      </c>
    </row>
    <row r="106" spans="1:9" ht="12" customHeight="1" x14ac:dyDescent="0.25">
      <c r="A106" s="74" t="s">
        <v>67</v>
      </c>
      <c r="B106" s="91" t="s">
        <v>293</v>
      </c>
      <c r="C106" s="114">
        <v>0</v>
      </c>
      <c r="D106" s="114">
        <v>0</v>
      </c>
      <c r="E106" s="97">
        <v>0</v>
      </c>
      <c r="F106" s="263" t="s">
        <v>410</v>
      </c>
    </row>
    <row r="107" spans="1:9" ht="12" customHeight="1" x14ac:dyDescent="0.25">
      <c r="A107" s="74" t="s">
        <v>74</v>
      </c>
      <c r="B107" s="92" t="s">
        <v>294</v>
      </c>
      <c r="C107" s="114">
        <v>0</v>
      </c>
      <c r="D107" s="114">
        <v>0</v>
      </c>
      <c r="E107" s="97">
        <v>0</v>
      </c>
      <c r="F107" s="263" t="s">
        <v>411</v>
      </c>
    </row>
    <row r="108" spans="1:9" ht="17.25" customHeight="1" x14ac:dyDescent="0.25">
      <c r="A108" s="74" t="s">
        <v>75</v>
      </c>
      <c r="B108" s="92" t="s">
        <v>295</v>
      </c>
      <c r="C108" s="114"/>
      <c r="D108" s="114">
        <v>0</v>
      </c>
      <c r="E108" s="97">
        <v>0</v>
      </c>
      <c r="F108" s="263" t="s">
        <v>412</v>
      </c>
    </row>
    <row r="109" spans="1:9" ht="12" customHeight="1" x14ac:dyDescent="0.25">
      <c r="A109" s="74" t="s">
        <v>76</v>
      </c>
      <c r="B109" s="91" t="s">
        <v>296</v>
      </c>
      <c r="C109" s="211">
        <v>42143</v>
      </c>
      <c r="D109" s="211">
        <v>42143</v>
      </c>
      <c r="E109" s="211">
        <v>34287</v>
      </c>
      <c r="F109" s="263" t="s">
        <v>413</v>
      </c>
    </row>
    <row r="110" spans="1:9" ht="12" customHeight="1" x14ac:dyDescent="0.25">
      <c r="A110" s="74" t="s">
        <v>77</v>
      </c>
      <c r="B110" s="91" t="s">
        <v>297</v>
      </c>
      <c r="C110" s="211">
        <v>0</v>
      </c>
      <c r="D110" s="211">
        <v>0</v>
      </c>
      <c r="E110" s="211">
        <v>0</v>
      </c>
      <c r="F110" s="263" t="s">
        <v>414</v>
      </c>
    </row>
    <row r="111" spans="1:9" ht="12" customHeight="1" x14ac:dyDescent="0.25">
      <c r="A111" s="74" t="s">
        <v>79</v>
      </c>
      <c r="B111" s="92" t="s">
        <v>298</v>
      </c>
      <c r="C111" s="211">
        <v>0</v>
      </c>
      <c r="D111" s="211">
        <v>98</v>
      </c>
      <c r="E111" s="211">
        <v>0</v>
      </c>
      <c r="F111" s="263" t="s">
        <v>415</v>
      </c>
    </row>
    <row r="112" spans="1:9" ht="12" customHeight="1" x14ac:dyDescent="0.25">
      <c r="A112" s="73" t="s">
        <v>107</v>
      </c>
      <c r="B112" s="93" t="s">
        <v>299</v>
      </c>
      <c r="C112" s="211">
        <v>0</v>
      </c>
      <c r="D112" s="211">
        <v>0</v>
      </c>
      <c r="E112" s="211">
        <v>0</v>
      </c>
      <c r="F112" s="263" t="s">
        <v>416</v>
      </c>
    </row>
    <row r="113" spans="1:9" ht="12" customHeight="1" x14ac:dyDescent="0.25">
      <c r="A113" s="74" t="s">
        <v>300</v>
      </c>
      <c r="B113" s="93" t="s">
        <v>301</v>
      </c>
      <c r="C113" s="211">
        <v>0</v>
      </c>
      <c r="D113" s="211">
        <v>0</v>
      </c>
      <c r="E113" s="211">
        <v>0</v>
      </c>
      <c r="F113" s="263" t="s">
        <v>417</v>
      </c>
    </row>
    <row r="114" spans="1:9" ht="12" customHeight="1" thickBot="1" x14ac:dyDescent="0.3">
      <c r="A114" s="78" t="s">
        <v>302</v>
      </c>
      <c r="B114" s="94" t="s">
        <v>303</v>
      </c>
      <c r="C114" s="212">
        <v>3578</v>
      </c>
      <c r="D114" s="212">
        <v>3231</v>
      </c>
      <c r="E114" s="212">
        <v>3231</v>
      </c>
      <c r="F114" s="263" t="s">
        <v>418</v>
      </c>
    </row>
    <row r="115" spans="1:9" ht="12" customHeight="1" thickBot="1" x14ac:dyDescent="0.3">
      <c r="A115" s="80" t="s">
        <v>5</v>
      </c>
      <c r="B115" s="83" t="s">
        <v>304</v>
      </c>
      <c r="C115" s="111">
        <f>SUM(C116:C120)-C117-C119</f>
        <v>29121</v>
      </c>
      <c r="D115" s="111">
        <f>SUM(D116:D120)-D117-D119</f>
        <v>31658</v>
      </c>
      <c r="E115" s="111">
        <f>SUM(E116:E120)-E117-E119</f>
        <v>31410</v>
      </c>
      <c r="F115" s="263" t="s">
        <v>419</v>
      </c>
    </row>
    <row r="116" spans="1:9" ht="12" customHeight="1" x14ac:dyDescent="0.25">
      <c r="A116" s="75" t="s">
        <v>68</v>
      </c>
      <c r="B116" s="68" t="s">
        <v>127</v>
      </c>
      <c r="C116" s="210">
        <v>7703</v>
      </c>
      <c r="D116" s="210">
        <v>30849</v>
      </c>
      <c r="E116" s="210">
        <v>30671</v>
      </c>
      <c r="F116" s="263" t="s">
        <v>420</v>
      </c>
      <c r="I116" s="307"/>
    </row>
    <row r="117" spans="1:9" ht="12" customHeight="1" x14ac:dyDescent="0.25">
      <c r="A117" s="75" t="s">
        <v>69</v>
      </c>
      <c r="B117" s="290" t="s">
        <v>305</v>
      </c>
      <c r="C117" s="210"/>
      <c r="D117" s="210"/>
      <c r="E117" s="210"/>
      <c r="F117" s="263" t="s">
        <v>421</v>
      </c>
      <c r="I117" s="307"/>
    </row>
    <row r="118" spans="1:9" x14ac:dyDescent="0.25">
      <c r="A118" s="75" t="s">
        <v>70</v>
      </c>
      <c r="B118" s="72" t="s">
        <v>108</v>
      </c>
      <c r="C118" s="209">
        <v>21418</v>
      </c>
      <c r="D118" s="209">
        <v>809</v>
      </c>
      <c r="E118" s="209">
        <v>739</v>
      </c>
      <c r="F118" s="263" t="s">
        <v>422</v>
      </c>
    </row>
    <row r="119" spans="1:9" ht="12" customHeight="1" x14ac:dyDescent="0.25">
      <c r="A119" s="75" t="s">
        <v>71</v>
      </c>
      <c r="B119" s="290" t="s">
        <v>306</v>
      </c>
      <c r="C119" s="95">
        <v>0</v>
      </c>
      <c r="D119" s="95">
        <v>0</v>
      </c>
      <c r="E119" s="95">
        <v>0</v>
      </c>
      <c r="F119" s="263" t="s">
        <v>423</v>
      </c>
    </row>
    <row r="120" spans="1:9" ht="12" customHeight="1" x14ac:dyDescent="0.25">
      <c r="A120" s="75" t="s">
        <v>72</v>
      </c>
      <c r="B120" s="103" t="s">
        <v>130</v>
      </c>
      <c r="C120" s="95">
        <v>0</v>
      </c>
      <c r="D120" s="95">
        <v>0</v>
      </c>
      <c r="E120" s="95">
        <v>0</v>
      </c>
      <c r="F120" s="263" t="s">
        <v>424</v>
      </c>
    </row>
    <row r="121" spans="1:9" ht="12" customHeight="1" x14ac:dyDescent="0.25">
      <c r="A121" s="75" t="s">
        <v>78</v>
      </c>
      <c r="B121" s="102" t="s">
        <v>307</v>
      </c>
      <c r="C121" s="95">
        <v>0</v>
      </c>
      <c r="D121" s="95">
        <v>0</v>
      </c>
      <c r="E121" s="95">
        <v>0</v>
      </c>
      <c r="F121" s="263" t="s">
        <v>425</v>
      </c>
    </row>
    <row r="122" spans="1:9" ht="9" customHeight="1" x14ac:dyDescent="0.25">
      <c r="A122" s="75" t="s">
        <v>80</v>
      </c>
      <c r="B122" s="118" t="s">
        <v>308</v>
      </c>
      <c r="C122" s="95">
        <v>0</v>
      </c>
      <c r="D122" s="95">
        <v>0</v>
      </c>
      <c r="E122" s="95">
        <v>0</v>
      </c>
      <c r="F122" s="263" t="s">
        <v>426</v>
      </c>
    </row>
    <row r="123" spans="1:9" ht="16.5" customHeight="1" x14ac:dyDescent="0.25">
      <c r="A123" s="75" t="s">
        <v>109</v>
      </c>
      <c r="B123" s="92" t="s">
        <v>495</v>
      </c>
      <c r="C123" s="95">
        <v>0</v>
      </c>
      <c r="D123" s="95">
        <v>0</v>
      </c>
      <c r="E123" s="95">
        <v>0</v>
      </c>
      <c r="F123" s="263" t="s">
        <v>427</v>
      </c>
    </row>
    <row r="124" spans="1:9" ht="12" customHeight="1" x14ac:dyDescent="0.25">
      <c r="A124" s="75" t="s">
        <v>110</v>
      </c>
      <c r="B124" s="92" t="s">
        <v>309</v>
      </c>
      <c r="C124" s="95">
        <v>0</v>
      </c>
      <c r="D124" s="95"/>
      <c r="E124" s="95"/>
      <c r="F124" s="263" t="s">
        <v>428</v>
      </c>
    </row>
    <row r="125" spans="1:9" ht="12" customHeight="1" x14ac:dyDescent="0.25">
      <c r="A125" s="75" t="s">
        <v>111</v>
      </c>
      <c r="B125" s="92" t="s">
        <v>310</v>
      </c>
      <c r="C125" s="95">
        <v>0</v>
      </c>
      <c r="D125" s="95">
        <v>0</v>
      </c>
      <c r="E125" s="95">
        <v>0</v>
      </c>
      <c r="F125" s="263" t="s">
        <v>429</v>
      </c>
    </row>
    <row r="126" spans="1:9" s="137" customFormat="1" ht="12" customHeight="1" x14ac:dyDescent="0.25">
      <c r="A126" s="75" t="s">
        <v>311</v>
      </c>
      <c r="B126" s="92" t="s">
        <v>298</v>
      </c>
      <c r="C126" s="95"/>
      <c r="D126" s="95"/>
      <c r="E126" s="95"/>
      <c r="F126" s="263" t="s">
        <v>430</v>
      </c>
    </row>
    <row r="127" spans="1:9" ht="12" customHeight="1" x14ac:dyDescent="0.25">
      <c r="A127" s="75" t="s">
        <v>312</v>
      </c>
      <c r="B127" s="92" t="s">
        <v>313</v>
      </c>
      <c r="C127" s="95"/>
      <c r="D127" s="95"/>
      <c r="E127" s="95"/>
      <c r="F127" s="263" t="s">
        <v>431</v>
      </c>
    </row>
    <row r="128" spans="1:9" ht="12" customHeight="1" thickBot="1" x14ac:dyDescent="0.3">
      <c r="A128" s="73" t="s">
        <v>314</v>
      </c>
      <c r="B128" s="92" t="s">
        <v>315</v>
      </c>
      <c r="C128" s="97">
        <v>0</v>
      </c>
      <c r="D128" s="97">
        <v>1</v>
      </c>
      <c r="E128" s="97">
        <v>0</v>
      </c>
      <c r="F128" s="263" t="s">
        <v>432</v>
      </c>
    </row>
    <row r="129" spans="1:7" ht="12" customHeight="1" thickBot="1" x14ac:dyDescent="0.3">
      <c r="A129" s="80" t="s">
        <v>6</v>
      </c>
      <c r="B129" s="88" t="s">
        <v>316</v>
      </c>
      <c r="C129" s="111">
        <f>SUM(C130:C131)</f>
        <v>1121</v>
      </c>
      <c r="D129" s="111">
        <f>SUM(D130:D131)</f>
        <v>2556</v>
      </c>
      <c r="E129" s="111">
        <f>SUM(E130:E131)</f>
        <v>0</v>
      </c>
      <c r="F129" s="263" t="s">
        <v>433</v>
      </c>
    </row>
    <row r="130" spans="1:7" ht="12" customHeight="1" x14ac:dyDescent="0.25">
      <c r="A130" s="75" t="s">
        <v>51</v>
      </c>
      <c r="B130" s="69" t="s">
        <v>42</v>
      </c>
      <c r="C130" s="210">
        <v>1121</v>
      </c>
      <c r="D130" s="210">
        <v>2556</v>
      </c>
      <c r="E130" s="96">
        <v>0</v>
      </c>
      <c r="F130" s="263" t="s">
        <v>434</v>
      </c>
    </row>
    <row r="131" spans="1:7" ht="12" customHeight="1" thickBot="1" x14ac:dyDescent="0.3">
      <c r="A131" s="76" t="s">
        <v>52</v>
      </c>
      <c r="B131" s="72" t="s">
        <v>43</v>
      </c>
      <c r="C131" s="114"/>
      <c r="D131" s="114">
        <v>0</v>
      </c>
      <c r="E131" s="97">
        <v>0</v>
      </c>
      <c r="F131" s="263" t="s">
        <v>435</v>
      </c>
    </row>
    <row r="132" spans="1:7" ht="12" customHeight="1" thickBot="1" x14ac:dyDescent="0.3">
      <c r="A132" s="80" t="s">
        <v>7</v>
      </c>
      <c r="B132" s="88" t="s">
        <v>317</v>
      </c>
      <c r="C132" s="111">
        <f>C99+C115+C129</f>
        <v>159700</v>
      </c>
      <c r="D132" s="111">
        <f>D99+D115+D129</f>
        <v>167327</v>
      </c>
      <c r="E132" s="111">
        <f>E99+E115+E129</f>
        <v>148276</v>
      </c>
      <c r="F132" s="111">
        <f>F99+F115+F129</f>
        <v>49</v>
      </c>
    </row>
    <row r="133" spans="1:7" ht="12" customHeight="1" thickBot="1" x14ac:dyDescent="0.3">
      <c r="A133" s="80" t="s">
        <v>8</v>
      </c>
      <c r="B133" s="88" t="s">
        <v>318</v>
      </c>
      <c r="C133" s="111">
        <f>SUM(C134:C136)</f>
        <v>0</v>
      </c>
      <c r="D133" s="111">
        <f>SUM(D134:D136)</f>
        <v>0</v>
      </c>
      <c r="E133" s="111">
        <f>SUM(E134:E136)</f>
        <v>0</v>
      </c>
      <c r="F133" s="263" t="s">
        <v>437</v>
      </c>
    </row>
    <row r="134" spans="1:7" ht="12" customHeight="1" x14ac:dyDescent="0.25">
      <c r="A134" s="75" t="s">
        <v>55</v>
      </c>
      <c r="B134" s="69" t="s">
        <v>319</v>
      </c>
      <c r="C134" s="112"/>
      <c r="D134" s="112">
        <v>0</v>
      </c>
      <c r="E134" s="95">
        <v>0</v>
      </c>
      <c r="F134" s="263" t="s">
        <v>438</v>
      </c>
    </row>
    <row r="135" spans="1:7" ht="12" customHeight="1" x14ac:dyDescent="0.25">
      <c r="A135" s="75" t="s">
        <v>56</v>
      </c>
      <c r="B135" s="69" t="s">
        <v>320</v>
      </c>
      <c r="C135" s="112">
        <v>0</v>
      </c>
      <c r="D135" s="112">
        <v>0</v>
      </c>
      <c r="E135" s="95">
        <v>0</v>
      </c>
      <c r="F135" s="263" t="s">
        <v>439</v>
      </c>
    </row>
    <row r="136" spans="1:7" ht="12" customHeight="1" thickBot="1" x14ac:dyDescent="0.3">
      <c r="A136" s="73" t="s">
        <v>57</v>
      </c>
      <c r="B136" s="67" t="s">
        <v>321</v>
      </c>
      <c r="C136" s="112">
        <v>0</v>
      </c>
      <c r="D136" s="112"/>
      <c r="E136" s="95"/>
      <c r="F136" s="263" t="s">
        <v>440</v>
      </c>
    </row>
    <row r="137" spans="1:7" ht="12" customHeight="1" thickBot="1" x14ac:dyDescent="0.3">
      <c r="A137" s="80" t="s">
        <v>9</v>
      </c>
      <c r="B137" s="88" t="s">
        <v>322</v>
      </c>
      <c r="C137" s="111"/>
      <c r="D137" s="111"/>
      <c r="E137" s="111"/>
      <c r="F137" s="263" t="s">
        <v>441</v>
      </c>
    </row>
    <row r="138" spans="1:7" ht="12" customHeight="1" thickBot="1" x14ac:dyDescent="0.3">
      <c r="A138" s="80" t="s">
        <v>10</v>
      </c>
      <c r="B138" s="88" t="s">
        <v>323</v>
      </c>
      <c r="C138" s="117">
        <f>SUM(C139:C142)</f>
        <v>0</v>
      </c>
      <c r="D138" s="117">
        <f>SUM(D139:D142)</f>
        <v>2370</v>
      </c>
      <c r="E138" s="117">
        <f>SUM(E139:E142)</f>
        <v>2370</v>
      </c>
      <c r="F138" s="263" t="s">
        <v>446</v>
      </c>
    </row>
    <row r="139" spans="1:7" ht="12" customHeight="1" x14ac:dyDescent="0.25">
      <c r="A139" s="75" t="s">
        <v>60</v>
      </c>
      <c r="B139" s="69" t="s">
        <v>324</v>
      </c>
      <c r="C139" s="112">
        <v>0</v>
      </c>
      <c r="D139" s="112">
        <v>0</v>
      </c>
      <c r="E139" s="95">
        <v>0</v>
      </c>
      <c r="F139" s="263" t="s">
        <v>447</v>
      </c>
    </row>
    <row r="140" spans="1:7" ht="12" customHeight="1" x14ac:dyDescent="0.25">
      <c r="A140" s="75" t="s">
        <v>61</v>
      </c>
      <c r="B140" s="69" t="s">
        <v>325</v>
      </c>
      <c r="C140" s="112">
        <v>0</v>
      </c>
      <c r="D140" s="112">
        <v>2370</v>
      </c>
      <c r="E140" s="95">
        <v>2370</v>
      </c>
      <c r="F140" s="263" t="s">
        <v>448</v>
      </c>
    </row>
    <row r="141" spans="1:7" ht="12" customHeight="1" x14ac:dyDescent="0.25">
      <c r="A141" s="75" t="s">
        <v>229</v>
      </c>
      <c r="B141" s="69" t="s">
        <v>326</v>
      </c>
      <c r="C141" s="112">
        <v>0</v>
      </c>
      <c r="D141" s="112"/>
      <c r="E141" s="95">
        <v>0</v>
      </c>
      <c r="F141" s="263" t="s">
        <v>449</v>
      </c>
    </row>
    <row r="142" spans="1:7" ht="12" customHeight="1" thickBot="1" x14ac:dyDescent="0.3">
      <c r="A142" s="73" t="s">
        <v>231</v>
      </c>
      <c r="B142" s="67" t="s">
        <v>327</v>
      </c>
      <c r="C142" s="112">
        <v>0</v>
      </c>
      <c r="D142" s="112">
        <v>0</v>
      </c>
      <c r="E142" s="95">
        <v>0</v>
      </c>
      <c r="F142" s="263" t="s">
        <v>450</v>
      </c>
    </row>
    <row r="143" spans="1:7" ht="15" customHeight="1" thickBot="1" x14ac:dyDescent="0.3">
      <c r="A143" s="80" t="s">
        <v>11</v>
      </c>
      <c r="B143" s="88" t="s">
        <v>328</v>
      </c>
      <c r="C143" s="312"/>
      <c r="D143" s="312"/>
      <c r="E143" s="29"/>
      <c r="F143" s="263" t="s">
        <v>451</v>
      </c>
      <c r="G143" s="128"/>
    </row>
    <row r="144" spans="1:7" ht="11.25" customHeight="1" thickBot="1" x14ac:dyDescent="0.3">
      <c r="A144" s="80" t="s">
        <v>12</v>
      </c>
      <c r="B144" s="88" t="s">
        <v>329</v>
      </c>
      <c r="C144" s="313">
        <f>C133+C137+C138+C143</f>
        <v>0</v>
      </c>
      <c r="D144" s="313">
        <f>D133+D137+D138+D143</f>
        <v>2370</v>
      </c>
      <c r="E144" s="66">
        <f>E133+E137+E138+E143</f>
        <v>2370</v>
      </c>
      <c r="F144" s="263" t="s">
        <v>456</v>
      </c>
    </row>
    <row r="145" spans="1:6" ht="11.25" customHeight="1" thickBot="1" x14ac:dyDescent="0.3">
      <c r="A145" s="104" t="s">
        <v>13</v>
      </c>
      <c r="B145" s="107" t="s">
        <v>330</v>
      </c>
      <c r="C145" s="313">
        <f>C132+C144</f>
        <v>159700</v>
      </c>
      <c r="D145" s="313">
        <f>D132+D144</f>
        <v>169697</v>
      </c>
      <c r="E145" s="66">
        <f>E132+E144</f>
        <v>150646</v>
      </c>
      <c r="F145" s="263"/>
    </row>
    <row r="146" spans="1:6" ht="11.25" customHeight="1" thickBot="1" x14ac:dyDescent="0.3">
      <c r="A146" s="217" t="s">
        <v>14</v>
      </c>
      <c r="B146" s="280" t="s">
        <v>485</v>
      </c>
      <c r="C146" s="313"/>
      <c r="D146" s="313"/>
      <c r="E146" s="216"/>
      <c r="F146" s="263"/>
    </row>
    <row r="147" spans="1:6" ht="11.25" customHeight="1" thickBot="1" x14ac:dyDescent="0.3">
      <c r="A147" s="217" t="s">
        <v>15</v>
      </c>
      <c r="B147" s="280" t="s">
        <v>486</v>
      </c>
      <c r="C147" s="313">
        <f>SUM(C145:C146)</f>
        <v>159700</v>
      </c>
      <c r="D147" s="313">
        <f>SUM(D145:D146)</f>
        <v>169697</v>
      </c>
      <c r="E147" s="216">
        <f>SUM(E145:E146)</f>
        <v>150646</v>
      </c>
      <c r="F147" s="263"/>
    </row>
    <row r="148" spans="1:6" ht="12" customHeight="1" x14ac:dyDescent="0.25">
      <c r="A148" s="281"/>
      <c r="B148" s="282"/>
      <c r="C148" s="314"/>
      <c r="D148" s="314"/>
      <c r="E148" s="283"/>
      <c r="F148" s="263" t="s">
        <v>457</v>
      </c>
    </row>
    <row r="150" spans="1:6" ht="18.75" customHeight="1" x14ac:dyDescent="0.25">
      <c r="A150" s="449" t="s">
        <v>331</v>
      </c>
      <c r="B150" s="449"/>
      <c r="C150" s="449"/>
      <c r="D150" s="449"/>
      <c r="E150" s="449"/>
    </row>
    <row r="151" spans="1:6" ht="13.5" customHeight="1" thickBot="1" x14ac:dyDescent="0.3">
      <c r="A151" s="90" t="s">
        <v>87</v>
      </c>
      <c r="B151" s="90"/>
      <c r="C151" s="119"/>
      <c r="E151" s="106" t="s">
        <v>128</v>
      </c>
    </row>
    <row r="152" spans="1:6" ht="21.75" thickBot="1" x14ac:dyDescent="0.3">
      <c r="A152" s="80">
        <v>1</v>
      </c>
      <c r="B152" s="83" t="s">
        <v>332</v>
      </c>
      <c r="C152" s="105">
        <f>+C68-C132</f>
        <v>-23946</v>
      </c>
      <c r="D152" s="105">
        <f>+D68-D132</f>
        <v>-24126</v>
      </c>
      <c r="E152" s="105">
        <f>+E68-E132</f>
        <v>-9728</v>
      </c>
    </row>
    <row r="153" spans="1:6" ht="21.75" thickBot="1" x14ac:dyDescent="0.3">
      <c r="A153" s="80" t="s">
        <v>5</v>
      </c>
      <c r="B153" s="83" t="s">
        <v>333</v>
      </c>
      <c r="C153" s="105">
        <f>+C91-C144</f>
        <v>23946</v>
      </c>
      <c r="D153" s="105">
        <f>+D91-D144</f>
        <v>24126</v>
      </c>
      <c r="E153" s="105">
        <f>+E91-E144</f>
        <v>26879</v>
      </c>
    </row>
    <row r="154" spans="1:6" ht="7.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ht="12.75" customHeight="1" x14ac:dyDescent="0.25"/>
    <row r="162" ht="12.75" customHeight="1" x14ac:dyDescent="0.25"/>
    <row r="163" ht="12.75" customHeight="1" x14ac:dyDescent="0.25"/>
  </sheetData>
  <mergeCells count="12">
    <mergeCell ref="A7:F7"/>
    <mergeCell ref="A3:E3"/>
    <mergeCell ref="A4:E4"/>
    <mergeCell ref="A5:E5"/>
    <mergeCell ref="A150:E150"/>
    <mergeCell ref="C96:E96"/>
    <mergeCell ref="B96:B97"/>
    <mergeCell ref="A96:A97"/>
    <mergeCell ref="A9:A10"/>
    <mergeCell ref="A94:E94"/>
    <mergeCell ref="C9:E9"/>
    <mergeCell ref="B9:B10"/>
  </mergeCells>
  <phoneticPr fontId="0" type="noConversion"/>
  <printOptions horizontalCentered="1"/>
  <pageMargins left="0" right="0" top="1.4566929133858268" bottom="0" header="0" footer="0"/>
  <pageSetup paperSize="9" orientation="portrait" r:id="rId1"/>
  <headerFooter alignWithMargins="0"/>
  <rowBreaks count="1" manualBreakCount="1">
    <brk id="93" min="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3" sqref="A3:B3"/>
    </sheetView>
  </sheetViews>
  <sheetFormatPr defaultColWidth="9.33203125" defaultRowHeight="15" x14ac:dyDescent="0.2"/>
  <cols>
    <col min="1" max="1" width="34.1640625" style="324" customWidth="1"/>
    <col min="2" max="2" width="15.5" style="324" customWidth="1"/>
    <col min="3" max="3" width="3.83203125" style="324" customWidth="1"/>
    <col min="4" max="5" width="9.33203125" style="324"/>
    <col min="6" max="6" width="14.83203125" style="324" bestFit="1" customWidth="1"/>
    <col min="7" max="16384" width="9.33203125" style="324"/>
  </cols>
  <sheetData>
    <row r="1" spans="1:10" x14ac:dyDescent="0.2">
      <c r="A1" s="321"/>
      <c r="B1" s="322" t="s">
        <v>733</v>
      </c>
      <c r="C1" s="323"/>
    </row>
    <row r="2" spans="1:10" x14ac:dyDescent="0.2">
      <c r="A2" s="485" t="s">
        <v>739</v>
      </c>
      <c r="B2" s="485"/>
      <c r="C2" s="325"/>
      <c r="F2" s="485"/>
      <c r="G2" s="485"/>
    </row>
    <row r="3" spans="1:10" x14ac:dyDescent="0.2">
      <c r="A3" s="485" t="s">
        <v>728</v>
      </c>
      <c r="B3" s="485"/>
      <c r="C3" s="325"/>
      <c r="F3" s="485"/>
      <c r="G3" s="485"/>
      <c r="I3" s="485"/>
      <c r="J3" s="485"/>
    </row>
    <row r="4" spans="1:10" x14ac:dyDescent="0.2">
      <c r="A4" s="484" t="s">
        <v>509</v>
      </c>
      <c r="B4" s="484"/>
      <c r="C4" s="326"/>
      <c r="F4" s="484"/>
      <c r="G4" s="484"/>
      <c r="I4" s="485"/>
      <c r="J4" s="485"/>
    </row>
    <row r="5" spans="1:10" ht="24.95" customHeight="1" thickBot="1" x14ac:dyDescent="0.25">
      <c r="A5" s="321"/>
      <c r="B5" s="327" t="s">
        <v>510</v>
      </c>
      <c r="C5" s="327"/>
      <c r="I5" s="484"/>
      <c r="J5" s="484"/>
    </row>
    <row r="6" spans="1:10" s="330" customFormat="1" ht="24.95" customHeight="1" thickBot="1" x14ac:dyDescent="0.3">
      <c r="A6" s="328" t="s">
        <v>48</v>
      </c>
      <c r="B6" s="328" t="s">
        <v>511</v>
      </c>
      <c r="C6" s="329"/>
    </row>
    <row r="7" spans="1:10" ht="24.95" customHeight="1" x14ac:dyDescent="0.2">
      <c r="A7" s="331" t="s">
        <v>512</v>
      </c>
      <c r="B7" s="332">
        <v>138548</v>
      </c>
      <c r="C7" s="333"/>
    </row>
    <row r="8" spans="1:10" ht="24.95" customHeight="1" x14ac:dyDescent="0.2">
      <c r="A8" s="334" t="s">
        <v>513</v>
      </c>
      <c r="B8" s="335">
        <v>148276</v>
      </c>
      <c r="C8" s="333"/>
    </row>
    <row r="9" spans="1:10" ht="24.95" customHeight="1" x14ac:dyDescent="0.2">
      <c r="A9" s="334" t="s">
        <v>514</v>
      </c>
      <c r="B9" s="335">
        <v>0</v>
      </c>
      <c r="C9" s="333"/>
    </row>
    <row r="10" spans="1:10" ht="24.95" customHeight="1" x14ac:dyDescent="0.2">
      <c r="A10" s="334" t="s">
        <v>515</v>
      </c>
      <c r="B10" s="335">
        <f>B7-B8</f>
        <v>-9728</v>
      </c>
      <c r="C10" s="333"/>
    </row>
    <row r="11" spans="1:10" ht="24.95" customHeight="1" x14ac:dyDescent="0.2">
      <c r="A11" s="334" t="s">
        <v>516</v>
      </c>
      <c r="B11" s="335">
        <v>26255</v>
      </c>
      <c r="C11" s="333"/>
    </row>
    <row r="12" spans="1:10" ht="24.95" customHeight="1" thickBot="1" x14ac:dyDescent="0.25">
      <c r="A12" s="336"/>
      <c r="B12" s="337"/>
      <c r="C12" s="333"/>
    </row>
    <row r="13" spans="1:10" s="330" customFormat="1" ht="24.95" customHeight="1" thickBot="1" x14ac:dyDescent="0.3">
      <c r="A13" s="336" t="s">
        <v>517</v>
      </c>
      <c r="B13" s="338">
        <v>16666</v>
      </c>
      <c r="C13" s="339"/>
    </row>
    <row r="14" spans="1:10" x14ac:dyDescent="0.2">
      <c r="A14" s="321"/>
      <c r="B14" s="321"/>
      <c r="C14" s="321"/>
    </row>
    <row r="15" spans="1:10" x14ac:dyDescent="0.2">
      <c r="A15" s="321"/>
      <c r="B15" s="321"/>
      <c r="C15" s="321"/>
    </row>
    <row r="16" spans="1:10" x14ac:dyDescent="0.2">
      <c r="A16" s="321" t="s">
        <v>518</v>
      </c>
      <c r="B16" s="321"/>
      <c r="C16" s="321"/>
    </row>
    <row r="17" spans="1:6" ht="12" customHeight="1" thickBot="1" x14ac:dyDescent="0.25">
      <c r="A17" s="321"/>
      <c r="B17" s="321" t="s">
        <v>519</v>
      </c>
      <c r="C17" s="321"/>
    </row>
    <row r="18" spans="1:6" s="330" customFormat="1" ht="12" customHeight="1" thickBot="1" x14ac:dyDescent="0.3">
      <c r="A18" s="340" t="s">
        <v>48</v>
      </c>
      <c r="B18" s="341" t="s">
        <v>511</v>
      </c>
      <c r="C18" s="329"/>
    </row>
    <row r="19" spans="1:6" ht="12" customHeight="1" x14ac:dyDescent="0.2">
      <c r="A19" s="331" t="s">
        <v>520</v>
      </c>
      <c r="B19" s="332">
        <v>11185741</v>
      </c>
      <c r="C19" s="333"/>
    </row>
    <row r="20" spans="1:6" ht="12" customHeight="1" x14ac:dyDescent="0.2">
      <c r="A20" s="342" t="s">
        <v>726</v>
      </c>
      <c r="B20" s="343">
        <v>649167</v>
      </c>
      <c r="C20" s="333"/>
    </row>
    <row r="21" spans="1:6" ht="12" customHeight="1" x14ac:dyDescent="0.2">
      <c r="A21" s="342" t="s">
        <v>521</v>
      </c>
      <c r="B21" s="343">
        <v>4546527</v>
      </c>
      <c r="C21" s="333"/>
    </row>
    <row r="22" spans="1:6" ht="12" customHeight="1" x14ac:dyDescent="0.2">
      <c r="A22" s="334" t="s">
        <v>727</v>
      </c>
      <c r="B22" s="335">
        <v>106930</v>
      </c>
      <c r="C22" s="333"/>
    </row>
    <row r="23" spans="1:6" ht="12" customHeight="1" x14ac:dyDescent="0.2">
      <c r="A23" s="334" t="s">
        <v>522</v>
      </c>
      <c r="B23" s="335">
        <v>177555</v>
      </c>
      <c r="C23" s="333"/>
    </row>
    <row r="24" spans="1:6" ht="12" customHeight="1" thickBot="1" x14ac:dyDescent="0.25">
      <c r="A24" s="344" t="s">
        <v>523</v>
      </c>
      <c r="B24" s="345">
        <f>SUM(B18:B23)</f>
        <v>16665920</v>
      </c>
      <c r="C24" s="339"/>
      <c r="F24" s="333"/>
    </row>
    <row r="25" spans="1:6" ht="12" customHeight="1" x14ac:dyDescent="0.2"/>
    <row r="26" spans="1:6" ht="12" customHeight="1" x14ac:dyDescent="0.2"/>
    <row r="27" spans="1:6" ht="12" customHeight="1" x14ac:dyDescent="0.2"/>
    <row r="28" spans="1:6" ht="12" customHeight="1" x14ac:dyDescent="0.2"/>
    <row r="29" spans="1:6" ht="12" customHeight="1" x14ac:dyDescent="0.2"/>
    <row r="30" spans="1:6" ht="12" customHeight="1" x14ac:dyDescent="0.2"/>
    <row r="31" spans="1:6" ht="12" customHeight="1" x14ac:dyDescent="0.2"/>
    <row r="32" spans="1:6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5" customHeight="1" x14ac:dyDescent="0.2"/>
    <row r="41" ht="15" customHeight="1" x14ac:dyDescent="0.2"/>
    <row r="43" ht="16.5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5" customHeight="1" x14ac:dyDescent="0.2"/>
    <row r="57" ht="15" customHeight="1" x14ac:dyDescent="0.2"/>
  </sheetData>
  <mergeCells count="9">
    <mergeCell ref="I5:J5"/>
    <mergeCell ref="F2:G2"/>
    <mergeCell ref="A3:B3"/>
    <mergeCell ref="F3:G3"/>
    <mergeCell ref="I3:J3"/>
    <mergeCell ref="A4:B4"/>
    <mergeCell ref="F4:G4"/>
    <mergeCell ref="I4:J4"/>
    <mergeCell ref="A2:B2"/>
  </mergeCells>
  <phoneticPr fontId="0" type="noConversion"/>
  <pageMargins left="0.7" right="0.7" top="0.75" bottom="0.75" header="0.3" footer="0.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30"/>
  <sheetViews>
    <sheetView workbookViewId="0">
      <selection activeCell="A4" sqref="A4:I4"/>
    </sheetView>
  </sheetViews>
  <sheetFormatPr defaultRowHeight="12.75" x14ac:dyDescent="0.2"/>
  <cols>
    <col min="1" max="1" width="5.5" style="2" customWidth="1"/>
    <col min="2" max="2" width="36.83203125" style="2" customWidth="1"/>
    <col min="3" max="8" width="13.83203125" style="2" customWidth="1"/>
    <col min="9" max="9" width="15.1640625" style="2" customWidth="1"/>
    <col min="10" max="10" width="5" style="2" customWidth="1"/>
    <col min="11" max="16384" width="9.33203125" style="2"/>
  </cols>
  <sheetData>
    <row r="1" spans="1:18" x14ac:dyDescent="0.2">
      <c r="A1"/>
      <c r="B1"/>
      <c r="C1"/>
      <c r="D1"/>
      <c r="E1" s="504" t="s">
        <v>734</v>
      </c>
      <c r="F1" s="504"/>
      <c r="G1" s="504"/>
      <c r="H1" s="504"/>
      <c r="I1" s="504"/>
    </row>
    <row r="2" spans="1:18" x14ac:dyDescent="0.2">
      <c r="A2"/>
      <c r="B2"/>
      <c r="C2"/>
      <c r="D2"/>
      <c r="E2"/>
      <c r="F2"/>
      <c r="G2"/>
      <c r="H2"/>
      <c r="I2"/>
    </row>
    <row r="3" spans="1:18" ht="15.75" customHeight="1" x14ac:dyDescent="0.25">
      <c r="A3" s="505" t="s">
        <v>738</v>
      </c>
      <c r="B3" s="505"/>
      <c r="C3" s="505"/>
      <c r="D3" s="505"/>
      <c r="E3" s="505"/>
      <c r="F3" s="505"/>
      <c r="G3" s="505"/>
      <c r="H3" s="505"/>
      <c r="I3" s="505"/>
      <c r="L3" s="459"/>
      <c r="M3" s="459"/>
      <c r="N3" s="459"/>
      <c r="O3" s="459"/>
      <c r="P3" s="459"/>
      <c r="Q3" s="459"/>
      <c r="R3" s="459"/>
    </row>
    <row r="4" spans="1:18" ht="34.5" customHeight="1" x14ac:dyDescent="0.2">
      <c r="A4" s="492" t="s">
        <v>722</v>
      </c>
      <c r="B4" s="492"/>
      <c r="C4" s="492"/>
      <c r="D4" s="492"/>
      <c r="E4" s="492"/>
      <c r="F4" s="492"/>
      <c r="G4" s="492"/>
      <c r="H4" s="492"/>
      <c r="I4" s="492"/>
      <c r="J4" s="486"/>
    </row>
    <row r="5" spans="1:18" ht="14.25" thickBot="1" x14ac:dyDescent="0.3">
      <c r="H5" s="503" t="s">
        <v>152</v>
      </c>
      <c r="I5" s="503"/>
      <c r="J5" s="486"/>
    </row>
    <row r="6" spans="1:18" ht="13.5" thickBot="1" x14ac:dyDescent="0.25">
      <c r="A6" s="501" t="s">
        <v>2</v>
      </c>
      <c r="B6" s="499" t="s">
        <v>153</v>
      </c>
      <c r="C6" s="497" t="s">
        <v>154</v>
      </c>
      <c r="D6" s="495" t="s">
        <v>155</v>
      </c>
      <c r="E6" s="496"/>
      <c r="F6" s="496"/>
      <c r="G6" s="496"/>
      <c r="H6" s="496"/>
      <c r="I6" s="493" t="s">
        <v>494</v>
      </c>
      <c r="J6" s="486"/>
    </row>
    <row r="7" spans="1:18" s="5" customFormat="1" ht="42" customHeight="1" thickBot="1" x14ac:dyDescent="0.25">
      <c r="A7" s="502"/>
      <c r="B7" s="500"/>
      <c r="C7" s="498"/>
      <c r="D7" s="42" t="s">
        <v>156</v>
      </c>
      <c r="E7" s="42" t="s">
        <v>157</v>
      </c>
      <c r="F7" s="42" t="s">
        <v>158</v>
      </c>
      <c r="G7" s="43" t="s">
        <v>159</v>
      </c>
      <c r="H7" s="43" t="s">
        <v>160</v>
      </c>
      <c r="I7" s="494"/>
      <c r="J7" s="486"/>
    </row>
    <row r="8" spans="1:18" s="5" customFormat="1" ht="12" customHeight="1" thickBot="1" x14ac:dyDescent="0.25">
      <c r="A8" s="251" t="s">
        <v>285</v>
      </c>
      <c r="B8" s="44" t="s">
        <v>286</v>
      </c>
      <c r="C8" s="44" t="s">
        <v>287</v>
      </c>
      <c r="D8" s="44" t="s">
        <v>288</v>
      </c>
      <c r="E8" s="44" t="s">
        <v>289</v>
      </c>
      <c r="F8" s="44" t="s">
        <v>358</v>
      </c>
      <c r="G8" s="44" t="s">
        <v>359</v>
      </c>
      <c r="H8" s="44" t="s">
        <v>388</v>
      </c>
      <c r="I8" s="45" t="s">
        <v>389</v>
      </c>
      <c r="J8" s="486"/>
    </row>
    <row r="9" spans="1:18" s="5" customFormat="1" ht="18" customHeight="1" x14ac:dyDescent="0.2">
      <c r="A9" s="487" t="s">
        <v>161</v>
      </c>
      <c r="B9" s="488"/>
      <c r="C9" s="488"/>
      <c r="D9" s="488"/>
      <c r="E9" s="488"/>
      <c r="F9" s="488"/>
      <c r="G9" s="488"/>
      <c r="H9" s="488"/>
      <c r="I9" s="489"/>
      <c r="J9" s="486"/>
    </row>
    <row r="10" spans="1:18" ht="15.95" customHeight="1" x14ac:dyDescent="0.2">
      <c r="A10" s="16" t="s">
        <v>4</v>
      </c>
      <c r="B10" s="14" t="s">
        <v>162</v>
      </c>
      <c r="C10" s="7"/>
      <c r="D10" s="7"/>
      <c r="E10" s="7"/>
      <c r="F10" s="7"/>
      <c r="G10" s="46"/>
      <c r="H10" s="47">
        <f t="shared" ref="H10:H16" si="0">SUM(D10:G10)</f>
        <v>0</v>
      </c>
      <c r="I10" s="17">
        <f t="shared" ref="I10:I16" si="1">C10+H10</f>
        <v>0</v>
      </c>
      <c r="J10" s="486"/>
    </row>
    <row r="11" spans="1:18" ht="22.5" x14ac:dyDescent="0.2">
      <c r="A11" s="16" t="s">
        <v>5</v>
      </c>
      <c r="B11" s="14" t="s">
        <v>121</v>
      </c>
      <c r="C11" s="7">
        <v>2753</v>
      </c>
      <c r="D11" s="7">
        <v>0</v>
      </c>
      <c r="E11" s="7"/>
      <c r="F11" s="7"/>
      <c r="G11" s="46"/>
      <c r="H11" s="47">
        <f>SUM(D11:G11)</f>
        <v>0</v>
      </c>
      <c r="I11" s="17">
        <f t="shared" si="1"/>
        <v>2753</v>
      </c>
      <c r="J11" s="486"/>
    </row>
    <row r="12" spans="1:18" ht="22.5" x14ac:dyDescent="0.2">
      <c r="A12" s="16" t="s">
        <v>6</v>
      </c>
      <c r="B12" s="14" t="s">
        <v>122</v>
      </c>
      <c r="C12" s="7"/>
      <c r="D12" s="7"/>
      <c r="E12" s="7"/>
      <c r="F12" s="7"/>
      <c r="G12" s="46"/>
      <c r="H12" s="47">
        <f t="shared" si="0"/>
        <v>0</v>
      </c>
      <c r="I12" s="17">
        <f t="shared" si="1"/>
        <v>0</v>
      </c>
      <c r="J12" s="486"/>
    </row>
    <row r="13" spans="1:18" ht="15.95" customHeight="1" x14ac:dyDescent="0.2">
      <c r="A13" s="16" t="s">
        <v>7</v>
      </c>
      <c r="B13" s="14" t="s">
        <v>123</v>
      </c>
      <c r="C13" s="7"/>
      <c r="D13" s="7"/>
      <c r="E13" s="7"/>
      <c r="F13" s="7"/>
      <c r="G13" s="46"/>
      <c r="H13" s="47">
        <f t="shared" si="0"/>
        <v>0</v>
      </c>
      <c r="I13" s="17">
        <f t="shared" si="1"/>
        <v>0</v>
      </c>
      <c r="J13" s="486"/>
    </row>
    <row r="14" spans="1:18" ht="22.5" x14ac:dyDescent="0.2">
      <c r="A14" s="16" t="s">
        <v>8</v>
      </c>
      <c r="B14" s="14" t="s">
        <v>124</v>
      </c>
      <c r="C14" s="7"/>
      <c r="D14" s="7">
        <v>0</v>
      </c>
      <c r="E14" s="7"/>
      <c r="F14" s="7"/>
      <c r="G14" s="46"/>
      <c r="H14" s="47">
        <f t="shared" si="0"/>
        <v>0</v>
      </c>
      <c r="I14" s="17">
        <f t="shared" si="1"/>
        <v>0</v>
      </c>
      <c r="J14" s="486"/>
    </row>
    <row r="15" spans="1:18" ht="15.95" customHeight="1" x14ac:dyDescent="0.2">
      <c r="A15" s="18" t="s">
        <v>9</v>
      </c>
      <c r="B15" s="19" t="s">
        <v>163</v>
      </c>
      <c r="C15" s="8">
        <v>0</v>
      </c>
      <c r="D15" s="8">
        <v>0</v>
      </c>
      <c r="E15" s="8"/>
      <c r="F15" s="8"/>
      <c r="G15" s="48"/>
      <c r="H15" s="47">
        <f t="shared" si="0"/>
        <v>0</v>
      </c>
      <c r="I15" s="17">
        <f t="shared" si="1"/>
        <v>0</v>
      </c>
      <c r="J15" s="486"/>
    </row>
    <row r="16" spans="1:18" ht="15.95" customHeight="1" thickBot="1" x14ac:dyDescent="0.25">
      <c r="A16" s="49" t="s">
        <v>10</v>
      </c>
      <c r="B16" s="50" t="s">
        <v>490</v>
      </c>
      <c r="C16" s="51"/>
      <c r="D16" s="51">
        <v>0</v>
      </c>
      <c r="E16" s="51"/>
      <c r="F16" s="51"/>
      <c r="G16" s="52"/>
      <c r="H16" s="47">
        <f t="shared" si="0"/>
        <v>0</v>
      </c>
      <c r="I16" s="17">
        <f t="shared" si="1"/>
        <v>0</v>
      </c>
      <c r="J16" s="486"/>
    </row>
    <row r="17" spans="1:10" s="9" customFormat="1" ht="18" customHeight="1" thickBot="1" x14ac:dyDescent="0.25">
      <c r="A17" s="490" t="s">
        <v>165</v>
      </c>
      <c r="B17" s="491"/>
      <c r="C17" s="20">
        <f t="shared" ref="C17:I17" si="2">SUM(C10:C16)</f>
        <v>2753</v>
      </c>
      <c r="D17" s="20">
        <f t="shared" si="2"/>
        <v>0</v>
      </c>
      <c r="E17" s="20">
        <f t="shared" si="2"/>
        <v>0</v>
      </c>
      <c r="F17" s="20">
        <f t="shared" si="2"/>
        <v>0</v>
      </c>
      <c r="G17" s="53">
        <f t="shared" si="2"/>
        <v>0</v>
      </c>
      <c r="H17" s="53">
        <f t="shared" si="2"/>
        <v>0</v>
      </c>
      <c r="I17" s="21">
        <f t="shared" si="2"/>
        <v>2753</v>
      </c>
      <c r="J17" s="486"/>
    </row>
    <row r="18" spans="1:10" s="6" customFormat="1" ht="18" customHeight="1" x14ac:dyDescent="0.2">
      <c r="A18" s="507" t="s">
        <v>166</v>
      </c>
      <c r="B18" s="508"/>
      <c r="C18" s="508"/>
      <c r="D18" s="508"/>
      <c r="E18" s="508"/>
      <c r="F18" s="508"/>
      <c r="G18" s="508"/>
      <c r="H18" s="508"/>
      <c r="I18" s="509"/>
      <c r="J18" s="486"/>
    </row>
    <row r="19" spans="1:10" s="6" customFormat="1" x14ac:dyDescent="0.2">
      <c r="A19" s="16" t="s">
        <v>4</v>
      </c>
      <c r="B19" s="14" t="s">
        <v>167</v>
      </c>
      <c r="C19" s="7">
        <v>0</v>
      </c>
      <c r="D19" s="7"/>
      <c r="E19" s="7"/>
      <c r="F19" s="7"/>
      <c r="G19" s="46"/>
      <c r="H19" s="47">
        <f>SUM(D19:G19)</f>
        <v>0</v>
      </c>
      <c r="I19" s="17">
        <f>C19+H19</f>
        <v>0</v>
      </c>
      <c r="J19" s="486"/>
    </row>
    <row r="20" spans="1:10" ht="13.5" thickBot="1" x14ac:dyDescent="0.25">
      <c r="A20" s="49" t="s">
        <v>5</v>
      </c>
      <c r="B20" s="50" t="s">
        <v>164</v>
      </c>
      <c r="C20" s="51">
        <v>0</v>
      </c>
      <c r="D20" s="51"/>
      <c r="E20" s="51"/>
      <c r="F20" s="51"/>
      <c r="G20" s="52"/>
      <c r="H20" s="47">
        <f>SUM(D20:G20)</f>
        <v>0</v>
      </c>
      <c r="I20" s="54">
        <f>C20+H20</f>
        <v>0</v>
      </c>
      <c r="J20" s="486"/>
    </row>
    <row r="21" spans="1:10" ht="15.95" customHeight="1" thickBot="1" x14ac:dyDescent="0.25">
      <c r="A21" s="490" t="s">
        <v>168</v>
      </c>
      <c r="B21" s="491"/>
      <c r="C21" s="20">
        <f t="shared" ref="C21:I21" si="3">SUM(C19:C20)</f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53">
        <f t="shared" si="3"/>
        <v>0</v>
      </c>
      <c r="H21" s="53">
        <f t="shared" si="3"/>
        <v>0</v>
      </c>
      <c r="I21" s="21">
        <f t="shared" si="3"/>
        <v>0</v>
      </c>
      <c r="J21" s="486"/>
    </row>
    <row r="22" spans="1:10" ht="18" customHeight="1" thickBot="1" x14ac:dyDescent="0.25">
      <c r="A22" s="510" t="s">
        <v>169</v>
      </c>
      <c r="B22" s="511"/>
      <c r="C22" s="55">
        <f t="shared" ref="C22:I22" si="4">C17+C21</f>
        <v>2753</v>
      </c>
      <c r="D22" s="55">
        <f t="shared" si="4"/>
        <v>0</v>
      </c>
      <c r="E22" s="55">
        <f t="shared" si="4"/>
        <v>0</v>
      </c>
      <c r="F22" s="55">
        <f t="shared" si="4"/>
        <v>0</v>
      </c>
      <c r="G22" s="55">
        <f t="shared" si="4"/>
        <v>0</v>
      </c>
      <c r="H22" s="55">
        <f t="shared" si="4"/>
        <v>0</v>
      </c>
      <c r="I22" s="21">
        <f t="shared" si="4"/>
        <v>2753</v>
      </c>
      <c r="J22" s="486"/>
    </row>
    <row r="30" spans="1:10" ht="15.75" x14ac:dyDescent="0.25">
      <c r="A30" s="506"/>
      <c r="B30" s="506"/>
      <c r="C30" s="506"/>
      <c r="D30" s="506"/>
      <c r="E30" s="506"/>
      <c r="F30" s="506"/>
      <c r="G30" s="506"/>
      <c r="H30" s="506"/>
      <c r="I30" s="506"/>
    </row>
  </sheetData>
  <mergeCells count="17">
    <mergeCell ref="E1:I1"/>
    <mergeCell ref="A3:I3"/>
    <mergeCell ref="A30:I30"/>
    <mergeCell ref="A18:I18"/>
    <mergeCell ref="A22:B22"/>
    <mergeCell ref="L3:R3"/>
    <mergeCell ref="J4:J22"/>
    <mergeCell ref="A9:I9"/>
    <mergeCell ref="A17:B17"/>
    <mergeCell ref="A21:B21"/>
    <mergeCell ref="A4:I4"/>
    <mergeCell ref="I6:I7"/>
    <mergeCell ref="D6:H6"/>
    <mergeCell ref="C6:C7"/>
    <mergeCell ref="B6:B7"/>
    <mergeCell ref="A6:A7"/>
    <mergeCell ref="H5:I5"/>
  </mergeCells>
  <phoneticPr fontId="0" type="noConversion"/>
  <printOptions horizontalCentered="1"/>
  <pageMargins left="0" right="0" top="1.1811023622047245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43"/>
  <sheetViews>
    <sheetView workbookViewId="0">
      <selection activeCell="A6" sqref="A6:J6"/>
    </sheetView>
  </sheetViews>
  <sheetFormatPr defaultRowHeight="12.75" x14ac:dyDescent="0.2"/>
  <cols>
    <col min="1" max="1" width="4.83203125" customWidth="1"/>
    <col min="6" max="6" width="7.5" customWidth="1"/>
    <col min="7" max="8" width="12.5" customWidth="1"/>
    <col min="9" max="9" width="12.6640625" customWidth="1"/>
    <col min="10" max="10" width="12.83203125" bestFit="1" customWidth="1"/>
  </cols>
  <sheetData>
    <row r="1" spans="1:10" x14ac:dyDescent="0.2">
      <c r="J1" s="445" t="s">
        <v>735</v>
      </c>
    </row>
    <row r="2" spans="1:10" ht="13.5" customHeight="1" x14ac:dyDescent="0.25">
      <c r="A2" s="505" t="s">
        <v>738</v>
      </c>
      <c r="B2" s="516"/>
      <c r="C2" s="516"/>
      <c r="D2" s="516"/>
      <c r="E2" s="516"/>
      <c r="F2" s="516"/>
      <c r="G2" s="516"/>
      <c r="H2" s="516"/>
      <c r="I2" s="516"/>
      <c r="J2" s="516"/>
    </row>
    <row r="3" spans="1:10" hidden="1" x14ac:dyDescent="0.2"/>
    <row r="4" spans="1:10" hidden="1" x14ac:dyDescent="0.2"/>
    <row r="5" spans="1:10" hidden="1" x14ac:dyDescent="0.2">
      <c r="A5" s="318"/>
      <c r="B5" s="318"/>
      <c r="C5" s="318"/>
      <c r="D5" s="318"/>
      <c r="E5" s="318"/>
      <c r="F5" s="318"/>
      <c r="G5" s="318"/>
      <c r="H5" s="318"/>
      <c r="I5" s="318"/>
    </row>
    <row r="6" spans="1:10" x14ac:dyDescent="0.2">
      <c r="A6" s="512" t="s">
        <v>717</v>
      </c>
      <c r="B6" s="512"/>
      <c r="C6" s="512"/>
      <c r="D6" s="512"/>
      <c r="E6" s="512"/>
      <c r="F6" s="512"/>
      <c r="G6" s="512"/>
      <c r="H6" s="512"/>
      <c r="I6" s="512"/>
      <c r="J6" s="512"/>
    </row>
    <row r="7" spans="1:10" ht="18.75" customHeight="1" thickBot="1" x14ac:dyDescent="0.25">
      <c r="J7" t="s">
        <v>510</v>
      </c>
    </row>
    <row r="8" spans="1:10" ht="13.5" thickBot="1" x14ac:dyDescent="0.25">
      <c r="A8" s="346"/>
      <c r="B8" s="513" t="s">
        <v>285</v>
      </c>
      <c r="C8" s="514"/>
      <c r="D8" s="514"/>
      <c r="E8" s="514"/>
      <c r="F8" s="515"/>
      <c r="G8" s="347" t="s">
        <v>286</v>
      </c>
      <c r="H8" s="347" t="s">
        <v>287</v>
      </c>
      <c r="I8" s="347" t="s">
        <v>288</v>
      </c>
      <c r="J8" s="347" t="s">
        <v>289</v>
      </c>
    </row>
    <row r="9" spans="1:10" x14ac:dyDescent="0.2">
      <c r="A9" s="348" t="s">
        <v>524</v>
      </c>
      <c r="B9" s="349"/>
      <c r="C9" s="350"/>
      <c r="D9" s="350"/>
      <c r="E9" s="350"/>
      <c r="F9" s="439"/>
      <c r="G9" s="351" t="s">
        <v>525</v>
      </c>
      <c r="H9" s="351" t="s">
        <v>526</v>
      </c>
      <c r="I9" s="351" t="s">
        <v>527</v>
      </c>
      <c r="J9" s="351" t="s">
        <v>528</v>
      </c>
    </row>
    <row r="10" spans="1:10" ht="13.5" thickBot="1" x14ac:dyDescent="0.25">
      <c r="A10" s="352"/>
      <c r="B10" s="353"/>
      <c r="C10" s="354"/>
      <c r="D10" s="354"/>
      <c r="E10" s="354"/>
      <c r="F10" s="440"/>
      <c r="G10" s="355" t="s">
        <v>529</v>
      </c>
      <c r="H10" s="355" t="s">
        <v>530</v>
      </c>
      <c r="I10" s="355" t="s">
        <v>530</v>
      </c>
      <c r="J10" s="355" t="s">
        <v>530</v>
      </c>
    </row>
    <row r="11" spans="1:10" x14ac:dyDescent="0.2">
      <c r="A11" s="356">
        <v>1</v>
      </c>
      <c r="B11" s="357" t="s">
        <v>531</v>
      </c>
      <c r="C11" s="357"/>
      <c r="D11" s="357"/>
      <c r="E11" s="357"/>
      <c r="F11" s="357"/>
      <c r="G11" s="358">
        <v>19057</v>
      </c>
      <c r="H11" s="358">
        <v>19057</v>
      </c>
      <c r="I11" s="358">
        <v>19057</v>
      </c>
      <c r="J11" s="358">
        <v>19057</v>
      </c>
    </row>
    <row r="12" spans="1:10" x14ac:dyDescent="0.2">
      <c r="A12" s="359">
        <v>2</v>
      </c>
      <c r="B12" s="357" t="s">
        <v>532</v>
      </c>
      <c r="C12" s="357"/>
      <c r="D12" s="357"/>
      <c r="E12" s="357"/>
      <c r="F12" s="357"/>
      <c r="G12" s="358">
        <v>15400</v>
      </c>
      <c r="H12" s="358">
        <v>15400</v>
      </c>
      <c r="I12" s="358">
        <v>15400</v>
      </c>
      <c r="J12" s="358">
        <v>15400</v>
      </c>
    </row>
    <row r="13" spans="1:10" x14ac:dyDescent="0.2">
      <c r="A13" s="359">
        <v>3</v>
      </c>
      <c r="B13" s="357" t="s">
        <v>199</v>
      </c>
      <c r="C13" s="357"/>
      <c r="D13" s="357"/>
      <c r="E13" s="357"/>
      <c r="F13" s="357"/>
      <c r="G13" s="358">
        <v>2500</v>
      </c>
      <c r="H13" s="358">
        <v>2500</v>
      </c>
      <c r="I13" s="358">
        <v>2500</v>
      </c>
      <c r="J13" s="358">
        <v>2500</v>
      </c>
    </row>
    <row r="14" spans="1:10" x14ac:dyDescent="0.2">
      <c r="A14" s="359">
        <v>4</v>
      </c>
      <c r="B14" s="357" t="s">
        <v>533</v>
      </c>
      <c r="C14" s="357"/>
      <c r="D14" s="357"/>
      <c r="E14" s="357"/>
      <c r="F14" s="357"/>
      <c r="G14" s="358">
        <v>83666</v>
      </c>
      <c r="H14" s="358">
        <v>83666</v>
      </c>
      <c r="I14" s="358">
        <v>83666</v>
      </c>
      <c r="J14" s="358">
        <v>83666</v>
      </c>
    </row>
    <row r="15" spans="1:10" x14ac:dyDescent="0.2">
      <c r="A15" s="359">
        <v>5</v>
      </c>
      <c r="B15" s="360" t="s">
        <v>534</v>
      </c>
      <c r="C15" s="361"/>
      <c r="D15" s="361"/>
      <c r="E15" s="361"/>
      <c r="F15" s="361"/>
      <c r="G15" s="358">
        <v>3672</v>
      </c>
      <c r="H15" s="358">
        <v>3672</v>
      </c>
      <c r="I15" s="358">
        <v>3672</v>
      </c>
      <c r="J15" s="358">
        <v>3672</v>
      </c>
    </row>
    <row r="16" spans="1:10" x14ac:dyDescent="0.2">
      <c r="A16" s="359">
        <v>6</v>
      </c>
      <c r="B16" s="360" t="s">
        <v>535</v>
      </c>
      <c r="C16" s="361"/>
      <c r="D16" s="361"/>
      <c r="E16" s="361"/>
      <c r="F16" s="361"/>
      <c r="G16" s="358">
        <v>16595</v>
      </c>
      <c r="H16" s="358">
        <v>16595</v>
      </c>
      <c r="I16" s="358">
        <v>16595</v>
      </c>
      <c r="J16" s="358">
        <v>16595</v>
      </c>
    </row>
    <row r="17" spans="1:10" x14ac:dyDescent="0.2">
      <c r="A17" s="359">
        <v>7</v>
      </c>
      <c r="B17" s="360" t="s">
        <v>536</v>
      </c>
      <c r="C17" s="361"/>
      <c r="D17" s="361"/>
      <c r="E17" s="361"/>
      <c r="F17" s="361"/>
      <c r="G17" s="358">
        <v>0</v>
      </c>
      <c r="H17" s="358">
        <v>0</v>
      </c>
      <c r="I17" s="358">
        <v>0</v>
      </c>
      <c r="J17" s="358">
        <v>0</v>
      </c>
    </row>
    <row r="18" spans="1:10" x14ac:dyDescent="0.2">
      <c r="A18" s="359">
        <v>8</v>
      </c>
      <c r="B18" s="360" t="s">
        <v>537</v>
      </c>
      <c r="C18" s="361"/>
      <c r="D18" s="361"/>
      <c r="E18" s="361"/>
      <c r="F18" s="361"/>
      <c r="G18" s="358">
        <v>0</v>
      </c>
      <c r="H18" s="358">
        <v>0</v>
      </c>
      <c r="I18" s="358">
        <v>0</v>
      </c>
      <c r="J18" s="358">
        <v>0</v>
      </c>
    </row>
    <row r="19" spans="1:10" x14ac:dyDescent="0.2">
      <c r="A19" s="359">
        <v>9</v>
      </c>
      <c r="B19" s="360" t="s">
        <v>538</v>
      </c>
      <c r="C19" s="357"/>
      <c r="D19" s="357"/>
      <c r="E19" s="357"/>
      <c r="F19" s="357"/>
      <c r="G19" s="358">
        <v>0</v>
      </c>
      <c r="H19" s="358">
        <v>0</v>
      </c>
      <c r="I19" s="358">
        <v>0</v>
      </c>
      <c r="J19" s="358">
        <v>0</v>
      </c>
    </row>
    <row r="20" spans="1:10" ht="13.5" thickBot="1" x14ac:dyDescent="0.25">
      <c r="A20" s="359">
        <v>10</v>
      </c>
      <c r="B20" s="357" t="s">
        <v>539</v>
      </c>
      <c r="C20" s="357"/>
      <c r="D20" s="357"/>
      <c r="E20" s="357"/>
      <c r="F20" s="357"/>
      <c r="G20" s="358">
        <v>0</v>
      </c>
      <c r="H20" s="358">
        <v>2000</v>
      </c>
      <c r="I20" s="358">
        <v>4000</v>
      </c>
      <c r="J20" s="358">
        <v>6000</v>
      </c>
    </row>
    <row r="21" spans="1:10" ht="13.5" thickBot="1" x14ac:dyDescent="0.25">
      <c r="A21" s="362">
        <v>11</v>
      </c>
      <c r="B21" s="363" t="s">
        <v>540</v>
      </c>
      <c r="C21" s="363"/>
      <c r="D21" s="363"/>
      <c r="E21" s="363"/>
      <c r="F21" s="441"/>
      <c r="G21" s="364">
        <f>SUM(G11:G20)</f>
        <v>140890</v>
      </c>
      <c r="H21" s="364">
        <f>SUM(H11:H20)</f>
        <v>142890</v>
      </c>
      <c r="I21" s="364">
        <f>SUM(I11:I20)</f>
        <v>144890</v>
      </c>
      <c r="J21" s="364">
        <f>SUM(J11:J20)</f>
        <v>146890</v>
      </c>
    </row>
    <row r="22" spans="1:10" x14ac:dyDescent="0.2">
      <c r="A22" s="356">
        <v>12</v>
      </c>
      <c r="B22" s="357" t="s">
        <v>541</v>
      </c>
      <c r="C22" s="357"/>
      <c r="D22" s="357"/>
      <c r="E22" s="357"/>
      <c r="F22" s="442"/>
      <c r="G22" s="358">
        <v>26412</v>
      </c>
      <c r="H22" s="358">
        <v>26412</v>
      </c>
      <c r="I22" s="358">
        <v>26412</v>
      </c>
      <c r="J22" s="358">
        <v>26412</v>
      </c>
    </row>
    <row r="23" spans="1:10" x14ac:dyDescent="0.2">
      <c r="A23" s="359">
        <v>13</v>
      </c>
      <c r="B23" s="357" t="s">
        <v>542</v>
      </c>
      <c r="C23" s="357"/>
      <c r="D23" s="357"/>
      <c r="E23" s="357"/>
      <c r="F23" s="442"/>
      <c r="G23" s="358">
        <v>3924</v>
      </c>
      <c r="H23" s="358">
        <v>3924</v>
      </c>
      <c r="I23" s="358">
        <v>3924</v>
      </c>
      <c r="J23" s="358">
        <v>3924</v>
      </c>
    </row>
    <row r="24" spans="1:10" x14ac:dyDescent="0.2">
      <c r="A24" s="359">
        <v>14</v>
      </c>
      <c r="B24" s="357" t="s">
        <v>543</v>
      </c>
      <c r="C24" s="357"/>
      <c r="D24" s="357"/>
      <c r="E24" s="357"/>
      <c r="F24" s="442"/>
      <c r="G24" s="358">
        <v>25018</v>
      </c>
      <c r="H24" s="358">
        <v>25018</v>
      </c>
      <c r="I24" s="358">
        <v>25018</v>
      </c>
      <c r="J24" s="358">
        <v>25018</v>
      </c>
    </row>
    <row r="25" spans="1:10" x14ac:dyDescent="0.2">
      <c r="A25" s="359">
        <v>15</v>
      </c>
      <c r="B25" s="357" t="s">
        <v>544</v>
      </c>
      <c r="C25" s="357"/>
      <c r="D25" s="357"/>
      <c r="E25" s="357"/>
      <c r="F25" s="442"/>
      <c r="G25" s="358">
        <v>60060</v>
      </c>
      <c r="H25" s="358">
        <v>60061</v>
      </c>
      <c r="I25" s="358">
        <v>60061</v>
      </c>
      <c r="J25" s="358">
        <v>60061</v>
      </c>
    </row>
    <row r="26" spans="1:10" x14ac:dyDescent="0.2">
      <c r="A26" s="359">
        <v>16</v>
      </c>
      <c r="B26" s="357" t="s">
        <v>545</v>
      </c>
      <c r="C26" s="357"/>
      <c r="D26" s="357"/>
      <c r="E26" s="357"/>
      <c r="F26" s="442"/>
      <c r="G26" s="358">
        <v>7395</v>
      </c>
      <c r="H26" s="358">
        <v>7395</v>
      </c>
      <c r="I26" s="358">
        <v>7395</v>
      </c>
      <c r="J26" s="358">
        <v>7395</v>
      </c>
    </row>
    <row r="27" spans="1:10" x14ac:dyDescent="0.2">
      <c r="A27" s="359">
        <v>17</v>
      </c>
      <c r="B27" s="357" t="s">
        <v>42</v>
      </c>
      <c r="C27" s="357"/>
      <c r="D27" s="357"/>
      <c r="E27" s="357"/>
      <c r="F27" s="442"/>
      <c r="G27" s="358">
        <v>6074</v>
      </c>
      <c r="H27" s="358">
        <v>20080</v>
      </c>
      <c r="I27" s="358">
        <v>22080</v>
      </c>
      <c r="J27" s="358">
        <v>24080</v>
      </c>
    </row>
    <row r="28" spans="1:10" ht="13.5" thickBot="1" x14ac:dyDescent="0.25">
      <c r="A28" s="359">
        <v>18</v>
      </c>
      <c r="B28" s="357" t="s">
        <v>43</v>
      </c>
      <c r="C28" s="357"/>
      <c r="D28" s="357"/>
      <c r="E28" s="357"/>
      <c r="F28" s="442"/>
      <c r="G28" s="358">
        <v>6005</v>
      </c>
      <c r="H28" s="358">
        <v>0</v>
      </c>
      <c r="I28" s="358"/>
      <c r="J28" s="358">
        <v>0</v>
      </c>
    </row>
    <row r="29" spans="1:10" ht="13.5" thickBot="1" x14ac:dyDescent="0.25">
      <c r="A29" s="362">
        <v>19</v>
      </c>
      <c r="B29" s="363" t="s">
        <v>546</v>
      </c>
      <c r="C29" s="365"/>
      <c r="D29" s="365"/>
      <c r="E29" s="365"/>
      <c r="F29" s="443"/>
      <c r="G29" s="364">
        <f>SUM(G22:G28)</f>
        <v>134888</v>
      </c>
      <c r="H29" s="364">
        <f>SUM(H22:H28)</f>
        <v>142890</v>
      </c>
      <c r="I29" s="364">
        <f>SUM(I22:I28)</f>
        <v>144890</v>
      </c>
      <c r="J29" s="364">
        <f>SUM(J22:J28)</f>
        <v>146890</v>
      </c>
    </row>
    <row r="30" spans="1:10" x14ac:dyDescent="0.2">
      <c r="A30" s="359">
        <v>20</v>
      </c>
      <c r="B30" s="366" t="s">
        <v>547</v>
      </c>
      <c r="C30" s="357"/>
      <c r="D30" s="357"/>
      <c r="E30" s="357"/>
      <c r="F30" s="442"/>
      <c r="G30" s="358">
        <v>0</v>
      </c>
      <c r="H30" s="358">
        <v>0</v>
      </c>
      <c r="I30" s="358">
        <v>0</v>
      </c>
      <c r="J30" s="358">
        <v>0</v>
      </c>
    </row>
    <row r="31" spans="1:10" ht="13.5" thickBot="1" x14ac:dyDescent="0.25">
      <c r="A31" s="359">
        <v>21</v>
      </c>
      <c r="B31" s="366" t="s">
        <v>548</v>
      </c>
      <c r="C31" s="357"/>
      <c r="D31" s="357"/>
      <c r="E31" s="357"/>
      <c r="F31" s="442"/>
      <c r="G31" s="358">
        <v>0</v>
      </c>
      <c r="H31" s="358">
        <v>0</v>
      </c>
      <c r="I31" s="358">
        <v>0</v>
      </c>
      <c r="J31" s="358">
        <v>0</v>
      </c>
    </row>
    <row r="32" spans="1:10" ht="13.5" thickBot="1" x14ac:dyDescent="0.25">
      <c r="A32" s="362">
        <v>22</v>
      </c>
      <c r="B32" s="367" t="s">
        <v>549</v>
      </c>
      <c r="C32" s="365"/>
      <c r="D32" s="365"/>
      <c r="E32" s="365"/>
      <c r="F32" s="443"/>
      <c r="G32" s="364">
        <v>0</v>
      </c>
      <c r="H32" s="364">
        <v>0</v>
      </c>
      <c r="I32" s="364">
        <v>0</v>
      </c>
      <c r="J32" s="364">
        <v>0</v>
      </c>
    </row>
    <row r="33" spans="1:10" x14ac:dyDescent="0.2">
      <c r="A33" s="359">
        <v>23</v>
      </c>
      <c r="B33" s="366" t="s">
        <v>550</v>
      </c>
      <c r="C33" s="357"/>
      <c r="D33" s="357"/>
      <c r="E33" s="357"/>
      <c r="F33" s="442"/>
      <c r="G33" s="358">
        <v>219474</v>
      </c>
      <c r="H33" s="358">
        <v>0</v>
      </c>
      <c r="I33" s="358">
        <v>0</v>
      </c>
      <c r="J33" s="358">
        <v>0</v>
      </c>
    </row>
    <row r="34" spans="1:10" ht="13.5" thickBot="1" x14ac:dyDescent="0.25">
      <c r="A34" s="359">
        <v>24</v>
      </c>
      <c r="B34" s="366" t="s">
        <v>551</v>
      </c>
      <c r="C34" s="357"/>
      <c r="D34" s="357"/>
      <c r="E34" s="357"/>
      <c r="F34" s="442"/>
      <c r="G34" s="358"/>
      <c r="H34" s="358"/>
      <c r="I34" s="358"/>
      <c r="J34" s="358"/>
    </row>
    <row r="35" spans="1:10" ht="13.5" thickBot="1" x14ac:dyDescent="0.25">
      <c r="A35" s="362">
        <v>25</v>
      </c>
      <c r="B35" s="367" t="s">
        <v>552</v>
      </c>
      <c r="C35" s="365"/>
      <c r="D35" s="365"/>
      <c r="E35" s="365"/>
      <c r="F35" s="443"/>
      <c r="G35" s="364">
        <f>SUM(G33:G34)</f>
        <v>219474</v>
      </c>
      <c r="H35" s="364">
        <f>SUM(H33:H34)</f>
        <v>0</v>
      </c>
      <c r="I35" s="364">
        <f>SUM(I33:I34)</f>
        <v>0</v>
      </c>
      <c r="J35" s="364">
        <f>SUM(J33:J34)</f>
        <v>0</v>
      </c>
    </row>
    <row r="36" spans="1:10" x14ac:dyDescent="0.2">
      <c r="A36" s="359">
        <v>26</v>
      </c>
      <c r="B36" s="366" t="s">
        <v>553</v>
      </c>
      <c r="C36" s="357"/>
      <c r="D36" s="357"/>
      <c r="E36" s="357"/>
      <c r="F36" s="442"/>
      <c r="G36" s="358">
        <f>G21</f>
        <v>140890</v>
      </c>
      <c r="H36" s="358">
        <f>H21</f>
        <v>142890</v>
      </c>
      <c r="I36" s="358">
        <f>I21</f>
        <v>144890</v>
      </c>
      <c r="J36" s="358">
        <f>J21</f>
        <v>146890</v>
      </c>
    </row>
    <row r="37" spans="1:10" ht="13.5" thickBot="1" x14ac:dyDescent="0.25">
      <c r="A37" s="359">
        <v>27</v>
      </c>
      <c r="B37" s="366" t="s">
        <v>554</v>
      </c>
      <c r="C37" s="357"/>
      <c r="D37" s="357"/>
      <c r="E37" s="357"/>
      <c r="F37" s="442"/>
      <c r="G37" s="358">
        <v>213472</v>
      </c>
      <c r="H37" s="358">
        <v>0</v>
      </c>
      <c r="I37" s="358">
        <v>0</v>
      </c>
      <c r="J37" s="358">
        <v>0</v>
      </c>
    </row>
    <row r="38" spans="1:10" ht="13.5" thickBot="1" x14ac:dyDescent="0.25">
      <c r="A38" s="362">
        <v>28</v>
      </c>
      <c r="B38" s="368" t="s">
        <v>555</v>
      </c>
      <c r="C38" s="369"/>
      <c r="D38" s="369"/>
      <c r="E38" s="369"/>
      <c r="F38" s="444"/>
      <c r="G38" s="370">
        <f>SUM(G36:G37)</f>
        <v>354362</v>
      </c>
      <c r="H38" s="370">
        <f>SUM(H36:H37)</f>
        <v>142890</v>
      </c>
      <c r="I38" s="370">
        <f>SUM(I36:I37)</f>
        <v>144890</v>
      </c>
      <c r="J38" s="370">
        <f>SUM(J36:J37)</f>
        <v>146890</v>
      </c>
    </row>
    <row r="39" spans="1:10" x14ac:dyDescent="0.2">
      <c r="A39" s="359">
        <v>29</v>
      </c>
      <c r="B39" s="366" t="s">
        <v>556</v>
      </c>
      <c r="C39" s="357"/>
      <c r="D39" s="357"/>
      <c r="E39" s="357"/>
      <c r="F39" s="442"/>
      <c r="G39" s="358">
        <f>G29</f>
        <v>134888</v>
      </c>
      <c r="H39" s="358">
        <f>H29</f>
        <v>142890</v>
      </c>
      <c r="I39" s="358">
        <f>I29</f>
        <v>144890</v>
      </c>
      <c r="J39" s="358">
        <f>J29</f>
        <v>146890</v>
      </c>
    </row>
    <row r="40" spans="1:10" ht="13.5" thickBot="1" x14ac:dyDescent="0.25">
      <c r="A40" s="359">
        <v>30</v>
      </c>
      <c r="B40" s="366" t="s">
        <v>557</v>
      </c>
      <c r="C40" s="357"/>
      <c r="D40" s="357"/>
      <c r="E40" s="357"/>
      <c r="F40" s="442"/>
      <c r="G40" s="358">
        <f>G35</f>
        <v>219474</v>
      </c>
      <c r="H40" s="358">
        <f>H35</f>
        <v>0</v>
      </c>
      <c r="I40" s="358">
        <f>I35</f>
        <v>0</v>
      </c>
      <c r="J40" s="358">
        <f>J35</f>
        <v>0</v>
      </c>
    </row>
    <row r="41" spans="1:10" ht="13.5" thickBot="1" x14ac:dyDescent="0.25">
      <c r="A41" s="362">
        <v>31</v>
      </c>
      <c r="B41" s="368" t="s">
        <v>558</v>
      </c>
      <c r="C41" s="369"/>
      <c r="D41" s="369"/>
      <c r="E41" s="369"/>
      <c r="F41" s="444"/>
      <c r="G41" s="370">
        <f>SUM(G39:G40)</f>
        <v>354362</v>
      </c>
      <c r="H41" s="370">
        <f>SUM(H39:H40)</f>
        <v>142890</v>
      </c>
      <c r="I41" s="370">
        <f>SUM(I39:I40)</f>
        <v>144890</v>
      </c>
      <c r="J41" s="370">
        <f>SUM(J39:J40)</f>
        <v>146890</v>
      </c>
    </row>
    <row r="42" spans="1:10" x14ac:dyDescent="0.2">
      <c r="B42" s="361"/>
      <c r="C42" s="361"/>
      <c r="D42" s="361"/>
      <c r="E42" s="361"/>
      <c r="F42" s="361"/>
      <c r="G42" s="361"/>
      <c r="H42" s="361"/>
      <c r="I42" s="361"/>
      <c r="J42" s="361"/>
    </row>
    <row r="43" spans="1:10" x14ac:dyDescent="0.2">
      <c r="B43" s="361"/>
      <c r="C43" s="361"/>
      <c r="D43" s="361"/>
      <c r="E43" s="361"/>
      <c r="F43" s="361"/>
      <c r="G43" s="361"/>
      <c r="H43" s="361"/>
      <c r="I43" s="361"/>
      <c r="J43" s="361"/>
    </row>
  </sheetData>
  <mergeCells count="3">
    <mergeCell ref="A6:J6"/>
    <mergeCell ref="B8:F8"/>
    <mergeCell ref="A2:J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00"/>
  <sheetViews>
    <sheetView workbookViewId="0">
      <selection activeCell="A3" sqref="A3:G3"/>
    </sheetView>
  </sheetViews>
  <sheetFormatPr defaultRowHeight="12.75" x14ac:dyDescent="0.2"/>
  <cols>
    <col min="1" max="1" width="5.5" style="372" customWidth="1"/>
    <col min="3" max="3" width="13.5" customWidth="1"/>
    <col min="5" max="5" width="21" customWidth="1"/>
    <col min="6" max="6" width="27" customWidth="1"/>
    <col min="7" max="7" width="25.6640625" customWidth="1"/>
    <col min="8" max="8" width="12.5" customWidth="1"/>
  </cols>
  <sheetData>
    <row r="1" spans="1:8" x14ac:dyDescent="0.2">
      <c r="G1" s="373" t="s">
        <v>736</v>
      </c>
      <c r="H1" s="374"/>
    </row>
    <row r="2" spans="1:8" x14ac:dyDescent="0.2">
      <c r="A2" s="512" t="s">
        <v>739</v>
      </c>
      <c r="B2" s="512"/>
      <c r="C2" s="512"/>
      <c r="D2" s="512"/>
      <c r="E2" s="512"/>
      <c r="F2" s="512"/>
      <c r="G2" s="512"/>
      <c r="H2" s="374"/>
    </row>
    <row r="3" spans="1:8" x14ac:dyDescent="0.2">
      <c r="A3" s="518" t="s">
        <v>720</v>
      </c>
      <c r="B3" s="518"/>
      <c r="C3" s="518"/>
      <c r="D3" s="518"/>
      <c r="E3" s="518"/>
      <c r="F3" s="518"/>
      <c r="G3" s="518"/>
      <c r="H3" s="375"/>
    </row>
    <row r="4" spans="1:8" ht="13.5" thickBot="1" x14ac:dyDescent="0.25">
      <c r="A4" s="519" t="s">
        <v>559</v>
      </c>
      <c r="B4" s="519"/>
      <c r="C4" s="519"/>
      <c r="D4" s="376"/>
      <c r="E4" s="376"/>
      <c r="F4" s="376"/>
      <c r="G4" s="377" t="s">
        <v>496</v>
      </c>
      <c r="H4" s="378"/>
    </row>
    <row r="5" spans="1:8" ht="14.25" thickTop="1" thickBot="1" x14ac:dyDescent="0.25">
      <c r="A5" s="520" t="s">
        <v>497</v>
      </c>
      <c r="B5" s="521" t="s">
        <v>48</v>
      </c>
      <c r="C5" s="521"/>
      <c r="D5" s="521"/>
      <c r="E5" s="521"/>
      <c r="F5" s="522" t="s">
        <v>721</v>
      </c>
      <c r="G5" s="523"/>
      <c r="H5" s="379"/>
    </row>
    <row r="6" spans="1:8" ht="14.25" thickTop="1" thickBot="1" x14ac:dyDescent="0.25">
      <c r="A6" s="520"/>
      <c r="B6" s="521"/>
      <c r="C6" s="521"/>
      <c r="D6" s="521"/>
      <c r="E6" s="521"/>
      <c r="F6" s="380" t="s">
        <v>560</v>
      </c>
      <c r="G6" s="381" t="s">
        <v>561</v>
      </c>
      <c r="H6" s="379"/>
    </row>
    <row r="7" spans="1:8" ht="13.5" thickTop="1" x14ac:dyDescent="0.2">
      <c r="A7" s="520"/>
      <c r="B7" s="521"/>
      <c r="C7" s="521"/>
      <c r="D7" s="521"/>
      <c r="E7" s="521"/>
      <c r="F7" s="382">
        <v>39083</v>
      </c>
      <c r="G7" s="383">
        <v>42004</v>
      </c>
      <c r="H7" s="384"/>
    </row>
    <row r="8" spans="1:8" x14ac:dyDescent="0.2">
      <c r="A8" s="385" t="s">
        <v>562</v>
      </c>
      <c r="B8" s="524" t="s">
        <v>563</v>
      </c>
      <c r="C8" s="524"/>
      <c r="D8" s="524"/>
      <c r="E8" s="524"/>
      <c r="F8" s="386">
        <f>F9+F16+F22+F29</f>
        <v>759998</v>
      </c>
      <c r="G8" s="386">
        <f>G9+G16+G22+G29</f>
        <v>784827</v>
      </c>
      <c r="H8" s="384"/>
    </row>
    <row r="9" spans="1:8" x14ac:dyDescent="0.2">
      <c r="A9" s="387" t="s">
        <v>564</v>
      </c>
      <c r="B9" s="525" t="s">
        <v>565</v>
      </c>
      <c r="C9" s="525"/>
      <c r="D9" s="525"/>
      <c r="E9" s="525"/>
      <c r="F9" s="388">
        <f>SUM(F10:F15)</f>
        <v>1977</v>
      </c>
      <c r="G9" s="388">
        <f>SUM(G10:G15)</f>
        <v>2577</v>
      </c>
      <c r="H9" s="384"/>
    </row>
    <row r="10" spans="1:8" x14ac:dyDescent="0.2">
      <c r="A10" s="389" t="s">
        <v>4</v>
      </c>
      <c r="B10" s="517" t="s">
        <v>566</v>
      </c>
      <c r="C10" s="517"/>
      <c r="D10" s="517"/>
      <c r="E10" s="517"/>
      <c r="F10" s="390"/>
      <c r="G10" s="390"/>
      <c r="H10" s="391"/>
    </row>
    <row r="11" spans="1:8" x14ac:dyDescent="0.2">
      <c r="A11" s="389" t="s">
        <v>5</v>
      </c>
      <c r="B11" s="517" t="s">
        <v>567</v>
      </c>
      <c r="C11" s="517"/>
      <c r="D11" s="517"/>
      <c r="E11" s="517"/>
      <c r="F11" s="390"/>
      <c r="G11" s="390"/>
      <c r="H11" s="391"/>
    </row>
    <row r="12" spans="1:8" x14ac:dyDescent="0.2">
      <c r="A12" s="389" t="s">
        <v>6</v>
      </c>
      <c r="B12" s="517" t="s">
        <v>568</v>
      </c>
      <c r="C12" s="517"/>
      <c r="D12" s="517"/>
      <c r="E12" s="517"/>
      <c r="F12" s="390">
        <v>1030</v>
      </c>
      <c r="G12" s="390">
        <v>1630</v>
      </c>
      <c r="H12" s="391"/>
    </row>
    <row r="13" spans="1:8" x14ac:dyDescent="0.2">
      <c r="A13" s="389" t="s">
        <v>7</v>
      </c>
      <c r="B13" s="517" t="s">
        <v>569</v>
      </c>
      <c r="C13" s="517"/>
      <c r="D13" s="517"/>
      <c r="E13" s="517"/>
      <c r="F13" s="390">
        <v>947</v>
      </c>
      <c r="G13" s="390">
        <v>947</v>
      </c>
      <c r="H13" s="391"/>
    </row>
    <row r="14" spans="1:8" x14ac:dyDescent="0.2">
      <c r="A14" s="389" t="s">
        <v>8</v>
      </c>
      <c r="B14" s="517" t="s">
        <v>570</v>
      </c>
      <c r="C14" s="517"/>
      <c r="D14" s="517"/>
      <c r="E14" s="517"/>
      <c r="F14" s="390"/>
      <c r="G14" s="390"/>
      <c r="H14" s="391"/>
    </row>
    <row r="15" spans="1:8" x14ac:dyDescent="0.2">
      <c r="A15" s="389" t="s">
        <v>9</v>
      </c>
      <c r="B15" s="517" t="s">
        <v>571</v>
      </c>
      <c r="C15" s="517"/>
      <c r="D15" s="517"/>
      <c r="E15" s="517"/>
      <c r="F15" s="390"/>
      <c r="G15" s="390"/>
      <c r="H15" s="391"/>
    </row>
    <row r="16" spans="1:8" x14ac:dyDescent="0.2">
      <c r="A16" s="387" t="s">
        <v>572</v>
      </c>
      <c r="B16" s="525" t="s">
        <v>573</v>
      </c>
      <c r="C16" s="525"/>
      <c r="D16" s="525"/>
      <c r="E16" s="525"/>
      <c r="F16" s="388">
        <f>F17+F18+F19+F20+F21</f>
        <v>757978</v>
      </c>
      <c r="G16" s="388">
        <f>G17+G18+G19+G20+G21</f>
        <v>782207</v>
      </c>
      <c r="H16" s="391"/>
    </row>
    <row r="17" spans="1:8" x14ac:dyDescent="0.2">
      <c r="A17" s="389" t="s">
        <v>10</v>
      </c>
      <c r="B17" s="517" t="s">
        <v>574</v>
      </c>
      <c r="C17" s="517"/>
      <c r="D17" s="517"/>
      <c r="E17" s="517"/>
      <c r="F17" s="390">
        <v>741201</v>
      </c>
      <c r="G17" s="390">
        <v>741201</v>
      </c>
      <c r="H17" s="391"/>
    </row>
    <row r="18" spans="1:8" x14ac:dyDescent="0.2">
      <c r="A18" s="389" t="s">
        <v>11</v>
      </c>
      <c r="B18" s="517" t="s">
        <v>575</v>
      </c>
      <c r="C18" s="517"/>
      <c r="D18" s="517"/>
      <c r="E18" s="517"/>
      <c r="F18" s="390">
        <v>15747</v>
      </c>
      <c r="G18" s="390">
        <v>15747</v>
      </c>
      <c r="H18" s="391"/>
    </row>
    <row r="19" spans="1:8" x14ac:dyDescent="0.2">
      <c r="A19" s="389" t="s">
        <v>13</v>
      </c>
      <c r="B19" s="517" t="s">
        <v>576</v>
      </c>
      <c r="C19" s="517"/>
      <c r="D19" s="517"/>
      <c r="E19" s="517"/>
      <c r="F19" s="390"/>
      <c r="G19" s="390"/>
      <c r="H19" s="391"/>
    </row>
    <row r="20" spans="1:8" x14ac:dyDescent="0.2">
      <c r="A20" s="389" t="s">
        <v>14</v>
      </c>
      <c r="B20" s="517" t="s">
        <v>577</v>
      </c>
      <c r="C20" s="517"/>
      <c r="D20" s="517"/>
      <c r="E20" s="517"/>
      <c r="F20" s="390">
        <v>1030</v>
      </c>
      <c r="G20" s="390">
        <v>25259</v>
      </c>
      <c r="H20" s="391"/>
    </row>
    <row r="21" spans="1:8" x14ac:dyDescent="0.2">
      <c r="A21" s="389" t="s">
        <v>17</v>
      </c>
      <c r="B21" s="517" t="s">
        <v>578</v>
      </c>
      <c r="C21" s="517"/>
      <c r="D21" s="517"/>
      <c r="E21" s="517"/>
      <c r="F21" s="390">
        <v>0</v>
      </c>
      <c r="G21" s="390">
        <v>0</v>
      </c>
      <c r="H21" s="391"/>
    </row>
    <row r="22" spans="1:8" x14ac:dyDescent="0.2">
      <c r="A22" s="387" t="s">
        <v>579</v>
      </c>
      <c r="B22" s="525" t="s">
        <v>580</v>
      </c>
      <c r="C22" s="525"/>
      <c r="D22" s="525"/>
      <c r="E22" s="525"/>
      <c r="F22" s="388">
        <f>SUM(F23:F28)</f>
        <v>43</v>
      </c>
      <c r="G22" s="388">
        <f>SUM(G23:G28)</f>
        <v>43</v>
      </c>
      <c r="H22" s="391"/>
    </row>
    <row r="23" spans="1:8" x14ac:dyDescent="0.2">
      <c r="A23" s="389" t="s">
        <v>4</v>
      </c>
      <c r="B23" s="517" t="s">
        <v>581</v>
      </c>
      <c r="C23" s="517"/>
      <c r="D23" s="517"/>
      <c r="E23" s="517"/>
      <c r="F23" s="390">
        <v>43</v>
      </c>
      <c r="G23" s="390">
        <v>43</v>
      </c>
      <c r="H23" s="391"/>
    </row>
    <row r="24" spans="1:8" x14ac:dyDescent="0.2">
      <c r="A24" s="389" t="s">
        <v>5</v>
      </c>
      <c r="B24" s="517" t="s">
        <v>582</v>
      </c>
      <c r="C24" s="517"/>
      <c r="D24" s="517"/>
      <c r="E24" s="517"/>
      <c r="F24" s="392"/>
      <c r="G24" s="392"/>
      <c r="H24" s="391"/>
    </row>
    <row r="25" spans="1:8" x14ac:dyDescent="0.2">
      <c r="A25" s="389" t="s">
        <v>6</v>
      </c>
      <c r="B25" s="517" t="s">
        <v>583</v>
      </c>
      <c r="C25" s="517"/>
      <c r="D25" s="517"/>
      <c r="E25" s="517"/>
      <c r="F25" s="392"/>
      <c r="G25" s="392"/>
      <c r="H25" s="391"/>
    </row>
    <row r="26" spans="1:8" x14ac:dyDescent="0.2">
      <c r="A26" s="389" t="s">
        <v>7</v>
      </c>
      <c r="B26" s="517" t="s">
        <v>584</v>
      </c>
      <c r="C26" s="517"/>
      <c r="D26" s="517"/>
      <c r="E26" s="517"/>
      <c r="F26" s="392"/>
      <c r="G26" s="392"/>
      <c r="H26" s="391"/>
    </row>
    <row r="27" spans="1:8" x14ac:dyDescent="0.2">
      <c r="A27" s="389" t="s">
        <v>8</v>
      </c>
      <c r="B27" s="517" t="s">
        <v>585</v>
      </c>
      <c r="C27" s="517"/>
      <c r="D27" s="517"/>
      <c r="E27" s="517"/>
      <c r="F27" s="392"/>
      <c r="G27" s="392"/>
      <c r="H27" s="391"/>
    </row>
    <row r="28" spans="1:8" x14ac:dyDescent="0.2">
      <c r="A28" s="389" t="s">
        <v>9</v>
      </c>
      <c r="B28" s="517" t="s">
        <v>586</v>
      </c>
      <c r="C28" s="517"/>
      <c r="D28" s="517"/>
      <c r="E28" s="517"/>
      <c r="F28" s="392"/>
      <c r="G28" s="392"/>
      <c r="H28" s="391"/>
    </row>
    <row r="29" spans="1:8" x14ac:dyDescent="0.2">
      <c r="A29" s="526" t="s">
        <v>587</v>
      </c>
      <c r="B29" s="528" t="s">
        <v>588</v>
      </c>
      <c r="C29" s="529"/>
      <c r="D29" s="529"/>
      <c r="E29" s="530"/>
      <c r="F29" s="534">
        <f>SUM(F31:F35)</f>
        <v>0</v>
      </c>
      <c r="G29" s="534">
        <f>SUM(G31:G35)</f>
        <v>0</v>
      </c>
      <c r="H29" s="391"/>
    </row>
    <row r="30" spans="1:8" x14ac:dyDescent="0.2">
      <c r="A30" s="527"/>
      <c r="B30" s="531"/>
      <c r="C30" s="532"/>
      <c r="D30" s="532"/>
      <c r="E30" s="533"/>
      <c r="F30" s="535"/>
      <c r="G30" s="535"/>
      <c r="H30" s="391"/>
    </row>
    <row r="31" spans="1:8" x14ac:dyDescent="0.2">
      <c r="A31" s="389" t="s">
        <v>4</v>
      </c>
      <c r="B31" s="517" t="s">
        <v>589</v>
      </c>
      <c r="C31" s="517"/>
      <c r="D31" s="517"/>
      <c r="E31" s="517"/>
      <c r="F31" s="393"/>
      <c r="G31" s="393"/>
      <c r="H31" s="391"/>
    </row>
    <row r="32" spans="1:8" x14ac:dyDescent="0.2">
      <c r="A32" s="389" t="s">
        <v>5</v>
      </c>
      <c r="B32" s="517" t="s">
        <v>590</v>
      </c>
      <c r="C32" s="517"/>
      <c r="D32" s="517"/>
      <c r="E32" s="517"/>
      <c r="F32" s="393"/>
      <c r="G32" s="393"/>
      <c r="H32" s="394"/>
    </row>
    <row r="33" spans="1:8" x14ac:dyDescent="0.2">
      <c r="A33" s="389" t="s">
        <v>6</v>
      </c>
      <c r="B33" s="536" t="s">
        <v>591</v>
      </c>
      <c r="C33" s="537"/>
      <c r="D33" s="537"/>
      <c r="E33" s="538"/>
      <c r="F33" s="393"/>
      <c r="G33" s="393"/>
      <c r="H33" s="394"/>
    </row>
    <row r="34" spans="1:8" x14ac:dyDescent="0.2">
      <c r="A34" s="389" t="s">
        <v>7</v>
      </c>
      <c r="B34" s="536" t="s">
        <v>592</v>
      </c>
      <c r="C34" s="537"/>
      <c r="D34" s="537"/>
      <c r="E34" s="538"/>
      <c r="F34" s="393"/>
      <c r="G34" s="393"/>
      <c r="H34" s="394"/>
    </row>
    <row r="35" spans="1:8" x14ac:dyDescent="0.2">
      <c r="A35" s="395" t="s">
        <v>8</v>
      </c>
      <c r="B35" s="539" t="s">
        <v>593</v>
      </c>
      <c r="C35" s="540"/>
      <c r="D35" s="540"/>
      <c r="E35" s="541"/>
      <c r="F35" s="396"/>
      <c r="G35" s="396"/>
      <c r="H35" s="394"/>
    </row>
    <row r="36" spans="1:8" x14ac:dyDescent="0.2">
      <c r="A36" s="385" t="s">
        <v>594</v>
      </c>
      <c r="B36" s="524" t="s">
        <v>595</v>
      </c>
      <c r="C36" s="524"/>
      <c r="D36" s="524"/>
      <c r="E36" s="524"/>
      <c r="F36" s="397">
        <f>F37+F44</f>
        <v>0</v>
      </c>
      <c r="G36" s="397">
        <f>G37+G44</f>
        <v>0</v>
      </c>
      <c r="H36" s="394"/>
    </row>
    <row r="37" spans="1:8" x14ac:dyDescent="0.2">
      <c r="A37" s="387" t="s">
        <v>564</v>
      </c>
      <c r="B37" s="525" t="s">
        <v>596</v>
      </c>
      <c r="C37" s="525"/>
      <c r="D37" s="525"/>
      <c r="E37" s="525"/>
      <c r="F37" s="388">
        <f>SUM(F38:F42)</f>
        <v>0</v>
      </c>
      <c r="G37" s="388">
        <f>SUM(G38:G42)</f>
        <v>0</v>
      </c>
      <c r="H37" s="394"/>
    </row>
    <row r="38" spans="1:8" x14ac:dyDescent="0.2">
      <c r="A38" s="389" t="s">
        <v>4</v>
      </c>
      <c r="B38" s="517" t="s">
        <v>597</v>
      </c>
      <c r="C38" s="517"/>
      <c r="D38" s="517"/>
      <c r="E38" s="517"/>
      <c r="F38" s="390">
        <v>0</v>
      </c>
      <c r="G38" s="390">
        <v>0</v>
      </c>
      <c r="H38" s="394"/>
    </row>
    <row r="39" spans="1:8" x14ac:dyDescent="0.2">
      <c r="A39" s="389" t="s">
        <v>5</v>
      </c>
      <c r="B39" s="517" t="s">
        <v>598</v>
      </c>
      <c r="C39" s="517"/>
      <c r="D39" s="517"/>
      <c r="E39" s="517"/>
      <c r="F39" s="392"/>
      <c r="G39" s="392"/>
      <c r="H39" s="394"/>
    </row>
    <row r="40" spans="1:8" x14ac:dyDescent="0.2">
      <c r="A40" s="389" t="s">
        <v>6</v>
      </c>
      <c r="B40" s="517" t="s">
        <v>599</v>
      </c>
      <c r="C40" s="517"/>
      <c r="D40" s="517"/>
      <c r="E40" s="517"/>
      <c r="F40" s="392"/>
      <c r="G40" s="392"/>
      <c r="H40" s="394"/>
    </row>
    <row r="41" spans="1:8" x14ac:dyDescent="0.2">
      <c r="A41" s="389" t="s">
        <v>7</v>
      </c>
      <c r="B41" s="517" t="s">
        <v>600</v>
      </c>
      <c r="C41" s="517"/>
      <c r="D41" s="517"/>
      <c r="E41" s="517"/>
      <c r="F41" s="392"/>
      <c r="G41" s="392"/>
      <c r="H41" s="394"/>
    </row>
    <row r="42" spans="1:8" x14ac:dyDescent="0.2">
      <c r="A42" s="395" t="s">
        <v>8</v>
      </c>
      <c r="B42" s="543" t="s">
        <v>601</v>
      </c>
      <c r="C42" s="543"/>
      <c r="D42" s="543"/>
      <c r="E42" s="543"/>
      <c r="F42" s="398"/>
      <c r="G42" s="398"/>
      <c r="H42" s="394"/>
    </row>
    <row r="43" spans="1:8" ht="13.5" thickBot="1" x14ac:dyDescent="0.25">
      <c r="A43" s="399"/>
      <c r="B43" s="400"/>
      <c r="C43" s="400"/>
      <c r="D43" s="400"/>
      <c r="E43" s="400"/>
      <c r="F43" s="401"/>
      <c r="G43" s="401"/>
      <c r="H43" s="308"/>
    </row>
    <row r="44" spans="1:8" ht="13.5" thickTop="1" x14ac:dyDescent="0.2">
      <c r="A44" s="387" t="s">
        <v>572</v>
      </c>
      <c r="B44" s="525" t="s">
        <v>602</v>
      </c>
      <c r="C44" s="525"/>
      <c r="D44" s="525"/>
      <c r="E44" s="525"/>
      <c r="F44" s="402">
        <f>SUM(F45:F46)</f>
        <v>0</v>
      </c>
      <c r="G44" s="402">
        <f>SUM(G45:G46)</f>
        <v>0</v>
      </c>
      <c r="H44" s="394"/>
    </row>
    <row r="45" spans="1:8" x14ac:dyDescent="0.2">
      <c r="A45" s="389" t="s">
        <v>4</v>
      </c>
      <c r="B45" s="517" t="s">
        <v>603</v>
      </c>
      <c r="C45" s="517"/>
      <c r="D45" s="517"/>
      <c r="E45" s="517"/>
      <c r="F45" s="393"/>
      <c r="G45" s="393"/>
      <c r="H45" s="394"/>
    </row>
    <row r="46" spans="1:8" x14ac:dyDescent="0.2">
      <c r="A46" s="389" t="s">
        <v>5</v>
      </c>
      <c r="B46" s="517" t="s">
        <v>604</v>
      </c>
      <c r="C46" s="517"/>
      <c r="D46" s="517"/>
      <c r="E46" s="517"/>
      <c r="F46" s="393"/>
      <c r="G46" s="393"/>
      <c r="H46" s="394"/>
    </row>
    <row r="47" spans="1:8" x14ac:dyDescent="0.2">
      <c r="A47" s="385" t="s">
        <v>605</v>
      </c>
      <c r="B47" s="524" t="s">
        <v>606</v>
      </c>
      <c r="C47" s="524"/>
      <c r="D47" s="524"/>
      <c r="E47" s="524"/>
      <c r="F47" s="402">
        <f>SUM(F48:F51)</f>
        <v>26255</v>
      </c>
      <c r="G47" s="402">
        <f>SUM(G48:G51)</f>
        <v>16666</v>
      </c>
      <c r="H47" s="394"/>
    </row>
    <row r="48" spans="1:8" x14ac:dyDescent="0.2">
      <c r="A48" s="389" t="s">
        <v>4</v>
      </c>
      <c r="B48" s="517" t="s">
        <v>607</v>
      </c>
      <c r="C48" s="517"/>
      <c r="D48" s="517"/>
      <c r="E48" s="517"/>
      <c r="F48" s="390">
        <v>0</v>
      </c>
      <c r="G48" s="390">
        <v>0</v>
      </c>
      <c r="H48" s="394"/>
    </row>
    <row r="49" spans="1:8" x14ac:dyDescent="0.2">
      <c r="A49" s="389" t="s">
        <v>5</v>
      </c>
      <c r="B49" s="517" t="s">
        <v>608</v>
      </c>
      <c r="C49" s="517"/>
      <c r="D49" s="517"/>
      <c r="E49" s="517"/>
      <c r="F49" s="390">
        <v>216</v>
      </c>
      <c r="G49" s="390">
        <v>178</v>
      </c>
      <c r="H49" s="394"/>
    </row>
    <row r="50" spans="1:8" x14ac:dyDescent="0.2">
      <c r="A50" s="389" t="s">
        <v>6</v>
      </c>
      <c r="B50" s="536" t="s">
        <v>609</v>
      </c>
      <c r="C50" s="537"/>
      <c r="D50" s="537"/>
      <c r="E50" s="538"/>
      <c r="F50" s="390">
        <v>26039</v>
      </c>
      <c r="G50" s="390">
        <v>16488</v>
      </c>
      <c r="H50" s="394"/>
    </row>
    <row r="51" spans="1:8" x14ac:dyDescent="0.2">
      <c r="A51" s="389" t="s">
        <v>7</v>
      </c>
      <c r="B51" s="536" t="s">
        <v>610</v>
      </c>
      <c r="C51" s="537"/>
      <c r="D51" s="537"/>
      <c r="E51" s="538"/>
      <c r="F51" s="390"/>
      <c r="G51" s="390"/>
      <c r="H51" s="394"/>
    </row>
    <row r="52" spans="1:8" x14ac:dyDescent="0.2">
      <c r="A52" s="389" t="s">
        <v>8</v>
      </c>
      <c r="B52" s="536" t="s">
        <v>611</v>
      </c>
      <c r="C52" s="537"/>
      <c r="D52" s="537"/>
      <c r="E52" s="538"/>
      <c r="F52" s="390"/>
      <c r="G52" s="390"/>
      <c r="H52" s="403"/>
    </row>
    <row r="53" spans="1:8" x14ac:dyDescent="0.2">
      <c r="A53" s="404" t="s">
        <v>612</v>
      </c>
      <c r="B53" s="524" t="s">
        <v>613</v>
      </c>
      <c r="C53" s="524"/>
      <c r="D53" s="524"/>
      <c r="E53" s="524"/>
      <c r="F53" s="405">
        <f>F54+F63+F64</f>
        <v>10136</v>
      </c>
      <c r="G53" s="405">
        <f>G54+G63+G64</f>
        <v>8982</v>
      </c>
      <c r="H53" s="403"/>
    </row>
    <row r="54" spans="1:8" x14ac:dyDescent="0.2">
      <c r="A54" s="404" t="s">
        <v>564</v>
      </c>
      <c r="B54" s="542" t="s">
        <v>614</v>
      </c>
      <c r="C54" s="542"/>
      <c r="D54" s="542"/>
      <c r="E54" s="542"/>
      <c r="F54" s="406">
        <f>SUM(F55:F62)</f>
        <v>10136</v>
      </c>
      <c r="G54" s="406">
        <f>SUM(G55:G62)</f>
        <v>8594</v>
      </c>
      <c r="H54" s="403"/>
    </row>
    <row r="55" spans="1:8" x14ac:dyDescent="0.2">
      <c r="A55" s="407" t="s">
        <v>4</v>
      </c>
      <c r="B55" s="547" t="s">
        <v>615</v>
      </c>
      <c r="C55" s="547"/>
      <c r="D55" s="547"/>
      <c r="E55" s="547"/>
      <c r="F55" s="408">
        <v>0</v>
      </c>
      <c r="G55" s="408">
        <v>0</v>
      </c>
      <c r="H55" s="403"/>
    </row>
    <row r="56" spans="1:8" x14ac:dyDescent="0.2">
      <c r="A56" s="407" t="s">
        <v>5</v>
      </c>
      <c r="B56" s="547" t="s">
        <v>616</v>
      </c>
      <c r="C56" s="547"/>
      <c r="D56" s="547"/>
      <c r="E56" s="547"/>
      <c r="F56" s="409"/>
      <c r="G56" s="409"/>
      <c r="H56" s="403"/>
    </row>
    <row r="57" spans="1:8" x14ac:dyDescent="0.2">
      <c r="A57" s="407" t="s">
        <v>6</v>
      </c>
      <c r="B57" s="547" t="s">
        <v>617</v>
      </c>
      <c r="C57" s="547"/>
      <c r="D57" s="547"/>
      <c r="E57" s="547"/>
      <c r="F57" s="390">
        <v>1781</v>
      </c>
      <c r="G57" s="390">
        <v>1781</v>
      </c>
      <c r="H57" s="394"/>
    </row>
    <row r="58" spans="1:8" x14ac:dyDescent="0.2">
      <c r="A58" s="407" t="s">
        <v>7</v>
      </c>
      <c r="B58" s="547" t="s">
        <v>618</v>
      </c>
      <c r="C58" s="547"/>
      <c r="D58" s="547"/>
      <c r="E58" s="547"/>
      <c r="F58" s="390">
        <v>5851</v>
      </c>
      <c r="G58" s="390">
        <v>4230</v>
      </c>
      <c r="H58" s="394"/>
    </row>
    <row r="59" spans="1:8" x14ac:dyDescent="0.2">
      <c r="A59" s="407" t="s">
        <v>8</v>
      </c>
      <c r="B59" s="547" t="s">
        <v>619</v>
      </c>
      <c r="C59" s="547"/>
      <c r="D59" s="547"/>
      <c r="E59" s="547"/>
      <c r="F59" s="410">
        <v>0</v>
      </c>
      <c r="G59" s="410">
        <v>0</v>
      </c>
      <c r="H59" s="394"/>
    </row>
    <row r="60" spans="1:8" x14ac:dyDescent="0.2">
      <c r="A60" s="407" t="s">
        <v>9</v>
      </c>
      <c r="B60" s="547" t="s">
        <v>620</v>
      </c>
      <c r="C60" s="547"/>
      <c r="D60" s="547"/>
      <c r="E60" s="547"/>
      <c r="F60" s="390">
        <v>1004</v>
      </c>
      <c r="G60" s="390">
        <v>1083</v>
      </c>
      <c r="H60" s="394"/>
    </row>
    <row r="61" spans="1:8" x14ac:dyDescent="0.2">
      <c r="A61" s="407" t="s">
        <v>10</v>
      </c>
      <c r="B61" s="547" t="s">
        <v>621</v>
      </c>
      <c r="C61" s="547"/>
      <c r="D61" s="547"/>
      <c r="E61" s="547"/>
      <c r="F61" s="390">
        <v>1500</v>
      </c>
      <c r="G61" s="390">
        <v>1500</v>
      </c>
      <c r="H61" s="394"/>
    </row>
    <row r="62" spans="1:8" x14ac:dyDescent="0.2">
      <c r="A62" s="407" t="s">
        <v>11</v>
      </c>
      <c r="B62" s="544" t="s">
        <v>622</v>
      </c>
      <c r="C62" s="548"/>
      <c r="D62" s="548"/>
      <c r="E62" s="549"/>
      <c r="F62" s="390"/>
      <c r="G62" s="390"/>
      <c r="H62" s="394"/>
    </row>
    <row r="63" spans="1:8" x14ac:dyDescent="0.2">
      <c r="A63" s="404" t="s">
        <v>572</v>
      </c>
      <c r="B63" s="542" t="s">
        <v>623</v>
      </c>
      <c r="C63" s="542"/>
      <c r="D63" s="542"/>
      <c r="E63" s="542"/>
      <c r="F63" s="411">
        <v>0</v>
      </c>
      <c r="G63" s="411">
        <v>0</v>
      </c>
      <c r="H63" s="394"/>
    </row>
    <row r="64" spans="1:8" x14ac:dyDescent="0.2">
      <c r="A64" s="404" t="s">
        <v>579</v>
      </c>
      <c r="B64" s="550" t="s">
        <v>624</v>
      </c>
      <c r="C64" s="551"/>
      <c r="D64" s="551"/>
      <c r="E64" s="552"/>
      <c r="F64" s="411">
        <v>0</v>
      </c>
      <c r="G64" s="411">
        <f>SUM(G65:G66)</f>
        <v>388</v>
      </c>
      <c r="H64" s="394"/>
    </row>
    <row r="65" spans="1:8" x14ac:dyDescent="0.2">
      <c r="A65" s="407" t="s">
        <v>4</v>
      </c>
      <c r="B65" s="544" t="s">
        <v>625</v>
      </c>
      <c r="C65" s="545"/>
      <c r="D65" s="545"/>
      <c r="E65" s="546"/>
      <c r="F65" s="390">
        <v>0</v>
      </c>
      <c r="G65" s="390">
        <v>388</v>
      </c>
      <c r="H65" s="394"/>
    </row>
    <row r="66" spans="1:8" x14ac:dyDescent="0.2">
      <c r="A66" s="407" t="s">
        <v>7</v>
      </c>
      <c r="B66" s="544" t="s">
        <v>626</v>
      </c>
      <c r="C66" s="545"/>
      <c r="D66" s="545"/>
      <c r="E66" s="546"/>
      <c r="F66" s="390">
        <v>0</v>
      </c>
      <c r="G66" s="390">
        <v>0</v>
      </c>
      <c r="H66" s="394"/>
    </row>
    <row r="67" spans="1:8" x14ac:dyDescent="0.2">
      <c r="A67" s="385" t="s">
        <v>627</v>
      </c>
      <c r="B67" s="524" t="s">
        <v>628</v>
      </c>
      <c r="C67" s="524"/>
      <c r="D67" s="524"/>
      <c r="E67" s="524"/>
      <c r="F67" s="402">
        <v>1476</v>
      </c>
      <c r="G67" s="402">
        <v>2075</v>
      </c>
      <c r="H67" s="394"/>
    </row>
    <row r="68" spans="1:8" x14ac:dyDescent="0.2">
      <c r="A68" s="385" t="s">
        <v>629</v>
      </c>
      <c r="B68" s="524" t="s">
        <v>630</v>
      </c>
      <c r="C68" s="524"/>
      <c r="D68" s="524"/>
      <c r="E68" s="524"/>
      <c r="F68" s="411">
        <v>0</v>
      </c>
      <c r="G68" s="411">
        <v>0</v>
      </c>
      <c r="H68" s="394"/>
    </row>
    <row r="69" spans="1:8" ht="13.5" thickBot="1" x14ac:dyDescent="0.25">
      <c r="A69" s="412"/>
      <c r="B69" s="553" t="s">
        <v>631</v>
      </c>
      <c r="C69" s="553"/>
      <c r="D69" s="553"/>
      <c r="E69" s="553"/>
      <c r="F69" s="413">
        <f>F8+F36+F47+F53+F67+F68</f>
        <v>797865</v>
      </c>
      <c r="G69" s="413">
        <f>G8+G36+G47+G53+G67+G68</f>
        <v>812550</v>
      </c>
      <c r="H69" s="394"/>
    </row>
    <row r="70" spans="1:8" ht="14.25" thickTop="1" thickBot="1" x14ac:dyDescent="0.25">
      <c r="A70" s="519" t="s">
        <v>632</v>
      </c>
      <c r="B70" s="519"/>
      <c r="C70" s="519"/>
      <c r="D70" s="376"/>
      <c r="E70" s="376"/>
      <c r="F70" s="376"/>
      <c r="G70" s="376"/>
      <c r="H70" s="378"/>
    </row>
    <row r="71" spans="1:8" ht="14.25" thickTop="1" thickBot="1" x14ac:dyDescent="0.25">
      <c r="A71" s="554" t="s">
        <v>497</v>
      </c>
      <c r="B71" s="555" t="s">
        <v>48</v>
      </c>
      <c r="C71" s="555"/>
      <c r="D71" s="555"/>
      <c r="E71" s="555"/>
      <c r="F71" s="380" t="s">
        <v>560</v>
      </c>
      <c r="G71" s="381" t="s">
        <v>561</v>
      </c>
      <c r="H71" s="379"/>
    </row>
    <row r="72" spans="1:8" ht="13.5" thickTop="1" x14ac:dyDescent="0.2">
      <c r="A72" s="554"/>
      <c r="B72" s="555"/>
      <c r="C72" s="555"/>
      <c r="D72" s="555"/>
      <c r="E72" s="555"/>
      <c r="F72" s="382">
        <v>39083</v>
      </c>
      <c r="G72" s="383">
        <v>42004</v>
      </c>
      <c r="H72" s="384"/>
    </row>
    <row r="73" spans="1:8" x14ac:dyDescent="0.2">
      <c r="A73" s="385" t="s">
        <v>633</v>
      </c>
      <c r="B73" s="524" t="s">
        <v>634</v>
      </c>
      <c r="C73" s="524"/>
      <c r="D73" s="524"/>
      <c r="E73" s="524"/>
      <c r="F73" s="386">
        <f>SUM(F74:F79)</f>
        <v>359055</v>
      </c>
      <c r="G73" s="386">
        <f>SUM(G74:G79)</f>
        <v>371120</v>
      </c>
      <c r="H73" s="384"/>
    </row>
    <row r="74" spans="1:8" x14ac:dyDescent="0.2">
      <c r="A74" s="389" t="s">
        <v>564</v>
      </c>
      <c r="B74" s="517" t="s">
        <v>635</v>
      </c>
      <c r="C74" s="517"/>
      <c r="D74" s="517"/>
      <c r="E74" s="517"/>
      <c r="F74" s="390">
        <v>497948</v>
      </c>
      <c r="G74" s="390">
        <v>497948</v>
      </c>
      <c r="H74" s="394"/>
    </row>
    <row r="75" spans="1:8" x14ac:dyDescent="0.2">
      <c r="A75" s="389" t="s">
        <v>572</v>
      </c>
      <c r="B75" s="517" t="s">
        <v>636</v>
      </c>
      <c r="C75" s="517"/>
      <c r="D75" s="517"/>
      <c r="E75" s="517"/>
      <c r="F75" s="390">
        <v>0</v>
      </c>
      <c r="G75" s="390">
        <v>0</v>
      </c>
      <c r="H75" s="394"/>
    </row>
    <row r="76" spans="1:8" x14ac:dyDescent="0.2">
      <c r="A76" s="389" t="s">
        <v>579</v>
      </c>
      <c r="B76" s="536" t="s">
        <v>637</v>
      </c>
      <c r="C76" s="537"/>
      <c r="D76" s="537"/>
      <c r="E76" s="538"/>
      <c r="F76" s="390">
        <v>16042</v>
      </c>
      <c r="G76" s="390">
        <v>16042</v>
      </c>
      <c r="H76" s="394"/>
    </row>
    <row r="77" spans="1:8" x14ac:dyDescent="0.2">
      <c r="A77" s="389" t="s">
        <v>587</v>
      </c>
      <c r="B77" s="536" t="s">
        <v>638</v>
      </c>
      <c r="C77" s="537"/>
      <c r="D77" s="537"/>
      <c r="E77" s="538"/>
      <c r="F77" s="390">
        <v>-157894</v>
      </c>
      <c r="G77" s="390">
        <v>-154936</v>
      </c>
      <c r="H77" s="394"/>
    </row>
    <row r="78" spans="1:8" x14ac:dyDescent="0.2">
      <c r="A78" s="389" t="s">
        <v>639</v>
      </c>
      <c r="B78" s="536" t="s">
        <v>640</v>
      </c>
      <c r="C78" s="537"/>
      <c r="D78" s="537"/>
      <c r="E78" s="538"/>
      <c r="F78" s="390">
        <v>0</v>
      </c>
      <c r="G78" s="390">
        <v>0</v>
      </c>
      <c r="H78" s="394"/>
    </row>
    <row r="79" spans="1:8" x14ac:dyDescent="0.2">
      <c r="A79" s="389" t="s">
        <v>641</v>
      </c>
      <c r="B79" s="536" t="s">
        <v>642</v>
      </c>
      <c r="C79" s="537"/>
      <c r="D79" s="537"/>
      <c r="E79" s="538"/>
      <c r="F79" s="390">
        <v>2959</v>
      </c>
      <c r="G79" s="390">
        <v>12066</v>
      </c>
      <c r="H79" s="394"/>
    </row>
    <row r="80" spans="1:8" x14ac:dyDescent="0.2">
      <c r="A80" s="385" t="s">
        <v>643</v>
      </c>
      <c r="B80" s="556" t="s">
        <v>644</v>
      </c>
      <c r="C80" s="556"/>
      <c r="D80" s="556"/>
      <c r="E80" s="556"/>
      <c r="F80" s="414">
        <f>F81+F91+F94</f>
        <v>5206</v>
      </c>
      <c r="G80" s="414">
        <f>G81+G91+G94</f>
        <v>5689</v>
      </c>
      <c r="H80" s="394"/>
    </row>
    <row r="81" spans="1:8" x14ac:dyDescent="0.2">
      <c r="A81" s="387" t="s">
        <v>564</v>
      </c>
      <c r="B81" s="525" t="s">
        <v>645</v>
      </c>
      <c r="C81" s="525"/>
      <c r="D81" s="525"/>
      <c r="E81" s="525"/>
      <c r="F81" s="411">
        <f>SUM(F82:F90)</f>
        <v>76</v>
      </c>
      <c r="G81" s="411">
        <f>SUM(G82:G90)</f>
        <v>76</v>
      </c>
      <c r="H81" s="394"/>
    </row>
    <row r="82" spans="1:8" x14ac:dyDescent="0.2">
      <c r="A82" s="389" t="s">
        <v>4</v>
      </c>
      <c r="B82" s="517" t="s">
        <v>646</v>
      </c>
      <c r="C82" s="517"/>
      <c r="D82" s="517"/>
      <c r="E82" s="517"/>
      <c r="F82" s="390">
        <v>0</v>
      </c>
      <c r="G82" s="390">
        <v>0</v>
      </c>
      <c r="H82" s="394"/>
    </row>
    <row r="83" spans="1:8" x14ac:dyDescent="0.2">
      <c r="A83" s="389" t="s">
        <v>5</v>
      </c>
      <c r="B83" s="517" t="s">
        <v>647</v>
      </c>
      <c r="C83" s="517"/>
      <c r="D83" s="517"/>
      <c r="E83" s="517"/>
      <c r="F83" s="390">
        <v>0</v>
      </c>
      <c r="G83" s="390">
        <v>0</v>
      </c>
      <c r="H83" s="394"/>
    </row>
    <row r="84" spans="1:8" x14ac:dyDescent="0.2">
      <c r="A84" s="389" t="s">
        <v>6</v>
      </c>
      <c r="B84" s="517" t="s">
        <v>648</v>
      </c>
      <c r="C84" s="517"/>
      <c r="D84" s="517"/>
      <c r="E84" s="517"/>
      <c r="F84" s="390">
        <v>76</v>
      </c>
      <c r="G84" s="390">
        <v>76</v>
      </c>
      <c r="H84" s="394"/>
    </row>
    <row r="85" spans="1:8" x14ac:dyDescent="0.2">
      <c r="A85" s="389" t="s">
        <v>7</v>
      </c>
      <c r="B85" s="517" t="s">
        <v>649</v>
      </c>
      <c r="C85" s="517"/>
      <c r="D85" s="517"/>
      <c r="E85" s="517"/>
      <c r="F85" s="390">
        <v>0</v>
      </c>
      <c r="G85" s="390">
        <v>0</v>
      </c>
      <c r="H85" s="394"/>
    </row>
    <row r="86" spans="1:8" x14ac:dyDescent="0.2">
      <c r="A86" s="389" t="s">
        <v>8</v>
      </c>
      <c r="B86" s="517" t="s">
        <v>650</v>
      </c>
      <c r="C86" s="517"/>
      <c r="D86" s="517"/>
      <c r="E86" s="517"/>
      <c r="F86" s="390">
        <v>0</v>
      </c>
      <c r="G86" s="390">
        <v>0</v>
      </c>
      <c r="H86" s="394"/>
    </row>
    <row r="87" spans="1:8" x14ac:dyDescent="0.2">
      <c r="A87" s="389" t="s">
        <v>9</v>
      </c>
      <c r="B87" s="517" t="s">
        <v>651</v>
      </c>
      <c r="C87" s="517"/>
      <c r="D87" s="517"/>
      <c r="E87" s="517"/>
      <c r="F87" s="390">
        <v>0</v>
      </c>
      <c r="G87" s="390">
        <v>0</v>
      </c>
      <c r="H87" s="394"/>
    </row>
    <row r="88" spans="1:8" x14ac:dyDescent="0.2">
      <c r="A88" s="389" t="s">
        <v>10</v>
      </c>
      <c r="B88" s="517" t="s">
        <v>652</v>
      </c>
      <c r="C88" s="517"/>
      <c r="D88" s="517"/>
      <c r="E88" s="517"/>
      <c r="F88" s="390">
        <v>0</v>
      </c>
      <c r="G88" s="390">
        <v>0</v>
      </c>
      <c r="H88" s="394"/>
    </row>
    <row r="89" spans="1:8" x14ac:dyDescent="0.2">
      <c r="A89" s="389" t="s">
        <v>11</v>
      </c>
      <c r="B89" s="517" t="s">
        <v>653</v>
      </c>
      <c r="C89" s="517"/>
      <c r="D89" s="517"/>
      <c r="E89" s="517"/>
      <c r="F89" s="393">
        <v>0</v>
      </c>
      <c r="G89" s="393">
        <v>0</v>
      </c>
      <c r="H89" s="394"/>
    </row>
    <row r="90" spans="1:8" x14ac:dyDescent="0.2">
      <c r="A90" s="389" t="s">
        <v>12</v>
      </c>
      <c r="B90" s="517" t="s">
        <v>654</v>
      </c>
      <c r="C90" s="517"/>
      <c r="D90" s="517"/>
      <c r="E90" s="517"/>
      <c r="F90" s="390">
        <v>0</v>
      </c>
      <c r="G90" s="390">
        <v>0</v>
      </c>
      <c r="H90" s="394"/>
    </row>
    <row r="91" spans="1:8" x14ac:dyDescent="0.2">
      <c r="A91" s="387" t="s">
        <v>572</v>
      </c>
      <c r="B91" s="525" t="s">
        <v>655</v>
      </c>
      <c r="C91" s="525"/>
      <c r="D91" s="525"/>
      <c r="E91" s="525"/>
      <c r="F91" s="411">
        <f>SUM(F92:F93)</f>
        <v>2370</v>
      </c>
      <c r="G91" s="411">
        <f>SUM(G92:G93)</f>
        <v>2753</v>
      </c>
      <c r="H91" s="394"/>
    </row>
    <row r="92" spans="1:8" x14ac:dyDescent="0.2">
      <c r="A92" s="415"/>
      <c r="B92" s="517" t="s">
        <v>653</v>
      </c>
      <c r="C92" s="517"/>
      <c r="D92" s="517"/>
      <c r="E92" s="517"/>
      <c r="F92" s="390">
        <v>0</v>
      </c>
      <c r="G92" s="390">
        <v>0</v>
      </c>
      <c r="H92" s="394"/>
    </row>
    <row r="93" spans="1:8" x14ac:dyDescent="0.2">
      <c r="A93" s="389"/>
      <c r="B93" s="517" t="s">
        <v>654</v>
      </c>
      <c r="C93" s="517"/>
      <c r="D93" s="517"/>
      <c r="E93" s="517"/>
      <c r="F93" s="390">
        <v>2370</v>
      </c>
      <c r="G93" s="390">
        <v>2753</v>
      </c>
      <c r="H93" s="394"/>
    </row>
    <row r="94" spans="1:8" x14ac:dyDescent="0.2">
      <c r="A94" s="387" t="s">
        <v>579</v>
      </c>
      <c r="B94" s="525" t="s">
        <v>656</v>
      </c>
      <c r="C94" s="525"/>
      <c r="D94" s="525"/>
      <c r="E94" s="525"/>
      <c r="F94" s="411">
        <f>SUM(F95:F96)</f>
        <v>2760</v>
      </c>
      <c r="G94" s="411">
        <f>SUM(G95:G96)</f>
        <v>2860</v>
      </c>
      <c r="H94" s="394"/>
    </row>
    <row r="95" spans="1:8" x14ac:dyDescent="0.2">
      <c r="A95" s="389" t="s">
        <v>4</v>
      </c>
      <c r="B95" s="517" t="s">
        <v>657</v>
      </c>
      <c r="C95" s="517"/>
      <c r="D95" s="517"/>
      <c r="E95" s="517"/>
      <c r="F95" s="390">
        <v>2644</v>
      </c>
      <c r="G95" s="390">
        <v>2644</v>
      </c>
      <c r="H95" s="394"/>
    </row>
    <row r="96" spans="1:8" x14ac:dyDescent="0.2">
      <c r="A96" s="389" t="s">
        <v>6</v>
      </c>
      <c r="B96" s="517" t="s">
        <v>658</v>
      </c>
      <c r="C96" s="517"/>
      <c r="D96" s="517"/>
      <c r="E96" s="517"/>
      <c r="F96" s="416">
        <v>116</v>
      </c>
      <c r="G96" s="416">
        <v>216</v>
      </c>
      <c r="H96" s="394"/>
    </row>
    <row r="97" spans="1:9" x14ac:dyDescent="0.2">
      <c r="A97" s="385" t="s">
        <v>659</v>
      </c>
      <c r="B97" s="524" t="s">
        <v>660</v>
      </c>
      <c r="C97" s="524"/>
      <c r="D97" s="524"/>
      <c r="E97" s="524"/>
      <c r="F97" s="414">
        <v>0</v>
      </c>
      <c r="G97" s="414">
        <v>0</v>
      </c>
      <c r="H97" s="394"/>
    </row>
    <row r="98" spans="1:9" x14ac:dyDescent="0.2">
      <c r="A98" s="385" t="s">
        <v>661</v>
      </c>
      <c r="B98" s="524" t="s">
        <v>662</v>
      </c>
      <c r="C98" s="524"/>
      <c r="D98" s="524"/>
      <c r="E98" s="524"/>
      <c r="F98" s="386">
        <v>433604</v>
      </c>
      <c r="G98" s="386">
        <v>435741</v>
      </c>
      <c r="H98" s="394"/>
      <c r="I98" s="417"/>
    </row>
    <row r="99" spans="1:9" ht="13.5" thickBot="1" x14ac:dyDescent="0.25">
      <c r="A99" s="418"/>
      <c r="B99" s="553" t="s">
        <v>663</v>
      </c>
      <c r="C99" s="553"/>
      <c r="D99" s="553"/>
      <c r="E99" s="553"/>
      <c r="F99" s="419">
        <f>F73+F80+F97+F98</f>
        <v>797865</v>
      </c>
      <c r="G99" s="419">
        <f>G73+G80+G97+G98</f>
        <v>812550</v>
      </c>
      <c r="H99" s="394"/>
    </row>
    <row r="100" spans="1:9" ht="13.5" thickTop="1" x14ac:dyDescent="0.2"/>
  </sheetData>
  <mergeCells count="99">
    <mergeCell ref="B97:E97"/>
    <mergeCell ref="B98:E98"/>
    <mergeCell ref="B99:E99"/>
    <mergeCell ref="B91:E91"/>
    <mergeCell ref="B92:E92"/>
    <mergeCell ref="B93:E93"/>
    <mergeCell ref="B94:E94"/>
    <mergeCell ref="B95:E95"/>
    <mergeCell ref="B96:E96"/>
    <mergeCell ref="B90:E90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78:E78"/>
    <mergeCell ref="B67:E67"/>
    <mergeCell ref="B68:E68"/>
    <mergeCell ref="B69:E69"/>
    <mergeCell ref="A70:C70"/>
    <mergeCell ref="A71:A72"/>
    <mergeCell ref="B71:E72"/>
    <mergeCell ref="B73:E73"/>
    <mergeCell ref="B74:E74"/>
    <mergeCell ref="B75:E75"/>
    <mergeCell ref="B76:E76"/>
    <mergeCell ref="B77:E77"/>
    <mergeCell ref="B66:E66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54:E54"/>
    <mergeCell ref="B42:E42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41:E41"/>
    <mergeCell ref="G29:G30"/>
    <mergeCell ref="B31:E31"/>
    <mergeCell ref="B32:E32"/>
    <mergeCell ref="B33:E33"/>
    <mergeCell ref="B34:E34"/>
    <mergeCell ref="B35:E35"/>
    <mergeCell ref="F29:F30"/>
    <mergeCell ref="B36:E36"/>
    <mergeCell ref="B37:E37"/>
    <mergeCell ref="B38:E38"/>
    <mergeCell ref="B39:E39"/>
    <mergeCell ref="B40:E40"/>
    <mergeCell ref="B26:E26"/>
    <mergeCell ref="B27:E27"/>
    <mergeCell ref="B28:E28"/>
    <mergeCell ref="A29:A30"/>
    <mergeCell ref="B29:E30"/>
    <mergeCell ref="B25:E25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13:E13"/>
    <mergeCell ref="A2:G2"/>
    <mergeCell ref="A3:G3"/>
    <mergeCell ref="A4:C4"/>
    <mergeCell ref="A5:A7"/>
    <mergeCell ref="B5:E7"/>
    <mergeCell ref="F5:G5"/>
    <mergeCell ref="B8:E8"/>
    <mergeCell ref="B9:E9"/>
    <mergeCell ref="B10:E10"/>
    <mergeCell ref="B11:E11"/>
    <mergeCell ref="B12:E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3"/>
  <sheetViews>
    <sheetView topLeftCell="A16" workbookViewId="0">
      <selection activeCell="A28" sqref="A28"/>
    </sheetView>
  </sheetViews>
  <sheetFormatPr defaultRowHeight="12.75" x14ac:dyDescent="0.2"/>
  <cols>
    <col min="2" max="2" width="32.83203125" customWidth="1"/>
    <col min="3" max="3" width="26.6640625" customWidth="1"/>
    <col min="4" max="4" width="21.83203125" customWidth="1"/>
  </cols>
  <sheetData>
    <row r="1" spans="1:8" ht="14.25" customHeight="1" x14ac:dyDescent="0.2">
      <c r="D1" s="373" t="s">
        <v>737</v>
      </c>
    </row>
    <row r="2" spans="1:8" x14ac:dyDescent="0.2">
      <c r="A2" s="372"/>
      <c r="G2" s="373"/>
      <c r="H2" s="374"/>
    </row>
    <row r="3" spans="1:8" x14ac:dyDescent="0.2">
      <c r="A3" s="512" t="s">
        <v>739</v>
      </c>
      <c r="B3" s="512"/>
      <c r="C3" s="512"/>
      <c r="D3" s="512"/>
      <c r="E3" s="371"/>
      <c r="F3" s="371"/>
      <c r="G3" s="371"/>
      <c r="H3" s="374"/>
    </row>
    <row r="4" spans="1:8" x14ac:dyDescent="0.2">
      <c r="A4" s="518" t="s">
        <v>719</v>
      </c>
      <c r="B4" s="518"/>
      <c r="C4" s="518"/>
      <c r="D4" s="518"/>
      <c r="E4" s="420"/>
      <c r="F4" s="420"/>
      <c r="G4" s="420"/>
      <c r="H4" s="375"/>
    </row>
    <row r="5" spans="1:8" ht="13.5" thickBot="1" x14ac:dyDescent="0.25">
      <c r="A5" s="557"/>
      <c r="B5" s="558"/>
      <c r="C5" s="558"/>
      <c r="D5" s="558"/>
    </row>
    <row r="6" spans="1:8" ht="12.75" customHeight="1" x14ac:dyDescent="0.2">
      <c r="A6" s="421"/>
      <c r="B6" s="559" t="s">
        <v>48</v>
      </c>
      <c r="C6" s="561" t="s">
        <v>721</v>
      </c>
      <c r="D6" s="562"/>
    </row>
    <row r="7" spans="1:8" x14ac:dyDescent="0.2">
      <c r="A7" s="422" t="s">
        <v>664</v>
      </c>
      <c r="B7" s="560"/>
      <c r="C7" s="422" t="s">
        <v>665</v>
      </c>
      <c r="D7" s="423" t="s">
        <v>666</v>
      </c>
    </row>
    <row r="8" spans="1:8" ht="15" x14ac:dyDescent="0.2">
      <c r="A8" s="424">
        <v>1</v>
      </c>
      <c r="B8" s="425">
        <v>2</v>
      </c>
      <c r="C8" s="424">
        <v>3</v>
      </c>
      <c r="D8" s="426">
        <v>5</v>
      </c>
    </row>
    <row r="9" spans="1:8" ht="45" customHeight="1" x14ac:dyDescent="0.2">
      <c r="A9" s="427" t="s">
        <v>36</v>
      </c>
      <c r="B9" s="428" t="s">
        <v>667</v>
      </c>
      <c r="C9" s="429">
        <v>18437570</v>
      </c>
      <c r="D9" s="430">
        <v>17069545</v>
      </c>
    </row>
    <row r="10" spans="1:8" ht="45" customHeight="1" x14ac:dyDescent="0.2">
      <c r="A10" s="427" t="s">
        <v>44</v>
      </c>
      <c r="B10" s="428" t="s">
        <v>668</v>
      </c>
      <c r="C10" s="429">
        <v>17648097</v>
      </c>
      <c r="D10" s="430">
        <v>10326206</v>
      </c>
    </row>
    <row r="11" spans="1:8" ht="45" customHeight="1" x14ac:dyDescent="0.2">
      <c r="A11" s="427" t="s">
        <v>46</v>
      </c>
      <c r="B11" s="428" t="s">
        <v>669</v>
      </c>
      <c r="C11" s="429">
        <f>SUM(C9:C10)</f>
        <v>36085667</v>
      </c>
      <c r="D11" s="430">
        <f>SUM(D9:D10)</f>
        <v>27395751</v>
      </c>
    </row>
    <row r="12" spans="1:8" ht="45" customHeight="1" x14ac:dyDescent="0.2">
      <c r="A12" s="427" t="s">
        <v>670</v>
      </c>
      <c r="B12" s="428" t="s">
        <v>671</v>
      </c>
      <c r="C12" s="429">
        <v>72487386</v>
      </c>
      <c r="D12" s="430">
        <v>77433843</v>
      </c>
    </row>
    <row r="13" spans="1:8" ht="45" customHeight="1" x14ac:dyDescent="0.2">
      <c r="A13" s="427" t="s">
        <v>672</v>
      </c>
      <c r="B13" s="428" t="s">
        <v>673</v>
      </c>
      <c r="C13" s="429">
        <v>31168397</v>
      </c>
      <c r="D13" s="430">
        <v>27317561</v>
      </c>
    </row>
    <row r="14" spans="1:8" ht="45" customHeight="1" x14ac:dyDescent="0.2">
      <c r="A14" s="427" t="s">
        <v>674</v>
      </c>
      <c r="B14" s="428" t="s">
        <v>675</v>
      </c>
      <c r="C14" s="429">
        <v>0</v>
      </c>
      <c r="D14" s="430">
        <v>1516967</v>
      </c>
    </row>
    <row r="15" spans="1:8" ht="45" customHeight="1" x14ac:dyDescent="0.2">
      <c r="A15" s="427" t="s">
        <v>676</v>
      </c>
      <c r="B15" s="428" t="s">
        <v>677</v>
      </c>
      <c r="C15" s="429">
        <v>48525498</v>
      </c>
      <c r="D15" s="430">
        <v>1691716</v>
      </c>
    </row>
    <row r="16" spans="1:8" ht="45" customHeight="1" x14ac:dyDescent="0.2">
      <c r="A16" s="427" t="s">
        <v>678</v>
      </c>
      <c r="B16" s="428" t="s">
        <v>679</v>
      </c>
      <c r="C16" s="429">
        <f>SUM(C12:C15)</f>
        <v>152181281</v>
      </c>
      <c r="D16" s="430">
        <f>SUM(D12:D15)</f>
        <v>107960087</v>
      </c>
    </row>
    <row r="17" spans="1:4" x14ac:dyDescent="0.2">
      <c r="A17" s="427" t="s">
        <v>680</v>
      </c>
      <c r="B17" s="428" t="s">
        <v>681</v>
      </c>
      <c r="C17" s="429">
        <v>12963861</v>
      </c>
      <c r="D17" s="430">
        <v>6814064</v>
      </c>
    </row>
    <row r="18" spans="1:4" ht="25.5" x14ac:dyDescent="0.2">
      <c r="A18" s="427" t="s">
        <v>682</v>
      </c>
      <c r="B18" s="428" t="s">
        <v>683</v>
      </c>
      <c r="C18" s="429">
        <v>27078273</v>
      </c>
      <c r="D18" s="430">
        <v>23301164</v>
      </c>
    </row>
    <row r="19" spans="1:4" ht="25.5" x14ac:dyDescent="0.2">
      <c r="A19" s="427" t="s">
        <v>684</v>
      </c>
      <c r="B19" s="428" t="s">
        <v>685</v>
      </c>
      <c r="C19" s="429">
        <v>0</v>
      </c>
      <c r="D19" s="430">
        <v>207381</v>
      </c>
    </row>
    <row r="20" spans="1:4" ht="25.5" x14ac:dyDescent="0.2">
      <c r="A20" s="427" t="s">
        <v>686</v>
      </c>
      <c r="B20" s="428" t="s">
        <v>687</v>
      </c>
      <c r="C20" s="429">
        <f>SUM(C17:C19)</f>
        <v>40042134</v>
      </c>
      <c r="D20" s="429">
        <f>SUM(D17:D19)</f>
        <v>30322609</v>
      </c>
    </row>
    <row r="21" spans="1:4" x14ac:dyDescent="0.2">
      <c r="A21" s="427" t="s">
        <v>688</v>
      </c>
      <c r="B21" s="428" t="s">
        <v>689</v>
      </c>
      <c r="C21" s="429">
        <v>26118534</v>
      </c>
      <c r="D21" s="430">
        <v>21729689</v>
      </c>
    </row>
    <row r="22" spans="1:4" ht="25.5" x14ac:dyDescent="0.2">
      <c r="A22" s="427" t="s">
        <v>690</v>
      </c>
      <c r="B22" s="428" t="s">
        <v>691</v>
      </c>
      <c r="C22" s="429">
        <v>4828905</v>
      </c>
      <c r="D22" s="430">
        <v>10012533</v>
      </c>
    </row>
    <row r="23" spans="1:4" x14ac:dyDescent="0.2">
      <c r="A23" s="427" t="s">
        <v>692</v>
      </c>
      <c r="B23" s="428" t="s">
        <v>693</v>
      </c>
      <c r="C23" s="429">
        <v>5201310</v>
      </c>
      <c r="D23" s="430">
        <v>5273173</v>
      </c>
    </row>
    <row r="24" spans="1:4" ht="25.5" x14ac:dyDescent="0.2">
      <c r="A24" s="427" t="s">
        <v>694</v>
      </c>
      <c r="B24" s="428" t="s">
        <v>695</v>
      </c>
      <c r="C24" s="429">
        <f>SUM(C21:C23)</f>
        <v>36148749</v>
      </c>
      <c r="D24" s="430">
        <f>SUM(D21:D23)</f>
        <v>37015395</v>
      </c>
    </row>
    <row r="25" spans="1:4" x14ac:dyDescent="0.2">
      <c r="A25" s="431" t="s">
        <v>696</v>
      </c>
      <c r="B25" s="432" t="s">
        <v>697</v>
      </c>
      <c r="C25" s="433">
        <v>54537126</v>
      </c>
      <c r="D25" s="434">
        <v>0</v>
      </c>
    </row>
    <row r="26" spans="1:4" x14ac:dyDescent="0.2">
      <c r="A26" s="431" t="s">
        <v>698</v>
      </c>
      <c r="B26" s="432" t="s">
        <v>699</v>
      </c>
      <c r="C26" s="433">
        <v>54562810</v>
      </c>
      <c r="D26" s="434">
        <v>55949055</v>
      </c>
    </row>
    <row r="27" spans="1:4" ht="38.25" x14ac:dyDescent="0.2">
      <c r="A27" s="431" t="s">
        <v>700</v>
      </c>
      <c r="B27" s="432" t="s">
        <v>701</v>
      </c>
      <c r="C27" s="433">
        <f>C11+C16-C20-C24-C25-C26</f>
        <v>2976129</v>
      </c>
      <c r="D27" s="434">
        <f>D11+D16-D20-D24-D25-D26</f>
        <v>12068779</v>
      </c>
    </row>
    <row r="28" spans="1:4" ht="38.25" x14ac:dyDescent="0.2">
      <c r="A28" s="427" t="s">
        <v>702</v>
      </c>
      <c r="B28" s="428" t="s">
        <v>703</v>
      </c>
      <c r="C28" s="429">
        <v>251</v>
      </c>
      <c r="D28" s="430">
        <v>1512</v>
      </c>
    </row>
    <row r="29" spans="1:4" ht="38.25" x14ac:dyDescent="0.2">
      <c r="A29" s="427" t="s">
        <v>704</v>
      </c>
      <c r="B29" s="428" t="s">
        <v>705</v>
      </c>
      <c r="C29" s="429">
        <v>251</v>
      </c>
      <c r="D29" s="430">
        <v>1512</v>
      </c>
    </row>
    <row r="30" spans="1:4" ht="25.5" x14ac:dyDescent="0.2">
      <c r="A30" s="427" t="s">
        <v>706</v>
      </c>
      <c r="B30" s="428" t="s">
        <v>707</v>
      </c>
      <c r="C30" s="429">
        <v>18354</v>
      </c>
      <c r="D30" s="430">
        <v>5555</v>
      </c>
    </row>
    <row r="31" spans="1:4" ht="38.25" x14ac:dyDescent="0.2">
      <c r="A31" s="431" t="s">
        <v>708</v>
      </c>
      <c r="B31" s="432" t="s">
        <v>709</v>
      </c>
      <c r="C31" s="433">
        <f>SUM(C29:C30)</f>
        <v>18605</v>
      </c>
      <c r="D31" s="434">
        <f>SUM(D30)</f>
        <v>5555</v>
      </c>
    </row>
    <row r="32" spans="1:4" ht="25.5" x14ac:dyDescent="0.2">
      <c r="A32" s="427" t="s">
        <v>710</v>
      </c>
      <c r="B32" s="428" t="s">
        <v>711</v>
      </c>
      <c r="C32" s="429">
        <v>-18103</v>
      </c>
      <c r="D32" s="430">
        <f>D29-D31</f>
        <v>-4043</v>
      </c>
    </row>
    <row r="33" spans="1:4" ht="26.25" thickBot="1" x14ac:dyDescent="0.25">
      <c r="A33" s="435" t="s">
        <v>712</v>
      </c>
      <c r="B33" s="436" t="s">
        <v>713</v>
      </c>
      <c r="C33" s="437">
        <f>C27+C32</f>
        <v>2958026</v>
      </c>
      <c r="D33" s="438">
        <f>D27+D32</f>
        <v>12064736</v>
      </c>
    </row>
  </sheetData>
  <mergeCells count="5">
    <mergeCell ref="A3:D3"/>
    <mergeCell ref="A4:D4"/>
    <mergeCell ref="A5:D5"/>
    <mergeCell ref="B6:B7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3"/>
  <sheetViews>
    <sheetView workbookViewId="0">
      <selection activeCell="A4" sqref="A4:E4"/>
    </sheetView>
  </sheetViews>
  <sheetFormatPr defaultRowHeight="15.75" x14ac:dyDescent="0.25"/>
  <cols>
    <col min="1" max="1" width="7" style="108" customWidth="1"/>
    <col min="2" max="2" width="58.5" style="108" customWidth="1"/>
    <col min="3" max="3" width="13" style="109" customWidth="1"/>
    <col min="4" max="5" width="12.83203125" style="109" customWidth="1"/>
    <col min="6" max="6" width="9.33203125" style="119" hidden="1" customWidth="1"/>
    <col min="7" max="7" width="9.33203125" style="119"/>
    <col min="8" max="8" width="9.6640625" style="119" bestFit="1" customWidth="1"/>
    <col min="9" max="16384" width="9.33203125" style="119"/>
  </cols>
  <sheetData>
    <row r="1" spans="1:6" x14ac:dyDescent="0.25">
      <c r="A1" s="316"/>
      <c r="B1" s="316"/>
      <c r="C1" s="316"/>
      <c r="D1" s="316"/>
      <c r="E1" s="316"/>
    </row>
    <row r="2" spans="1:6" x14ac:dyDescent="0.25">
      <c r="E2" s="286" t="s">
        <v>508</v>
      </c>
    </row>
    <row r="3" spans="1:6" x14ac:dyDescent="0.25">
      <c r="A3" s="447" t="s">
        <v>738</v>
      </c>
      <c r="B3" s="447"/>
      <c r="C3" s="447"/>
      <c r="D3" s="447"/>
      <c r="E3" s="447"/>
    </row>
    <row r="4" spans="1:6" x14ac:dyDescent="0.25">
      <c r="A4" s="448" t="s">
        <v>718</v>
      </c>
      <c r="B4" s="448"/>
      <c r="C4" s="448"/>
      <c r="D4" s="448"/>
      <c r="E4" s="448"/>
    </row>
    <row r="5" spans="1:6" x14ac:dyDescent="0.25">
      <c r="A5" s="448" t="s">
        <v>505</v>
      </c>
      <c r="B5" s="448"/>
      <c r="C5" s="448"/>
      <c r="D5" s="448"/>
      <c r="E5" s="448"/>
    </row>
    <row r="6" spans="1:6" x14ac:dyDescent="0.25">
      <c r="A6" s="315"/>
      <c r="B6" s="315"/>
      <c r="C6" s="315"/>
      <c r="D6" s="315"/>
      <c r="E6" s="315"/>
    </row>
    <row r="7" spans="1:6" x14ac:dyDescent="0.25">
      <c r="A7" s="446" t="s">
        <v>1</v>
      </c>
      <c r="B7" s="446"/>
      <c r="C7" s="446"/>
      <c r="D7" s="446"/>
      <c r="E7" s="446"/>
      <c r="F7" s="446"/>
    </row>
    <row r="8" spans="1:6" ht="16.5" thickBot="1" x14ac:dyDescent="0.3">
      <c r="A8" s="25" t="s">
        <v>85</v>
      </c>
      <c r="B8" s="25"/>
      <c r="C8" s="106"/>
      <c r="D8" s="106"/>
      <c r="E8" s="106" t="s">
        <v>128</v>
      </c>
    </row>
    <row r="9" spans="1:6" x14ac:dyDescent="0.25">
      <c r="A9" s="454" t="s">
        <v>50</v>
      </c>
      <c r="B9" s="452" t="s">
        <v>3</v>
      </c>
      <c r="C9" s="450" t="s">
        <v>501</v>
      </c>
      <c r="D9" s="450"/>
      <c r="E9" s="451"/>
      <c r="F9" s="263"/>
    </row>
    <row r="10" spans="1:6" ht="24.75" thickBot="1" x14ac:dyDescent="0.3">
      <c r="A10" s="455"/>
      <c r="B10" s="453"/>
      <c r="C10" s="317" t="s">
        <v>149</v>
      </c>
      <c r="D10" s="317" t="s">
        <v>150</v>
      </c>
      <c r="E10" s="27" t="s">
        <v>151</v>
      </c>
      <c r="F10" s="263"/>
    </row>
    <row r="11" spans="1:6" s="120" customFormat="1" ht="12" thickBot="1" x14ac:dyDescent="0.25">
      <c r="A11" s="85" t="s">
        <v>285</v>
      </c>
      <c r="B11" s="86" t="s">
        <v>286</v>
      </c>
      <c r="C11" s="86" t="s">
        <v>287</v>
      </c>
      <c r="D11" s="86" t="s">
        <v>288</v>
      </c>
      <c r="E11" s="130" t="s">
        <v>289</v>
      </c>
      <c r="F11" s="264"/>
    </row>
    <row r="12" spans="1:6" s="121" customFormat="1" ht="13.5" thickBot="1" x14ac:dyDescent="0.25">
      <c r="A12" s="80" t="s">
        <v>4</v>
      </c>
      <c r="B12" s="81" t="s">
        <v>171</v>
      </c>
      <c r="C12" s="111">
        <f>SUM(C13:C19)</f>
        <v>72974</v>
      </c>
      <c r="D12" s="111">
        <f>SUM(D13:D19)</f>
        <v>77434</v>
      </c>
      <c r="E12" s="111">
        <f>SUM(E13:E19)</f>
        <v>77434</v>
      </c>
      <c r="F12" s="265" t="s">
        <v>403</v>
      </c>
    </row>
    <row r="13" spans="1:6" s="121" customFormat="1" ht="12.75" x14ac:dyDescent="0.2">
      <c r="A13" s="75" t="s">
        <v>62</v>
      </c>
      <c r="B13" s="122" t="s">
        <v>172</v>
      </c>
      <c r="C13" s="113">
        <v>10891</v>
      </c>
      <c r="D13" s="113">
        <v>11890</v>
      </c>
      <c r="E13" s="96">
        <v>11890</v>
      </c>
      <c r="F13" s="265" t="s">
        <v>404</v>
      </c>
    </row>
    <row r="14" spans="1:6" s="121" customFormat="1" ht="12.75" x14ac:dyDescent="0.2">
      <c r="A14" s="74" t="s">
        <v>63</v>
      </c>
      <c r="B14" s="123" t="s">
        <v>173</v>
      </c>
      <c r="C14" s="112">
        <v>40517</v>
      </c>
      <c r="D14" s="112">
        <v>41985</v>
      </c>
      <c r="E14" s="95">
        <v>41985</v>
      </c>
      <c r="F14" s="265" t="s">
        <v>405</v>
      </c>
    </row>
    <row r="15" spans="1:6" s="121" customFormat="1" ht="12.75" x14ac:dyDescent="0.2">
      <c r="A15" s="74" t="s">
        <v>64</v>
      </c>
      <c r="B15" s="123" t="s">
        <v>174</v>
      </c>
      <c r="C15" s="112">
        <v>20366</v>
      </c>
      <c r="D15" s="112">
        <v>19313</v>
      </c>
      <c r="E15" s="95">
        <v>19313</v>
      </c>
      <c r="F15" s="265" t="s">
        <v>406</v>
      </c>
    </row>
    <row r="16" spans="1:6" s="121" customFormat="1" ht="12.75" x14ac:dyDescent="0.2">
      <c r="A16" s="74" t="s">
        <v>65</v>
      </c>
      <c r="B16" s="123" t="s">
        <v>175</v>
      </c>
      <c r="C16" s="112">
        <v>1200</v>
      </c>
      <c r="D16" s="112">
        <v>1200</v>
      </c>
      <c r="E16" s="95">
        <v>1200</v>
      </c>
      <c r="F16" s="265" t="s">
        <v>407</v>
      </c>
    </row>
    <row r="17" spans="1:6" s="121" customFormat="1" ht="12.75" x14ac:dyDescent="0.2">
      <c r="A17" s="74" t="s">
        <v>82</v>
      </c>
      <c r="B17" s="123" t="s">
        <v>176</v>
      </c>
      <c r="C17" s="112"/>
      <c r="D17" s="112"/>
      <c r="E17" s="95"/>
      <c r="F17" s="265" t="s">
        <v>408</v>
      </c>
    </row>
    <row r="18" spans="1:6" s="121" customFormat="1" ht="12.75" x14ac:dyDescent="0.2">
      <c r="A18" s="76" t="s">
        <v>66</v>
      </c>
      <c r="B18" s="124" t="s">
        <v>177</v>
      </c>
      <c r="C18" s="114">
        <v>0</v>
      </c>
      <c r="D18" s="114">
        <v>3046</v>
      </c>
      <c r="E18" s="97">
        <v>3046</v>
      </c>
      <c r="F18" s="265"/>
    </row>
    <row r="19" spans="1:6" s="121" customFormat="1" ht="13.5" thickBot="1" x14ac:dyDescent="0.25">
      <c r="A19" s="76" t="s">
        <v>67</v>
      </c>
      <c r="B19" s="124" t="s">
        <v>491</v>
      </c>
      <c r="C19" s="114">
        <v>0</v>
      </c>
      <c r="D19" s="114">
        <v>0</v>
      </c>
      <c r="E19" s="97">
        <v>0</v>
      </c>
      <c r="F19" s="265" t="s">
        <v>409</v>
      </c>
    </row>
    <row r="20" spans="1:6" s="121" customFormat="1" ht="21.75" thickBot="1" x14ac:dyDescent="0.25">
      <c r="A20" s="80" t="s">
        <v>5</v>
      </c>
      <c r="B20" s="101" t="s">
        <v>178</v>
      </c>
      <c r="C20" s="111">
        <f>SUM(C21:C26)</f>
        <v>22203</v>
      </c>
      <c r="D20" s="111">
        <f>SUM(D21:D26)</f>
        <v>23940</v>
      </c>
      <c r="E20" s="111">
        <f>SUM(E21:E26)</f>
        <v>27318</v>
      </c>
      <c r="F20" s="265" t="s">
        <v>410</v>
      </c>
    </row>
    <row r="21" spans="1:6" s="121" customFormat="1" ht="12.75" x14ac:dyDescent="0.2">
      <c r="A21" s="75" t="s">
        <v>68</v>
      </c>
      <c r="B21" s="122" t="s">
        <v>179</v>
      </c>
      <c r="C21" s="113">
        <v>0</v>
      </c>
      <c r="D21" s="113">
        <v>0</v>
      </c>
      <c r="E21" s="96">
        <v>0</v>
      </c>
      <c r="F21" s="265" t="s">
        <v>411</v>
      </c>
    </row>
    <row r="22" spans="1:6" s="121" customFormat="1" ht="12.75" x14ac:dyDescent="0.2">
      <c r="A22" s="74" t="s">
        <v>69</v>
      </c>
      <c r="B22" s="123" t="s">
        <v>180</v>
      </c>
      <c r="C22" s="112">
        <v>0</v>
      </c>
      <c r="D22" s="112">
        <v>0</v>
      </c>
      <c r="E22" s="95">
        <v>0</v>
      </c>
      <c r="F22" s="265" t="s">
        <v>412</v>
      </c>
    </row>
    <row r="23" spans="1:6" s="121" customFormat="1" ht="12.75" x14ac:dyDescent="0.2">
      <c r="A23" s="74" t="s">
        <v>70</v>
      </c>
      <c r="B23" s="123" t="s">
        <v>181</v>
      </c>
      <c r="C23" s="112">
        <v>0</v>
      </c>
      <c r="D23" s="112">
        <v>0</v>
      </c>
      <c r="E23" s="95">
        <v>0</v>
      </c>
      <c r="F23" s="265" t="s">
        <v>413</v>
      </c>
    </row>
    <row r="24" spans="1:6" s="121" customFormat="1" ht="12.75" x14ac:dyDescent="0.2">
      <c r="A24" s="74" t="s">
        <v>71</v>
      </c>
      <c r="B24" s="123" t="s">
        <v>182</v>
      </c>
      <c r="C24" s="112">
        <v>0</v>
      </c>
      <c r="D24" s="112">
        <v>0</v>
      </c>
      <c r="E24" s="95">
        <v>0</v>
      </c>
      <c r="F24" s="265" t="s">
        <v>414</v>
      </c>
    </row>
    <row r="25" spans="1:6" s="121" customFormat="1" ht="12.75" x14ac:dyDescent="0.2">
      <c r="A25" s="74" t="s">
        <v>72</v>
      </c>
      <c r="B25" s="123" t="s">
        <v>183</v>
      </c>
      <c r="C25" s="112">
        <v>22203</v>
      </c>
      <c r="D25" s="112">
        <v>23940</v>
      </c>
      <c r="E25" s="95">
        <v>27318</v>
      </c>
      <c r="F25" s="265" t="s">
        <v>415</v>
      </c>
    </row>
    <row r="26" spans="1:6" s="121" customFormat="1" ht="13.5" thickBot="1" x14ac:dyDescent="0.25">
      <c r="A26" s="76" t="s">
        <v>78</v>
      </c>
      <c r="B26" s="289" t="s">
        <v>184</v>
      </c>
      <c r="C26" s="114">
        <v>0</v>
      </c>
      <c r="D26" s="114">
        <v>0</v>
      </c>
      <c r="E26" s="97">
        <v>0</v>
      </c>
      <c r="F26" s="265" t="s">
        <v>416</v>
      </c>
    </row>
    <row r="27" spans="1:6" s="121" customFormat="1" ht="21.75" thickBot="1" x14ac:dyDescent="0.25">
      <c r="A27" s="80" t="s">
        <v>6</v>
      </c>
      <c r="B27" s="81" t="s">
        <v>185</v>
      </c>
      <c r="C27" s="111">
        <f>SUM(C28:C32)</f>
        <v>0</v>
      </c>
      <c r="D27" s="111">
        <f>SUM(D28:D32)</f>
        <v>1250</v>
      </c>
      <c r="E27" s="111">
        <f>SUM(E28:E32)</f>
        <v>2767</v>
      </c>
      <c r="F27" s="265" t="s">
        <v>417</v>
      </c>
    </row>
    <row r="28" spans="1:6" s="121" customFormat="1" ht="12.75" x14ac:dyDescent="0.2">
      <c r="A28" s="75" t="s">
        <v>51</v>
      </c>
      <c r="B28" s="122" t="s">
        <v>186</v>
      </c>
      <c r="C28" s="113">
        <v>0</v>
      </c>
      <c r="D28" s="113">
        <v>1250</v>
      </c>
      <c r="E28" s="96">
        <v>1250</v>
      </c>
      <c r="F28" s="265" t="s">
        <v>418</v>
      </c>
    </row>
    <row r="29" spans="1:6" s="121" customFormat="1" ht="12.75" x14ac:dyDescent="0.2">
      <c r="A29" s="74" t="s">
        <v>52</v>
      </c>
      <c r="B29" s="123" t="s">
        <v>187</v>
      </c>
      <c r="C29" s="112"/>
      <c r="D29" s="112">
        <v>0</v>
      </c>
      <c r="E29" s="95">
        <v>0</v>
      </c>
      <c r="F29" s="265" t="s">
        <v>419</v>
      </c>
    </row>
    <row r="30" spans="1:6" s="121" customFormat="1" ht="22.5" x14ac:dyDescent="0.2">
      <c r="A30" s="74" t="s">
        <v>53</v>
      </c>
      <c r="B30" s="123" t="s">
        <v>188</v>
      </c>
      <c r="C30" s="112">
        <v>0</v>
      </c>
      <c r="D30" s="112">
        <v>0</v>
      </c>
      <c r="E30" s="95">
        <v>0</v>
      </c>
      <c r="F30" s="265" t="s">
        <v>420</v>
      </c>
    </row>
    <row r="31" spans="1:6" s="121" customFormat="1" ht="22.5" x14ac:dyDescent="0.2">
      <c r="A31" s="74" t="s">
        <v>54</v>
      </c>
      <c r="B31" s="123" t="s">
        <v>189</v>
      </c>
      <c r="C31" s="112">
        <v>0</v>
      </c>
      <c r="D31" s="112">
        <v>0</v>
      </c>
      <c r="E31" s="95">
        <v>0</v>
      </c>
      <c r="F31" s="265" t="s">
        <v>421</v>
      </c>
    </row>
    <row r="32" spans="1:6" s="121" customFormat="1" ht="12.75" x14ac:dyDescent="0.2">
      <c r="A32" s="74" t="s">
        <v>92</v>
      </c>
      <c r="B32" s="123" t="s">
        <v>190</v>
      </c>
      <c r="C32" s="112">
        <v>0</v>
      </c>
      <c r="D32" s="112">
        <v>0</v>
      </c>
      <c r="E32" s="95">
        <v>1517</v>
      </c>
      <c r="F32" s="265" t="s">
        <v>422</v>
      </c>
    </row>
    <row r="33" spans="1:6" s="121" customFormat="1" ht="13.5" thickBot="1" x14ac:dyDescent="0.25">
      <c r="A33" s="76" t="s">
        <v>93</v>
      </c>
      <c r="B33" s="288" t="s">
        <v>191</v>
      </c>
      <c r="C33" s="114">
        <v>0</v>
      </c>
      <c r="D33" s="114">
        <v>0</v>
      </c>
      <c r="E33" s="97">
        <v>0</v>
      </c>
      <c r="F33" s="265" t="s">
        <v>423</v>
      </c>
    </row>
    <row r="34" spans="1:6" s="121" customFormat="1" ht="13.5" thickBot="1" x14ac:dyDescent="0.25">
      <c r="A34" s="80" t="s">
        <v>94</v>
      </c>
      <c r="B34" s="81" t="s">
        <v>192</v>
      </c>
      <c r="C34" s="117">
        <f>C35+C38+C39+C40</f>
        <v>17920</v>
      </c>
      <c r="D34" s="117">
        <f>D35+D38+D39+D40</f>
        <v>17920</v>
      </c>
      <c r="E34" s="117">
        <f>E35+E38+E39+E40</f>
        <v>17070</v>
      </c>
      <c r="F34" s="265" t="s">
        <v>424</v>
      </c>
    </row>
    <row r="35" spans="1:6" s="121" customFormat="1" ht="12.75" x14ac:dyDescent="0.2">
      <c r="A35" s="75" t="s">
        <v>193</v>
      </c>
      <c r="B35" s="122" t="s">
        <v>194</v>
      </c>
      <c r="C35" s="129">
        <f>SUM(C36:C37)</f>
        <v>15400</v>
      </c>
      <c r="D35" s="129">
        <f>SUM(D36:D37)</f>
        <v>15400</v>
      </c>
      <c r="E35" s="129">
        <f>SUM(E36:E37)</f>
        <v>12750</v>
      </c>
      <c r="F35" s="265" t="s">
        <v>425</v>
      </c>
    </row>
    <row r="36" spans="1:6" s="121" customFormat="1" ht="22.5" x14ac:dyDescent="0.2">
      <c r="A36" s="74" t="s">
        <v>195</v>
      </c>
      <c r="B36" s="123" t="s">
        <v>196</v>
      </c>
      <c r="C36" s="112">
        <v>1400</v>
      </c>
      <c r="D36" s="112">
        <v>1400</v>
      </c>
      <c r="E36" s="95">
        <v>1780</v>
      </c>
      <c r="F36" s="265" t="s">
        <v>426</v>
      </c>
    </row>
    <row r="37" spans="1:6" s="121" customFormat="1" ht="22.5" x14ac:dyDescent="0.2">
      <c r="A37" s="74" t="s">
        <v>197</v>
      </c>
      <c r="B37" s="123" t="s">
        <v>482</v>
      </c>
      <c r="C37" s="112">
        <v>14000</v>
      </c>
      <c r="D37" s="112">
        <v>14000</v>
      </c>
      <c r="E37" s="95">
        <v>10970</v>
      </c>
      <c r="F37" s="265" t="s">
        <v>427</v>
      </c>
    </row>
    <row r="38" spans="1:6" s="121" customFormat="1" ht="12.75" x14ac:dyDescent="0.2">
      <c r="A38" s="74" t="s">
        <v>198</v>
      </c>
      <c r="B38" s="123" t="s">
        <v>199</v>
      </c>
      <c r="C38" s="112">
        <v>2500</v>
      </c>
      <c r="D38" s="112">
        <v>2500</v>
      </c>
      <c r="E38" s="95">
        <v>2492</v>
      </c>
      <c r="F38" s="265" t="s">
        <v>428</v>
      </c>
    </row>
    <row r="39" spans="1:6" s="121" customFormat="1" ht="12.75" x14ac:dyDescent="0.2">
      <c r="A39" s="74" t="s">
        <v>200</v>
      </c>
      <c r="B39" s="123" t="s">
        <v>201</v>
      </c>
      <c r="C39" s="112">
        <v>0</v>
      </c>
      <c r="D39" s="112">
        <v>0</v>
      </c>
      <c r="E39" s="95"/>
      <c r="F39" s="265" t="s">
        <v>429</v>
      </c>
    </row>
    <row r="40" spans="1:6" s="121" customFormat="1" ht="13.5" thickBot="1" x14ac:dyDescent="0.25">
      <c r="A40" s="76" t="s">
        <v>202</v>
      </c>
      <c r="B40" s="103" t="s">
        <v>203</v>
      </c>
      <c r="C40" s="114">
        <v>20</v>
      </c>
      <c r="D40" s="114">
        <v>20</v>
      </c>
      <c r="E40" s="97">
        <v>1828</v>
      </c>
      <c r="F40" s="265" t="s">
        <v>430</v>
      </c>
    </row>
    <row r="41" spans="1:6" s="121" customFormat="1" ht="13.5" thickBot="1" x14ac:dyDescent="0.25">
      <c r="A41" s="80" t="s">
        <v>8</v>
      </c>
      <c r="B41" s="81" t="s">
        <v>204</v>
      </c>
      <c r="C41" s="111">
        <f>SUM(C42:C51)</f>
        <v>16697</v>
      </c>
      <c r="D41" s="111">
        <f>SUM(D42:D51)</f>
        <v>16697</v>
      </c>
      <c r="E41" s="111">
        <f>SUM(E42:E51)</f>
        <v>13959</v>
      </c>
      <c r="F41" s="265" t="s">
        <v>431</v>
      </c>
    </row>
    <row r="42" spans="1:6" s="121" customFormat="1" ht="12.75" x14ac:dyDescent="0.2">
      <c r="A42" s="75" t="s">
        <v>55</v>
      </c>
      <c r="B42" s="122" t="s">
        <v>205</v>
      </c>
      <c r="C42" s="113">
        <v>2100</v>
      </c>
      <c r="D42" s="113">
        <v>2100</v>
      </c>
      <c r="E42" s="96">
        <v>2284</v>
      </c>
      <c r="F42" s="265" t="s">
        <v>432</v>
      </c>
    </row>
    <row r="43" spans="1:6" s="121" customFormat="1" ht="12.75" x14ac:dyDescent="0.2">
      <c r="A43" s="74" t="s">
        <v>56</v>
      </c>
      <c r="B43" s="123" t="s">
        <v>206</v>
      </c>
      <c r="C43" s="112">
        <v>6068</v>
      </c>
      <c r="D43" s="112">
        <v>6068</v>
      </c>
      <c r="E43" s="95">
        <v>5380</v>
      </c>
      <c r="F43" s="265" t="s">
        <v>433</v>
      </c>
    </row>
    <row r="44" spans="1:6" s="121" customFormat="1" ht="12.75" x14ac:dyDescent="0.2">
      <c r="A44" s="74" t="s">
        <v>57</v>
      </c>
      <c r="B44" s="123" t="s">
        <v>207</v>
      </c>
      <c r="C44" s="112">
        <v>2070</v>
      </c>
      <c r="D44" s="112">
        <v>2070</v>
      </c>
      <c r="E44" s="95">
        <v>0</v>
      </c>
      <c r="F44" s="265" t="s">
        <v>434</v>
      </c>
    </row>
    <row r="45" spans="1:6" s="121" customFormat="1" ht="12.75" x14ac:dyDescent="0.2">
      <c r="A45" s="74" t="s">
        <v>96</v>
      </c>
      <c r="B45" s="123" t="s">
        <v>208</v>
      </c>
      <c r="C45" s="112"/>
      <c r="D45" s="112">
        <v>0</v>
      </c>
      <c r="E45" s="95">
        <v>0</v>
      </c>
      <c r="F45" s="265" t="s">
        <v>435</v>
      </c>
    </row>
    <row r="46" spans="1:6" s="121" customFormat="1" ht="12.75" x14ac:dyDescent="0.2">
      <c r="A46" s="74" t="s">
        <v>97</v>
      </c>
      <c r="B46" s="123" t="s">
        <v>209</v>
      </c>
      <c r="C46" s="112">
        <v>4182</v>
      </c>
      <c r="D46" s="112">
        <v>4182</v>
      </c>
      <c r="E46" s="95">
        <v>4340</v>
      </c>
      <c r="F46" s="265" t="s">
        <v>436</v>
      </c>
    </row>
    <row r="47" spans="1:6" s="121" customFormat="1" ht="12.75" x14ac:dyDescent="0.2">
      <c r="A47" s="74" t="s">
        <v>98</v>
      </c>
      <c r="B47" s="123" t="s">
        <v>210</v>
      </c>
      <c r="C47" s="112">
        <v>2276</v>
      </c>
      <c r="D47" s="112">
        <v>2276</v>
      </c>
      <c r="E47" s="95">
        <v>1543</v>
      </c>
      <c r="F47" s="265" t="s">
        <v>437</v>
      </c>
    </row>
    <row r="48" spans="1:6" s="121" customFormat="1" ht="12.75" x14ac:dyDescent="0.2">
      <c r="A48" s="74" t="s">
        <v>99</v>
      </c>
      <c r="B48" s="123" t="s">
        <v>211</v>
      </c>
      <c r="C48" s="112">
        <v>0</v>
      </c>
      <c r="D48" s="112">
        <v>0</v>
      </c>
      <c r="E48" s="95">
        <v>0</v>
      </c>
      <c r="F48" s="265" t="s">
        <v>438</v>
      </c>
    </row>
    <row r="49" spans="1:6" s="121" customFormat="1" ht="12.75" x14ac:dyDescent="0.2">
      <c r="A49" s="74" t="s">
        <v>100</v>
      </c>
      <c r="B49" s="123" t="s">
        <v>212</v>
      </c>
      <c r="C49" s="112">
        <v>1</v>
      </c>
      <c r="D49" s="112">
        <v>1</v>
      </c>
      <c r="E49" s="95">
        <v>36</v>
      </c>
      <c r="F49" s="265" t="s">
        <v>439</v>
      </c>
    </row>
    <row r="50" spans="1:6" s="121" customFormat="1" ht="12.75" x14ac:dyDescent="0.2">
      <c r="A50" s="74" t="s">
        <v>213</v>
      </c>
      <c r="B50" s="123" t="s">
        <v>214</v>
      </c>
      <c r="C50" s="115">
        <v>0</v>
      </c>
      <c r="D50" s="115">
        <v>0</v>
      </c>
      <c r="E50" s="98">
        <v>0</v>
      </c>
      <c r="F50" s="265" t="s">
        <v>440</v>
      </c>
    </row>
    <row r="51" spans="1:6" s="121" customFormat="1" ht="13.5" thickBot="1" x14ac:dyDescent="0.25">
      <c r="A51" s="76" t="s">
        <v>215</v>
      </c>
      <c r="B51" s="124" t="s">
        <v>216</v>
      </c>
      <c r="C51" s="116">
        <v>0</v>
      </c>
      <c r="D51" s="116">
        <v>0</v>
      </c>
      <c r="E51" s="99">
        <v>376</v>
      </c>
      <c r="F51" s="265" t="s">
        <v>441</v>
      </c>
    </row>
    <row r="52" spans="1:6" s="121" customFormat="1" ht="13.5" thickBot="1" x14ac:dyDescent="0.25">
      <c r="A52" s="80" t="s">
        <v>9</v>
      </c>
      <c r="B52" s="81" t="s">
        <v>217</v>
      </c>
      <c r="C52" s="111">
        <f>SUM(C53:C57)</f>
        <v>3500</v>
      </c>
      <c r="D52" s="111">
        <f>SUM(D53:D57)</f>
        <v>3500</v>
      </c>
      <c r="E52" s="111">
        <f>SUM(E53:E57)</f>
        <v>0</v>
      </c>
      <c r="F52" s="265" t="s">
        <v>442</v>
      </c>
    </row>
    <row r="53" spans="1:6" s="121" customFormat="1" ht="12.75" x14ac:dyDescent="0.2">
      <c r="A53" s="75" t="s">
        <v>58</v>
      </c>
      <c r="B53" s="122" t="s">
        <v>218</v>
      </c>
      <c r="C53" s="131">
        <v>0</v>
      </c>
      <c r="D53" s="131">
        <v>0</v>
      </c>
      <c r="E53" s="100">
        <v>0</v>
      </c>
      <c r="F53" s="265" t="s">
        <v>443</v>
      </c>
    </row>
    <row r="54" spans="1:6" s="121" customFormat="1" ht="12.75" x14ac:dyDescent="0.2">
      <c r="A54" s="74" t="s">
        <v>59</v>
      </c>
      <c r="B54" s="123" t="s">
        <v>219</v>
      </c>
      <c r="C54" s="115">
        <v>3500</v>
      </c>
      <c r="D54" s="115">
        <v>3500</v>
      </c>
      <c r="E54" s="98">
        <v>0</v>
      </c>
      <c r="F54" s="265" t="s">
        <v>444</v>
      </c>
    </row>
    <row r="55" spans="1:6" s="121" customFormat="1" ht="12.75" x14ac:dyDescent="0.2">
      <c r="A55" s="74" t="s">
        <v>220</v>
      </c>
      <c r="B55" s="123" t="s">
        <v>221</v>
      </c>
      <c r="C55" s="115">
        <v>0</v>
      </c>
      <c r="D55" s="115"/>
      <c r="E55" s="98">
        <v>0</v>
      </c>
      <c r="F55" s="265" t="s">
        <v>445</v>
      </c>
    </row>
    <row r="56" spans="1:6" s="121" customFormat="1" ht="12.75" x14ac:dyDescent="0.2">
      <c r="A56" s="74" t="s">
        <v>222</v>
      </c>
      <c r="B56" s="123" t="s">
        <v>223</v>
      </c>
      <c r="C56" s="115">
        <v>0</v>
      </c>
      <c r="D56" s="115">
        <v>0</v>
      </c>
      <c r="E56" s="98">
        <v>0</v>
      </c>
      <c r="F56" s="265" t="s">
        <v>446</v>
      </c>
    </row>
    <row r="57" spans="1:6" s="121" customFormat="1" ht="13.5" thickBot="1" x14ac:dyDescent="0.25">
      <c r="A57" s="76" t="s">
        <v>224</v>
      </c>
      <c r="B57" s="124" t="s">
        <v>225</v>
      </c>
      <c r="C57" s="116">
        <v>0</v>
      </c>
      <c r="D57" s="116">
        <v>0</v>
      </c>
      <c r="E57" s="99">
        <v>0</v>
      </c>
      <c r="F57" s="265" t="s">
        <v>447</v>
      </c>
    </row>
    <row r="58" spans="1:6" s="121" customFormat="1" ht="13.5" thickBot="1" x14ac:dyDescent="0.25">
      <c r="A58" s="80" t="s">
        <v>101</v>
      </c>
      <c r="B58" s="81" t="s">
        <v>226</v>
      </c>
      <c r="C58" s="111">
        <f>SUM(C59:C62)</f>
        <v>0</v>
      </c>
      <c r="D58" s="111">
        <f>SUM(D59:D62)</f>
        <v>0</v>
      </c>
      <c r="E58" s="111">
        <f>SUM(E59:E62)</f>
        <v>0</v>
      </c>
      <c r="F58" s="265" t="s">
        <v>448</v>
      </c>
    </row>
    <row r="59" spans="1:6" s="121" customFormat="1" ht="22.5" x14ac:dyDescent="0.2">
      <c r="A59" s="75" t="s">
        <v>60</v>
      </c>
      <c r="B59" s="122" t="s">
        <v>227</v>
      </c>
      <c r="C59" s="113">
        <v>0</v>
      </c>
      <c r="D59" s="113">
        <v>0</v>
      </c>
      <c r="E59" s="96">
        <v>0</v>
      </c>
      <c r="F59" s="265" t="s">
        <v>449</v>
      </c>
    </row>
    <row r="60" spans="1:6" s="121" customFormat="1" ht="22.5" x14ac:dyDescent="0.2">
      <c r="A60" s="74" t="s">
        <v>61</v>
      </c>
      <c r="B60" s="123" t="s">
        <v>228</v>
      </c>
      <c r="C60" s="112">
        <v>0</v>
      </c>
      <c r="D60" s="112">
        <v>0</v>
      </c>
      <c r="E60" s="95">
        <v>0</v>
      </c>
      <c r="F60" s="265" t="s">
        <v>450</v>
      </c>
    </row>
    <row r="61" spans="1:6" s="121" customFormat="1" ht="12.75" x14ac:dyDescent="0.2">
      <c r="A61" s="74" t="s">
        <v>229</v>
      </c>
      <c r="B61" s="123" t="s">
        <v>230</v>
      </c>
      <c r="C61" s="112"/>
      <c r="D61" s="112"/>
      <c r="E61" s="95"/>
      <c r="F61" s="265" t="s">
        <v>451</v>
      </c>
    </row>
    <row r="62" spans="1:6" s="121" customFormat="1" ht="13.5" thickBot="1" x14ac:dyDescent="0.25">
      <c r="A62" s="76" t="s">
        <v>231</v>
      </c>
      <c r="B62" s="124" t="s">
        <v>232</v>
      </c>
      <c r="C62" s="114">
        <v>0</v>
      </c>
      <c r="D62" s="114">
        <v>0</v>
      </c>
      <c r="E62" s="97">
        <v>0</v>
      </c>
      <c r="F62" s="265" t="s">
        <v>452</v>
      </c>
    </row>
    <row r="63" spans="1:6" s="121" customFormat="1" ht="13.5" thickBot="1" x14ac:dyDescent="0.25">
      <c r="A63" s="80" t="s">
        <v>11</v>
      </c>
      <c r="B63" s="101" t="s">
        <v>233</v>
      </c>
      <c r="C63" s="111">
        <f>SUM(C64:C66)</f>
        <v>2460</v>
      </c>
      <c r="D63" s="111">
        <f>SUM(D64:D66)</f>
        <v>2460</v>
      </c>
      <c r="E63" s="111">
        <f>SUM(E64:E66)</f>
        <v>0</v>
      </c>
      <c r="F63" s="265" t="s">
        <v>453</v>
      </c>
    </row>
    <row r="64" spans="1:6" s="121" customFormat="1" ht="22.5" x14ac:dyDescent="0.2">
      <c r="A64" s="75" t="s">
        <v>102</v>
      </c>
      <c r="B64" s="122" t="s">
        <v>234</v>
      </c>
      <c r="C64" s="115">
        <v>0</v>
      </c>
      <c r="D64" s="115">
        <v>0</v>
      </c>
      <c r="E64" s="98">
        <v>0</v>
      </c>
      <c r="F64" s="265" t="s">
        <v>454</v>
      </c>
    </row>
    <row r="65" spans="1:9" s="121" customFormat="1" ht="12" customHeight="1" x14ac:dyDescent="0.2">
      <c r="A65" s="74" t="s">
        <v>103</v>
      </c>
      <c r="B65" s="123" t="s">
        <v>235</v>
      </c>
      <c r="C65" s="115"/>
      <c r="D65" s="115"/>
      <c r="E65" s="98"/>
      <c r="F65" s="265" t="s">
        <v>455</v>
      </c>
    </row>
    <row r="66" spans="1:9" s="121" customFormat="1" ht="12" customHeight="1" x14ac:dyDescent="0.2">
      <c r="A66" s="74" t="s">
        <v>129</v>
      </c>
      <c r="B66" s="123" t="s">
        <v>236</v>
      </c>
      <c r="C66" s="115">
        <v>2460</v>
      </c>
      <c r="D66" s="115">
        <v>2460</v>
      </c>
      <c r="E66" s="98">
        <v>0</v>
      </c>
      <c r="F66" s="265" t="s">
        <v>456</v>
      </c>
    </row>
    <row r="67" spans="1:9" s="121" customFormat="1" ht="12" customHeight="1" thickBot="1" x14ac:dyDescent="0.25">
      <c r="A67" s="76" t="s">
        <v>237</v>
      </c>
      <c r="B67" s="289" t="s">
        <v>238</v>
      </c>
      <c r="C67" s="115"/>
      <c r="D67" s="115"/>
      <c r="E67" s="98"/>
      <c r="F67" s="265" t="s">
        <v>457</v>
      </c>
    </row>
    <row r="68" spans="1:9" s="121" customFormat="1" ht="12" customHeight="1" thickBot="1" x14ac:dyDescent="0.25">
      <c r="A68" s="80" t="s">
        <v>12</v>
      </c>
      <c r="B68" s="81" t="s">
        <v>239</v>
      </c>
      <c r="C68" s="117">
        <f>C12+C20+C27+C34+C41+C52+C58+C63</f>
        <v>135754</v>
      </c>
      <c r="D68" s="117">
        <f>D12+D20+D27+D34+D41+D52+D58+D63</f>
        <v>143201</v>
      </c>
      <c r="E68" s="117">
        <f>E12+E20+E27+E34+E41+E52+E58+E63</f>
        <v>138548</v>
      </c>
      <c r="F68" s="265" t="s">
        <v>458</v>
      </c>
    </row>
    <row r="69" spans="1:9" s="121" customFormat="1" ht="12" customHeight="1" thickBot="1" x14ac:dyDescent="0.25">
      <c r="A69" s="132" t="s">
        <v>240</v>
      </c>
      <c r="B69" s="101" t="s">
        <v>241</v>
      </c>
      <c r="C69" s="111">
        <f>SUM(C70:C72)</f>
        <v>0</v>
      </c>
      <c r="D69" s="111">
        <f>SUM(D70:D72)</f>
        <v>0</v>
      </c>
      <c r="E69" s="111">
        <f>SUM(E70:E72)</f>
        <v>0</v>
      </c>
      <c r="F69" s="111">
        <f>SUM(F70:F72)</f>
        <v>0</v>
      </c>
    </row>
    <row r="70" spans="1:9" s="121" customFormat="1" ht="12" customHeight="1" x14ac:dyDescent="0.2">
      <c r="A70" s="75" t="s">
        <v>242</v>
      </c>
      <c r="B70" s="122" t="s">
        <v>243</v>
      </c>
      <c r="C70" s="115">
        <v>0</v>
      </c>
      <c r="D70" s="115">
        <v>0</v>
      </c>
      <c r="E70" s="98">
        <v>0</v>
      </c>
      <c r="F70" s="265" t="s">
        <v>459</v>
      </c>
    </row>
    <row r="71" spans="1:9" s="121" customFormat="1" ht="12" customHeight="1" x14ac:dyDescent="0.2">
      <c r="A71" s="74" t="s">
        <v>244</v>
      </c>
      <c r="B71" s="123" t="s">
        <v>245</v>
      </c>
      <c r="C71" s="115">
        <v>0</v>
      </c>
      <c r="D71" s="115">
        <v>0</v>
      </c>
      <c r="E71" s="98">
        <v>0</v>
      </c>
      <c r="F71" s="265" t="s">
        <v>460</v>
      </c>
    </row>
    <row r="72" spans="1:9" s="121" customFormat="1" ht="12" customHeight="1" thickBot="1" x14ac:dyDescent="0.25">
      <c r="A72" s="76" t="s">
        <v>246</v>
      </c>
      <c r="B72" s="64" t="s">
        <v>290</v>
      </c>
      <c r="C72" s="115">
        <v>0</v>
      </c>
      <c r="D72" s="115">
        <v>0</v>
      </c>
      <c r="E72" s="98">
        <v>0</v>
      </c>
      <c r="F72" s="265" t="s">
        <v>461</v>
      </c>
    </row>
    <row r="73" spans="1:9" s="121" customFormat="1" ht="12" customHeight="1" thickBot="1" x14ac:dyDescent="0.25">
      <c r="A73" s="132" t="s">
        <v>247</v>
      </c>
      <c r="B73" s="101" t="s">
        <v>248</v>
      </c>
      <c r="C73" s="111">
        <f>SUM(C74:C77)</f>
        <v>0</v>
      </c>
      <c r="D73" s="111">
        <f>SUM(D74:D77)</f>
        <v>0</v>
      </c>
      <c r="E73" s="111">
        <f>SUM(E74:E77)</f>
        <v>0</v>
      </c>
      <c r="F73" s="265" t="s">
        <v>462</v>
      </c>
    </row>
    <row r="74" spans="1:9" s="121" customFormat="1" ht="13.5" customHeight="1" x14ac:dyDescent="0.2">
      <c r="A74" s="75" t="s">
        <v>83</v>
      </c>
      <c r="B74" s="122" t="s">
        <v>249</v>
      </c>
      <c r="C74" s="115">
        <v>0</v>
      </c>
      <c r="D74" s="115">
        <v>0</v>
      </c>
      <c r="E74" s="98">
        <v>0</v>
      </c>
      <c r="F74" s="265" t="s">
        <v>463</v>
      </c>
    </row>
    <row r="75" spans="1:9" s="121" customFormat="1" ht="12" customHeight="1" x14ac:dyDescent="0.2">
      <c r="A75" s="74" t="s">
        <v>84</v>
      </c>
      <c r="B75" s="123" t="s">
        <v>250</v>
      </c>
      <c r="C75" s="115">
        <v>0</v>
      </c>
      <c r="D75" s="115">
        <v>0</v>
      </c>
      <c r="E75" s="98">
        <v>0</v>
      </c>
      <c r="F75" s="265" t="s">
        <v>464</v>
      </c>
    </row>
    <row r="76" spans="1:9" s="121" customFormat="1" ht="12" customHeight="1" x14ac:dyDescent="0.2">
      <c r="A76" s="74" t="s">
        <v>251</v>
      </c>
      <c r="B76" s="123" t="s">
        <v>252</v>
      </c>
      <c r="C76" s="115">
        <v>0</v>
      </c>
      <c r="D76" s="115">
        <v>0</v>
      </c>
      <c r="E76" s="98">
        <v>0</v>
      </c>
      <c r="F76" s="265" t="s">
        <v>465</v>
      </c>
    </row>
    <row r="77" spans="1:9" s="121" customFormat="1" ht="12" customHeight="1" thickBot="1" x14ac:dyDescent="0.25">
      <c r="A77" s="76" t="s">
        <v>253</v>
      </c>
      <c r="B77" s="124" t="s">
        <v>254</v>
      </c>
      <c r="C77" s="115">
        <v>0</v>
      </c>
      <c r="D77" s="115">
        <v>0</v>
      </c>
      <c r="E77" s="98">
        <v>0</v>
      </c>
      <c r="F77" s="265" t="s">
        <v>466</v>
      </c>
    </row>
    <row r="78" spans="1:9" s="121" customFormat="1" ht="12" customHeight="1" thickBot="1" x14ac:dyDescent="0.25">
      <c r="A78" s="132" t="s">
        <v>255</v>
      </c>
      <c r="B78" s="101" t="s">
        <v>256</v>
      </c>
      <c r="C78" s="111">
        <f>SUM(C79:C80)</f>
        <v>23946</v>
      </c>
      <c r="D78" s="111">
        <f>SUM(D79:D80)</f>
        <v>26496</v>
      </c>
      <c r="E78" s="111">
        <f>SUM(E79:E80)</f>
        <v>26496</v>
      </c>
      <c r="F78" s="265" t="s">
        <v>467</v>
      </c>
    </row>
    <row r="79" spans="1:9" s="121" customFormat="1" ht="12" customHeight="1" x14ac:dyDescent="0.2">
      <c r="A79" s="75" t="s">
        <v>257</v>
      </c>
      <c r="B79" s="122" t="s">
        <v>258</v>
      </c>
      <c r="C79" s="115">
        <v>23946</v>
      </c>
      <c r="D79" s="115">
        <v>26496</v>
      </c>
      <c r="E79" s="98">
        <v>26496</v>
      </c>
      <c r="F79" s="265" t="s">
        <v>468</v>
      </c>
      <c r="I79" s="307"/>
    </row>
    <row r="80" spans="1:9" s="121" customFormat="1" ht="12" customHeight="1" thickBot="1" x14ac:dyDescent="0.25">
      <c r="A80" s="76" t="s">
        <v>259</v>
      </c>
      <c r="B80" s="124" t="s">
        <v>260</v>
      </c>
      <c r="C80" s="115">
        <v>0</v>
      </c>
      <c r="D80" s="115">
        <v>0</v>
      </c>
      <c r="E80" s="98">
        <v>0</v>
      </c>
      <c r="F80" s="265" t="s">
        <v>469</v>
      </c>
    </row>
    <row r="81" spans="1:6" s="121" customFormat="1" ht="13.5" thickBot="1" x14ac:dyDescent="0.25">
      <c r="A81" s="132" t="s">
        <v>261</v>
      </c>
      <c r="B81" s="101" t="s">
        <v>262</v>
      </c>
      <c r="C81" s="111">
        <f>SUM(C82:C84)</f>
        <v>0</v>
      </c>
      <c r="D81" s="111">
        <f>SUM(D82:D84)</f>
        <v>0</v>
      </c>
      <c r="E81" s="111">
        <f>SUM(E82:E84)</f>
        <v>2753</v>
      </c>
      <c r="F81" s="265" t="s">
        <v>470</v>
      </c>
    </row>
    <row r="82" spans="1:6" s="121" customFormat="1" ht="12.75" x14ac:dyDescent="0.2">
      <c r="A82" s="75" t="s">
        <v>263</v>
      </c>
      <c r="B82" s="122" t="s">
        <v>264</v>
      </c>
      <c r="C82" s="115">
        <v>0</v>
      </c>
      <c r="D82" s="115"/>
      <c r="E82" s="98">
        <v>2753</v>
      </c>
      <c r="F82" s="265" t="s">
        <v>471</v>
      </c>
    </row>
    <row r="83" spans="1:6" s="121" customFormat="1" ht="12.75" x14ac:dyDescent="0.2">
      <c r="A83" s="74" t="s">
        <v>265</v>
      </c>
      <c r="B83" s="123" t="s">
        <v>266</v>
      </c>
      <c r="C83" s="115">
        <v>0</v>
      </c>
      <c r="D83" s="115">
        <v>0</v>
      </c>
      <c r="E83" s="98">
        <v>0</v>
      </c>
      <c r="F83" s="265" t="s">
        <v>472</v>
      </c>
    </row>
    <row r="84" spans="1:6" s="121" customFormat="1" ht="13.5" thickBot="1" x14ac:dyDescent="0.25">
      <c r="A84" s="76" t="s">
        <v>267</v>
      </c>
      <c r="B84" s="103" t="s">
        <v>268</v>
      </c>
      <c r="C84" s="115">
        <v>0</v>
      </c>
      <c r="D84" s="115">
        <v>0</v>
      </c>
      <c r="E84" s="98">
        <v>0</v>
      </c>
      <c r="F84" s="265" t="s">
        <v>473</v>
      </c>
    </row>
    <row r="85" spans="1:6" s="121" customFormat="1" ht="13.5" thickBot="1" x14ac:dyDescent="0.25">
      <c r="A85" s="132" t="s">
        <v>269</v>
      </c>
      <c r="B85" s="101" t="s">
        <v>270</v>
      </c>
      <c r="C85" s="111">
        <f>SUM(C86:C89)</f>
        <v>0</v>
      </c>
      <c r="D85" s="111">
        <f>SUM(D86:D89)</f>
        <v>0</v>
      </c>
      <c r="E85" s="111">
        <f>SUM(E86:E89)</f>
        <v>0</v>
      </c>
      <c r="F85" s="265" t="s">
        <v>474</v>
      </c>
    </row>
    <row r="86" spans="1:6" s="121" customFormat="1" ht="12.75" customHeight="1" x14ac:dyDescent="0.2">
      <c r="A86" s="125" t="s">
        <v>271</v>
      </c>
      <c r="B86" s="122" t="s">
        <v>272</v>
      </c>
      <c r="C86" s="115">
        <v>0</v>
      </c>
      <c r="D86" s="115">
        <v>0</v>
      </c>
      <c r="E86" s="98">
        <v>0</v>
      </c>
      <c r="F86" s="265" t="s">
        <v>475</v>
      </c>
    </row>
    <row r="87" spans="1:6" s="121" customFormat="1" ht="11.25" customHeight="1" x14ac:dyDescent="0.2">
      <c r="A87" s="126" t="s">
        <v>273</v>
      </c>
      <c r="B87" s="123" t="s">
        <v>274</v>
      </c>
      <c r="C87" s="115">
        <v>0</v>
      </c>
      <c r="D87" s="115">
        <v>0</v>
      </c>
      <c r="E87" s="98">
        <v>0</v>
      </c>
      <c r="F87" s="265" t="s">
        <v>476</v>
      </c>
    </row>
    <row r="88" spans="1:6" s="121" customFormat="1" ht="12" customHeight="1" x14ac:dyDescent="0.2">
      <c r="A88" s="126" t="s">
        <v>275</v>
      </c>
      <c r="B88" s="123" t="s">
        <v>276</v>
      </c>
      <c r="C88" s="115">
        <v>0</v>
      </c>
      <c r="D88" s="115">
        <v>0</v>
      </c>
      <c r="E88" s="98">
        <v>0</v>
      </c>
      <c r="F88" s="265" t="s">
        <v>477</v>
      </c>
    </row>
    <row r="89" spans="1:6" s="121" customFormat="1" ht="12.75" customHeight="1" thickBot="1" x14ac:dyDescent="0.25">
      <c r="A89" s="133" t="s">
        <v>277</v>
      </c>
      <c r="B89" s="103" t="s">
        <v>278</v>
      </c>
      <c r="C89" s="115">
        <v>0</v>
      </c>
      <c r="D89" s="115">
        <v>0</v>
      </c>
      <c r="E89" s="98">
        <v>0</v>
      </c>
      <c r="F89" s="265" t="s">
        <v>478</v>
      </c>
    </row>
    <row r="90" spans="1:6" s="121" customFormat="1" ht="13.5" thickBot="1" x14ac:dyDescent="0.25">
      <c r="A90" s="132" t="s">
        <v>279</v>
      </c>
      <c r="B90" s="101" t="s">
        <v>280</v>
      </c>
      <c r="C90" s="135">
        <v>0</v>
      </c>
      <c r="D90" s="135">
        <v>0</v>
      </c>
      <c r="E90" s="136">
        <v>0</v>
      </c>
      <c r="F90" s="265" t="s">
        <v>479</v>
      </c>
    </row>
    <row r="91" spans="1:6" s="121" customFormat="1" ht="13.5" thickBot="1" x14ac:dyDescent="0.25">
      <c r="A91" s="132" t="s">
        <v>281</v>
      </c>
      <c r="B91" s="63" t="s">
        <v>282</v>
      </c>
      <c r="C91" s="117">
        <f>C69+C73+C78+C81+C85+C90</f>
        <v>23946</v>
      </c>
      <c r="D91" s="117">
        <f>D69+D73+D78+D81+D85+D90</f>
        <v>26496</v>
      </c>
      <c r="E91" s="117">
        <f>E69+E73+E78+E81+E85+E90</f>
        <v>29249</v>
      </c>
      <c r="F91" s="265" t="s">
        <v>480</v>
      </c>
    </row>
    <row r="92" spans="1:6" s="121" customFormat="1" ht="21.75" thickBot="1" x14ac:dyDescent="0.25">
      <c r="A92" s="134" t="s">
        <v>283</v>
      </c>
      <c r="B92" s="65" t="s">
        <v>284</v>
      </c>
      <c r="C92" s="117">
        <f>C68+C91</f>
        <v>159700</v>
      </c>
      <c r="D92" s="117">
        <f>D68+D91</f>
        <v>169697</v>
      </c>
      <c r="E92" s="117">
        <f>E68+E91</f>
        <v>167797</v>
      </c>
      <c r="F92" s="265" t="s">
        <v>481</v>
      </c>
    </row>
    <row r="93" spans="1:6" s="121" customFormat="1" ht="12.75" x14ac:dyDescent="0.2">
      <c r="A93" s="61"/>
      <c r="B93" s="61"/>
      <c r="C93" s="62"/>
      <c r="D93" s="62"/>
      <c r="E93" s="62"/>
      <c r="F93" s="265"/>
    </row>
    <row r="94" spans="1:6" x14ac:dyDescent="0.25">
      <c r="A94" s="446" t="s">
        <v>32</v>
      </c>
      <c r="B94" s="446"/>
      <c r="C94" s="446"/>
      <c r="D94" s="446"/>
      <c r="E94" s="446"/>
      <c r="F94" s="263"/>
    </row>
    <row r="95" spans="1:6" s="127" customFormat="1" ht="16.5" thickBot="1" x14ac:dyDescent="0.3">
      <c r="A95" s="26" t="s">
        <v>86</v>
      </c>
      <c r="B95" s="26"/>
      <c r="C95" s="89"/>
      <c r="D95" s="89"/>
      <c r="E95" s="89" t="s">
        <v>128</v>
      </c>
      <c r="F95" s="266"/>
    </row>
    <row r="96" spans="1:6" s="127" customFormat="1" x14ac:dyDescent="0.25">
      <c r="A96" s="454" t="s">
        <v>50</v>
      </c>
      <c r="B96" s="452" t="s">
        <v>148</v>
      </c>
      <c r="C96" s="450" t="str">
        <f>+C9</f>
        <v>2017. évi</v>
      </c>
      <c r="D96" s="450"/>
      <c r="E96" s="451"/>
      <c r="F96" s="266"/>
    </row>
    <row r="97" spans="1:9" ht="24" customHeight="1" thickBot="1" x14ac:dyDescent="0.3">
      <c r="A97" s="455"/>
      <c r="B97" s="453"/>
      <c r="C97" s="317" t="s">
        <v>149</v>
      </c>
      <c r="D97" s="317" t="s">
        <v>150</v>
      </c>
      <c r="E97" s="27" t="s">
        <v>151</v>
      </c>
      <c r="F97" s="263"/>
    </row>
    <row r="98" spans="1:9" s="120" customFormat="1" ht="12" customHeight="1" thickBot="1" x14ac:dyDescent="0.25">
      <c r="A98" s="85" t="s">
        <v>285</v>
      </c>
      <c r="B98" s="86" t="s">
        <v>286</v>
      </c>
      <c r="C98" s="86" t="s">
        <v>287</v>
      </c>
      <c r="D98" s="86" t="s">
        <v>288</v>
      </c>
      <c r="E98" s="87" t="s">
        <v>289</v>
      </c>
      <c r="F98" s="264"/>
    </row>
    <row r="99" spans="1:9" ht="12" customHeight="1" thickBot="1" x14ac:dyDescent="0.3">
      <c r="A99" s="82" t="s">
        <v>4</v>
      </c>
      <c r="B99" s="84" t="s">
        <v>291</v>
      </c>
      <c r="C99" s="110">
        <f>SUM(C100:C104)</f>
        <v>129458</v>
      </c>
      <c r="D99" s="110">
        <f>SUM(D100:D104)</f>
        <v>133113</v>
      </c>
      <c r="E99" s="110">
        <f>SUM(E100:E104)</f>
        <v>116866</v>
      </c>
      <c r="F99" s="263" t="s">
        <v>403</v>
      </c>
    </row>
    <row r="100" spans="1:9" ht="12" customHeight="1" x14ac:dyDescent="0.25">
      <c r="A100" s="77" t="s">
        <v>62</v>
      </c>
      <c r="B100" s="70" t="s">
        <v>33</v>
      </c>
      <c r="C100" s="208">
        <v>26682</v>
      </c>
      <c r="D100" s="208">
        <v>30459</v>
      </c>
      <c r="E100" s="208">
        <v>29953</v>
      </c>
      <c r="F100" s="263" t="s">
        <v>404</v>
      </c>
      <c r="I100" s="307"/>
    </row>
    <row r="101" spans="1:9" ht="12" customHeight="1" x14ac:dyDescent="0.25">
      <c r="A101" s="74" t="s">
        <v>63</v>
      </c>
      <c r="B101" s="68" t="s">
        <v>104</v>
      </c>
      <c r="C101" s="209">
        <v>4130</v>
      </c>
      <c r="D101" s="209">
        <v>4925</v>
      </c>
      <c r="E101" s="209">
        <v>4925</v>
      </c>
      <c r="F101" s="263" t="s">
        <v>405</v>
      </c>
      <c r="I101" s="307"/>
    </row>
    <row r="102" spans="1:9" ht="12" customHeight="1" x14ac:dyDescent="0.25">
      <c r="A102" s="74" t="s">
        <v>64</v>
      </c>
      <c r="B102" s="68" t="s">
        <v>81</v>
      </c>
      <c r="C102" s="211">
        <v>45184</v>
      </c>
      <c r="D102" s="211">
        <v>44234</v>
      </c>
      <c r="E102" s="211">
        <v>37315</v>
      </c>
      <c r="F102" s="263" t="s">
        <v>406</v>
      </c>
      <c r="I102" s="307"/>
    </row>
    <row r="103" spans="1:9" ht="12" customHeight="1" x14ac:dyDescent="0.25">
      <c r="A103" s="74" t="s">
        <v>65</v>
      </c>
      <c r="B103" s="71" t="s">
        <v>105</v>
      </c>
      <c r="C103" s="211">
        <v>7741</v>
      </c>
      <c r="D103" s="211">
        <v>7724</v>
      </c>
      <c r="E103" s="211">
        <v>6857</v>
      </c>
      <c r="F103" s="263" t="s">
        <v>407</v>
      </c>
    </row>
    <row r="104" spans="1:9" ht="12" customHeight="1" x14ac:dyDescent="0.25">
      <c r="A104" s="74" t="s">
        <v>73</v>
      </c>
      <c r="B104" s="79" t="s">
        <v>106</v>
      </c>
      <c r="C104" s="211">
        <f>46842-1121</f>
        <v>45721</v>
      </c>
      <c r="D104" s="211">
        <f>48327-2556</f>
        <v>45771</v>
      </c>
      <c r="E104" s="211">
        <v>37816</v>
      </c>
      <c r="F104" s="263" t="s">
        <v>408</v>
      </c>
    </row>
    <row r="105" spans="1:9" ht="12" customHeight="1" x14ac:dyDescent="0.25">
      <c r="A105" s="74" t="s">
        <v>66</v>
      </c>
      <c r="B105" s="68" t="s">
        <v>292</v>
      </c>
      <c r="C105" s="211">
        <v>0</v>
      </c>
      <c r="D105" s="211">
        <v>298</v>
      </c>
      <c r="E105" s="211">
        <v>298</v>
      </c>
      <c r="F105" s="263" t="s">
        <v>409</v>
      </c>
    </row>
    <row r="106" spans="1:9" ht="12" customHeight="1" x14ac:dyDescent="0.25">
      <c r="A106" s="74" t="s">
        <v>67</v>
      </c>
      <c r="B106" s="91" t="s">
        <v>293</v>
      </c>
      <c r="C106" s="114">
        <v>0</v>
      </c>
      <c r="D106" s="114">
        <v>0</v>
      </c>
      <c r="E106" s="97">
        <v>0</v>
      </c>
      <c r="F106" s="263" t="s">
        <v>410</v>
      </c>
    </row>
    <row r="107" spans="1:9" ht="12" customHeight="1" x14ac:dyDescent="0.25">
      <c r="A107" s="74" t="s">
        <v>74</v>
      </c>
      <c r="B107" s="92" t="s">
        <v>294</v>
      </c>
      <c r="C107" s="114">
        <v>0</v>
      </c>
      <c r="D107" s="114">
        <v>0</v>
      </c>
      <c r="E107" s="97">
        <v>0</v>
      </c>
      <c r="F107" s="263" t="s">
        <v>411</v>
      </c>
    </row>
    <row r="108" spans="1:9" ht="17.25" customHeight="1" x14ac:dyDescent="0.25">
      <c r="A108" s="74" t="s">
        <v>75</v>
      </c>
      <c r="B108" s="92" t="s">
        <v>295</v>
      </c>
      <c r="C108" s="114"/>
      <c r="D108" s="114">
        <v>0</v>
      </c>
      <c r="E108" s="97">
        <v>0</v>
      </c>
      <c r="F108" s="263" t="s">
        <v>412</v>
      </c>
    </row>
    <row r="109" spans="1:9" ht="12" customHeight="1" x14ac:dyDescent="0.25">
      <c r="A109" s="74" t="s">
        <v>76</v>
      </c>
      <c r="B109" s="91" t="s">
        <v>296</v>
      </c>
      <c r="C109" s="211">
        <v>42143</v>
      </c>
      <c r="D109" s="211">
        <v>42143</v>
      </c>
      <c r="E109" s="211">
        <v>34287</v>
      </c>
      <c r="F109" s="263" t="s">
        <v>413</v>
      </c>
    </row>
    <row r="110" spans="1:9" ht="12" customHeight="1" x14ac:dyDescent="0.25">
      <c r="A110" s="74" t="s">
        <v>77</v>
      </c>
      <c r="B110" s="91" t="s">
        <v>297</v>
      </c>
      <c r="C110" s="211">
        <v>0</v>
      </c>
      <c r="D110" s="211">
        <v>0</v>
      </c>
      <c r="E110" s="211">
        <v>0</v>
      </c>
      <c r="F110" s="263" t="s">
        <v>414</v>
      </c>
    </row>
    <row r="111" spans="1:9" ht="23.25" customHeight="1" x14ac:dyDescent="0.25">
      <c r="A111" s="74" t="s">
        <v>79</v>
      </c>
      <c r="B111" s="92" t="s">
        <v>298</v>
      </c>
      <c r="C111" s="211">
        <v>0</v>
      </c>
      <c r="D111" s="211">
        <v>98</v>
      </c>
      <c r="E111" s="211">
        <v>0</v>
      </c>
      <c r="F111" s="263" t="s">
        <v>415</v>
      </c>
    </row>
    <row r="112" spans="1:9" ht="12" customHeight="1" x14ac:dyDescent="0.25">
      <c r="A112" s="73" t="s">
        <v>107</v>
      </c>
      <c r="B112" s="93" t="s">
        <v>299</v>
      </c>
      <c r="C112" s="211">
        <v>0</v>
      </c>
      <c r="D112" s="211">
        <v>0</v>
      </c>
      <c r="E112" s="211">
        <v>0</v>
      </c>
      <c r="F112" s="263" t="s">
        <v>416</v>
      </c>
    </row>
    <row r="113" spans="1:9" ht="12" customHeight="1" x14ac:dyDescent="0.25">
      <c r="A113" s="74" t="s">
        <v>300</v>
      </c>
      <c r="B113" s="93" t="s">
        <v>301</v>
      </c>
      <c r="C113" s="211">
        <v>0</v>
      </c>
      <c r="D113" s="211">
        <v>0</v>
      </c>
      <c r="E113" s="211">
        <v>0</v>
      </c>
      <c r="F113" s="263" t="s">
        <v>417</v>
      </c>
    </row>
    <row r="114" spans="1:9" ht="12" customHeight="1" thickBot="1" x14ac:dyDescent="0.3">
      <c r="A114" s="78" t="s">
        <v>302</v>
      </c>
      <c r="B114" s="94" t="s">
        <v>303</v>
      </c>
      <c r="C114" s="212">
        <v>3578</v>
      </c>
      <c r="D114" s="212">
        <v>3231</v>
      </c>
      <c r="E114" s="212">
        <v>3231</v>
      </c>
      <c r="F114" s="263" t="s">
        <v>418</v>
      </c>
    </row>
    <row r="115" spans="1:9" ht="12" customHeight="1" thickBot="1" x14ac:dyDescent="0.3">
      <c r="A115" s="80" t="s">
        <v>5</v>
      </c>
      <c r="B115" s="83" t="s">
        <v>304</v>
      </c>
      <c r="C115" s="111">
        <f>SUM(C116:C120)-C117-C119</f>
        <v>29121</v>
      </c>
      <c r="D115" s="111">
        <f>SUM(D116:D120)-D117-D119</f>
        <v>31658</v>
      </c>
      <c r="E115" s="111">
        <f>SUM(E116:E120)-E117-E119</f>
        <v>31410</v>
      </c>
      <c r="F115" s="263" t="s">
        <v>419</v>
      </c>
    </row>
    <row r="116" spans="1:9" ht="12" customHeight="1" x14ac:dyDescent="0.25">
      <c r="A116" s="75" t="s">
        <v>68</v>
      </c>
      <c r="B116" s="68" t="s">
        <v>127</v>
      </c>
      <c r="C116" s="210">
        <v>7703</v>
      </c>
      <c r="D116" s="210">
        <v>30849</v>
      </c>
      <c r="E116" s="210">
        <v>30671</v>
      </c>
      <c r="F116" s="263" t="s">
        <v>420</v>
      </c>
      <c r="I116" s="307"/>
    </row>
    <row r="117" spans="1:9" ht="12" customHeight="1" x14ac:dyDescent="0.25">
      <c r="A117" s="75" t="s">
        <v>69</v>
      </c>
      <c r="B117" s="290" t="s">
        <v>305</v>
      </c>
      <c r="C117" s="210"/>
      <c r="D117" s="210"/>
      <c r="E117" s="210"/>
      <c r="F117" s="263" t="s">
        <v>421</v>
      </c>
      <c r="I117" s="307"/>
    </row>
    <row r="118" spans="1:9" x14ac:dyDescent="0.25">
      <c r="A118" s="75" t="s">
        <v>70</v>
      </c>
      <c r="B118" s="72" t="s">
        <v>108</v>
      </c>
      <c r="C118" s="209">
        <v>21418</v>
      </c>
      <c r="D118" s="209">
        <v>809</v>
      </c>
      <c r="E118" s="209">
        <v>739</v>
      </c>
      <c r="F118" s="263" t="s">
        <v>422</v>
      </c>
    </row>
    <row r="119" spans="1:9" ht="12" customHeight="1" x14ac:dyDescent="0.25">
      <c r="A119" s="75" t="s">
        <v>71</v>
      </c>
      <c r="B119" s="290" t="s">
        <v>306</v>
      </c>
      <c r="C119" s="95">
        <v>0</v>
      </c>
      <c r="D119" s="95">
        <v>0</v>
      </c>
      <c r="E119" s="95">
        <v>0</v>
      </c>
      <c r="F119" s="263" t="s">
        <v>423</v>
      </c>
    </row>
    <row r="120" spans="1:9" ht="12" customHeight="1" x14ac:dyDescent="0.25">
      <c r="A120" s="75" t="s">
        <v>72</v>
      </c>
      <c r="B120" s="103" t="s">
        <v>130</v>
      </c>
      <c r="C120" s="95">
        <v>0</v>
      </c>
      <c r="D120" s="95">
        <v>0</v>
      </c>
      <c r="E120" s="95">
        <v>0</v>
      </c>
      <c r="F120" s="263" t="s">
        <v>424</v>
      </c>
    </row>
    <row r="121" spans="1:9" ht="12" customHeight="1" x14ac:dyDescent="0.25">
      <c r="A121" s="75" t="s">
        <v>78</v>
      </c>
      <c r="B121" s="102" t="s">
        <v>307</v>
      </c>
      <c r="C121" s="95">
        <v>0</v>
      </c>
      <c r="D121" s="95">
        <v>0</v>
      </c>
      <c r="E121" s="95">
        <v>0</v>
      </c>
      <c r="F121" s="263" t="s">
        <v>425</v>
      </c>
    </row>
    <row r="122" spans="1:9" ht="9" customHeight="1" x14ac:dyDescent="0.25">
      <c r="A122" s="75" t="s">
        <v>80</v>
      </c>
      <c r="B122" s="118" t="s">
        <v>308</v>
      </c>
      <c r="C122" s="95">
        <v>0</v>
      </c>
      <c r="D122" s="95">
        <v>0</v>
      </c>
      <c r="E122" s="95">
        <v>0</v>
      </c>
      <c r="F122" s="263" t="s">
        <v>426</v>
      </c>
    </row>
    <row r="123" spans="1:9" ht="16.5" customHeight="1" x14ac:dyDescent="0.25">
      <c r="A123" s="75" t="s">
        <v>109</v>
      </c>
      <c r="B123" s="92" t="s">
        <v>495</v>
      </c>
      <c r="C123" s="95">
        <v>0</v>
      </c>
      <c r="D123" s="95">
        <v>0</v>
      </c>
      <c r="E123" s="95">
        <v>0</v>
      </c>
      <c r="F123" s="263" t="s">
        <v>427</v>
      </c>
    </row>
    <row r="124" spans="1:9" ht="12" customHeight="1" x14ac:dyDescent="0.25">
      <c r="A124" s="75" t="s">
        <v>110</v>
      </c>
      <c r="B124" s="92" t="s">
        <v>309</v>
      </c>
      <c r="C124" s="95">
        <v>0</v>
      </c>
      <c r="D124" s="95"/>
      <c r="E124" s="95"/>
      <c r="F124" s="263" t="s">
        <v>428</v>
      </c>
    </row>
    <row r="125" spans="1:9" ht="12" customHeight="1" x14ac:dyDescent="0.25">
      <c r="A125" s="75" t="s">
        <v>111</v>
      </c>
      <c r="B125" s="92" t="s">
        <v>310</v>
      </c>
      <c r="C125" s="95">
        <v>0</v>
      </c>
      <c r="D125" s="95">
        <v>0</v>
      </c>
      <c r="E125" s="95">
        <v>0</v>
      </c>
      <c r="F125" s="263" t="s">
        <v>429</v>
      </c>
    </row>
    <row r="126" spans="1:9" s="137" customFormat="1" ht="12" customHeight="1" x14ac:dyDescent="0.25">
      <c r="A126" s="75" t="s">
        <v>311</v>
      </c>
      <c r="B126" s="92" t="s">
        <v>298</v>
      </c>
      <c r="C126" s="95"/>
      <c r="D126" s="95"/>
      <c r="E126" s="95"/>
      <c r="F126" s="263" t="s">
        <v>430</v>
      </c>
    </row>
    <row r="127" spans="1:9" ht="12" customHeight="1" x14ac:dyDescent="0.25">
      <c r="A127" s="75" t="s">
        <v>312</v>
      </c>
      <c r="B127" s="92" t="s">
        <v>313</v>
      </c>
      <c r="C127" s="95"/>
      <c r="D127" s="95"/>
      <c r="E127" s="95"/>
      <c r="F127" s="263" t="s">
        <v>431</v>
      </c>
    </row>
    <row r="128" spans="1:9" ht="12" customHeight="1" thickBot="1" x14ac:dyDescent="0.3">
      <c r="A128" s="73" t="s">
        <v>314</v>
      </c>
      <c r="B128" s="92" t="s">
        <v>315</v>
      </c>
      <c r="C128" s="97">
        <v>0</v>
      </c>
      <c r="D128" s="97">
        <v>1</v>
      </c>
      <c r="E128" s="97">
        <v>0</v>
      </c>
      <c r="F128" s="263" t="s">
        <v>432</v>
      </c>
    </row>
    <row r="129" spans="1:7" ht="16.5" thickBot="1" x14ac:dyDescent="0.3">
      <c r="A129" s="80" t="s">
        <v>6</v>
      </c>
      <c r="B129" s="88" t="s">
        <v>316</v>
      </c>
      <c r="C129" s="111">
        <f>SUM(C130:C131)</f>
        <v>1121</v>
      </c>
      <c r="D129" s="111">
        <f>SUM(D130:D131)</f>
        <v>2556</v>
      </c>
      <c r="E129" s="111">
        <f>SUM(E130:E131)</f>
        <v>0</v>
      </c>
      <c r="F129" s="263" t="s">
        <v>433</v>
      </c>
    </row>
    <row r="130" spans="1:7" x14ac:dyDescent="0.25">
      <c r="A130" s="75" t="s">
        <v>51</v>
      </c>
      <c r="B130" s="69" t="s">
        <v>42</v>
      </c>
      <c r="C130" s="210">
        <v>1121</v>
      </c>
      <c r="D130" s="210">
        <v>2556</v>
      </c>
      <c r="E130" s="96">
        <v>0</v>
      </c>
      <c r="F130" s="263" t="s">
        <v>434</v>
      </c>
    </row>
    <row r="131" spans="1:7" ht="16.5" thickBot="1" x14ac:dyDescent="0.3">
      <c r="A131" s="76" t="s">
        <v>52</v>
      </c>
      <c r="B131" s="72" t="s">
        <v>43</v>
      </c>
      <c r="C131" s="114"/>
      <c r="D131" s="114"/>
      <c r="E131" s="97">
        <v>0</v>
      </c>
      <c r="F131" s="263" t="s">
        <v>435</v>
      </c>
    </row>
    <row r="132" spans="1:7" ht="16.5" thickBot="1" x14ac:dyDescent="0.3">
      <c r="A132" s="80" t="s">
        <v>7</v>
      </c>
      <c r="B132" s="88" t="s">
        <v>317</v>
      </c>
      <c r="C132" s="111">
        <f>C99+C115+C129</f>
        <v>159700</v>
      </c>
      <c r="D132" s="111">
        <f>D99+D115+D129</f>
        <v>167327</v>
      </c>
      <c r="E132" s="111">
        <f>E99+E115+E129</f>
        <v>148276</v>
      </c>
      <c r="F132" s="111">
        <f>F99+F115+F129</f>
        <v>49</v>
      </c>
    </row>
    <row r="133" spans="1:7" ht="21.75" thickBot="1" x14ac:dyDescent="0.3">
      <c r="A133" s="80" t="s">
        <v>8</v>
      </c>
      <c r="B133" s="88" t="s">
        <v>318</v>
      </c>
      <c r="C133" s="111">
        <f>SUM(C134:C136)</f>
        <v>0</v>
      </c>
      <c r="D133" s="111">
        <f>SUM(D134:D136)</f>
        <v>0</v>
      </c>
      <c r="E133" s="111">
        <f>SUM(E134:E136)</f>
        <v>0</v>
      </c>
      <c r="F133" s="263" t="s">
        <v>437</v>
      </c>
    </row>
    <row r="134" spans="1:7" x14ac:dyDescent="0.25">
      <c r="A134" s="75" t="s">
        <v>55</v>
      </c>
      <c r="B134" s="69" t="s">
        <v>319</v>
      </c>
      <c r="C134" s="112"/>
      <c r="D134" s="112">
        <v>0</v>
      </c>
      <c r="E134" s="95">
        <v>0</v>
      </c>
      <c r="F134" s="263" t="s">
        <v>438</v>
      </c>
    </row>
    <row r="135" spans="1:7" ht="22.5" x14ac:dyDescent="0.25">
      <c r="A135" s="75" t="s">
        <v>56</v>
      </c>
      <c r="B135" s="69" t="s">
        <v>320</v>
      </c>
      <c r="C135" s="112">
        <v>0</v>
      </c>
      <c r="D135" s="112">
        <v>0</v>
      </c>
      <c r="E135" s="95">
        <v>0</v>
      </c>
      <c r="F135" s="263" t="s">
        <v>439</v>
      </c>
    </row>
    <row r="136" spans="1:7" ht="16.5" thickBot="1" x14ac:dyDescent="0.3">
      <c r="A136" s="73" t="s">
        <v>57</v>
      </c>
      <c r="B136" s="67" t="s">
        <v>321</v>
      </c>
      <c r="C136" s="112">
        <v>0</v>
      </c>
      <c r="D136" s="112"/>
      <c r="E136" s="95"/>
      <c r="F136" s="263" t="s">
        <v>440</v>
      </c>
    </row>
    <row r="137" spans="1:7" ht="16.5" thickBot="1" x14ac:dyDescent="0.3">
      <c r="A137" s="80" t="s">
        <v>9</v>
      </c>
      <c r="B137" s="88" t="s">
        <v>322</v>
      </c>
      <c r="C137" s="111"/>
      <c r="D137" s="111"/>
      <c r="E137" s="111"/>
      <c r="F137" s="263" t="s">
        <v>441</v>
      </c>
    </row>
    <row r="138" spans="1:7" ht="16.5" thickBot="1" x14ac:dyDescent="0.3">
      <c r="A138" s="80" t="s">
        <v>10</v>
      </c>
      <c r="B138" s="88" t="s">
        <v>323</v>
      </c>
      <c r="C138" s="117">
        <f>SUM(C139:C142)</f>
        <v>0</v>
      </c>
      <c r="D138" s="117">
        <f>SUM(D139:D142)</f>
        <v>2370</v>
      </c>
      <c r="E138" s="117">
        <f>SUM(E139:E142)</f>
        <v>2370</v>
      </c>
      <c r="F138" s="263" t="s">
        <v>446</v>
      </c>
    </row>
    <row r="139" spans="1:7" x14ac:dyDescent="0.25">
      <c r="A139" s="75" t="s">
        <v>60</v>
      </c>
      <c r="B139" s="69" t="s">
        <v>324</v>
      </c>
      <c r="C139" s="112">
        <v>0</v>
      </c>
      <c r="D139" s="112">
        <v>0</v>
      </c>
      <c r="E139" s="95">
        <v>0</v>
      </c>
      <c r="F139" s="263" t="s">
        <v>447</v>
      </c>
    </row>
    <row r="140" spans="1:7" x14ac:dyDescent="0.25">
      <c r="A140" s="75" t="s">
        <v>61</v>
      </c>
      <c r="B140" s="69" t="s">
        <v>325</v>
      </c>
      <c r="C140" s="112">
        <v>0</v>
      </c>
      <c r="D140" s="112">
        <v>2370</v>
      </c>
      <c r="E140" s="95">
        <v>2370</v>
      </c>
      <c r="F140" s="263" t="s">
        <v>448</v>
      </c>
    </row>
    <row r="141" spans="1:7" x14ac:dyDescent="0.25">
      <c r="A141" s="75" t="s">
        <v>229</v>
      </c>
      <c r="B141" s="69" t="s">
        <v>326</v>
      </c>
      <c r="C141" s="112">
        <v>0</v>
      </c>
      <c r="D141" s="112"/>
      <c r="E141" s="95">
        <v>0</v>
      </c>
      <c r="F141" s="263" t="s">
        <v>449</v>
      </c>
    </row>
    <row r="142" spans="1:7" ht="16.5" thickBot="1" x14ac:dyDescent="0.3">
      <c r="A142" s="73" t="s">
        <v>231</v>
      </c>
      <c r="B142" s="67" t="s">
        <v>327</v>
      </c>
      <c r="C142" s="112">
        <v>0</v>
      </c>
      <c r="D142" s="112">
        <v>0</v>
      </c>
      <c r="E142" s="95">
        <v>0</v>
      </c>
      <c r="F142" s="263" t="s">
        <v>450</v>
      </c>
    </row>
    <row r="143" spans="1:7" ht="16.5" thickBot="1" x14ac:dyDescent="0.3">
      <c r="A143" s="80" t="s">
        <v>11</v>
      </c>
      <c r="B143" s="88" t="s">
        <v>328</v>
      </c>
      <c r="C143" s="312"/>
      <c r="D143" s="312"/>
      <c r="E143" s="29"/>
      <c r="F143" s="263" t="s">
        <v>451</v>
      </c>
      <c r="G143" s="128"/>
    </row>
    <row r="144" spans="1:7" ht="16.5" thickBot="1" x14ac:dyDescent="0.3">
      <c r="A144" s="80" t="s">
        <v>12</v>
      </c>
      <c r="B144" s="88" t="s">
        <v>329</v>
      </c>
      <c r="C144" s="313">
        <f>C133+C137+C138+C143</f>
        <v>0</v>
      </c>
      <c r="D144" s="313">
        <f>D133+D137+D138+D143</f>
        <v>2370</v>
      </c>
      <c r="E144" s="66">
        <f>E133+E137+E138+E143</f>
        <v>2370</v>
      </c>
      <c r="F144" s="263" t="s">
        <v>456</v>
      </c>
    </row>
    <row r="145" spans="1:6" ht="16.5" thickBot="1" x14ac:dyDescent="0.3">
      <c r="A145" s="104" t="s">
        <v>13</v>
      </c>
      <c r="B145" s="107" t="s">
        <v>330</v>
      </c>
      <c r="C145" s="313">
        <f>C132+C144</f>
        <v>159700</v>
      </c>
      <c r="D145" s="313">
        <f>D132+D144</f>
        <v>169697</v>
      </c>
      <c r="E145" s="66">
        <f>E132+E144</f>
        <v>150646</v>
      </c>
      <c r="F145" s="263"/>
    </row>
    <row r="146" spans="1:6" ht="16.5" thickBot="1" x14ac:dyDescent="0.3">
      <c r="A146" s="217" t="s">
        <v>14</v>
      </c>
      <c r="B146" s="280" t="s">
        <v>485</v>
      </c>
      <c r="C146" s="313"/>
      <c r="D146" s="313"/>
      <c r="E146" s="216"/>
      <c r="F146" s="263"/>
    </row>
    <row r="147" spans="1:6" ht="16.5" thickBot="1" x14ac:dyDescent="0.3">
      <c r="A147" s="217" t="s">
        <v>15</v>
      </c>
      <c r="B147" s="280" t="s">
        <v>486</v>
      </c>
      <c r="C147" s="313">
        <f>SUM(C145:C146)</f>
        <v>159700</v>
      </c>
      <c r="D147" s="313">
        <f>SUM(D145:D146)</f>
        <v>169697</v>
      </c>
      <c r="E147" s="216">
        <f>SUM(E145:E146)</f>
        <v>150646</v>
      </c>
      <c r="F147" s="263"/>
    </row>
    <row r="148" spans="1:6" x14ac:dyDescent="0.25">
      <c r="A148" s="281"/>
      <c r="B148" s="282"/>
      <c r="C148" s="314"/>
      <c r="D148" s="314"/>
      <c r="E148" s="283"/>
      <c r="F148" s="263" t="s">
        <v>457</v>
      </c>
    </row>
    <row r="150" spans="1:6" x14ac:dyDescent="0.25">
      <c r="A150" s="449" t="s">
        <v>331</v>
      </c>
      <c r="B150" s="449"/>
      <c r="C150" s="449"/>
      <c r="D150" s="449"/>
      <c r="E150" s="449"/>
    </row>
    <row r="151" spans="1:6" ht="16.5" thickBot="1" x14ac:dyDescent="0.3">
      <c r="A151" s="90" t="s">
        <v>87</v>
      </c>
      <c r="B151" s="90"/>
      <c r="C151" s="119"/>
      <c r="E151" s="106" t="s">
        <v>128</v>
      </c>
    </row>
    <row r="152" spans="1:6" ht="21.75" thickBot="1" x14ac:dyDescent="0.3">
      <c r="A152" s="80">
        <v>1</v>
      </c>
      <c r="B152" s="83" t="s">
        <v>332</v>
      </c>
      <c r="C152" s="105">
        <f>+C68-C132</f>
        <v>-23946</v>
      </c>
      <c r="D152" s="105">
        <f>+D68-D132</f>
        <v>-24126</v>
      </c>
      <c r="E152" s="105">
        <f>+E68-E132</f>
        <v>-9728</v>
      </c>
    </row>
    <row r="153" spans="1:6" ht="21.75" thickBot="1" x14ac:dyDescent="0.3">
      <c r="A153" s="80" t="s">
        <v>5</v>
      </c>
      <c r="B153" s="83" t="s">
        <v>333</v>
      </c>
      <c r="C153" s="105">
        <f>+C91-C144</f>
        <v>23946</v>
      </c>
      <c r="D153" s="105">
        <f>+D91-D144</f>
        <v>24126</v>
      </c>
      <c r="E153" s="105">
        <f>+E91-E144</f>
        <v>26879</v>
      </c>
    </row>
  </sheetData>
  <mergeCells count="12">
    <mergeCell ref="A94:E94"/>
    <mergeCell ref="A96:A97"/>
    <mergeCell ref="B96:B97"/>
    <mergeCell ref="C96:E96"/>
    <mergeCell ref="A150:E150"/>
    <mergeCell ref="A3:E3"/>
    <mergeCell ref="A4:E4"/>
    <mergeCell ref="A5:E5"/>
    <mergeCell ref="A7:F7"/>
    <mergeCell ref="A9:A10"/>
    <mergeCell ref="B9:B10"/>
    <mergeCell ref="C9: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3"/>
  <sheetViews>
    <sheetView workbookViewId="0">
      <selection activeCell="A4" sqref="A4:E4"/>
    </sheetView>
  </sheetViews>
  <sheetFormatPr defaultRowHeight="15.75" x14ac:dyDescent="0.25"/>
  <cols>
    <col min="1" max="1" width="7" style="108" customWidth="1"/>
    <col min="2" max="2" width="58.5" style="108" customWidth="1"/>
    <col min="3" max="3" width="13" style="109" customWidth="1"/>
    <col min="4" max="5" width="12.83203125" style="109" customWidth="1"/>
    <col min="6" max="6" width="9.33203125" style="119" hidden="1" customWidth="1"/>
    <col min="7" max="7" width="9.33203125" style="119"/>
    <col min="8" max="8" width="9.6640625" style="119" bestFit="1" customWidth="1"/>
    <col min="9" max="16384" width="9.33203125" style="119"/>
  </cols>
  <sheetData>
    <row r="1" spans="1:6" x14ac:dyDescent="0.25">
      <c r="A1" s="316"/>
      <c r="B1" s="316"/>
      <c r="C1" s="316"/>
      <c r="D1" s="316"/>
      <c r="E1" s="316"/>
    </row>
    <row r="2" spans="1:6" x14ac:dyDescent="0.25">
      <c r="E2" s="286" t="s">
        <v>507</v>
      </c>
    </row>
    <row r="3" spans="1:6" x14ac:dyDescent="0.25">
      <c r="A3" s="447" t="s">
        <v>738</v>
      </c>
      <c r="B3" s="447"/>
      <c r="C3" s="447"/>
      <c r="D3" s="447"/>
      <c r="E3" s="447"/>
    </row>
    <row r="4" spans="1:6" x14ac:dyDescent="0.25">
      <c r="A4" s="448" t="s">
        <v>723</v>
      </c>
      <c r="B4" s="448"/>
      <c r="C4" s="448"/>
      <c r="D4" s="448"/>
      <c r="E4" s="448"/>
    </row>
    <row r="5" spans="1:6" x14ac:dyDescent="0.25">
      <c r="A5" s="448" t="s">
        <v>506</v>
      </c>
      <c r="B5" s="448"/>
      <c r="C5" s="448"/>
      <c r="D5" s="448"/>
      <c r="E5" s="448"/>
    </row>
    <row r="6" spans="1:6" x14ac:dyDescent="0.25">
      <c r="A6" s="315"/>
      <c r="B6" s="315"/>
      <c r="C6" s="315"/>
      <c r="D6" s="315"/>
      <c r="E6" s="315"/>
    </row>
    <row r="7" spans="1:6" x14ac:dyDescent="0.25">
      <c r="A7" s="446" t="s">
        <v>1</v>
      </c>
      <c r="B7" s="446"/>
      <c r="C7" s="446"/>
      <c r="D7" s="446"/>
      <c r="E7" s="446"/>
      <c r="F7" s="446"/>
    </row>
    <row r="8" spans="1:6" ht="16.5" thickBot="1" x14ac:dyDescent="0.3">
      <c r="A8" s="25" t="s">
        <v>85</v>
      </c>
      <c r="B8" s="25"/>
      <c r="C8" s="106"/>
      <c r="D8" s="106"/>
      <c r="E8" s="106" t="s">
        <v>128</v>
      </c>
    </row>
    <row r="9" spans="1:6" x14ac:dyDescent="0.25">
      <c r="A9" s="454" t="s">
        <v>50</v>
      </c>
      <c r="B9" s="452" t="s">
        <v>3</v>
      </c>
      <c r="C9" s="450" t="s">
        <v>501</v>
      </c>
      <c r="D9" s="450"/>
      <c r="E9" s="451"/>
      <c r="F9" s="263"/>
    </row>
    <row r="10" spans="1:6" ht="24.75" thickBot="1" x14ac:dyDescent="0.3">
      <c r="A10" s="455"/>
      <c r="B10" s="453"/>
      <c r="C10" s="317" t="s">
        <v>149</v>
      </c>
      <c r="D10" s="317" t="s">
        <v>150</v>
      </c>
      <c r="E10" s="27" t="s">
        <v>151</v>
      </c>
      <c r="F10" s="263"/>
    </row>
    <row r="11" spans="1:6" s="120" customFormat="1" ht="12" thickBot="1" x14ac:dyDescent="0.25">
      <c r="A11" s="85" t="s">
        <v>285</v>
      </c>
      <c r="B11" s="86" t="s">
        <v>286</v>
      </c>
      <c r="C11" s="86" t="s">
        <v>287</v>
      </c>
      <c r="D11" s="86" t="s">
        <v>288</v>
      </c>
      <c r="E11" s="130" t="s">
        <v>289</v>
      </c>
      <c r="F11" s="264"/>
    </row>
    <row r="12" spans="1:6" s="121" customFormat="1" ht="13.5" thickBot="1" x14ac:dyDescent="0.25">
      <c r="A12" s="80" t="s">
        <v>4</v>
      </c>
      <c r="B12" s="81" t="s">
        <v>171</v>
      </c>
      <c r="C12" s="111">
        <f>SUM(C13:C19)</f>
        <v>0</v>
      </c>
      <c r="D12" s="111">
        <f>SUM(D13:D19)</f>
        <v>0</v>
      </c>
      <c r="E12" s="111">
        <f>SUM(E13:E19)</f>
        <v>0</v>
      </c>
      <c r="F12" s="265" t="s">
        <v>403</v>
      </c>
    </row>
    <row r="13" spans="1:6" s="121" customFormat="1" ht="12.75" x14ac:dyDescent="0.2">
      <c r="A13" s="75" t="s">
        <v>62</v>
      </c>
      <c r="B13" s="122" t="s">
        <v>172</v>
      </c>
      <c r="C13" s="113"/>
      <c r="D13" s="113"/>
      <c r="E13" s="96"/>
      <c r="F13" s="265" t="s">
        <v>404</v>
      </c>
    </row>
    <row r="14" spans="1:6" s="121" customFormat="1" ht="12.75" x14ac:dyDescent="0.2">
      <c r="A14" s="74" t="s">
        <v>63</v>
      </c>
      <c r="B14" s="123" t="s">
        <v>173</v>
      </c>
      <c r="C14" s="112"/>
      <c r="D14" s="112"/>
      <c r="E14" s="95"/>
      <c r="F14" s="265" t="s">
        <v>405</v>
      </c>
    </row>
    <row r="15" spans="1:6" s="121" customFormat="1" ht="12.75" x14ac:dyDescent="0.2">
      <c r="A15" s="74" t="s">
        <v>64</v>
      </c>
      <c r="B15" s="123" t="s">
        <v>174</v>
      </c>
      <c r="C15" s="112"/>
      <c r="D15" s="112"/>
      <c r="E15" s="95"/>
      <c r="F15" s="265" t="s">
        <v>406</v>
      </c>
    </row>
    <row r="16" spans="1:6" s="121" customFormat="1" ht="12.75" x14ac:dyDescent="0.2">
      <c r="A16" s="74" t="s">
        <v>65</v>
      </c>
      <c r="B16" s="123" t="s">
        <v>175</v>
      </c>
      <c r="C16" s="112"/>
      <c r="D16" s="112"/>
      <c r="E16" s="95"/>
      <c r="F16" s="265" t="s">
        <v>407</v>
      </c>
    </row>
    <row r="17" spans="1:6" s="121" customFormat="1" ht="12.75" x14ac:dyDescent="0.2">
      <c r="A17" s="74" t="s">
        <v>82</v>
      </c>
      <c r="B17" s="123" t="s">
        <v>176</v>
      </c>
      <c r="C17" s="112"/>
      <c r="D17" s="112"/>
      <c r="E17" s="95"/>
      <c r="F17" s="265" t="s">
        <v>408</v>
      </c>
    </row>
    <row r="18" spans="1:6" s="121" customFormat="1" ht="12.75" x14ac:dyDescent="0.2">
      <c r="A18" s="76" t="s">
        <v>66</v>
      </c>
      <c r="B18" s="124" t="s">
        <v>177</v>
      </c>
      <c r="C18" s="114"/>
      <c r="D18" s="114"/>
      <c r="E18" s="97"/>
      <c r="F18" s="265"/>
    </row>
    <row r="19" spans="1:6" s="121" customFormat="1" ht="13.5" thickBot="1" x14ac:dyDescent="0.25">
      <c r="A19" s="76" t="s">
        <v>67</v>
      </c>
      <c r="B19" s="124" t="s">
        <v>491</v>
      </c>
      <c r="C19" s="114"/>
      <c r="D19" s="114"/>
      <c r="E19" s="97"/>
      <c r="F19" s="265" t="s">
        <v>409</v>
      </c>
    </row>
    <row r="20" spans="1:6" s="121" customFormat="1" ht="21.75" thickBot="1" x14ac:dyDescent="0.25">
      <c r="A20" s="80" t="s">
        <v>5</v>
      </c>
      <c r="B20" s="101" t="s">
        <v>178</v>
      </c>
      <c r="C20" s="111">
        <f>SUM(C21:C26)</f>
        <v>0</v>
      </c>
      <c r="D20" s="111">
        <f>SUM(D21:D26)</f>
        <v>0</v>
      </c>
      <c r="E20" s="111">
        <f>SUM(E21:E26)</f>
        <v>0</v>
      </c>
      <c r="F20" s="265" t="s">
        <v>410</v>
      </c>
    </row>
    <row r="21" spans="1:6" s="121" customFormat="1" ht="12.75" x14ac:dyDescent="0.2">
      <c r="A21" s="75" t="s">
        <v>68</v>
      </c>
      <c r="B21" s="122" t="s">
        <v>179</v>
      </c>
      <c r="C21" s="113"/>
      <c r="D21" s="113"/>
      <c r="E21" s="96"/>
      <c r="F21" s="265" t="s">
        <v>411</v>
      </c>
    </row>
    <row r="22" spans="1:6" s="121" customFormat="1" ht="12.75" x14ac:dyDescent="0.2">
      <c r="A22" s="74" t="s">
        <v>69</v>
      </c>
      <c r="B22" s="123" t="s">
        <v>180</v>
      </c>
      <c r="C22" s="112"/>
      <c r="D22" s="112"/>
      <c r="E22" s="95"/>
      <c r="F22" s="265" t="s">
        <v>412</v>
      </c>
    </row>
    <row r="23" spans="1:6" s="121" customFormat="1" ht="12.75" x14ac:dyDescent="0.2">
      <c r="A23" s="74" t="s">
        <v>70</v>
      </c>
      <c r="B23" s="123" t="s">
        <v>181</v>
      </c>
      <c r="C23" s="112"/>
      <c r="D23" s="112"/>
      <c r="E23" s="95"/>
      <c r="F23" s="265" t="s">
        <v>413</v>
      </c>
    </row>
    <row r="24" spans="1:6" s="121" customFormat="1" ht="12.75" x14ac:dyDescent="0.2">
      <c r="A24" s="74" t="s">
        <v>71</v>
      </c>
      <c r="B24" s="123" t="s">
        <v>182</v>
      </c>
      <c r="C24" s="112"/>
      <c r="D24" s="112"/>
      <c r="E24" s="95"/>
      <c r="F24" s="265" t="s">
        <v>414</v>
      </c>
    </row>
    <row r="25" spans="1:6" s="121" customFormat="1" ht="12.75" x14ac:dyDescent="0.2">
      <c r="A25" s="74" t="s">
        <v>72</v>
      </c>
      <c r="B25" s="123" t="s">
        <v>183</v>
      </c>
      <c r="C25" s="112"/>
      <c r="D25" s="112"/>
      <c r="E25" s="95"/>
      <c r="F25" s="265" t="s">
        <v>415</v>
      </c>
    </row>
    <row r="26" spans="1:6" s="121" customFormat="1" ht="13.5" thickBot="1" x14ac:dyDescent="0.25">
      <c r="A26" s="76" t="s">
        <v>78</v>
      </c>
      <c r="B26" s="289" t="s">
        <v>184</v>
      </c>
      <c r="C26" s="114"/>
      <c r="D26" s="114"/>
      <c r="E26" s="97"/>
      <c r="F26" s="265" t="s">
        <v>416</v>
      </c>
    </row>
    <row r="27" spans="1:6" s="121" customFormat="1" ht="21.75" thickBot="1" x14ac:dyDescent="0.25">
      <c r="A27" s="80" t="s">
        <v>6</v>
      </c>
      <c r="B27" s="81" t="s">
        <v>185</v>
      </c>
      <c r="C27" s="111">
        <f>SUM(C28:C32)</f>
        <v>0</v>
      </c>
      <c r="D27" s="111">
        <f>SUM(D28:D32)</f>
        <v>0</v>
      </c>
      <c r="E27" s="111">
        <f>SUM(E28:E32)</f>
        <v>0</v>
      </c>
      <c r="F27" s="265" t="s">
        <v>417</v>
      </c>
    </row>
    <row r="28" spans="1:6" s="121" customFormat="1" ht="12.75" x14ac:dyDescent="0.2">
      <c r="A28" s="75" t="s">
        <v>51</v>
      </c>
      <c r="B28" s="122" t="s">
        <v>186</v>
      </c>
      <c r="C28" s="113"/>
      <c r="D28" s="113"/>
      <c r="E28" s="96"/>
      <c r="F28" s="265" t="s">
        <v>418</v>
      </c>
    </row>
    <row r="29" spans="1:6" s="121" customFormat="1" ht="12.75" x14ac:dyDescent="0.2">
      <c r="A29" s="74" t="s">
        <v>52</v>
      </c>
      <c r="B29" s="123" t="s">
        <v>187</v>
      </c>
      <c r="C29" s="112"/>
      <c r="D29" s="112"/>
      <c r="E29" s="95"/>
      <c r="F29" s="265" t="s">
        <v>419</v>
      </c>
    </row>
    <row r="30" spans="1:6" s="121" customFormat="1" ht="22.5" x14ac:dyDescent="0.2">
      <c r="A30" s="74" t="s">
        <v>53</v>
      </c>
      <c r="B30" s="123" t="s">
        <v>188</v>
      </c>
      <c r="C30" s="112"/>
      <c r="D30" s="112"/>
      <c r="E30" s="95"/>
      <c r="F30" s="265" t="s">
        <v>420</v>
      </c>
    </row>
    <row r="31" spans="1:6" s="121" customFormat="1" ht="22.5" x14ac:dyDescent="0.2">
      <c r="A31" s="74" t="s">
        <v>54</v>
      </c>
      <c r="B31" s="123" t="s">
        <v>189</v>
      </c>
      <c r="C31" s="112"/>
      <c r="D31" s="112"/>
      <c r="E31" s="95"/>
      <c r="F31" s="265" t="s">
        <v>421</v>
      </c>
    </row>
    <row r="32" spans="1:6" s="121" customFormat="1" ht="12.75" x14ac:dyDescent="0.2">
      <c r="A32" s="74" t="s">
        <v>92</v>
      </c>
      <c r="B32" s="123" t="s">
        <v>190</v>
      </c>
      <c r="C32" s="112"/>
      <c r="D32" s="112"/>
      <c r="E32" s="95"/>
      <c r="F32" s="265" t="s">
        <v>422</v>
      </c>
    </row>
    <row r="33" spans="1:6" s="121" customFormat="1" ht="13.5" thickBot="1" x14ac:dyDescent="0.25">
      <c r="A33" s="76" t="s">
        <v>93</v>
      </c>
      <c r="B33" s="288" t="s">
        <v>191</v>
      </c>
      <c r="C33" s="114"/>
      <c r="D33" s="114"/>
      <c r="E33" s="97"/>
      <c r="F33" s="265" t="s">
        <v>423</v>
      </c>
    </row>
    <row r="34" spans="1:6" s="121" customFormat="1" ht="13.5" thickBot="1" x14ac:dyDescent="0.25">
      <c r="A34" s="80" t="s">
        <v>94</v>
      </c>
      <c r="B34" s="81" t="s">
        <v>192</v>
      </c>
      <c r="C34" s="117">
        <f>C35+C38+C39+C40</f>
        <v>0</v>
      </c>
      <c r="D34" s="117">
        <f>D35+D38+D39+D40</f>
        <v>0</v>
      </c>
      <c r="E34" s="117">
        <f>E35+E38+E39+E40</f>
        <v>0</v>
      </c>
      <c r="F34" s="265" t="s">
        <v>424</v>
      </c>
    </row>
    <row r="35" spans="1:6" s="121" customFormat="1" ht="12.75" x14ac:dyDescent="0.2">
      <c r="A35" s="75" t="s">
        <v>193</v>
      </c>
      <c r="B35" s="122" t="s">
        <v>194</v>
      </c>
      <c r="C35" s="129"/>
      <c r="D35" s="129"/>
      <c r="E35" s="129"/>
      <c r="F35" s="265" t="s">
        <v>425</v>
      </c>
    </row>
    <row r="36" spans="1:6" s="121" customFormat="1" ht="22.5" x14ac:dyDescent="0.2">
      <c r="A36" s="74" t="s">
        <v>195</v>
      </c>
      <c r="B36" s="123" t="s">
        <v>196</v>
      </c>
      <c r="C36" s="112"/>
      <c r="D36" s="112"/>
      <c r="E36" s="95"/>
      <c r="F36" s="265" t="s">
        <v>426</v>
      </c>
    </row>
    <row r="37" spans="1:6" s="121" customFormat="1" ht="22.5" x14ac:dyDescent="0.2">
      <c r="A37" s="74" t="s">
        <v>197</v>
      </c>
      <c r="B37" s="123" t="s">
        <v>482</v>
      </c>
      <c r="C37" s="112"/>
      <c r="D37" s="112"/>
      <c r="E37" s="95"/>
      <c r="F37" s="265" t="s">
        <v>427</v>
      </c>
    </row>
    <row r="38" spans="1:6" s="121" customFormat="1" ht="12.75" x14ac:dyDescent="0.2">
      <c r="A38" s="74" t="s">
        <v>198</v>
      </c>
      <c r="B38" s="123" t="s">
        <v>199</v>
      </c>
      <c r="C38" s="112"/>
      <c r="D38" s="112"/>
      <c r="E38" s="95"/>
      <c r="F38" s="265" t="s">
        <v>428</v>
      </c>
    </row>
    <row r="39" spans="1:6" s="121" customFormat="1" ht="12.75" x14ac:dyDescent="0.2">
      <c r="A39" s="74" t="s">
        <v>200</v>
      </c>
      <c r="B39" s="123" t="s">
        <v>201</v>
      </c>
      <c r="C39" s="112"/>
      <c r="D39" s="112"/>
      <c r="E39" s="95"/>
      <c r="F39" s="265" t="s">
        <v>429</v>
      </c>
    </row>
    <row r="40" spans="1:6" s="121" customFormat="1" ht="13.5" thickBot="1" x14ac:dyDescent="0.25">
      <c r="A40" s="76" t="s">
        <v>202</v>
      </c>
      <c r="B40" s="103" t="s">
        <v>203</v>
      </c>
      <c r="C40" s="114"/>
      <c r="D40" s="114"/>
      <c r="E40" s="97"/>
      <c r="F40" s="265" t="s">
        <v>430</v>
      </c>
    </row>
    <row r="41" spans="1:6" s="121" customFormat="1" ht="13.5" thickBot="1" x14ac:dyDescent="0.25">
      <c r="A41" s="80" t="s">
        <v>8</v>
      </c>
      <c r="B41" s="81" t="s">
        <v>204</v>
      </c>
      <c r="C41" s="111">
        <f>SUM(C42:C51)</f>
        <v>0</v>
      </c>
      <c r="D41" s="111">
        <f>SUM(D42:D51)</f>
        <v>0</v>
      </c>
      <c r="E41" s="111">
        <f>SUM(E42:E51)</f>
        <v>0</v>
      </c>
      <c r="F41" s="265" t="s">
        <v>431</v>
      </c>
    </row>
    <row r="42" spans="1:6" s="121" customFormat="1" ht="12.75" x14ac:dyDescent="0.2">
      <c r="A42" s="75" t="s">
        <v>55</v>
      </c>
      <c r="B42" s="122" t="s">
        <v>205</v>
      </c>
      <c r="C42" s="113"/>
      <c r="D42" s="113"/>
      <c r="E42" s="96"/>
      <c r="F42" s="265" t="s">
        <v>432</v>
      </c>
    </row>
    <row r="43" spans="1:6" s="121" customFormat="1" ht="12.75" x14ac:dyDescent="0.2">
      <c r="A43" s="74" t="s">
        <v>56</v>
      </c>
      <c r="B43" s="123" t="s">
        <v>206</v>
      </c>
      <c r="C43" s="112"/>
      <c r="D43" s="112"/>
      <c r="E43" s="95"/>
      <c r="F43" s="265" t="s">
        <v>433</v>
      </c>
    </row>
    <row r="44" spans="1:6" s="121" customFormat="1" ht="12.75" x14ac:dyDescent="0.2">
      <c r="A44" s="74" t="s">
        <v>57</v>
      </c>
      <c r="B44" s="123" t="s">
        <v>207</v>
      </c>
      <c r="C44" s="112"/>
      <c r="D44" s="112"/>
      <c r="E44" s="95"/>
      <c r="F44" s="265" t="s">
        <v>434</v>
      </c>
    </row>
    <row r="45" spans="1:6" s="121" customFormat="1" ht="12.75" x14ac:dyDescent="0.2">
      <c r="A45" s="74" t="s">
        <v>96</v>
      </c>
      <c r="B45" s="123" t="s">
        <v>208</v>
      </c>
      <c r="C45" s="112"/>
      <c r="D45" s="112"/>
      <c r="E45" s="95"/>
      <c r="F45" s="265" t="s">
        <v>435</v>
      </c>
    </row>
    <row r="46" spans="1:6" s="121" customFormat="1" ht="12.75" x14ac:dyDescent="0.2">
      <c r="A46" s="74" t="s">
        <v>97</v>
      </c>
      <c r="B46" s="123" t="s">
        <v>209</v>
      </c>
      <c r="C46" s="112"/>
      <c r="D46" s="112"/>
      <c r="E46" s="95"/>
      <c r="F46" s="265" t="s">
        <v>436</v>
      </c>
    </row>
    <row r="47" spans="1:6" s="121" customFormat="1" ht="12.75" x14ac:dyDescent="0.2">
      <c r="A47" s="74" t="s">
        <v>98</v>
      </c>
      <c r="B47" s="123" t="s">
        <v>210</v>
      </c>
      <c r="C47" s="112"/>
      <c r="D47" s="112"/>
      <c r="E47" s="95"/>
      <c r="F47" s="265" t="s">
        <v>437</v>
      </c>
    </row>
    <row r="48" spans="1:6" s="121" customFormat="1" ht="12.75" x14ac:dyDescent="0.2">
      <c r="A48" s="74" t="s">
        <v>99</v>
      </c>
      <c r="B48" s="123" t="s">
        <v>211</v>
      </c>
      <c r="C48" s="112"/>
      <c r="D48" s="112"/>
      <c r="E48" s="95"/>
      <c r="F48" s="265" t="s">
        <v>438</v>
      </c>
    </row>
    <row r="49" spans="1:6" s="121" customFormat="1" ht="12.75" x14ac:dyDescent="0.2">
      <c r="A49" s="74" t="s">
        <v>100</v>
      </c>
      <c r="B49" s="123" t="s">
        <v>212</v>
      </c>
      <c r="C49" s="112"/>
      <c r="D49" s="112"/>
      <c r="E49" s="95"/>
      <c r="F49" s="265" t="s">
        <v>439</v>
      </c>
    </row>
    <row r="50" spans="1:6" s="121" customFormat="1" ht="12.75" x14ac:dyDescent="0.2">
      <c r="A50" s="74" t="s">
        <v>213</v>
      </c>
      <c r="B50" s="123" t="s">
        <v>214</v>
      </c>
      <c r="C50" s="115"/>
      <c r="D50" s="115"/>
      <c r="E50" s="98"/>
      <c r="F50" s="265" t="s">
        <v>440</v>
      </c>
    </row>
    <row r="51" spans="1:6" s="121" customFormat="1" ht="13.5" thickBot="1" x14ac:dyDescent="0.25">
      <c r="A51" s="76" t="s">
        <v>215</v>
      </c>
      <c r="B51" s="124" t="s">
        <v>216</v>
      </c>
      <c r="C51" s="116"/>
      <c r="D51" s="116"/>
      <c r="E51" s="99"/>
      <c r="F51" s="265" t="s">
        <v>441</v>
      </c>
    </row>
    <row r="52" spans="1:6" s="121" customFormat="1" ht="13.5" thickBot="1" x14ac:dyDescent="0.25">
      <c r="A52" s="80" t="s">
        <v>9</v>
      </c>
      <c r="B52" s="81" t="s">
        <v>217</v>
      </c>
      <c r="C52" s="111">
        <f>SUM(C53:C57)</f>
        <v>0</v>
      </c>
      <c r="D52" s="111">
        <f>SUM(D53:D57)</f>
        <v>0</v>
      </c>
      <c r="E52" s="111">
        <f>SUM(E53:E57)</f>
        <v>0</v>
      </c>
      <c r="F52" s="265" t="s">
        <v>442</v>
      </c>
    </row>
    <row r="53" spans="1:6" s="121" customFormat="1" ht="12.75" x14ac:dyDescent="0.2">
      <c r="A53" s="75" t="s">
        <v>58</v>
      </c>
      <c r="B53" s="122" t="s">
        <v>218</v>
      </c>
      <c r="C53" s="131"/>
      <c r="D53" s="131"/>
      <c r="E53" s="100"/>
      <c r="F53" s="265" t="s">
        <v>443</v>
      </c>
    </row>
    <row r="54" spans="1:6" s="121" customFormat="1" ht="12.75" x14ac:dyDescent="0.2">
      <c r="A54" s="74" t="s">
        <v>59</v>
      </c>
      <c r="B54" s="123" t="s">
        <v>219</v>
      </c>
      <c r="C54" s="115"/>
      <c r="D54" s="115"/>
      <c r="E54" s="98"/>
      <c r="F54" s="265" t="s">
        <v>444</v>
      </c>
    </row>
    <row r="55" spans="1:6" s="121" customFormat="1" ht="12.75" x14ac:dyDescent="0.2">
      <c r="A55" s="74" t="s">
        <v>220</v>
      </c>
      <c r="B55" s="123" t="s">
        <v>221</v>
      </c>
      <c r="C55" s="115"/>
      <c r="D55" s="115"/>
      <c r="E55" s="98"/>
      <c r="F55" s="265" t="s">
        <v>445</v>
      </c>
    </row>
    <row r="56" spans="1:6" s="121" customFormat="1" ht="12.75" x14ac:dyDescent="0.2">
      <c r="A56" s="74" t="s">
        <v>222</v>
      </c>
      <c r="B56" s="123" t="s">
        <v>223</v>
      </c>
      <c r="C56" s="115"/>
      <c r="D56" s="115"/>
      <c r="E56" s="98"/>
      <c r="F56" s="265" t="s">
        <v>446</v>
      </c>
    </row>
    <row r="57" spans="1:6" s="121" customFormat="1" ht="13.5" thickBot="1" x14ac:dyDescent="0.25">
      <c r="A57" s="76" t="s">
        <v>224</v>
      </c>
      <c r="B57" s="124" t="s">
        <v>225</v>
      </c>
      <c r="C57" s="116"/>
      <c r="D57" s="116"/>
      <c r="E57" s="99"/>
      <c r="F57" s="265" t="s">
        <v>447</v>
      </c>
    </row>
    <row r="58" spans="1:6" s="121" customFormat="1" ht="13.5" thickBot="1" x14ac:dyDescent="0.25">
      <c r="A58" s="80" t="s">
        <v>101</v>
      </c>
      <c r="B58" s="81" t="s">
        <v>226</v>
      </c>
      <c r="C58" s="111">
        <f>SUM(C59:C62)</f>
        <v>0</v>
      </c>
      <c r="D58" s="111">
        <f>SUM(D59:D62)</f>
        <v>0</v>
      </c>
      <c r="E58" s="111">
        <f>SUM(E59:E62)</f>
        <v>0</v>
      </c>
      <c r="F58" s="265" t="s">
        <v>448</v>
      </c>
    </row>
    <row r="59" spans="1:6" s="121" customFormat="1" ht="22.5" x14ac:dyDescent="0.2">
      <c r="A59" s="75" t="s">
        <v>60</v>
      </c>
      <c r="B59" s="122" t="s">
        <v>227</v>
      </c>
      <c r="C59" s="113"/>
      <c r="D59" s="113"/>
      <c r="E59" s="96"/>
      <c r="F59" s="265" t="s">
        <v>449</v>
      </c>
    </row>
    <row r="60" spans="1:6" s="121" customFormat="1" ht="22.5" x14ac:dyDescent="0.2">
      <c r="A60" s="74" t="s">
        <v>61</v>
      </c>
      <c r="B60" s="123" t="s">
        <v>228</v>
      </c>
      <c r="C60" s="112"/>
      <c r="D60" s="112"/>
      <c r="E60" s="95"/>
      <c r="F60" s="265" t="s">
        <v>450</v>
      </c>
    </row>
    <row r="61" spans="1:6" s="121" customFormat="1" ht="12.75" x14ac:dyDescent="0.2">
      <c r="A61" s="74" t="s">
        <v>229</v>
      </c>
      <c r="B61" s="123" t="s">
        <v>230</v>
      </c>
      <c r="C61" s="112"/>
      <c r="D61" s="112"/>
      <c r="E61" s="95"/>
      <c r="F61" s="265" t="s">
        <v>451</v>
      </c>
    </row>
    <row r="62" spans="1:6" s="121" customFormat="1" ht="13.5" thickBot="1" x14ac:dyDescent="0.25">
      <c r="A62" s="76" t="s">
        <v>231</v>
      </c>
      <c r="B62" s="124" t="s">
        <v>232</v>
      </c>
      <c r="C62" s="114"/>
      <c r="D62" s="114"/>
      <c r="E62" s="97"/>
      <c r="F62" s="265" t="s">
        <v>452</v>
      </c>
    </row>
    <row r="63" spans="1:6" s="121" customFormat="1" ht="13.5" thickBot="1" x14ac:dyDescent="0.25">
      <c r="A63" s="80" t="s">
        <v>11</v>
      </c>
      <c r="B63" s="101" t="s">
        <v>233</v>
      </c>
      <c r="C63" s="111">
        <f>SUM(C64:C66)</f>
        <v>0</v>
      </c>
      <c r="D63" s="111">
        <f>SUM(D64:D66)</f>
        <v>0</v>
      </c>
      <c r="E63" s="111">
        <f>SUM(E64:E66)</f>
        <v>0</v>
      </c>
      <c r="F63" s="265" t="s">
        <v>453</v>
      </c>
    </row>
    <row r="64" spans="1:6" s="121" customFormat="1" ht="22.5" x14ac:dyDescent="0.2">
      <c r="A64" s="75" t="s">
        <v>102</v>
      </c>
      <c r="B64" s="122" t="s">
        <v>234</v>
      </c>
      <c r="C64" s="115"/>
      <c r="D64" s="115"/>
      <c r="E64" s="98"/>
      <c r="F64" s="265" t="s">
        <v>454</v>
      </c>
    </row>
    <row r="65" spans="1:9" s="121" customFormat="1" ht="12" customHeight="1" x14ac:dyDescent="0.2">
      <c r="A65" s="74" t="s">
        <v>103</v>
      </c>
      <c r="B65" s="123" t="s">
        <v>235</v>
      </c>
      <c r="C65" s="115"/>
      <c r="D65" s="115"/>
      <c r="E65" s="98"/>
      <c r="F65" s="265" t="s">
        <v>455</v>
      </c>
    </row>
    <row r="66" spans="1:9" s="121" customFormat="1" ht="12" customHeight="1" x14ac:dyDescent="0.2">
      <c r="A66" s="74" t="s">
        <v>129</v>
      </c>
      <c r="B66" s="123" t="s">
        <v>236</v>
      </c>
      <c r="C66" s="115"/>
      <c r="D66" s="115"/>
      <c r="E66" s="98"/>
      <c r="F66" s="265" t="s">
        <v>456</v>
      </c>
    </row>
    <row r="67" spans="1:9" s="121" customFormat="1" ht="12" customHeight="1" thickBot="1" x14ac:dyDescent="0.25">
      <c r="A67" s="76" t="s">
        <v>237</v>
      </c>
      <c r="B67" s="289" t="s">
        <v>238</v>
      </c>
      <c r="C67" s="115"/>
      <c r="D67" s="115"/>
      <c r="E67" s="98"/>
      <c r="F67" s="265" t="s">
        <v>457</v>
      </c>
    </row>
    <row r="68" spans="1:9" s="121" customFormat="1" ht="12" customHeight="1" thickBot="1" x14ac:dyDescent="0.25">
      <c r="A68" s="80" t="s">
        <v>12</v>
      </c>
      <c r="B68" s="81" t="s">
        <v>239</v>
      </c>
      <c r="C68" s="117">
        <f>C12+C20+C27+C34+C41+C52+C58+C63</f>
        <v>0</v>
      </c>
      <c r="D68" s="117">
        <f>D12+D20+D27+D34+D41+D52+D58+D63</f>
        <v>0</v>
      </c>
      <c r="E68" s="117">
        <f>E12+E20+E27+E34+E41+E52+E58+E63</f>
        <v>0</v>
      </c>
      <c r="F68" s="265" t="s">
        <v>458</v>
      </c>
    </row>
    <row r="69" spans="1:9" s="121" customFormat="1" ht="12" customHeight="1" thickBot="1" x14ac:dyDescent="0.25">
      <c r="A69" s="132" t="s">
        <v>240</v>
      </c>
      <c r="B69" s="101" t="s">
        <v>241</v>
      </c>
      <c r="C69" s="111">
        <f>SUM(C70:C72)</f>
        <v>0</v>
      </c>
      <c r="D69" s="111">
        <f>SUM(D70:D72)</f>
        <v>0</v>
      </c>
      <c r="E69" s="111">
        <f>SUM(E70:E72)</f>
        <v>0</v>
      </c>
      <c r="F69" s="111">
        <f>SUM(F70:F72)</f>
        <v>0</v>
      </c>
    </row>
    <row r="70" spans="1:9" s="121" customFormat="1" ht="12" customHeight="1" x14ac:dyDescent="0.2">
      <c r="A70" s="75" t="s">
        <v>242</v>
      </c>
      <c r="B70" s="122" t="s">
        <v>243</v>
      </c>
      <c r="C70" s="115">
        <v>0</v>
      </c>
      <c r="D70" s="115">
        <v>0</v>
      </c>
      <c r="E70" s="98">
        <v>0</v>
      </c>
      <c r="F70" s="265" t="s">
        <v>459</v>
      </c>
    </row>
    <row r="71" spans="1:9" s="121" customFormat="1" ht="12" customHeight="1" x14ac:dyDescent="0.2">
      <c r="A71" s="74" t="s">
        <v>244</v>
      </c>
      <c r="B71" s="123" t="s">
        <v>245</v>
      </c>
      <c r="C71" s="115">
        <v>0</v>
      </c>
      <c r="D71" s="115">
        <v>0</v>
      </c>
      <c r="E71" s="98">
        <v>0</v>
      </c>
      <c r="F71" s="265" t="s">
        <v>460</v>
      </c>
    </row>
    <row r="72" spans="1:9" s="121" customFormat="1" ht="12" customHeight="1" thickBot="1" x14ac:dyDescent="0.25">
      <c r="A72" s="76" t="s">
        <v>246</v>
      </c>
      <c r="B72" s="64" t="s">
        <v>290</v>
      </c>
      <c r="C72" s="115">
        <v>0</v>
      </c>
      <c r="D72" s="115">
        <v>0</v>
      </c>
      <c r="E72" s="98">
        <v>0</v>
      </c>
      <c r="F72" s="265" t="s">
        <v>461</v>
      </c>
    </row>
    <row r="73" spans="1:9" s="121" customFormat="1" ht="12" customHeight="1" thickBot="1" x14ac:dyDescent="0.25">
      <c r="A73" s="132" t="s">
        <v>247</v>
      </c>
      <c r="B73" s="101" t="s">
        <v>248</v>
      </c>
      <c r="C73" s="111">
        <f>SUM(C74:C77)</f>
        <v>0</v>
      </c>
      <c r="D73" s="111">
        <f>SUM(D74:D77)</f>
        <v>0</v>
      </c>
      <c r="E73" s="111">
        <f>SUM(E74:E77)</f>
        <v>0</v>
      </c>
      <c r="F73" s="265" t="s">
        <v>462</v>
      </c>
    </row>
    <row r="74" spans="1:9" s="121" customFormat="1" ht="13.5" customHeight="1" x14ac:dyDescent="0.2">
      <c r="A74" s="75" t="s">
        <v>83</v>
      </c>
      <c r="B74" s="122" t="s">
        <v>249</v>
      </c>
      <c r="C74" s="115">
        <v>0</v>
      </c>
      <c r="D74" s="115">
        <v>0</v>
      </c>
      <c r="E74" s="98">
        <v>0</v>
      </c>
      <c r="F74" s="265" t="s">
        <v>463</v>
      </c>
    </row>
    <row r="75" spans="1:9" s="121" customFormat="1" ht="12" customHeight="1" x14ac:dyDescent="0.2">
      <c r="A75" s="74" t="s">
        <v>84</v>
      </c>
      <c r="B75" s="123" t="s">
        <v>250</v>
      </c>
      <c r="C75" s="115">
        <v>0</v>
      </c>
      <c r="D75" s="115">
        <v>0</v>
      </c>
      <c r="E75" s="98">
        <v>0</v>
      </c>
      <c r="F75" s="265" t="s">
        <v>464</v>
      </c>
    </row>
    <row r="76" spans="1:9" s="121" customFormat="1" ht="12" customHeight="1" x14ac:dyDescent="0.2">
      <c r="A76" s="74" t="s">
        <v>251</v>
      </c>
      <c r="B76" s="123" t="s">
        <v>252</v>
      </c>
      <c r="C76" s="115">
        <v>0</v>
      </c>
      <c r="D76" s="115">
        <v>0</v>
      </c>
      <c r="E76" s="98">
        <v>0</v>
      </c>
      <c r="F76" s="265" t="s">
        <v>465</v>
      </c>
    </row>
    <row r="77" spans="1:9" s="121" customFormat="1" ht="12" customHeight="1" thickBot="1" x14ac:dyDescent="0.25">
      <c r="A77" s="76" t="s">
        <v>253</v>
      </c>
      <c r="B77" s="124" t="s">
        <v>254</v>
      </c>
      <c r="C77" s="115">
        <v>0</v>
      </c>
      <c r="D77" s="115">
        <v>0</v>
      </c>
      <c r="E77" s="98">
        <v>0</v>
      </c>
      <c r="F77" s="265" t="s">
        <v>466</v>
      </c>
    </row>
    <row r="78" spans="1:9" s="121" customFormat="1" ht="12" customHeight="1" thickBot="1" x14ac:dyDescent="0.25">
      <c r="A78" s="132" t="s">
        <v>255</v>
      </c>
      <c r="B78" s="101" t="s">
        <v>256</v>
      </c>
      <c r="C78" s="111">
        <f>SUM(C79:C80)</f>
        <v>0</v>
      </c>
      <c r="D78" s="111">
        <f>SUM(D79:D80)</f>
        <v>0</v>
      </c>
      <c r="E78" s="111">
        <f>SUM(E79:E80)</f>
        <v>0</v>
      </c>
      <c r="F78" s="265" t="s">
        <v>467</v>
      </c>
    </row>
    <row r="79" spans="1:9" s="121" customFormat="1" ht="12" customHeight="1" x14ac:dyDescent="0.2">
      <c r="A79" s="75" t="s">
        <v>257</v>
      </c>
      <c r="B79" s="122" t="s">
        <v>258</v>
      </c>
      <c r="C79" s="115"/>
      <c r="D79" s="115"/>
      <c r="E79" s="98"/>
      <c r="F79" s="265" t="s">
        <v>468</v>
      </c>
      <c r="I79" s="307"/>
    </row>
    <row r="80" spans="1:9" s="121" customFormat="1" ht="12" customHeight="1" thickBot="1" x14ac:dyDescent="0.25">
      <c r="A80" s="76" t="s">
        <v>259</v>
      </c>
      <c r="B80" s="124" t="s">
        <v>260</v>
      </c>
      <c r="C80" s="115"/>
      <c r="D80" s="115"/>
      <c r="E80" s="98"/>
      <c r="F80" s="265" t="s">
        <v>469</v>
      </c>
    </row>
    <row r="81" spans="1:6" s="121" customFormat="1" ht="13.5" thickBot="1" x14ac:dyDescent="0.25">
      <c r="A81" s="132" t="s">
        <v>261</v>
      </c>
      <c r="B81" s="101" t="s">
        <v>262</v>
      </c>
      <c r="C81" s="111">
        <f>SUM(C82:C84)</f>
        <v>0</v>
      </c>
      <c r="D81" s="111">
        <f>SUM(D82:D84)</f>
        <v>0</v>
      </c>
      <c r="E81" s="111">
        <f>SUM(E82:E84)</f>
        <v>0</v>
      </c>
      <c r="F81" s="265" t="s">
        <v>470</v>
      </c>
    </row>
    <row r="82" spans="1:6" s="121" customFormat="1" ht="12.75" x14ac:dyDescent="0.2">
      <c r="A82" s="75" t="s">
        <v>263</v>
      </c>
      <c r="B82" s="122" t="s">
        <v>264</v>
      </c>
      <c r="C82" s="115"/>
      <c r="D82" s="115"/>
      <c r="E82" s="98"/>
      <c r="F82" s="265" t="s">
        <v>471</v>
      </c>
    </row>
    <row r="83" spans="1:6" s="121" customFormat="1" ht="12.75" x14ac:dyDescent="0.2">
      <c r="A83" s="74" t="s">
        <v>265</v>
      </c>
      <c r="B83" s="123" t="s">
        <v>266</v>
      </c>
      <c r="C83" s="115"/>
      <c r="D83" s="115"/>
      <c r="E83" s="98"/>
      <c r="F83" s="265" t="s">
        <v>472</v>
      </c>
    </row>
    <row r="84" spans="1:6" s="121" customFormat="1" ht="13.5" thickBot="1" x14ac:dyDescent="0.25">
      <c r="A84" s="76" t="s">
        <v>267</v>
      </c>
      <c r="B84" s="103" t="s">
        <v>268</v>
      </c>
      <c r="C84" s="115"/>
      <c r="D84" s="115"/>
      <c r="E84" s="98"/>
      <c r="F84" s="265" t="s">
        <v>473</v>
      </c>
    </row>
    <row r="85" spans="1:6" s="121" customFormat="1" ht="13.5" thickBot="1" x14ac:dyDescent="0.25">
      <c r="A85" s="132" t="s">
        <v>269</v>
      </c>
      <c r="B85" s="101" t="s">
        <v>270</v>
      </c>
      <c r="C85" s="111">
        <f>SUM(C86:C89)</f>
        <v>0</v>
      </c>
      <c r="D85" s="111">
        <f>SUM(D86:D89)</f>
        <v>0</v>
      </c>
      <c r="E85" s="111">
        <f>SUM(E86:E89)</f>
        <v>0</v>
      </c>
      <c r="F85" s="265" t="s">
        <v>474</v>
      </c>
    </row>
    <row r="86" spans="1:6" s="121" customFormat="1" ht="22.5" x14ac:dyDescent="0.2">
      <c r="A86" s="125" t="s">
        <v>271</v>
      </c>
      <c r="B86" s="122" t="s">
        <v>272</v>
      </c>
      <c r="C86" s="115">
        <v>0</v>
      </c>
      <c r="D86" s="115">
        <v>0</v>
      </c>
      <c r="E86" s="98">
        <v>0</v>
      </c>
      <c r="F86" s="265" t="s">
        <v>475</v>
      </c>
    </row>
    <row r="87" spans="1:6" s="121" customFormat="1" ht="22.5" x14ac:dyDescent="0.2">
      <c r="A87" s="126" t="s">
        <v>273</v>
      </c>
      <c r="B87" s="123" t="s">
        <v>274</v>
      </c>
      <c r="C87" s="115">
        <v>0</v>
      </c>
      <c r="D87" s="115">
        <v>0</v>
      </c>
      <c r="E87" s="98">
        <v>0</v>
      </c>
      <c r="F87" s="265" t="s">
        <v>476</v>
      </c>
    </row>
    <row r="88" spans="1:6" s="121" customFormat="1" ht="22.5" x14ac:dyDescent="0.2">
      <c r="A88" s="126" t="s">
        <v>275</v>
      </c>
      <c r="B88" s="123" t="s">
        <v>276</v>
      </c>
      <c r="C88" s="115">
        <v>0</v>
      </c>
      <c r="D88" s="115">
        <v>0</v>
      </c>
      <c r="E88" s="98">
        <v>0</v>
      </c>
      <c r="F88" s="265" t="s">
        <v>477</v>
      </c>
    </row>
    <row r="89" spans="1:6" s="121" customFormat="1" ht="23.25" thickBot="1" x14ac:dyDescent="0.25">
      <c r="A89" s="133" t="s">
        <v>277</v>
      </c>
      <c r="B89" s="103" t="s">
        <v>278</v>
      </c>
      <c r="C89" s="115">
        <v>0</v>
      </c>
      <c r="D89" s="115">
        <v>0</v>
      </c>
      <c r="E89" s="98">
        <v>0</v>
      </c>
      <c r="F89" s="265" t="s">
        <v>478</v>
      </c>
    </row>
    <row r="90" spans="1:6" s="121" customFormat="1" ht="13.5" thickBot="1" x14ac:dyDescent="0.25">
      <c r="A90" s="132" t="s">
        <v>279</v>
      </c>
      <c r="B90" s="101" t="s">
        <v>280</v>
      </c>
      <c r="C90" s="135">
        <v>0</v>
      </c>
      <c r="D90" s="135">
        <v>0</v>
      </c>
      <c r="E90" s="136">
        <v>0</v>
      </c>
      <c r="F90" s="265" t="s">
        <v>479</v>
      </c>
    </row>
    <row r="91" spans="1:6" s="121" customFormat="1" ht="13.5" thickBot="1" x14ac:dyDescent="0.25">
      <c r="A91" s="132" t="s">
        <v>281</v>
      </c>
      <c r="B91" s="63" t="s">
        <v>282</v>
      </c>
      <c r="C91" s="117">
        <f>C69+C73+C78+C81+C85+C90</f>
        <v>0</v>
      </c>
      <c r="D91" s="117">
        <f>D69+D73+D78+D81+D85+D90</f>
        <v>0</v>
      </c>
      <c r="E91" s="117">
        <f>E69+E73+E78+E81+E85+E90</f>
        <v>0</v>
      </c>
      <c r="F91" s="265" t="s">
        <v>480</v>
      </c>
    </row>
    <row r="92" spans="1:6" s="121" customFormat="1" ht="21.75" thickBot="1" x14ac:dyDescent="0.25">
      <c r="A92" s="134" t="s">
        <v>283</v>
      </c>
      <c r="B92" s="65" t="s">
        <v>284</v>
      </c>
      <c r="C92" s="117">
        <f>C68+C91</f>
        <v>0</v>
      </c>
      <c r="D92" s="117">
        <f>D68+D91</f>
        <v>0</v>
      </c>
      <c r="E92" s="117">
        <f>E68+E91</f>
        <v>0</v>
      </c>
      <c r="F92" s="265" t="s">
        <v>481</v>
      </c>
    </row>
    <row r="93" spans="1:6" s="121" customFormat="1" ht="12.75" x14ac:dyDescent="0.2">
      <c r="A93" s="61"/>
      <c r="B93" s="61"/>
      <c r="C93" s="62"/>
      <c r="D93" s="62"/>
      <c r="E93" s="62"/>
      <c r="F93" s="265"/>
    </row>
    <row r="94" spans="1:6" x14ac:dyDescent="0.25">
      <c r="A94" s="446" t="s">
        <v>32</v>
      </c>
      <c r="B94" s="446"/>
      <c r="C94" s="446"/>
      <c r="D94" s="446"/>
      <c r="E94" s="446"/>
      <c r="F94" s="263"/>
    </row>
    <row r="95" spans="1:6" s="127" customFormat="1" ht="16.5" thickBot="1" x14ac:dyDescent="0.3">
      <c r="A95" s="26" t="s">
        <v>86</v>
      </c>
      <c r="B95" s="26"/>
      <c r="C95" s="89"/>
      <c r="D95" s="89"/>
      <c r="E95" s="89" t="s">
        <v>128</v>
      </c>
      <c r="F95" s="266"/>
    </row>
    <row r="96" spans="1:6" s="127" customFormat="1" x14ac:dyDescent="0.25">
      <c r="A96" s="454" t="s">
        <v>50</v>
      </c>
      <c r="B96" s="452" t="s">
        <v>148</v>
      </c>
      <c r="C96" s="450" t="str">
        <f>+C9</f>
        <v>2017. évi</v>
      </c>
      <c r="D96" s="450"/>
      <c r="E96" s="451"/>
      <c r="F96" s="266"/>
    </row>
    <row r="97" spans="1:9" ht="24" customHeight="1" thickBot="1" x14ac:dyDescent="0.3">
      <c r="A97" s="455"/>
      <c r="B97" s="453"/>
      <c r="C97" s="317" t="s">
        <v>149</v>
      </c>
      <c r="D97" s="317" t="s">
        <v>150</v>
      </c>
      <c r="E97" s="27" t="s">
        <v>151</v>
      </c>
      <c r="F97" s="263"/>
    </row>
    <row r="98" spans="1:9" s="120" customFormat="1" ht="12" customHeight="1" thickBot="1" x14ac:dyDescent="0.25">
      <c r="A98" s="85" t="s">
        <v>285</v>
      </c>
      <c r="B98" s="86" t="s">
        <v>286</v>
      </c>
      <c r="C98" s="86" t="s">
        <v>287</v>
      </c>
      <c r="D98" s="86" t="s">
        <v>288</v>
      </c>
      <c r="E98" s="87" t="s">
        <v>289</v>
      </c>
      <c r="F98" s="264"/>
    </row>
    <row r="99" spans="1:9" ht="12" customHeight="1" thickBot="1" x14ac:dyDescent="0.3">
      <c r="A99" s="82" t="s">
        <v>4</v>
      </c>
      <c r="B99" s="84" t="s">
        <v>291</v>
      </c>
      <c r="C99" s="110">
        <f>SUM(C100:C104)</f>
        <v>0</v>
      </c>
      <c r="D99" s="110">
        <f>SUM(D100:D104)</f>
        <v>0</v>
      </c>
      <c r="E99" s="110">
        <f>SUM(E100:E104)</f>
        <v>0</v>
      </c>
      <c r="F99" s="263" t="s">
        <v>403</v>
      </c>
    </row>
    <row r="100" spans="1:9" ht="12" customHeight="1" x14ac:dyDescent="0.25">
      <c r="A100" s="77" t="s">
        <v>62</v>
      </c>
      <c r="B100" s="70" t="s">
        <v>33</v>
      </c>
      <c r="C100" s="208"/>
      <c r="D100" s="208"/>
      <c r="E100" s="208"/>
      <c r="F100" s="263" t="s">
        <v>404</v>
      </c>
      <c r="I100" s="307"/>
    </row>
    <row r="101" spans="1:9" ht="12" customHeight="1" x14ac:dyDescent="0.25">
      <c r="A101" s="74" t="s">
        <v>63</v>
      </c>
      <c r="B101" s="68" t="s">
        <v>104</v>
      </c>
      <c r="C101" s="209"/>
      <c r="D101" s="209"/>
      <c r="E101" s="209"/>
      <c r="F101" s="263" t="s">
        <v>405</v>
      </c>
      <c r="I101" s="307"/>
    </row>
    <row r="102" spans="1:9" ht="12" customHeight="1" x14ac:dyDescent="0.25">
      <c r="A102" s="74" t="s">
        <v>64</v>
      </c>
      <c r="B102" s="68" t="s">
        <v>81</v>
      </c>
      <c r="C102" s="211"/>
      <c r="D102" s="211"/>
      <c r="E102" s="211"/>
      <c r="F102" s="263" t="s">
        <v>406</v>
      </c>
      <c r="I102" s="307"/>
    </row>
    <row r="103" spans="1:9" ht="12" customHeight="1" x14ac:dyDescent="0.25">
      <c r="A103" s="74" t="s">
        <v>65</v>
      </c>
      <c r="B103" s="71" t="s">
        <v>105</v>
      </c>
      <c r="C103" s="211"/>
      <c r="D103" s="211"/>
      <c r="E103" s="211"/>
      <c r="F103" s="263" t="s">
        <v>407</v>
      </c>
    </row>
    <row r="104" spans="1:9" ht="12" customHeight="1" x14ac:dyDescent="0.25">
      <c r="A104" s="74" t="s">
        <v>73</v>
      </c>
      <c r="B104" s="79" t="s">
        <v>106</v>
      </c>
      <c r="C104" s="211"/>
      <c r="D104" s="211"/>
      <c r="E104" s="211"/>
      <c r="F104" s="263" t="s">
        <v>408</v>
      </c>
    </row>
    <row r="105" spans="1:9" ht="12" customHeight="1" x14ac:dyDescent="0.25">
      <c r="A105" s="74" t="s">
        <v>66</v>
      </c>
      <c r="B105" s="68" t="s">
        <v>292</v>
      </c>
      <c r="C105" s="211"/>
      <c r="D105" s="211"/>
      <c r="E105" s="211"/>
      <c r="F105" s="263" t="s">
        <v>409</v>
      </c>
    </row>
    <row r="106" spans="1:9" ht="12" customHeight="1" x14ac:dyDescent="0.25">
      <c r="A106" s="74" t="s">
        <v>67</v>
      </c>
      <c r="B106" s="91" t="s">
        <v>293</v>
      </c>
      <c r="C106" s="114"/>
      <c r="D106" s="114"/>
      <c r="E106" s="97"/>
      <c r="F106" s="263" t="s">
        <v>410</v>
      </c>
    </row>
    <row r="107" spans="1:9" ht="12" customHeight="1" x14ac:dyDescent="0.25">
      <c r="A107" s="74" t="s">
        <v>74</v>
      </c>
      <c r="B107" s="92" t="s">
        <v>294</v>
      </c>
      <c r="C107" s="114"/>
      <c r="D107" s="114"/>
      <c r="E107" s="97"/>
      <c r="F107" s="263" t="s">
        <v>411</v>
      </c>
    </row>
    <row r="108" spans="1:9" ht="17.25" customHeight="1" x14ac:dyDescent="0.25">
      <c r="A108" s="74" t="s">
        <v>75</v>
      </c>
      <c r="B108" s="92" t="s">
        <v>295</v>
      </c>
      <c r="C108" s="114"/>
      <c r="D108" s="114"/>
      <c r="E108" s="97"/>
      <c r="F108" s="263" t="s">
        <v>412</v>
      </c>
    </row>
    <row r="109" spans="1:9" ht="12" customHeight="1" x14ac:dyDescent="0.25">
      <c r="A109" s="74" t="s">
        <v>76</v>
      </c>
      <c r="B109" s="91" t="s">
        <v>296</v>
      </c>
      <c r="C109" s="211"/>
      <c r="D109" s="211"/>
      <c r="E109" s="211"/>
      <c r="F109" s="263" t="s">
        <v>413</v>
      </c>
    </row>
    <row r="110" spans="1:9" ht="12" customHeight="1" x14ac:dyDescent="0.25">
      <c r="A110" s="74" t="s">
        <v>77</v>
      </c>
      <c r="B110" s="91" t="s">
        <v>297</v>
      </c>
      <c r="C110" s="211"/>
      <c r="D110" s="211"/>
      <c r="E110" s="211"/>
      <c r="F110" s="263" t="s">
        <v>414</v>
      </c>
    </row>
    <row r="111" spans="1:9" ht="12" customHeight="1" x14ac:dyDescent="0.25">
      <c r="A111" s="74" t="s">
        <v>79</v>
      </c>
      <c r="B111" s="92" t="s">
        <v>298</v>
      </c>
      <c r="C111" s="211"/>
      <c r="D111" s="211"/>
      <c r="E111" s="211"/>
      <c r="F111" s="263" t="s">
        <v>415</v>
      </c>
    </row>
    <row r="112" spans="1:9" ht="12" customHeight="1" x14ac:dyDescent="0.25">
      <c r="A112" s="73" t="s">
        <v>107</v>
      </c>
      <c r="B112" s="93" t="s">
        <v>299</v>
      </c>
      <c r="C112" s="211"/>
      <c r="D112" s="211"/>
      <c r="E112" s="211"/>
      <c r="F112" s="263" t="s">
        <v>416</v>
      </c>
    </row>
    <row r="113" spans="1:9" ht="12" customHeight="1" x14ac:dyDescent="0.25">
      <c r="A113" s="74" t="s">
        <v>300</v>
      </c>
      <c r="B113" s="93" t="s">
        <v>301</v>
      </c>
      <c r="C113" s="211"/>
      <c r="D113" s="211"/>
      <c r="E113" s="211"/>
      <c r="F113" s="263" t="s">
        <v>417</v>
      </c>
    </row>
    <row r="114" spans="1:9" ht="12" customHeight="1" thickBot="1" x14ac:dyDescent="0.3">
      <c r="A114" s="78" t="s">
        <v>302</v>
      </c>
      <c r="B114" s="94" t="s">
        <v>303</v>
      </c>
      <c r="C114" s="212"/>
      <c r="D114" s="212"/>
      <c r="E114" s="212"/>
      <c r="F114" s="263" t="s">
        <v>418</v>
      </c>
    </row>
    <row r="115" spans="1:9" ht="12" customHeight="1" thickBot="1" x14ac:dyDescent="0.3">
      <c r="A115" s="80" t="s">
        <v>5</v>
      </c>
      <c r="B115" s="83" t="s">
        <v>304</v>
      </c>
      <c r="C115" s="111">
        <f>SUM(C116:C120)-C117-C119</f>
        <v>0</v>
      </c>
      <c r="D115" s="111">
        <f>SUM(D116:D120)-D117-D119</f>
        <v>0</v>
      </c>
      <c r="E115" s="111">
        <f>SUM(E116:E120)-E117-E119</f>
        <v>0</v>
      </c>
      <c r="F115" s="263" t="s">
        <v>419</v>
      </c>
    </row>
    <row r="116" spans="1:9" ht="12" customHeight="1" x14ac:dyDescent="0.25">
      <c r="A116" s="75" t="s">
        <v>68</v>
      </c>
      <c r="B116" s="68" t="s">
        <v>127</v>
      </c>
      <c r="C116" s="210"/>
      <c r="D116" s="210"/>
      <c r="E116" s="210"/>
      <c r="F116" s="263" t="s">
        <v>420</v>
      </c>
      <c r="I116" s="307"/>
    </row>
    <row r="117" spans="1:9" ht="12" customHeight="1" x14ac:dyDescent="0.25">
      <c r="A117" s="75" t="s">
        <v>69</v>
      </c>
      <c r="B117" s="290" t="s">
        <v>305</v>
      </c>
      <c r="C117" s="210"/>
      <c r="D117" s="210"/>
      <c r="E117" s="210"/>
      <c r="F117" s="263" t="s">
        <v>421</v>
      </c>
      <c r="I117" s="307"/>
    </row>
    <row r="118" spans="1:9" x14ac:dyDescent="0.25">
      <c r="A118" s="75" t="s">
        <v>70</v>
      </c>
      <c r="B118" s="72" t="s">
        <v>108</v>
      </c>
      <c r="C118" s="209"/>
      <c r="D118" s="209"/>
      <c r="E118" s="209"/>
      <c r="F118" s="263" t="s">
        <v>422</v>
      </c>
    </row>
    <row r="119" spans="1:9" ht="12" customHeight="1" x14ac:dyDescent="0.25">
      <c r="A119" s="75" t="s">
        <v>71</v>
      </c>
      <c r="B119" s="290" t="s">
        <v>306</v>
      </c>
      <c r="C119" s="95"/>
      <c r="D119" s="95"/>
      <c r="E119" s="95"/>
      <c r="F119" s="263" t="s">
        <v>423</v>
      </c>
    </row>
    <row r="120" spans="1:9" ht="12" customHeight="1" x14ac:dyDescent="0.25">
      <c r="A120" s="75" t="s">
        <v>72</v>
      </c>
      <c r="B120" s="103" t="s">
        <v>130</v>
      </c>
      <c r="C120" s="95"/>
      <c r="D120" s="95"/>
      <c r="E120" s="95"/>
      <c r="F120" s="263" t="s">
        <v>424</v>
      </c>
    </row>
    <row r="121" spans="1:9" ht="12" customHeight="1" x14ac:dyDescent="0.25">
      <c r="A121" s="75" t="s">
        <v>78</v>
      </c>
      <c r="B121" s="102" t="s">
        <v>307</v>
      </c>
      <c r="C121" s="95"/>
      <c r="D121" s="95"/>
      <c r="E121" s="95"/>
      <c r="F121" s="263" t="s">
        <v>425</v>
      </c>
    </row>
    <row r="122" spans="1:9" ht="9" customHeight="1" x14ac:dyDescent="0.25">
      <c r="A122" s="75" t="s">
        <v>80</v>
      </c>
      <c r="B122" s="118" t="s">
        <v>308</v>
      </c>
      <c r="C122" s="95"/>
      <c r="D122" s="95"/>
      <c r="E122" s="95"/>
      <c r="F122" s="263" t="s">
        <v>426</v>
      </c>
    </row>
    <row r="123" spans="1:9" ht="16.5" customHeight="1" x14ac:dyDescent="0.25">
      <c r="A123" s="75" t="s">
        <v>109</v>
      </c>
      <c r="B123" s="92" t="s">
        <v>495</v>
      </c>
      <c r="C123" s="95"/>
      <c r="D123" s="95"/>
      <c r="E123" s="95"/>
      <c r="F123" s="263" t="s">
        <v>427</v>
      </c>
    </row>
    <row r="124" spans="1:9" ht="12" customHeight="1" x14ac:dyDescent="0.25">
      <c r="A124" s="75" t="s">
        <v>110</v>
      </c>
      <c r="B124" s="92" t="s">
        <v>309</v>
      </c>
      <c r="C124" s="95"/>
      <c r="D124" s="95"/>
      <c r="E124" s="95"/>
      <c r="F124" s="263" t="s">
        <v>428</v>
      </c>
    </row>
    <row r="125" spans="1:9" ht="12" customHeight="1" x14ac:dyDescent="0.25">
      <c r="A125" s="75" t="s">
        <v>111</v>
      </c>
      <c r="B125" s="92" t="s">
        <v>310</v>
      </c>
      <c r="C125" s="95"/>
      <c r="D125" s="95"/>
      <c r="E125" s="95"/>
      <c r="F125" s="263" t="s">
        <v>429</v>
      </c>
    </row>
    <row r="126" spans="1:9" s="137" customFormat="1" ht="12" customHeight="1" x14ac:dyDescent="0.25">
      <c r="A126" s="75" t="s">
        <v>311</v>
      </c>
      <c r="B126" s="92" t="s">
        <v>298</v>
      </c>
      <c r="C126" s="95"/>
      <c r="D126" s="95"/>
      <c r="E126" s="95"/>
      <c r="F126" s="263" t="s">
        <v>430</v>
      </c>
    </row>
    <row r="127" spans="1:9" ht="12" customHeight="1" x14ac:dyDescent="0.25">
      <c r="A127" s="75" t="s">
        <v>312</v>
      </c>
      <c r="B127" s="92" t="s">
        <v>313</v>
      </c>
      <c r="C127" s="95"/>
      <c r="D127" s="95"/>
      <c r="E127" s="95"/>
      <c r="F127" s="263" t="s">
        <v>431</v>
      </c>
    </row>
    <row r="128" spans="1:9" ht="12" customHeight="1" thickBot="1" x14ac:dyDescent="0.3">
      <c r="A128" s="73" t="s">
        <v>314</v>
      </c>
      <c r="B128" s="92" t="s">
        <v>315</v>
      </c>
      <c r="C128" s="97"/>
      <c r="D128" s="97"/>
      <c r="E128" s="97"/>
      <c r="F128" s="263" t="s">
        <v>432</v>
      </c>
    </row>
    <row r="129" spans="1:7" ht="16.5" thickBot="1" x14ac:dyDescent="0.3">
      <c r="A129" s="80" t="s">
        <v>6</v>
      </c>
      <c r="B129" s="88" t="s">
        <v>316</v>
      </c>
      <c r="C129" s="111">
        <f>SUM(C130:C131)</f>
        <v>0</v>
      </c>
      <c r="D129" s="111">
        <f>SUM(D130:D131)</f>
        <v>0</v>
      </c>
      <c r="E129" s="111">
        <f>SUM(E130:E131)</f>
        <v>0</v>
      </c>
      <c r="F129" s="263" t="s">
        <v>433</v>
      </c>
    </row>
    <row r="130" spans="1:7" x14ac:dyDescent="0.25">
      <c r="A130" s="75" t="s">
        <v>51</v>
      </c>
      <c r="B130" s="69" t="s">
        <v>42</v>
      </c>
      <c r="C130" s="210"/>
      <c r="D130" s="210"/>
      <c r="E130" s="96"/>
      <c r="F130" s="263" t="s">
        <v>434</v>
      </c>
    </row>
    <row r="131" spans="1:7" ht="16.5" thickBot="1" x14ac:dyDescent="0.3">
      <c r="A131" s="76" t="s">
        <v>52</v>
      </c>
      <c r="B131" s="72" t="s">
        <v>43</v>
      </c>
      <c r="C131" s="114"/>
      <c r="D131" s="114"/>
      <c r="E131" s="97"/>
      <c r="F131" s="263" t="s">
        <v>435</v>
      </c>
    </row>
    <row r="132" spans="1:7" ht="16.5" thickBot="1" x14ac:dyDescent="0.3">
      <c r="A132" s="80" t="s">
        <v>7</v>
      </c>
      <c r="B132" s="88" t="s">
        <v>317</v>
      </c>
      <c r="C132" s="111">
        <f>C99+C115+C129</f>
        <v>0</v>
      </c>
      <c r="D132" s="111">
        <f>D99+D115+D129</f>
        <v>0</v>
      </c>
      <c r="E132" s="111">
        <f>E99+E115+E129</f>
        <v>0</v>
      </c>
      <c r="F132" s="111">
        <f>F99+F115+F129</f>
        <v>49</v>
      </c>
    </row>
    <row r="133" spans="1:7" ht="21.75" thickBot="1" x14ac:dyDescent="0.3">
      <c r="A133" s="80" t="s">
        <v>8</v>
      </c>
      <c r="B133" s="88" t="s">
        <v>318</v>
      </c>
      <c r="C133" s="111">
        <f>SUM(C134:C136)</f>
        <v>0</v>
      </c>
      <c r="D133" s="111">
        <f>SUM(D134:D136)</f>
        <v>0</v>
      </c>
      <c r="E133" s="111">
        <f>SUM(E134:E136)</f>
        <v>0</v>
      </c>
      <c r="F133" s="263" t="s">
        <v>437</v>
      </c>
    </row>
    <row r="134" spans="1:7" x14ac:dyDescent="0.25">
      <c r="A134" s="75" t="s">
        <v>55</v>
      </c>
      <c r="B134" s="69" t="s">
        <v>319</v>
      </c>
      <c r="C134" s="112"/>
      <c r="D134" s="112">
        <v>0</v>
      </c>
      <c r="E134" s="95">
        <v>0</v>
      </c>
      <c r="F134" s="263" t="s">
        <v>438</v>
      </c>
    </row>
    <row r="135" spans="1:7" ht="22.5" x14ac:dyDescent="0.25">
      <c r="A135" s="75" t="s">
        <v>56</v>
      </c>
      <c r="B135" s="69" t="s">
        <v>320</v>
      </c>
      <c r="C135" s="112">
        <v>0</v>
      </c>
      <c r="D135" s="112">
        <v>0</v>
      </c>
      <c r="E135" s="95">
        <v>0</v>
      </c>
      <c r="F135" s="263" t="s">
        <v>439</v>
      </c>
    </row>
    <row r="136" spans="1:7" ht="16.5" thickBot="1" x14ac:dyDescent="0.3">
      <c r="A136" s="73" t="s">
        <v>57</v>
      </c>
      <c r="B136" s="67" t="s">
        <v>321</v>
      </c>
      <c r="C136" s="112">
        <v>0</v>
      </c>
      <c r="D136" s="112"/>
      <c r="E136" s="95"/>
      <c r="F136" s="263" t="s">
        <v>440</v>
      </c>
    </row>
    <row r="137" spans="1:7" ht="16.5" thickBot="1" x14ac:dyDescent="0.3">
      <c r="A137" s="80" t="s">
        <v>9</v>
      </c>
      <c r="B137" s="88" t="s">
        <v>322</v>
      </c>
      <c r="C137" s="111"/>
      <c r="D137" s="111"/>
      <c r="E137" s="111"/>
      <c r="F137" s="263" t="s">
        <v>441</v>
      </c>
    </row>
    <row r="138" spans="1:7" ht="16.5" thickBot="1" x14ac:dyDescent="0.3">
      <c r="A138" s="80" t="s">
        <v>10</v>
      </c>
      <c r="B138" s="88" t="s">
        <v>323</v>
      </c>
      <c r="C138" s="117">
        <f>SUM(C139:C142)</f>
        <v>0</v>
      </c>
      <c r="D138" s="117">
        <f>SUM(D139:D142)</f>
        <v>0</v>
      </c>
      <c r="E138" s="117">
        <f>SUM(E139:E142)</f>
        <v>0</v>
      </c>
      <c r="F138" s="263" t="s">
        <v>446</v>
      </c>
    </row>
    <row r="139" spans="1:7" x14ac:dyDescent="0.25">
      <c r="A139" s="75" t="s">
        <v>60</v>
      </c>
      <c r="B139" s="69" t="s">
        <v>324</v>
      </c>
      <c r="C139" s="112"/>
      <c r="D139" s="112"/>
      <c r="E139" s="95"/>
      <c r="F139" s="263" t="s">
        <v>447</v>
      </c>
    </row>
    <row r="140" spans="1:7" x14ac:dyDescent="0.25">
      <c r="A140" s="75" t="s">
        <v>61</v>
      </c>
      <c r="B140" s="69" t="s">
        <v>325</v>
      </c>
      <c r="C140" s="112"/>
      <c r="D140" s="112"/>
      <c r="E140" s="95"/>
      <c r="F140" s="263" t="s">
        <v>448</v>
      </c>
    </row>
    <row r="141" spans="1:7" x14ac:dyDescent="0.25">
      <c r="A141" s="75" t="s">
        <v>229</v>
      </c>
      <c r="B141" s="69" t="s">
        <v>326</v>
      </c>
      <c r="C141" s="112"/>
      <c r="D141" s="112"/>
      <c r="E141" s="95"/>
      <c r="F141" s="263" t="s">
        <v>449</v>
      </c>
    </row>
    <row r="142" spans="1:7" ht="16.5" thickBot="1" x14ac:dyDescent="0.3">
      <c r="A142" s="73" t="s">
        <v>231</v>
      </c>
      <c r="B142" s="67" t="s">
        <v>327</v>
      </c>
      <c r="C142" s="112"/>
      <c r="D142" s="112"/>
      <c r="E142" s="95"/>
      <c r="F142" s="263" t="s">
        <v>450</v>
      </c>
    </row>
    <row r="143" spans="1:7" ht="16.5" thickBot="1" x14ac:dyDescent="0.3">
      <c r="A143" s="80" t="s">
        <v>11</v>
      </c>
      <c r="B143" s="88" t="s">
        <v>328</v>
      </c>
      <c r="C143" s="312"/>
      <c r="D143" s="312"/>
      <c r="E143" s="29"/>
      <c r="F143" s="263" t="s">
        <v>451</v>
      </c>
      <c r="G143" s="128"/>
    </row>
    <row r="144" spans="1:7" ht="16.5" thickBot="1" x14ac:dyDescent="0.3">
      <c r="A144" s="80" t="s">
        <v>12</v>
      </c>
      <c r="B144" s="88" t="s">
        <v>329</v>
      </c>
      <c r="C144" s="313">
        <f>C133+C137+C138+C143</f>
        <v>0</v>
      </c>
      <c r="D144" s="313">
        <f>D133+D137+D138+D143</f>
        <v>0</v>
      </c>
      <c r="E144" s="66">
        <f>E133+E137+E138+E143</f>
        <v>0</v>
      </c>
      <c r="F144" s="263" t="s">
        <v>456</v>
      </c>
    </row>
    <row r="145" spans="1:6" ht="16.5" thickBot="1" x14ac:dyDescent="0.3">
      <c r="A145" s="104" t="s">
        <v>13</v>
      </c>
      <c r="B145" s="107" t="s">
        <v>330</v>
      </c>
      <c r="C145" s="313">
        <f>C132+C144</f>
        <v>0</v>
      </c>
      <c r="D145" s="313">
        <f>D132+D144</f>
        <v>0</v>
      </c>
      <c r="E145" s="66">
        <f>E132+E144</f>
        <v>0</v>
      </c>
      <c r="F145" s="263"/>
    </row>
    <row r="146" spans="1:6" ht="16.5" thickBot="1" x14ac:dyDescent="0.3">
      <c r="A146" s="217" t="s">
        <v>14</v>
      </c>
      <c r="B146" s="280" t="s">
        <v>485</v>
      </c>
      <c r="C146" s="313"/>
      <c r="D146" s="313"/>
      <c r="E146" s="216"/>
      <c r="F146" s="263"/>
    </row>
    <row r="147" spans="1:6" ht="16.5" thickBot="1" x14ac:dyDescent="0.3">
      <c r="A147" s="217" t="s">
        <v>15</v>
      </c>
      <c r="B147" s="280" t="s">
        <v>486</v>
      </c>
      <c r="C147" s="313">
        <f>SUM(C145:C146)</f>
        <v>0</v>
      </c>
      <c r="D147" s="313">
        <f>SUM(D145:D146)</f>
        <v>0</v>
      </c>
      <c r="E147" s="216">
        <f>SUM(E145:E146)</f>
        <v>0</v>
      </c>
      <c r="F147" s="263"/>
    </row>
    <row r="148" spans="1:6" x14ac:dyDescent="0.25">
      <c r="A148" s="281"/>
      <c r="B148" s="282"/>
      <c r="C148" s="314"/>
      <c r="D148" s="314"/>
      <c r="E148" s="283"/>
      <c r="F148" s="263" t="s">
        <v>457</v>
      </c>
    </row>
    <row r="150" spans="1:6" x14ac:dyDescent="0.25">
      <c r="A150" s="449" t="s">
        <v>331</v>
      </c>
      <c r="B150" s="449"/>
      <c r="C150" s="449"/>
      <c r="D150" s="449"/>
      <c r="E150" s="449"/>
    </row>
    <row r="151" spans="1:6" ht="16.5" thickBot="1" x14ac:dyDescent="0.3">
      <c r="A151" s="90" t="s">
        <v>87</v>
      </c>
      <c r="B151" s="90"/>
      <c r="C151" s="119"/>
      <c r="E151" s="106" t="s">
        <v>128</v>
      </c>
    </row>
    <row r="152" spans="1:6" ht="21.75" thickBot="1" x14ac:dyDescent="0.3">
      <c r="A152" s="80">
        <v>1</v>
      </c>
      <c r="B152" s="83" t="s">
        <v>332</v>
      </c>
      <c r="C152" s="105">
        <f>+C68-C132</f>
        <v>0</v>
      </c>
      <c r="D152" s="105">
        <f>+D68-D132</f>
        <v>0</v>
      </c>
      <c r="E152" s="105">
        <f>+E68-E132</f>
        <v>0</v>
      </c>
    </row>
    <row r="153" spans="1:6" ht="21.75" thickBot="1" x14ac:dyDescent="0.3">
      <c r="A153" s="80" t="s">
        <v>5</v>
      </c>
      <c r="B153" s="83" t="s">
        <v>333</v>
      </c>
      <c r="C153" s="105">
        <f>+C91-C144</f>
        <v>0</v>
      </c>
      <c r="D153" s="105">
        <f>+D91-D144</f>
        <v>0</v>
      </c>
      <c r="E153" s="105">
        <f>+E91-E144</f>
        <v>0</v>
      </c>
    </row>
  </sheetData>
  <mergeCells count="12">
    <mergeCell ref="A94:E94"/>
    <mergeCell ref="A96:A97"/>
    <mergeCell ref="B96:B97"/>
    <mergeCell ref="C96:E96"/>
    <mergeCell ref="A150:E150"/>
    <mergeCell ref="A3:E3"/>
    <mergeCell ref="A4:E4"/>
    <mergeCell ref="A5:E5"/>
    <mergeCell ref="A7:F7"/>
    <mergeCell ref="A9:A10"/>
    <mergeCell ref="B9:B10"/>
    <mergeCell ref="C9: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33"/>
  <sheetViews>
    <sheetView view="pageBreakPreview" zoomScaleSheetLayoutView="100" workbookViewId="0">
      <selection activeCell="B4" sqref="B4"/>
    </sheetView>
  </sheetViews>
  <sheetFormatPr defaultRowHeight="12.75" x14ac:dyDescent="0.2"/>
  <cols>
    <col min="1" max="1" width="6.83203125" style="3" customWidth="1"/>
    <col min="2" max="2" width="55.1640625" style="10" customWidth="1"/>
    <col min="3" max="5" width="16.33203125" style="3" customWidth="1"/>
    <col min="6" max="6" width="55.1640625" style="3" customWidth="1"/>
    <col min="7" max="9" width="16.33203125" style="3" customWidth="1"/>
    <col min="10" max="10" width="4.83203125" style="3" customWidth="1"/>
    <col min="11" max="11" width="9.33203125" style="267" hidden="1" customWidth="1"/>
    <col min="12" max="16384" width="9.33203125" style="3"/>
  </cols>
  <sheetData>
    <row r="2" spans="1:11" ht="32.25" customHeight="1" x14ac:dyDescent="0.2">
      <c r="B2" s="150"/>
      <c r="C2" s="151"/>
      <c r="D2" s="151"/>
      <c r="E2" s="151"/>
      <c r="F2" s="151"/>
      <c r="G2" s="460" t="s">
        <v>483</v>
      </c>
      <c r="H2" s="460"/>
      <c r="I2" s="460"/>
      <c r="J2" s="456"/>
    </row>
    <row r="3" spans="1:11" ht="24.75" customHeight="1" x14ac:dyDescent="0.2">
      <c r="B3" s="459" t="s">
        <v>738</v>
      </c>
      <c r="C3" s="459"/>
      <c r="D3" s="459"/>
      <c r="E3" s="459"/>
      <c r="F3" s="459"/>
      <c r="G3" s="459"/>
      <c r="H3" s="459"/>
      <c r="I3" s="459"/>
      <c r="J3" s="456"/>
    </row>
    <row r="4" spans="1:11" ht="39.75" customHeight="1" x14ac:dyDescent="0.2">
      <c r="B4" s="150" t="s">
        <v>502</v>
      </c>
      <c r="C4" s="151"/>
      <c r="D4" s="151"/>
      <c r="E4" s="151"/>
      <c r="F4" s="151"/>
      <c r="G4" s="151"/>
      <c r="H4" s="151"/>
      <c r="I4" s="151"/>
      <c r="J4" s="456"/>
    </row>
    <row r="5" spans="1:11" ht="14.25" thickBot="1" x14ac:dyDescent="0.25">
      <c r="G5" s="22"/>
      <c r="H5" s="22"/>
      <c r="I5" s="22" t="s">
        <v>47</v>
      </c>
      <c r="J5" s="456"/>
    </row>
    <row r="6" spans="1:11" ht="18" customHeight="1" thickBot="1" x14ac:dyDescent="0.25">
      <c r="A6" s="457" t="s">
        <v>50</v>
      </c>
      <c r="B6" s="173" t="s">
        <v>500</v>
      </c>
      <c r="C6" s="174"/>
      <c r="D6" s="174"/>
      <c r="E6" s="174"/>
      <c r="F6" s="173" t="s">
        <v>499</v>
      </c>
      <c r="G6" s="175"/>
      <c r="H6" s="175"/>
      <c r="I6" s="175"/>
      <c r="J6" s="456"/>
    </row>
    <row r="7" spans="1:11" s="152" customFormat="1" ht="35.25" customHeight="1" thickBot="1" x14ac:dyDescent="0.25">
      <c r="A7" s="458"/>
      <c r="B7" s="11" t="s">
        <v>48</v>
      </c>
      <c r="C7" s="306" t="s">
        <v>149</v>
      </c>
      <c r="D7" s="306" t="s">
        <v>150</v>
      </c>
      <c r="E7" s="27" t="s">
        <v>151</v>
      </c>
      <c r="F7" s="11" t="s">
        <v>48</v>
      </c>
      <c r="G7" s="12" t="str">
        <f>+C7</f>
        <v>Eredeti előirányzat</v>
      </c>
      <c r="H7" s="138" t="str">
        <f>+D7</f>
        <v>Módosított előirányzat</v>
      </c>
      <c r="I7" s="168" t="str">
        <f>+E7</f>
        <v>Teljesítés</v>
      </c>
      <c r="J7" s="456"/>
      <c r="K7" s="268"/>
    </row>
    <row r="8" spans="1:11" s="153" customFormat="1" ht="12" customHeight="1" thickBot="1" x14ac:dyDescent="0.25">
      <c r="A8" s="176" t="s">
        <v>285</v>
      </c>
      <c r="B8" s="177" t="s">
        <v>286</v>
      </c>
      <c r="C8" s="178" t="s">
        <v>287</v>
      </c>
      <c r="D8" s="178" t="s">
        <v>288</v>
      </c>
      <c r="E8" s="178" t="s">
        <v>289</v>
      </c>
      <c r="F8" s="177" t="s">
        <v>358</v>
      </c>
      <c r="G8" s="178" t="s">
        <v>359</v>
      </c>
      <c r="H8" s="178" t="s">
        <v>360</v>
      </c>
      <c r="I8" s="179" t="s">
        <v>361</v>
      </c>
      <c r="J8" s="456"/>
      <c r="K8" s="269"/>
    </row>
    <row r="9" spans="1:11" ht="15" customHeight="1" x14ac:dyDescent="0.2">
      <c r="A9" s="154" t="s">
        <v>4</v>
      </c>
      <c r="B9" s="155" t="s">
        <v>334</v>
      </c>
      <c r="C9" s="141">
        <v>72974</v>
      </c>
      <c r="D9" s="141">
        <v>77434</v>
      </c>
      <c r="E9" s="141">
        <v>77434</v>
      </c>
      <c r="F9" s="155" t="s">
        <v>49</v>
      </c>
      <c r="G9" s="141">
        <v>26682</v>
      </c>
      <c r="H9" s="141">
        <v>30459</v>
      </c>
      <c r="I9" s="147">
        <v>29953</v>
      </c>
      <c r="J9" s="456"/>
      <c r="K9" s="267" t="s">
        <v>403</v>
      </c>
    </row>
    <row r="10" spans="1:11" ht="15" customHeight="1" x14ac:dyDescent="0.2">
      <c r="A10" s="156" t="s">
        <v>5</v>
      </c>
      <c r="B10" s="157" t="s">
        <v>335</v>
      </c>
      <c r="C10" s="142">
        <v>22203</v>
      </c>
      <c r="D10" s="142">
        <v>23940</v>
      </c>
      <c r="E10" s="142">
        <v>27318</v>
      </c>
      <c r="F10" s="157" t="s">
        <v>104</v>
      </c>
      <c r="G10" s="142">
        <v>4130</v>
      </c>
      <c r="H10" s="142">
        <v>4925</v>
      </c>
      <c r="I10" s="148">
        <v>4925</v>
      </c>
      <c r="J10" s="456"/>
      <c r="K10" s="267" t="s">
        <v>404</v>
      </c>
    </row>
    <row r="11" spans="1:11" ht="15" customHeight="1" x14ac:dyDescent="0.2">
      <c r="A11" s="156" t="s">
        <v>6</v>
      </c>
      <c r="B11" s="157" t="s">
        <v>336</v>
      </c>
      <c r="C11" s="142">
        <v>0</v>
      </c>
      <c r="D11" s="142">
        <v>0</v>
      </c>
      <c r="E11" s="142">
        <v>0</v>
      </c>
      <c r="F11" s="157" t="s">
        <v>132</v>
      </c>
      <c r="G11" s="142">
        <v>45184</v>
      </c>
      <c r="H11" s="142">
        <v>44234</v>
      </c>
      <c r="I11" s="148">
        <v>37315</v>
      </c>
      <c r="J11" s="456"/>
      <c r="K11" s="267" t="s">
        <v>405</v>
      </c>
    </row>
    <row r="12" spans="1:11" ht="15" customHeight="1" x14ac:dyDescent="0.2">
      <c r="A12" s="156" t="s">
        <v>7</v>
      </c>
      <c r="B12" s="157" t="s">
        <v>95</v>
      </c>
      <c r="C12" s="142">
        <v>17920</v>
      </c>
      <c r="D12" s="142">
        <v>17920</v>
      </c>
      <c r="E12" s="142">
        <v>17070</v>
      </c>
      <c r="F12" s="157" t="s">
        <v>105</v>
      </c>
      <c r="G12" s="142">
        <v>7741</v>
      </c>
      <c r="H12" s="142">
        <v>7724</v>
      </c>
      <c r="I12" s="148">
        <v>6857</v>
      </c>
      <c r="J12" s="456"/>
      <c r="K12" s="267" t="s">
        <v>406</v>
      </c>
    </row>
    <row r="13" spans="1:11" ht="15" customHeight="1" x14ac:dyDescent="0.2">
      <c r="A13" s="156" t="s">
        <v>8</v>
      </c>
      <c r="B13" s="158" t="s">
        <v>337</v>
      </c>
      <c r="C13" s="142">
        <v>0</v>
      </c>
      <c r="D13" s="142">
        <v>0</v>
      </c>
      <c r="E13" s="142">
        <v>0</v>
      </c>
      <c r="F13" s="157" t="s">
        <v>106</v>
      </c>
      <c r="G13" s="142">
        <f>46841-1121</f>
        <v>45720</v>
      </c>
      <c r="H13" s="142">
        <f>48327-2556</f>
        <v>45771</v>
      </c>
      <c r="I13" s="148">
        <v>37816</v>
      </c>
      <c r="J13" s="456"/>
      <c r="K13" s="267" t="s">
        <v>407</v>
      </c>
    </row>
    <row r="14" spans="1:11" ht="15" customHeight="1" x14ac:dyDescent="0.2">
      <c r="A14" s="156" t="s">
        <v>9</v>
      </c>
      <c r="B14" s="157" t="s">
        <v>390</v>
      </c>
      <c r="C14" s="143">
        <v>0</v>
      </c>
      <c r="D14" s="143">
        <v>0</v>
      </c>
      <c r="E14" s="143">
        <v>0</v>
      </c>
      <c r="F14" s="157" t="s">
        <v>34</v>
      </c>
      <c r="G14" s="142">
        <v>1121</v>
      </c>
      <c r="H14" s="142">
        <v>2556</v>
      </c>
      <c r="I14" s="148"/>
      <c r="J14" s="456"/>
      <c r="K14" s="267" t="s">
        <v>408</v>
      </c>
    </row>
    <row r="15" spans="1:11" ht="15" customHeight="1" x14ac:dyDescent="0.2">
      <c r="A15" s="156" t="s">
        <v>10</v>
      </c>
      <c r="B15" s="157" t="s">
        <v>216</v>
      </c>
      <c r="C15" s="142">
        <v>16697</v>
      </c>
      <c r="D15" s="142">
        <v>16697</v>
      </c>
      <c r="E15" s="142">
        <v>13960</v>
      </c>
      <c r="F15" s="1"/>
      <c r="G15" s="142"/>
      <c r="H15" s="142"/>
      <c r="I15" s="148"/>
      <c r="J15" s="456"/>
      <c r="K15" s="267" t="s">
        <v>409</v>
      </c>
    </row>
    <row r="16" spans="1:11" ht="15" customHeight="1" x14ac:dyDescent="0.2">
      <c r="A16" s="156" t="s">
        <v>11</v>
      </c>
      <c r="B16" s="1"/>
      <c r="C16" s="142"/>
      <c r="D16" s="142"/>
      <c r="E16" s="142"/>
      <c r="F16" s="1"/>
      <c r="G16" s="142"/>
      <c r="H16" s="142"/>
      <c r="I16" s="148"/>
      <c r="J16" s="456"/>
    </row>
    <row r="17" spans="1:11" ht="15" customHeight="1" x14ac:dyDescent="0.2">
      <c r="A17" s="156" t="s">
        <v>12</v>
      </c>
      <c r="B17" s="167"/>
      <c r="C17" s="143"/>
      <c r="D17" s="143"/>
      <c r="E17" s="143"/>
      <c r="F17" s="1"/>
      <c r="G17" s="142"/>
      <c r="H17" s="142"/>
      <c r="I17" s="148"/>
      <c r="J17" s="456"/>
    </row>
    <row r="18" spans="1:11" ht="15" customHeight="1" x14ac:dyDescent="0.2">
      <c r="A18" s="156" t="s">
        <v>13</v>
      </c>
      <c r="B18" s="1"/>
      <c r="C18" s="142"/>
      <c r="D18" s="142"/>
      <c r="E18" s="142"/>
      <c r="F18" s="1"/>
      <c r="G18" s="142"/>
      <c r="H18" s="142"/>
      <c r="I18" s="148"/>
      <c r="J18" s="456"/>
    </row>
    <row r="19" spans="1:11" ht="15" customHeight="1" x14ac:dyDescent="0.2">
      <c r="A19" s="156" t="s">
        <v>14</v>
      </c>
      <c r="B19" s="1"/>
      <c r="C19" s="142"/>
      <c r="D19" s="142"/>
      <c r="E19" s="142"/>
      <c r="F19" s="1"/>
      <c r="G19" s="142"/>
      <c r="H19" s="142"/>
      <c r="I19" s="148"/>
      <c r="J19" s="456"/>
    </row>
    <row r="20" spans="1:11" ht="15" customHeight="1" thickBot="1" x14ac:dyDescent="0.25">
      <c r="A20" s="156" t="s">
        <v>15</v>
      </c>
      <c r="B20" s="4"/>
      <c r="C20" s="144"/>
      <c r="D20" s="144"/>
      <c r="E20" s="144"/>
      <c r="F20" s="1"/>
      <c r="G20" s="144"/>
      <c r="H20" s="144"/>
      <c r="I20" s="149"/>
      <c r="J20" s="456"/>
    </row>
    <row r="21" spans="1:11" ht="17.25" customHeight="1" thickBot="1" x14ac:dyDescent="0.25">
      <c r="A21" s="159" t="s">
        <v>16</v>
      </c>
      <c r="B21" s="140" t="s">
        <v>338</v>
      </c>
      <c r="C21" s="145">
        <f>+C9+C10+C12+C13+C15+C16+C17+C18+C19+C20</f>
        <v>129794</v>
      </c>
      <c r="D21" s="145">
        <f>+D9+D10+D12+D13+D15+D16+D17+D18+D19+D20</f>
        <v>135991</v>
      </c>
      <c r="E21" s="145">
        <f>+E9+E10+E12+E13+E15+E16+E17+E18+E19+E20</f>
        <v>135782</v>
      </c>
      <c r="F21" s="140" t="s">
        <v>345</v>
      </c>
      <c r="G21" s="145">
        <f>SUM(G9:G20)</f>
        <v>130578</v>
      </c>
      <c r="H21" s="145">
        <f>SUM(H9:H20)</f>
        <v>135669</v>
      </c>
      <c r="I21" s="145">
        <f>SUM(I9:I20)</f>
        <v>116866</v>
      </c>
      <c r="J21" s="456"/>
      <c r="K21" s="267" t="s">
        <v>410</v>
      </c>
    </row>
    <row r="22" spans="1:11" ht="15" customHeight="1" x14ac:dyDescent="0.2">
      <c r="A22" s="160" t="s">
        <v>17</v>
      </c>
      <c r="B22" s="161" t="s">
        <v>339</v>
      </c>
      <c r="C22" s="23">
        <f>+C23+C24+C25+C26</f>
        <v>23946</v>
      </c>
      <c r="D22" s="23">
        <f>+D23+D24+D25+D26</f>
        <v>26497</v>
      </c>
      <c r="E22" s="23">
        <f>+E23+E24+E25+E26</f>
        <v>29250</v>
      </c>
      <c r="F22" s="162" t="s">
        <v>112</v>
      </c>
      <c r="G22" s="146"/>
      <c r="H22" s="146"/>
      <c r="I22" s="146"/>
      <c r="J22" s="456"/>
      <c r="K22" s="267" t="s">
        <v>411</v>
      </c>
    </row>
    <row r="23" spans="1:11" ht="15" customHeight="1" x14ac:dyDescent="0.2">
      <c r="A23" s="163" t="s">
        <v>18</v>
      </c>
      <c r="B23" s="162" t="s">
        <v>125</v>
      </c>
      <c r="C23" s="139">
        <v>23946</v>
      </c>
      <c r="D23" s="139">
        <v>26497</v>
      </c>
      <c r="E23" s="139">
        <v>26497</v>
      </c>
      <c r="F23" s="162" t="s">
        <v>346</v>
      </c>
      <c r="G23" s="139"/>
      <c r="H23" s="139"/>
      <c r="I23" s="139"/>
      <c r="J23" s="456"/>
      <c r="K23" s="267" t="s">
        <v>412</v>
      </c>
    </row>
    <row r="24" spans="1:11" ht="15" customHeight="1" x14ac:dyDescent="0.2">
      <c r="A24" s="163" t="s">
        <v>19</v>
      </c>
      <c r="B24" s="162" t="s">
        <v>126</v>
      </c>
      <c r="C24" s="139"/>
      <c r="D24" s="139"/>
      <c r="E24" s="139"/>
      <c r="F24" s="162" t="s">
        <v>88</v>
      </c>
      <c r="G24" s="139"/>
      <c r="H24" s="139"/>
      <c r="I24" s="139"/>
      <c r="J24" s="456"/>
      <c r="K24" s="267" t="s">
        <v>413</v>
      </c>
    </row>
    <row r="25" spans="1:11" ht="15" customHeight="1" x14ac:dyDescent="0.2">
      <c r="A25" s="163" t="s">
        <v>20</v>
      </c>
      <c r="B25" s="162" t="s">
        <v>131</v>
      </c>
      <c r="C25" s="139"/>
      <c r="D25" s="139">
        <v>0</v>
      </c>
      <c r="E25" s="139">
        <v>0</v>
      </c>
      <c r="F25" s="162" t="s">
        <v>89</v>
      </c>
      <c r="G25" s="139"/>
      <c r="H25" s="139"/>
      <c r="I25" s="139"/>
      <c r="J25" s="456"/>
      <c r="K25" s="267" t="s">
        <v>414</v>
      </c>
    </row>
    <row r="26" spans="1:11" ht="22.5" customHeight="1" x14ac:dyDescent="0.2">
      <c r="A26" s="163" t="s">
        <v>21</v>
      </c>
      <c r="B26" s="162" t="s">
        <v>489</v>
      </c>
      <c r="C26" s="139"/>
      <c r="D26" s="139"/>
      <c r="E26" s="139">
        <v>2753</v>
      </c>
      <c r="F26" s="161" t="s">
        <v>133</v>
      </c>
      <c r="G26" s="139"/>
      <c r="H26" s="139"/>
      <c r="I26" s="139"/>
      <c r="J26" s="456"/>
      <c r="K26" s="267" t="s">
        <v>415</v>
      </c>
    </row>
    <row r="27" spans="1:11" ht="15" customHeight="1" x14ac:dyDescent="0.2">
      <c r="A27" s="163" t="s">
        <v>22</v>
      </c>
      <c r="B27" s="162" t="s">
        <v>340</v>
      </c>
      <c r="C27" s="164">
        <f>+C28+C29</f>
        <v>0</v>
      </c>
      <c r="D27" s="164">
        <f>+D28+D29</f>
        <v>0</v>
      </c>
      <c r="E27" s="164">
        <f>+E28+E29</f>
        <v>0</v>
      </c>
      <c r="F27" s="162" t="s">
        <v>113</v>
      </c>
      <c r="G27" s="139"/>
      <c r="H27" s="139"/>
      <c r="I27" s="139"/>
      <c r="J27" s="456"/>
      <c r="K27" s="267" t="s">
        <v>416</v>
      </c>
    </row>
    <row r="28" spans="1:11" ht="15" customHeight="1" x14ac:dyDescent="0.2">
      <c r="A28" s="160" t="s">
        <v>23</v>
      </c>
      <c r="B28" s="161" t="s">
        <v>341</v>
      </c>
      <c r="C28" s="146"/>
      <c r="D28" s="146"/>
      <c r="E28" s="146"/>
      <c r="F28" s="69" t="s">
        <v>325</v>
      </c>
      <c r="G28" s="146">
        <v>0</v>
      </c>
      <c r="H28" s="146">
        <v>2370</v>
      </c>
      <c r="I28" s="146">
        <v>2370</v>
      </c>
      <c r="J28" s="456"/>
      <c r="K28" s="267" t="s">
        <v>417</v>
      </c>
    </row>
    <row r="29" spans="1:11" ht="15" customHeight="1" thickBot="1" x14ac:dyDescent="0.25">
      <c r="A29" s="163" t="s">
        <v>24</v>
      </c>
      <c r="B29" s="162" t="s">
        <v>342</v>
      </c>
      <c r="C29" s="139"/>
      <c r="D29" s="139"/>
      <c r="E29" s="139"/>
      <c r="F29" s="155" t="s">
        <v>114</v>
      </c>
      <c r="G29" s="139"/>
      <c r="H29" s="139"/>
      <c r="I29" s="139">
        <v>0</v>
      </c>
      <c r="J29" s="456"/>
      <c r="K29" s="267" t="s">
        <v>418</v>
      </c>
    </row>
    <row r="30" spans="1:11" ht="17.25" customHeight="1" thickBot="1" x14ac:dyDescent="0.25">
      <c r="A30" s="159" t="s">
        <v>25</v>
      </c>
      <c r="B30" s="140" t="s">
        <v>343</v>
      </c>
      <c r="C30" s="145">
        <f>+C22+C27</f>
        <v>23946</v>
      </c>
      <c r="D30" s="145">
        <f>+D22+D27</f>
        <v>26497</v>
      </c>
      <c r="E30" s="145">
        <f>+E22+E27</f>
        <v>29250</v>
      </c>
      <c r="F30" s="140" t="s">
        <v>347</v>
      </c>
      <c r="G30" s="145">
        <f>SUM(G22:G29)</f>
        <v>0</v>
      </c>
      <c r="H30" s="145">
        <f>SUM(H22:H29)</f>
        <v>2370</v>
      </c>
      <c r="I30" s="145">
        <f>SUM(I22:I29)</f>
        <v>2370</v>
      </c>
      <c r="J30" s="456"/>
      <c r="K30" s="267" t="s">
        <v>419</v>
      </c>
    </row>
    <row r="31" spans="1:11" ht="17.25" customHeight="1" thickBot="1" x14ac:dyDescent="0.25">
      <c r="A31" s="159" t="s">
        <v>26</v>
      </c>
      <c r="B31" s="165" t="s">
        <v>344</v>
      </c>
      <c r="C31" s="30">
        <f>+C21+C30</f>
        <v>153740</v>
      </c>
      <c r="D31" s="30">
        <f>+D21+D30</f>
        <v>162488</v>
      </c>
      <c r="E31" s="166">
        <f>+E21+E30</f>
        <v>165032</v>
      </c>
      <c r="F31" s="165" t="s">
        <v>348</v>
      </c>
      <c r="G31" s="30">
        <f>+G21+G30</f>
        <v>130578</v>
      </c>
      <c r="H31" s="30">
        <f>+H21+H30</f>
        <v>138039</v>
      </c>
      <c r="I31" s="30">
        <f>+I21+I30</f>
        <v>119236</v>
      </c>
      <c r="J31" s="456"/>
      <c r="K31" s="267" t="s">
        <v>420</v>
      </c>
    </row>
    <row r="32" spans="1:11" ht="17.25" customHeight="1" thickBot="1" x14ac:dyDescent="0.25">
      <c r="A32" s="159" t="s">
        <v>27</v>
      </c>
      <c r="B32" s="165" t="s">
        <v>90</v>
      </c>
      <c r="C32" s="30">
        <f>IF(C21-G21&lt;0,G21-C21,"-")</f>
        <v>784</v>
      </c>
      <c r="D32" s="30" t="str">
        <f>IF(D21-H21&lt;0,H21-D21,"-")</f>
        <v>-</v>
      </c>
      <c r="E32" s="166" t="str">
        <f>IF(E21-I21&lt;0,I21-E21,"-")</f>
        <v>-</v>
      </c>
      <c r="F32" s="165" t="s">
        <v>91</v>
      </c>
      <c r="G32" s="30" t="str">
        <f>IF(C21-G21&gt;0,C21-G21,"-")</f>
        <v>-</v>
      </c>
      <c r="H32" s="30">
        <f>IF(D21-H21&gt;0,D21-H21,"-")</f>
        <v>322</v>
      </c>
      <c r="I32" s="30">
        <f>IF(E21-I21&gt;0,E21-I21,"-")</f>
        <v>18916</v>
      </c>
      <c r="J32" s="456"/>
      <c r="K32" s="267" t="s">
        <v>421</v>
      </c>
    </row>
    <row r="33" spans="1:11" ht="17.25" customHeight="1" thickBot="1" x14ac:dyDescent="0.25">
      <c r="A33" s="159" t="s">
        <v>28</v>
      </c>
      <c r="B33" s="165" t="s">
        <v>134</v>
      </c>
      <c r="C33" s="30" t="str">
        <f>IF(C31-G31&lt;0,G31-C31,"-")</f>
        <v>-</v>
      </c>
      <c r="D33" s="30" t="str">
        <f>IF(D31-H31&lt;0,H31-D31,"-")</f>
        <v>-</v>
      </c>
      <c r="E33" s="166" t="str">
        <f>IF(E31-I31&lt;0,I31-E31,"-")</f>
        <v>-</v>
      </c>
      <c r="F33" s="165" t="s">
        <v>135</v>
      </c>
      <c r="G33" s="30">
        <f>IF(C31-G31&gt;0,C31-G31,"-")</f>
        <v>23162</v>
      </c>
      <c r="H33" s="30">
        <f>IF(D31-H31&gt;0,D31-H31,"-")</f>
        <v>24449</v>
      </c>
      <c r="I33" s="30">
        <f>IF(E31-I31&gt;0,E31-I31,"-")</f>
        <v>45796</v>
      </c>
      <c r="J33" s="456"/>
      <c r="K33" s="267" t="s">
        <v>422</v>
      </c>
    </row>
  </sheetData>
  <mergeCells count="4">
    <mergeCell ref="J2:J33"/>
    <mergeCell ref="A6:A7"/>
    <mergeCell ref="B3:I3"/>
    <mergeCell ref="G2:I2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5"/>
  <sheetViews>
    <sheetView view="pageBreakPreview" zoomScale="115" zoomScaleSheetLayoutView="115" workbookViewId="0">
      <selection activeCell="A3" sqref="A3"/>
    </sheetView>
  </sheetViews>
  <sheetFormatPr defaultRowHeight="12.75" x14ac:dyDescent="0.2"/>
  <cols>
    <col min="1" max="1" width="6.83203125" style="3" customWidth="1"/>
    <col min="2" max="2" width="55.1640625" style="10" customWidth="1"/>
    <col min="3" max="5" width="16.33203125" style="3" customWidth="1"/>
    <col min="6" max="6" width="55.1640625" style="3" customWidth="1"/>
    <col min="7" max="9" width="16.33203125" style="3" customWidth="1"/>
    <col min="10" max="10" width="4.83203125" style="3" customWidth="1"/>
    <col min="11" max="11" width="0" style="267" hidden="1" customWidth="1"/>
    <col min="12" max="16384" width="9.33203125" style="3"/>
  </cols>
  <sheetData>
    <row r="1" spans="1:11" x14ac:dyDescent="0.2">
      <c r="H1" s="464" t="s">
        <v>484</v>
      </c>
      <c r="I1" s="464"/>
      <c r="J1" s="277"/>
    </row>
    <row r="2" spans="1:11" ht="27.75" customHeight="1" x14ac:dyDescent="0.2">
      <c r="A2" s="459" t="s">
        <v>738</v>
      </c>
      <c r="B2" s="459"/>
      <c r="C2" s="459"/>
      <c r="D2" s="459"/>
      <c r="E2" s="459"/>
      <c r="F2" s="459"/>
      <c r="G2" s="459"/>
      <c r="H2" s="459"/>
      <c r="I2" s="459"/>
    </row>
    <row r="3" spans="1:11" ht="39.75" customHeight="1" x14ac:dyDescent="0.2">
      <c r="B3" s="150" t="s">
        <v>503</v>
      </c>
      <c r="C3" s="151"/>
      <c r="D3" s="151"/>
      <c r="E3" s="151"/>
      <c r="F3" s="151"/>
      <c r="G3" s="151"/>
      <c r="H3" s="151"/>
      <c r="I3" s="151"/>
      <c r="J3" s="461"/>
    </row>
    <row r="4" spans="1:11" ht="14.25" thickBot="1" x14ac:dyDescent="0.25">
      <c r="G4" s="22"/>
      <c r="H4" s="22"/>
      <c r="I4" s="22" t="s">
        <v>47</v>
      </c>
      <c r="J4" s="461"/>
    </row>
    <row r="5" spans="1:11" ht="24" customHeight="1" thickBot="1" x14ac:dyDescent="0.25">
      <c r="A5" s="462" t="s">
        <v>50</v>
      </c>
      <c r="B5" s="173" t="s">
        <v>39</v>
      </c>
      <c r="C5" s="174"/>
      <c r="D5" s="174"/>
      <c r="E5" s="174"/>
      <c r="F5" s="173" t="s">
        <v>40</v>
      </c>
      <c r="G5" s="175"/>
      <c r="H5" s="175"/>
      <c r="I5" s="175"/>
      <c r="J5" s="461"/>
    </row>
    <row r="6" spans="1:11" s="152" customFormat="1" ht="35.25" customHeight="1" thickBot="1" x14ac:dyDescent="0.25">
      <c r="A6" s="463"/>
      <c r="B6" s="11" t="s">
        <v>48</v>
      </c>
      <c r="C6" s="12" t="str">
        <f>+'2.1.sz.mell  '!C7</f>
        <v>Eredeti előirányzat</v>
      </c>
      <c r="D6" s="138" t="str">
        <f>+'2.1.sz.mell  '!D7</f>
        <v>Módosított előirányzat</v>
      </c>
      <c r="E6" s="12" t="str">
        <f>+'2.1.sz.mell  '!E7</f>
        <v>Teljesítés</v>
      </c>
      <c r="F6" s="11" t="s">
        <v>48</v>
      </c>
      <c r="G6" s="12" t="str">
        <f>+'2.1.sz.mell  '!C7</f>
        <v>Eredeti előirányzat</v>
      </c>
      <c r="H6" s="138" t="str">
        <f>+'2.1.sz.mell  '!D7</f>
        <v>Módosított előirányzat</v>
      </c>
      <c r="I6" s="168" t="str">
        <f>+'2.1.sz.mell  '!E7</f>
        <v>Teljesítés</v>
      </c>
      <c r="J6" s="461"/>
      <c r="K6" s="268"/>
    </row>
    <row r="7" spans="1:11" s="152" customFormat="1" ht="13.5" thickBot="1" x14ac:dyDescent="0.25">
      <c r="A7" s="176" t="s">
        <v>285</v>
      </c>
      <c r="B7" s="177" t="s">
        <v>286</v>
      </c>
      <c r="C7" s="178" t="s">
        <v>287</v>
      </c>
      <c r="D7" s="178" t="s">
        <v>288</v>
      </c>
      <c r="E7" s="178" t="s">
        <v>289</v>
      </c>
      <c r="F7" s="177" t="s">
        <v>358</v>
      </c>
      <c r="G7" s="178" t="s">
        <v>359</v>
      </c>
      <c r="H7" s="178" t="s">
        <v>360</v>
      </c>
      <c r="I7" s="179" t="s">
        <v>361</v>
      </c>
      <c r="J7" s="461"/>
      <c r="K7" s="269"/>
    </row>
    <row r="8" spans="1:11" ht="12.95" customHeight="1" x14ac:dyDescent="0.2">
      <c r="A8" s="154" t="s">
        <v>4</v>
      </c>
      <c r="B8" s="155" t="s">
        <v>349</v>
      </c>
      <c r="C8" s="141">
        <v>0</v>
      </c>
      <c r="D8" s="141">
        <v>1250</v>
      </c>
      <c r="E8" s="141">
        <v>2767</v>
      </c>
      <c r="F8" s="155" t="s">
        <v>127</v>
      </c>
      <c r="G8" s="141">
        <v>7703</v>
      </c>
      <c r="H8" s="141">
        <v>30849</v>
      </c>
      <c r="I8" s="147">
        <v>30671</v>
      </c>
      <c r="J8" s="461"/>
      <c r="K8" s="267" t="s">
        <v>403</v>
      </c>
    </row>
    <row r="9" spans="1:11" x14ac:dyDescent="0.2">
      <c r="A9" s="156" t="s">
        <v>5</v>
      </c>
      <c r="B9" s="291" t="s">
        <v>350</v>
      </c>
      <c r="C9" s="142">
        <v>0</v>
      </c>
      <c r="D9" s="142">
        <v>0</v>
      </c>
      <c r="E9" s="142">
        <v>0</v>
      </c>
      <c r="F9" s="291" t="s">
        <v>362</v>
      </c>
      <c r="G9" s="292"/>
      <c r="H9" s="292"/>
      <c r="I9" s="293"/>
      <c r="J9" s="461"/>
      <c r="K9" s="267" t="s">
        <v>404</v>
      </c>
    </row>
    <row r="10" spans="1:11" ht="12.95" customHeight="1" x14ac:dyDescent="0.2">
      <c r="A10" s="156" t="s">
        <v>6</v>
      </c>
      <c r="B10" s="157" t="s">
        <v>351</v>
      </c>
      <c r="C10" s="142">
        <v>3500</v>
      </c>
      <c r="D10" s="142">
        <v>3500</v>
      </c>
      <c r="E10" s="142">
        <v>0</v>
      </c>
      <c r="F10" s="157" t="s">
        <v>108</v>
      </c>
      <c r="G10" s="142">
        <v>21418</v>
      </c>
      <c r="H10" s="142">
        <v>809</v>
      </c>
      <c r="I10" s="148">
        <v>739</v>
      </c>
      <c r="J10" s="461"/>
      <c r="K10" s="267" t="s">
        <v>405</v>
      </c>
    </row>
    <row r="11" spans="1:11" ht="12.95" customHeight="1" x14ac:dyDescent="0.2">
      <c r="A11" s="156" t="s">
        <v>7</v>
      </c>
      <c r="B11" s="157" t="s">
        <v>352</v>
      </c>
      <c r="C11" s="142">
        <v>2460</v>
      </c>
      <c r="D11" s="142">
        <v>2460</v>
      </c>
      <c r="E11" s="142">
        <v>0</v>
      </c>
      <c r="F11" s="291" t="s">
        <v>363</v>
      </c>
      <c r="G11" s="142"/>
      <c r="H11" s="142"/>
      <c r="I11" s="148"/>
      <c r="J11" s="461"/>
      <c r="K11" s="267" t="s">
        <v>406</v>
      </c>
    </row>
    <row r="12" spans="1:11" ht="12.75" customHeight="1" x14ac:dyDescent="0.2">
      <c r="A12" s="156" t="s">
        <v>8</v>
      </c>
      <c r="B12" s="291" t="s">
        <v>353</v>
      </c>
      <c r="C12" s="142"/>
      <c r="D12" s="142"/>
      <c r="E12" s="142"/>
      <c r="F12" s="157" t="s">
        <v>130</v>
      </c>
      <c r="G12" s="142">
        <v>0</v>
      </c>
      <c r="H12" s="142">
        <v>0</v>
      </c>
      <c r="I12" s="148">
        <v>0</v>
      </c>
      <c r="J12" s="461"/>
      <c r="K12" s="267" t="s">
        <v>407</v>
      </c>
    </row>
    <row r="13" spans="1:11" ht="12.95" customHeight="1" x14ac:dyDescent="0.2">
      <c r="A13" s="156" t="s">
        <v>9</v>
      </c>
      <c r="B13" s="157" t="s">
        <v>354</v>
      </c>
      <c r="C13" s="143"/>
      <c r="D13" s="143"/>
      <c r="E13" s="143"/>
      <c r="F13" s="194"/>
      <c r="G13" s="142"/>
      <c r="H13" s="142"/>
      <c r="I13" s="148"/>
      <c r="J13" s="461"/>
      <c r="K13" s="267" t="s">
        <v>408</v>
      </c>
    </row>
    <row r="14" spans="1:11" ht="12.95" customHeight="1" x14ac:dyDescent="0.2">
      <c r="A14" s="156" t="s">
        <v>10</v>
      </c>
      <c r="B14" s="1"/>
      <c r="C14" s="142"/>
      <c r="D14" s="142"/>
      <c r="E14" s="142"/>
      <c r="F14" s="194"/>
      <c r="G14" s="142"/>
      <c r="H14" s="142"/>
      <c r="I14" s="148"/>
      <c r="J14" s="461"/>
    </row>
    <row r="15" spans="1:11" ht="12.95" customHeight="1" x14ac:dyDescent="0.2">
      <c r="A15" s="156" t="s">
        <v>11</v>
      </c>
      <c r="B15" s="1"/>
      <c r="C15" s="142"/>
      <c r="D15" s="142"/>
      <c r="E15" s="142"/>
      <c r="F15" s="195"/>
      <c r="G15" s="142"/>
      <c r="H15" s="142"/>
      <c r="I15" s="148"/>
      <c r="J15" s="461"/>
    </row>
    <row r="16" spans="1:11" ht="12.95" customHeight="1" x14ac:dyDescent="0.2">
      <c r="A16" s="156" t="s">
        <v>12</v>
      </c>
      <c r="B16" s="192"/>
      <c r="C16" s="143"/>
      <c r="D16" s="143"/>
      <c r="E16" s="143"/>
      <c r="F16" s="194"/>
      <c r="G16" s="142"/>
      <c r="H16" s="142"/>
      <c r="I16" s="148"/>
      <c r="J16" s="461"/>
    </row>
    <row r="17" spans="1:11" x14ac:dyDescent="0.2">
      <c r="A17" s="156" t="s">
        <v>13</v>
      </c>
      <c r="B17" s="1"/>
      <c r="C17" s="143"/>
      <c r="D17" s="143"/>
      <c r="E17" s="143"/>
      <c r="F17" s="194"/>
      <c r="G17" s="142"/>
      <c r="H17" s="142"/>
      <c r="I17" s="148"/>
      <c r="J17" s="461"/>
    </row>
    <row r="18" spans="1:11" ht="12.95" customHeight="1" thickBot="1" x14ac:dyDescent="0.25">
      <c r="A18" s="189" t="s">
        <v>14</v>
      </c>
      <c r="B18" s="193"/>
      <c r="C18" s="191"/>
      <c r="D18" s="35"/>
      <c r="E18" s="40"/>
      <c r="F18" s="190" t="s">
        <v>34</v>
      </c>
      <c r="G18" s="142"/>
      <c r="H18" s="142"/>
      <c r="I18" s="148"/>
      <c r="J18" s="461"/>
    </row>
    <row r="19" spans="1:11" ht="15.95" customHeight="1" thickBot="1" x14ac:dyDescent="0.25">
      <c r="A19" s="159" t="s">
        <v>15</v>
      </c>
      <c r="B19" s="140" t="s">
        <v>355</v>
      </c>
      <c r="C19" s="145">
        <f>+C8+C10+C11+C13+C14+C15+C16+C17+C18</f>
        <v>5960</v>
      </c>
      <c r="D19" s="145">
        <f>+D8+D10+D11+D13+D14+D15+D16+D17+D18</f>
        <v>7210</v>
      </c>
      <c r="E19" s="145">
        <f>+E8+E10+E11+E13+E14+E15+E16+E17+E18</f>
        <v>2767</v>
      </c>
      <c r="F19" s="140" t="s">
        <v>364</v>
      </c>
      <c r="G19" s="145">
        <f>+G8+G10+G12+G13+G14+G15+G16+G17+G18</f>
        <v>29121</v>
      </c>
      <c r="H19" s="145">
        <f>+H8+H10+H12+H13+H14+H15+H16+H17+H18</f>
        <v>31658</v>
      </c>
      <c r="I19" s="172">
        <f>+I8+I10+I12+I13+I14+I15+I16+I17+I18</f>
        <v>31410</v>
      </c>
      <c r="J19" s="461"/>
      <c r="K19" s="267" t="s">
        <v>409</v>
      </c>
    </row>
    <row r="20" spans="1:11" ht="12.95" customHeight="1" x14ac:dyDescent="0.2">
      <c r="A20" s="154" t="s">
        <v>16</v>
      </c>
      <c r="B20" s="181" t="s">
        <v>147</v>
      </c>
      <c r="C20" s="188">
        <f>SUM(C21:C25)</f>
        <v>0</v>
      </c>
      <c r="D20" s="188">
        <f>SUM(D21:D25)</f>
        <v>0</v>
      </c>
      <c r="E20" s="188">
        <f>SUM(E21:E25)</f>
        <v>0</v>
      </c>
      <c r="F20" s="162" t="s">
        <v>112</v>
      </c>
      <c r="G20" s="32"/>
      <c r="H20" s="32"/>
      <c r="I20" s="169"/>
      <c r="J20" s="461"/>
      <c r="K20" s="267" t="s">
        <v>410</v>
      </c>
    </row>
    <row r="21" spans="1:11" ht="12.95" customHeight="1" x14ac:dyDescent="0.2">
      <c r="A21" s="156" t="s">
        <v>17</v>
      </c>
      <c r="B21" s="182" t="s">
        <v>136</v>
      </c>
      <c r="C21" s="139">
        <v>0</v>
      </c>
      <c r="D21" s="139">
        <v>0</v>
      </c>
      <c r="E21" s="139">
        <v>0</v>
      </c>
      <c r="F21" s="162" t="s">
        <v>115</v>
      </c>
      <c r="G21" s="139"/>
      <c r="H21" s="139"/>
      <c r="I21" s="170"/>
      <c r="J21" s="461"/>
      <c r="K21" s="267" t="s">
        <v>411</v>
      </c>
    </row>
    <row r="22" spans="1:11" ht="12.95" customHeight="1" x14ac:dyDescent="0.2">
      <c r="A22" s="154" t="s">
        <v>18</v>
      </c>
      <c r="B22" s="182" t="s">
        <v>137</v>
      </c>
      <c r="C22" s="139"/>
      <c r="D22" s="139"/>
      <c r="E22" s="139"/>
      <c r="F22" s="162" t="s">
        <v>88</v>
      </c>
      <c r="G22" s="139"/>
      <c r="H22" s="139"/>
      <c r="I22" s="170"/>
      <c r="J22" s="461"/>
      <c r="K22" s="267" t="s">
        <v>412</v>
      </c>
    </row>
    <row r="23" spans="1:11" ht="12.95" customHeight="1" x14ac:dyDescent="0.2">
      <c r="A23" s="156" t="s">
        <v>19</v>
      </c>
      <c r="B23" s="182" t="s">
        <v>138</v>
      </c>
      <c r="C23" s="139"/>
      <c r="D23" s="139"/>
      <c r="E23" s="139"/>
      <c r="F23" s="162" t="s">
        <v>89</v>
      </c>
      <c r="G23" s="139"/>
      <c r="H23" s="139"/>
      <c r="I23" s="170"/>
      <c r="J23" s="461"/>
      <c r="K23" s="267" t="s">
        <v>413</v>
      </c>
    </row>
    <row r="24" spans="1:11" ht="12.95" customHeight="1" x14ac:dyDescent="0.2">
      <c r="A24" s="154" t="s">
        <v>20</v>
      </c>
      <c r="B24" s="182" t="s">
        <v>139</v>
      </c>
      <c r="C24" s="139"/>
      <c r="D24" s="139"/>
      <c r="E24" s="139"/>
      <c r="F24" s="161" t="s">
        <v>133</v>
      </c>
      <c r="G24" s="139"/>
      <c r="H24" s="139"/>
      <c r="I24" s="170"/>
      <c r="J24" s="461"/>
      <c r="K24" s="267" t="s">
        <v>414</v>
      </c>
    </row>
    <row r="25" spans="1:11" ht="12.95" customHeight="1" x14ac:dyDescent="0.2">
      <c r="A25" s="156" t="s">
        <v>21</v>
      </c>
      <c r="B25" s="183" t="s">
        <v>140</v>
      </c>
      <c r="C25" s="139"/>
      <c r="D25" s="139"/>
      <c r="E25" s="139"/>
      <c r="F25" s="162" t="s">
        <v>116</v>
      </c>
      <c r="G25" s="139"/>
      <c r="H25" s="139"/>
      <c r="I25" s="170"/>
      <c r="J25" s="461"/>
      <c r="K25" s="267" t="s">
        <v>415</v>
      </c>
    </row>
    <row r="26" spans="1:11" ht="12.95" customHeight="1" x14ac:dyDescent="0.2">
      <c r="A26" s="154" t="s">
        <v>22</v>
      </c>
      <c r="B26" s="184" t="s">
        <v>141</v>
      </c>
      <c r="C26" s="164">
        <f>+C27+C28+C29+C30+C31</f>
        <v>0</v>
      </c>
      <c r="D26" s="164">
        <f>+D27+D28+D29+D30+D31</f>
        <v>0</v>
      </c>
      <c r="E26" s="164">
        <f>+E27+E28+E29+E30+E31</f>
        <v>0</v>
      </c>
      <c r="F26" s="185" t="s">
        <v>114</v>
      </c>
      <c r="G26" s="139"/>
      <c r="H26" s="139"/>
      <c r="I26" s="170"/>
      <c r="J26" s="461"/>
      <c r="K26" s="267" t="s">
        <v>416</v>
      </c>
    </row>
    <row r="27" spans="1:11" ht="12.95" customHeight="1" x14ac:dyDescent="0.2">
      <c r="A27" s="156" t="s">
        <v>23</v>
      </c>
      <c r="B27" s="183" t="s">
        <v>142</v>
      </c>
      <c r="C27" s="139"/>
      <c r="D27" s="139"/>
      <c r="E27" s="139"/>
      <c r="F27" s="185" t="s">
        <v>365</v>
      </c>
      <c r="G27" s="139"/>
      <c r="H27" s="139"/>
      <c r="I27" s="170"/>
      <c r="J27" s="461"/>
      <c r="K27" s="267" t="s">
        <v>417</v>
      </c>
    </row>
    <row r="28" spans="1:11" ht="12.95" customHeight="1" x14ac:dyDescent="0.2">
      <c r="A28" s="154" t="s">
        <v>24</v>
      </c>
      <c r="B28" s="183" t="s">
        <v>143</v>
      </c>
      <c r="C28" s="139"/>
      <c r="D28" s="139"/>
      <c r="E28" s="139"/>
      <c r="F28" s="180" t="s">
        <v>485</v>
      </c>
      <c r="G28" s="139"/>
      <c r="H28" s="139"/>
      <c r="I28" s="170"/>
      <c r="J28" s="461"/>
      <c r="K28" s="267" t="s">
        <v>418</v>
      </c>
    </row>
    <row r="29" spans="1:11" ht="12.95" customHeight="1" x14ac:dyDescent="0.2">
      <c r="A29" s="156" t="s">
        <v>25</v>
      </c>
      <c r="B29" s="182" t="s">
        <v>144</v>
      </c>
      <c r="C29" s="139"/>
      <c r="D29" s="139"/>
      <c r="E29" s="139"/>
      <c r="F29" s="171"/>
      <c r="G29" s="139"/>
      <c r="H29" s="139"/>
      <c r="I29" s="170"/>
      <c r="J29" s="461"/>
      <c r="K29" s="267" t="s">
        <v>419</v>
      </c>
    </row>
    <row r="30" spans="1:11" ht="12.95" customHeight="1" x14ac:dyDescent="0.2">
      <c r="A30" s="154" t="s">
        <v>26</v>
      </c>
      <c r="B30" s="186" t="s">
        <v>145</v>
      </c>
      <c r="C30" s="139"/>
      <c r="D30" s="139"/>
      <c r="E30" s="139"/>
      <c r="F30" s="1"/>
      <c r="G30" s="139"/>
      <c r="H30" s="139"/>
      <c r="I30" s="170"/>
      <c r="J30" s="461"/>
      <c r="K30" s="267" t="s">
        <v>420</v>
      </c>
    </row>
    <row r="31" spans="1:11" ht="12.95" customHeight="1" thickBot="1" x14ac:dyDescent="0.25">
      <c r="A31" s="156" t="s">
        <v>27</v>
      </c>
      <c r="B31" s="187" t="s">
        <v>146</v>
      </c>
      <c r="C31" s="139"/>
      <c r="D31" s="139"/>
      <c r="E31" s="139"/>
      <c r="F31" s="171"/>
      <c r="G31" s="139"/>
      <c r="H31" s="139"/>
      <c r="I31" s="170"/>
      <c r="J31" s="461"/>
      <c r="K31" s="267" t="s">
        <v>421</v>
      </c>
    </row>
    <row r="32" spans="1:11" ht="16.5" customHeight="1" thickBot="1" x14ac:dyDescent="0.25">
      <c r="A32" s="159" t="s">
        <v>28</v>
      </c>
      <c r="B32" s="140" t="s">
        <v>356</v>
      </c>
      <c r="C32" s="145">
        <f>+C20+C26</f>
        <v>0</v>
      </c>
      <c r="D32" s="145">
        <f>+D20+D26</f>
        <v>0</v>
      </c>
      <c r="E32" s="145">
        <f>+E20+E26</f>
        <v>0</v>
      </c>
      <c r="F32" s="140" t="s">
        <v>367</v>
      </c>
      <c r="G32" s="145">
        <f>SUM(G20:G31)</f>
        <v>0</v>
      </c>
      <c r="H32" s="145">
        <f>SUM(H20:H31)</f>
        <v>0</v>
      </c>
      <c r="I32" s="172">
        <f>SUM(I20:I31)</f>
        <v>0</v>
      </c>
      <c r="J32" s="461"/>
      <c r="K32" s="267" t="s">
        <v>422</v>
      </c>
    </row>
    <row r="33" spans="1:11" ht="16.5" customHeight="1" thickBot="1" x14ac:dyDescent="0.25">
      <c r="A33" s="159" t="s">
        <v>29</v>
      </c>
      <c r="B33" s="165" t="s">
        <v>357</v>
      </c>
      <c r="C33" s="30">
        <f>+C19+C32</f>
        <v>5960</v>
      </c>
      <c r="D33" s="30">
        <f>+D19+D32</f>
        <v>7210</v>
      </c>
      <c r="E33" s="166">
        <f>+E19+E32</f>
        <v>2767</v>
      </c>
      <c r="F33" s="165" t="s">
        <v>366</v>
      </c>
      <c r="G33" s="30">
        <f>+G19+G32</f>
        <v>29121</v>
      </c>
      <c r="H33" s="30">
        <f>+H19+H32</f>
        <v>31658</v>
      </c>
      <c r="I33" s="31">
        <f>+I19+I32</f>
        <v>31410</v>
      </c>
      <c r="J33" s="461"/>
      <c r="K33" s="267" t="s">
        <v>423</v>
      </c>
    </row>
    <row r="34" spans="1:11" ht="16.5" customHeight="1" thickBot="1" x14ac:dyDescent="0.25">
      <c r="A34" s="159" t="s">
        <v>30</v>
      </c>
      <c r="B34" s="165" t="s">
        <v>90</v>
      </c>
      <c r="C34" s="30">
        <f>IF(C19-G19&lt;0,G19-C19,"-")</f>
        <v>23161</v>
      </c>
      <c r="D34" s="30">
        <f>IF(D19-H19&lt;0,H19-D19,"-")</f>
        <v>24448</v>
      </c>
      <c r="E34" s="166">
        <f>IF(E19-I19&lt;0,I19-E19,"-")</f>
        <v>28643</v>
      </c>
      <c r="F34" s="165" t="s">
        <v>91</v>
      </c>
      <c r="G34" s="30" t="str">
        <f>IF(C19-G19&gt;0,C19-G19,"-")</f>
        <v>-</v>
      </c>
      <c r="H34" s="30" t="str">
        <f>IF(D19-H19&gt;0,D19-H19,"-")</f>
        <v>-</v>
      </c>
      <c r="I34" s="31" t="str">
        <f>IF(E19-I19&gt;0,E19-I19,"-")</f>
        <v>-</v>
      </c>
      <c r="J34" s="461"/>
      <c r="K34" s="267" t="s">
        <v>424</v>
      </c>
    </row>
    <row r="35" spans="1:11" ht="16.5" customHeight="1" thickBot="1" x14ac:dyDescent="0.25">
      <c r="A35" s="159" t="s">
        <v>31</v>
      </c>
      <c r="B35" s="165" t="s">
        <v>134</v>
      </c>
      <c r="C35" s="30" t="str">
        <f>IF(C28-G28&lt;0,G28-C28,"-")</f>
        <v>-</v>
      </c>
      <c r="D35" s="30" t="str">
        <f>IF(D28-H28&lt;0,H28-D28,"-")</f>
        <v>-</v>
      </c>
      <c r="E35" s="166" t="str">
        <f>IF(E28-I28&lt;0,I28-E28,"-")</f>
        <v>-</v>
      </c>
      <c r="F35" s="165" t="s">
        <v>135</v>
      </c>
      <c r="G35" s="30" t="str">
        <f>IF(C28-G28&gt;0,C28-G28,"-")</f>
        <v>-</v>
      </c>
      <c r="H35" s="30" t="str">
        <f>IF(D28-H28&gt;0,D28-H28,"-")</f>
        <v>-</v>
      </c>
      <c r="I35" s="31" t="str">
        <f>IF(E28-I28&gt;0,E28-I28,"-")</f>
        <v>-</v>
      </c>
      <c r="J35" s="461"/>
      <c r="K35" s="267" t="s">
        <v>425</v>
      </c>
    </row>
  </sheetData>
  <mergeCells count="4">
    <mergeCell ref="J3:J35"/>
    <mergeCell ref="A5:A6"/>
    <mergeCell ref="H1:I1"/>
    <mergeCell ref="A2:I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48"/>
  <sheetViews>
    <sheetView zoomScaleSheetLayoutView="145" workbookViewId="0">
      <selection activeCell="A3" sqref="A3"/>
    </sheetView>
  </sheetViews>
  <sheetFormatPr defaultRowHeight="12.75" x14ac:dyDescent="0.2"/>
  <cols>
    <col min="1" max="1" width="10.1640625" style="238" customWidth="1"/>
    <col min="2" max="2" width="61" style="15" customWidth="1"/>
    <col min="3" max="3" width="13.33203125" style="15" customWidth="1"/>
    <col min="4" max="4" width="13.1640625" style="15" customWidth="1"/>
    <col min="5" max="5" width="13.33203125" style="15" customWidth="1"/>
    <col min="6" max="6" width="0" style="267" hidden="1" customWidth="1"/>
    <col min="7" max="16384" width="9.33203125" style="15"/>
  </cols>
  <sheetData>
    <row r="1" spans="1:9" x14ac:dyDescent="0.2">
      <c r="D1" s="474" t="s">
        <v>729</v>
      </c>
      <c r="E1" s="474"/>
    </row>
    <row r="2" spans="1:9" ht="16.5" customHeight="1" x14ac:dyDescent="0.2">
      <c r="A2" s="459" t="s">
        <v>738</v>
      </c>
      <c r="B2" s="459"/>
      <c r="C2" s="459"/>
      <c r="D2" s="459"/>
      <c r="E2" s="459"/>
      <c r="F2" s="284"/>
      <c r="G2" s="284"/>
      <c r="H2" s="284"/>
      <c r="I2" s="284"/>
    </row>
    <row r="3" spans="1:9" s="199" customFormat="1" ht="15.75" customHeight="1" thickBot="1" x14ac:dyDescent="0.25">
      <c r="A3" s="198"/>
      <c r="B3" s="200"/>
      <c r="C3" s="219"/>
      <c r="D3" s="219"/>
      <c r="E3" s="261"/>
      <c r="F3" s="270"/>
    </row>
    <row r="4" spans="1:9" s="220" customFormat="1" ht="21" customHeight="1" x14ac:dyDescent="0.2">
      <c r="A4" s="276" t="s">
        <v>118</v>
      </c>
      <c r="B4" s="465" t="s">
        <v>716</v>
      </c>
      <c r="C4" s="466"/>
      <c r="D4" s="467"/>
      <c r="E4" s="242" t="s">
        <v>45</v>
      </c>
      <c r="F4" s="271"/>
    </row>
    <row r="5" spans="1:9" s="220" customFormat="1" ht="24.75" customHeight="1" thickBot="1" x14ac:dyDescent="0.25">
      <c r="A5" s="218" t="s">
        <v>117</v>
      </c>
      <c r="B5" s="468" t="s">
        <v>504</v>
      </c>
      <c r="C5" s="469"/>
      <c r="D5" s="470"/>
      <c r="E5" s="243" t="s">
        <v>36</v>
      </c>
      <c r="F5" s="271"/>
    </row>
    <row r="6" spans="1:9" s="221" customFormat="1" ht="15.95" customHeight="1" thickBot="1" x14ac:dyDescent="0.3">
      <c r="A6" s="201"/>
      <c r="B6" s="201"/>
      <c r="C6" s="202"/>
      <c r="D6" s="202"/>
      <c r="E6" s="202" t="s">
        <v>37</v>
      </c>
      <c r="F6" s="272"/>
    </row>
    <row r="7" spans="1:9" ht="24.75" thickBot="1" x14ac:dyDescent="0.25">
      <c r="A7" s="59" t="s">
        <v>119</v>
      </c>
      <c r="B7" s="60" t="s">
        <v>38</v>
      </c>
      <c r="C7" s="28" t="s">
        <v>149</v>
      </c>
      <c r="D7" s="28" t="s">
        <v>150</v>
      </c>
      <c r="E7" s="203" t="s">
        <v>151</v>
      </c>
    </row>
    <row r="8" spans="1:9" s="222" customFormat="1" ht="12.95" customHeight="1" thickBot="1" x14ac:dyDescent="0.25">
      <c r="A8" s="196" t="s">
        <v>285</v>
      </c>
      <c r="B8" s="197" t="s">
        <v>286</v>
      </c>
      <c r="C8" s="197" t="s">
        <v>287</v>
      </c>
      <c r="D8" s="38" t="s">
        <v>288</v>
      </c>
      <c r="E8" s="37" t="s">
        <v>289</v>
      </c>
      <c r="F8" s="273"/>
    </row>
    <row r="9" spans="1:9" s="222" customFormat="1" ht="15.95" customHeight="1" thickBot="1" x14ac:dyDescent="0.25">
      <c r="A9" s="471" t="s">
        <v>39</v>
      </c>
      <c r="B9" s="472"/>
      <c r="C9" s="472"/>
      <c r="D9" s="472"/>
      <c r="E9" s="473"/>
      <c r="F9" s="273"/>
    </row>
    <row r="10" spans="1:9" s="214" customFormat="1" ht="12" customHeight="1" thickBot="1" x14ac:dyDescent="0.25">
      <c r="A10" s="196" t="s">
        <v>4</v>
      </c>
      <c r="B10" s="234" t="s">
        <v>368</v>
      </c>
      <c r="C10" s="145">
        <v>0</v>
      </c>
      <c r="D10" s="254">
        <v>0</v>
      </c>
      <c r="E10" s="240">
        <v>0</v>
      </c>
      <c r="F10" s="273" t="s">
        <v>403</v>
      </c>
    </row>
    <row r="11" spans="1:9" s="214" customFormat="1" ht="12" customHeight="1" x14ac:dyDescent="0.2">
      <c r="A11" s="244" t="s">
        <v>62</v>
      </c>
      <c r="B11" s="70" t="s">
        <v>205</v>
      </c>
      <c r="C11" s="33">
        <v>0</v>
      </c>
      <c r="D11" s="255">
        <v>0</v>
      </c>
      <c r="E11" s="229">
        <v>0</v>
      </c>
      <c r="F11" s="273" t="s">
        <v>404</v>
      </c>
    </row>
    <row r="12" spans="1:9" s="214" customFormat="1" ht="12" customHeight="1" x14ac:dyDescent="0.2">
      <c r="A12" s="245" t="s">
        <v>63</v>
      </c>
      <c r="B12" s="68" t="s">
        <v>206</v>
      </c>
      <c r="C12" s="142"/>
      <c r="D12" s="256"/>
      <c r="E12" s="40"/>
      <c r="F12" s="273" t="s">
        <v>405</v>
      </c>
    </row>
    <row r="13" spans="1:9" s="214" customFormat="1" ht="12" customHeight="1" x14ac:dyDescent="0.2">
      <c r="A13" s="245" t="s">
        <v>64</v>
      </c>
      <c r="B13" s="68" t="s">
        <v>207</v>
      </c>
      <c r="C13" s="142"/>
      <c r="D13" s="256"/>
      <c r="E13" s="40"/>
      <c r="F13" s="273" t="s">
        <v>406</v>
      </c>
    </row>
    <row r="14" spans="1:9" s="214" customFormat="1" ht="12" customHeight="1" x14ac:dyDescent="0.2">
      <c r="A14" s="245" t="s">
        <v>65</v>
      </c>
      <c r="B14" s="68" t="s">
        <v>208</v>
      </c>
      <c r="C14" s="142"/>
      <c r="D14" s="256"/>
      <c r="E14" s="40"/>
      <c r="F14" s="273" t="s">
        <v>407</v>
      </c>
    </row>
    <row r="15" spans="1:9" s="214" customFormat="1" ht="12" customHeight="1" x14ac:dyDescent="0.2">
      <c r="A15" s="245" t="s">
        <v>82</v>
      </c>
      <c r="B15" s="68" t="s">
        <v>209</v>
      </c>
      <c r="C15" s="142"/>
      <c r="D15" s="256"/>
      <c r="E15" s="40"/>
      <c r="F15" s="273" t="s">
        <v>408</v>
      </c>
    </row>
    <row r="16" spans="1:9" s="214" customFormat="1" ht="12" customHeight="1" x14ac:dyDescent="0.2">
      <c r="A16" s="245" t="s">
        <v>66</v>
      </c>
      <c r="B16" s="68" t="s">
        <v>369</v>
      </c>
      <c r="C16" s="142"/>
      <c r="D16" s="256"/>
      <c r="E16" s="40"/>
      <c r="F16" s="273" t="s">
        <v>409</v>
      </c>
    </row>
    <row r="17" spans="1:6" s="223" customFormat="1" ht="12" customHeight="1" x14ac:dyDescent="0.2">
      <c r="A17" s="245" t="s">
        <v>67</v>
      </c>
      <c r="B17" s="67" t="s">
        <v>370</v>
      </c>
      <c r="C17" s="142"/>
      <c r="D17" s="256"/>
      <c r="E17" s="40"/>
      <c r="F17" s="273" t="s">
        <v>410</v>
      </c>
    </row>
    <row r="18" spans="1:6" s="223" customFormat="1" ht="12" customHeight="1" x14ac:dyDescent="0.2">
      <c r="A18" s="245" t="s">
        <v>74</v>
      </c>
      <c r="B18" s="68" t="s">
        <v>212</v>
      </c>
      <c r="C18" s="34"/>
      <c r="D18" s="257"/>
      <c r="E18" s="228"/>
      <c r="F18" s="273" t="s">
        <v>411</v>
      </c>
    </row>
    <row r="19" spans="1:6" s="214" customFormat="1" ht="12" customHeight="1" x14ac:dyDescent="0.2">
      <c r="A19" s="245" t="s">
        <v>75</v>
      </c>
      <c r="B19" s="68" t="s">
        <v>214</v>
      </c>
      <c r="C19" s="142"/>
      <c r="D19" s="256"/>
      <c r="E19" s="40"/>
      <c r="F19" s="273" t="s">
        <v>412</v>
      </c>
    </row>
    <row r="20" spans="1:6" s="223" customFormat="1" ht="12" customHeight="1" thickBot="1" x14ac:dyDescent="0.25">
      <c r="A20" s="245" t="s">
        <v>76</v>
      </c>
      <c r="B20" s="67" t="s">
        <v>216</v>
      </c>
      <c r="C20" s="144"/>
      <c r="D20" s="41"/>
      <c r="E20" s="224"/>
      <c r="F20" s="273" t="s">
        <v>413</v>
      </c>
    </row>
    <row r="21" spans="1:6" s="223" customFormat="1" ht="15" customHeight="1" thickBot="1" x14ac:dyDescent="0.25">
      <c r="A21" s="196" t="s">
        <v>5</v>
      </c>
      <c r="B21" s="234" t="s">
        <v>371</v>
      </c>
      <c r="C21" s="145">
        <f>SUM(C22:C25)</f>
        <v>38399</v>
      </c>
      <c r="D21" s="145">
        <f>SUM(D22:D25)</f>
        <v>36503</v>
      </c>
      <c r="E21" s="145">
        <f>SUM(E22:E25)</f>
        <v>34034</v>
      </c>
      <c r="F21" s="273" t="s">
        <v>414</v>
      </c>
    </row>
    <row r="22" spans="1:6" s="223" customFormat="1" ht="12" customHeight="1" x14ac:dyDescent="0.2">
      <c r="A22" s="245" t="s">
        <v>68</v>
      </c>
      <c r="B22" s="69" t="s">
        <v>179</v>
      </c>
      <c r="C22" s="142"/>
      <c r="D22" s="256"/>
      <c r="E22" s="40"/>
      <c r="F22" s="273" t="s">
        <v>415</v>
      </c>
    </row>
    <row r="23" spans="1:6" s="223" customFormat="1" ht="12" customHeight="1" x14ac:dyDescent="0.2">
      <c r="A23" s="245" t="s">
        <v>69</v>
      </c>
      <c r="B23" s="68" t="s">
        <v>372</v>
      </c>
      <c r="C23" s="142"/>
      <c r="D23" s="256"/>
      <c r="E23" s="40"/>
      <c r="F23" s="273" t="s">
        <v>416</v>
      </c>
    </row>
    <row r="24" spans="1:6" s="223" customFormat="1" ht="12" customHeight="1" x14ac:dyDescent="0.2">
      <c r="A24" s="245" t="s">
        <v>70</v>
      </c>
      <c r="B24" s="68" t="s">
        <v>373</v>
      </c>
      <c r="C24" s="142">
        <v>38399</v>
      </c>
      <c r="D24" s="256">
        <v>36503</v>
      </c>
      <c r="E24" s="40">
        <v>34034</v>
      </c>
      <c r="F24" s="273" t="s">
        <v>417</v>
      </c>
    </row>
    <row r="25" spans="1:6" s="214" customFormat="1" ht="12" customHeight="1" thickBot="1" x14ac:dyDescent="0.25">
      <c r="A25" s="245" t="s">
        <v>71</v>
      </c>
      <c r="B25" s="68" t="s">
        <v>393</v>
      </c>
      <c r="C25" s="142"/>
      <c r="D25" s="256"/>
      <c r="E25" s="40"/>
      <c r="F25" s="273" t="s">
        <v>418</v>
      </c>
    </row>
    <row r="26" spans="1:6" s="214" customFormat="1" ht="12" customHeight="1" thickBot="1" x14ac:dyDescent="0.25">
      <c r="A26" s="233" t="s">
        <v>6</v>
      </c>
      <c r="B26" s="88" t="s">
        <v>95</v>
      </c>
      <c r="C26" s="24"/>
      <c r="D26" s="258"/>
      <c r="E26" s="239"/>
      <c r="F26" s="273" t="s">
        <v>419</v>
      </c>
    </row>
    <row r="27" spans="1:6" s="214" customFormat="1" ht="12" customHeight="1" thickBot="1" x14ac:dyDescent="0.25">
      <c r="A27" s="233" t="s">
        <v>7</v>
      </c>
      <c r="B27" s="88" t="s">
        <v>374</v>
      </c>
      <c r="C27" s="145"/>
      <c r="D27" s="254"/>
      <c r="E27" s="240"/>
      <c r="F27" s="273" t="s">
        <v>420</v>
      </c>
    </row>
    <row r="28" spans="1:6" s="214" customFormat="1" ht="12" customHeight="1" x14ac:dyDescent="0.2">
      <c r="A28" s="246" t="s">
        <v>193</v>
      </c>
      <c r="B28" s="247" t="s">
        <v>372</v>
      </c>
      <c r="C28" s="32"/>
      <c r="D28" s="252"/>
      <c r="E28" s="227"/>
      <c r="F28" s="273" t="s">
        <v>421</v>
      </c>
    </row>
    <row r="29" spans="1:6" s="214" customFormat="1" ht="12" customHeight="1" x14ac:dyDescent="0.2">
      <c r="A29" s="246" t="s">
        <v>198</v>
      </c>
      <c r="B29" s="248" t="s">
        <v>375</v>
      </c>
      <c r="C29" s="146"/>
      <c r="D29" s="259"/>
      <c r="E29" s="226"/>
      <c r="F29" s="273" t="s">
        <v>422</v>
      </c>
    </row>
    <row r="30" spans="1:6" s="214" customFormat="1" ht="12" customHeight="1" thickBot="1" x14ac:dyDescent="0.25">
      <c r="A30" s="245" t="s">
        <v>200</v>
      </c>
      <c r="B30" s="249" t="s">
        <v>394</v>
      </c>
      <c r="C30" s="230"/>
      <c r="D30" s="260"/>
      <c r="E30" s="225"/>
      <c r="F30" s="273" t="s">
        <v>423</v>
      </c>
    </row>
    <row r="31" spans="1:6" s="214" customFormat="1" ht="12" customHeight="1" thickBot="1" x14ac:dyDescent="0.25">
      <c r="A31" s="233" t="s">
        <v>8</v>
      </c>
      <c r="B31" s="88" t="s">
        <v>376</v>
      </c>
      <c r="C31" s="145"/>
      <c r="D31" s="254"/>
      <c r="E31" s="240"/>
      <c r="F31" s="273" t="s">
        <v>424</v>
      </c>
    </row>
    <row r="32" spans="1:6" s="214" customFormat="1" ht="12" customHeight="1" x14ac:dyDescent="0.2">
      <c r="A32" s="246" t="s">
        <v>55</v>
      </c>
      <c r="B32" s="247" t="s">
        <v>218</v>
      </c>
      <c r="C32" s="32"/>
      <c r="D32" s="252"/>
      <c r="E32" s="227"/>
      <c r="F32" s="273" t="s">
        <v>425</v>
      </c>
    </row>
    <row r="33" spans="1:6" s="214" customFormat="1" ht="12" customHeight="1" x14ac:dyDescent="0.2">
      <c r="A33" s="246" t="s">
        <v>56</v>
      </c>
      <c r="B33" s="248" t="s">
        <v>219</v>
      </c>
      <c r="C33" s="146"/>
      <c r="D33" s="259"/>
      <c r="E33" s="226"/>
      <c r="F33" s="273" t="s">
        <v>426</v>
      </c>
    </row>
    <row r="34" spans="1:6" s="214" customFormat="1" ht="12" customHeight="1" thickBot="1" x14ac:dyDescent="0.25">
      <c r="A34" s="245" t="s">
        <v>57</v>
      </c>
      <c r="B34" s="232" t="s">
        <v>221</v>
      </c>
      <c r="C34" s="230"/>
      <c r="D34" s="260"/>
      <c r="E34" s="225"/>
      <c r="F34" s="273" t="s">
        <v>427</v>
      </c>
    </row>
    <row r="35" spans="1:6" s="214" customFormat="1" ht="12" customHeight="1" thickBot="1" x14ac:dyDescent="0.25">
      <c r="A35" s="233" t="s">
        <v>9</v>
      </c>
      <c r="B35" s="88" t="s">
        <v>337</v>
      </c>
      <c r="C35" s="24"/>
      <c r="D35" s="258"/>
      <c r="E35" s="239"/>
      <c r="F35" s="273" t="s">
        <v>428</v>
      </c>
    </row>
    <row r="36" spans="1:6" s="214" customFormat="1" ht="12" customHeight="1" thickBot="1" x14ac:dyDescent="0.25">
      <c r="A36" s="233" t="s">
        <v>10</v>
      </c>
      <c r="B36" s="88" t="s">
        <v>377</v>
      </c>
      <c r="C36" s="24"/>
      <c r="D36" s="258"/>
      <c r="E36" s="239"/>
      <c r="F36" s="273" t="s">
        <v>429</v>
      </c>
    </row>
    <row r="37" spans="1:6" s="214" customFormat="1" ht="12" customHeight="1" thickBot="1" x14ac:dyDescent="0.25">
      <c r="A37" s="196" t="s">
        <v>11</v>
      </c>
      <c r="B37" s="88" t="s">
        <v>378</v>
      </c>
      <c r="C37" s="145">
        <f>C10+C21+C26+C27+C31+C35+C36</f>
        <v>38399</v>
      </c>
      <c r="D37" s="145">
        <f>D10+D21+D26+D27+D31+D35+D36</f>
        <v>36503</v>
      </c>
      <c r="E37" s="145">
        <f>E10+E21+E26+E27+E31+E35+E36</f>
        <v>34034</v>
      </c>
      <c r="F37" s="273" t="s">
        <v>430</v>
      </c>
    </row>
    <row r="38" spans="1:6" s="223" customFormat="1" ht="12" customHeight="1" thickBot="1" x14ac:dyDescent="0.25">
      <c r="A38" s="235" t="s">
        <v>12</v>
      </c>
      <c r="B38" s="88" t="s">
        <v>379</v>
      </c>
      <c r="C38" s="145">
        <f>SUM(C39:C41)</f>
        <v>0</v>
      </c>
      <c r="D38" s="145">
        <f>SUM(D39:D41)</f>
        <v>40</v>
      </c>
      <c r="E38" s="145">
        <f>SUM(E39:E41)</f>
        <v>40</v>
      </c>
      <c r="F38" s="273" t="s">
        <v>431</v>
      </c>
    </row>
    <row r="39" spans="1:6" s="223" customFormat="1" ht="15" customHeight="1" x14ac:dyDescent="0.2">
      <c r="A39" s="246" t="s">
        <v>380</v>
      </c>
      <c r="B39" s="247" t="s">
        <v>136</v>
      </c>
      <c r="C39" s="32"/>
      <c r="D39" s="252">
        <v>40</v>
      </c>
      <c r="E39" s="227">
        <v>40</v>
      </c>
      <c r="F39" s="273" t="s">
        <v>432</v>
      </c>
    </row>
    <row r="40" spans="1:6" s="223" customFormat="1" ht="15" customHeight="1" x14ac:dyDescent="0.2">
      <c r="A40" s="246" t="s">
        <v>381</v>
      </c>
      <c r="B40" s="248" t="s">
        <v>0</v>
      </c>
      <c r="C40" s="146">
        <v>0</v>
      </c>
      <c r="D40" s="259">
        <v>0</v>
      </c>
      <c r="E40" s="226">
        <v>0</v>
      </c>
      <c r="F40" s="273" t="s">
        <v>433</v>
      </c>
    </row>
    <row r="41" spans="1:6" ht="16.5" thickBot="1" x14ac:dyDescent="0.25">
      <c r="A41" s="245" t="s">
        <v>382</v>
      </c>
      <c r="B41" s="232" t="s">
        <v>383</v>
      </c>
      <c r="C41" s="230">
        <v>0</v>
      </c>
      <c r="D41" s="260">
        <v>0</v>
      </c>
      <c r="E41" s="225">
        <v>0</v>
      </c>
      <c r="F41" s="273" t="s">
        <v>434</v>
      </c>
    </row>
    <row r="42" spans="1:6" s="222" customFormat="1" ht="16.5" customHeight="1" thickBot="1" x14ac:dyDescent="0.25">
      <c r="A42" s="235" t="s">
        <v>13</v>
      </c>
      <c r="B42" s="236" t="s">
        <v>384</v>
      </c>
      <c r="C42" s="36">
        <f>C37+C38</f>
        <v>38399</v>
      </c>
      <c r="D42" s="36">
        <f>D37+D38</f>
        <v>36543</v>
      </c>
      <c r="E42" s="36">
        <f>E37+E38</f>
        <v>34074</v>
      </c>
      <c r="F42" s="273" t="s">
        <v>435</v>
      </c>
    </row>
    <row r="43" spans="1:6" ht="12" customHeight="1" thickBot="1" x14ac:dyDescent="0.25">
      <c r="A43" s="471" t="s">
        <v>40</v>
      </c>
      <c r="B43" s="472"/>
      <c r="C43" s="472"/>
      <c r="D43" s="472"/>
      <c r="E43" s="473"/>
      <c r="F43" s="222"/>
    </row>
    <row r="44" spans="1:6" ht="12" customHeight="1" thickBot="1" x14ac:dyDescent="0.25">
      <c r="A44" s="233" t="s">
        <v>4</v>
      </c>
      <c r="B44" s="88" t="s">
        <v>385</v>
      </c>
      <c r="C44" s="145">
        <f>SUM(C45:C49)</f>
        <v>151</v>
      </c>
      <c r="D44" s="145">
        <f>SUM(D45:D49)</f>
        <v>191</v>
      </c>
      <c r="E44" s="145">
        <f>SUM(E45:E49)</f>
        <v>3</v>
      </c>
      <c r="F44" s="273" t="s">
        <v>403</v>
      </c>
    </row>
    <row r="45" spans="1:6" ht="12" customHeight="1" x14ac:dyDescent="0.2">
      <c r="A45" s="245" t="s">
        <v>62</v>
      </c>
      <c r="B45" s="69" t="s">
        <v>33</v>
      </c>
      <c r="C45" s="32"/>
      <c r="D45" s="32"/>
      <c r="E45" s="227"/>
      <c r="F45" s="273" t="s">
        <v>404</v>
      </c>
    </row>
    <row r="46" spans="1:6" ht="12" customHeight="1" x14ac:dyDescent="0.2">
      <c r="A46" s="245" t="s">
        <v>63</v>
      </c>
      <c r="B46" s="68" t="s">
        <v>104</v>
      </c>
      <c r="C46" s="139"/>
      <c r="D46" s="139"/>
      <c r="E46" s="250"/>
      <c r="F46" s="273" t="s">
        <v>405</v>
      </c>
    </row>
    <row r="47" spans="1:6" ht="12" customHeight="1" x14ac:dyDescent="0.2">
      <c r="A47" s="245" t="s">
        <v>64</v>
      </c>
      <c r="B47" s="68" t="s">
        <v>81</v>
      </c>
      <c r="C47" s="139">
        <v>151</v>
      </c>
      <c r="D47" s="139">
        <v>191</v>
      </c>
      <c r="E47" s="250">
        <v>3</v>
      </c>
      <c r="F47" s="273" t="s">
        <v>406</v>
      </c>
    </row>
    <row r="48" spans="1:6" s="58" customFormat="1" ht="12" customHeight="1" x14ac:dyDescent="0.2">
      <c r="A48" s="245" t="s">
        <v>65</v>
      </c>
      <c r="B48" s="68" t="s">
        <v>105</v>
      </c>
      <c r="C48" s="139"/>
      <c r="D48" s="139"/>
      <c r="E48" s="250"/>
      <c r="F48" s="273" t="s">
        <v>407</v>
      </c>
    </row>
    <row r="49" spans="1:6" ht="12" customHeight="1" thickBot="1" x14ac:dyDescent="0.25">
      <c r="A49" s="245" t="s">
        <v>82</v>
      </c>
      <c r="B49" s="68" t="s">
        <v>106</v>
      </c>
      <c r="C49" s="139"/>
      <c r="D49" s="139"/>
      <c r="E49" s="250"/>
      <c r="F49" s="273" t="s">
        <v>408</v>
      </c>
    </row>
    <row r="50" spans="1:6" ht="12" customHeight="1" thickBot="1" x14ac:dyDescent="0.25">
      <c r="A50" s="233" t="s">
        <v>5</v>
      </c>
      <c r="B50" s="88" t="s">
        <v>386</v>
      </c>
      <c r="C50" s="145"/>
      <c r="D50" s="145"/>
      <c r="E50" s="240"/>
      <c r="F50" s="273" t="s">
        <v>409</v>
      </c>
    </row>
    <row r="51" spans="1:6" ht="12" customHeight="1" x14ac:dyDescent="0.2">
      <c r="A51" s="245" t="s">
        <v>68</v>
      </c>
      <c r="B51" s="69" t="s">
        <v>127</v>
      </c>
      <c r="C51" s="32"/>
      <c r="D51" s="32"/>
      <c r="E51" s="227"/>
      <c r="F51" s="273" t="s">
        <v>410</v>
      </c>
    </row>
    <row r="52" spans="1:6" ht="12" customHeight="1" x14ac:dyDescent="0.2">
      <c r="A52" s="245" t="s">
        <v>69</v>
      </c>
      <c r="B52" s="68" t="s">
        <v>108</v>
      </c>
      <c r="C52" s="139"/>
      <c r="D52" s="139"/>
      <c r="E52" s="250"/>
      <c r="F52" s="273" t="s">
        <v>411</v>
      </c>
    </row>
    <row r="53" spans="1:6" ht="15" customHeight="1" x14ac:dyDescent="0.2">
      <c r="A53" s="245" t="s">
        <v>70</v>
      </c>
      <c r="B53" s="68" t="s">
        <v>41</v>
      </c>
      <c r="C53" s="139"/>
      <c r="D53" s="139"/>
      <c r="E53" s="250"/>
      <c r="F53" s="273" t="s">
        <v>412</v>
      </c>
    </row>
    <row r="54" spans="1:6" ht="17.25" customHeight="1" thickBot="1" x14ac:dyDescent="0.25">
      <c r="A54" s="245" t="s">
        <v>71</v>
      </c>
      <c r="B54" s="68" t="s">
        <v>395</v>
      </c>
      <c r="C54" s="139">
        <v>0</v>
      </c>
      <c r="D54" s="139">
        <v>0</v>
      </c>
      <c r="E54" s="250">
        <v>0</v>
      </c>
      <c r="F54" s="273" t="s">
        <v>413</v>
      </c>
    </row>
    <row r="55" spans="1:6" ht="15" customHeight="1" thickBot="1" x14ac:dyDescent="0.25">
      <c r="A55" s="233" t="s">
        <v>6</v>
      </c>
      <c r="B55" s="88" t="s">
        <v>487</v>
      </c>
      <c r="C55" s="36">
        <f>C44+C50</f>
        <v>151</v>
      </c>
      <c r="D55" s="36">
        <f>D44+D50</f>
        <v>191</v>
      </c>
      <c r="E55" s="36">
        <f>E44+E50</f>
        <v>3</v>
      </c>
      <c r="F55" s="273" t="s">
        <v>414</v>
      </c>
    </row>
    <row r="56" spans="1:6" ht="15" customHeight="1" thickBot="1" x14ac:dyDescent="0.25">
      <c r="A56" s="233" t="s">
        <v>7</v>
      </c>
      <c r="B56" s="278" t="s">
        <v>391</v>
      </c>
      <c r="C56" s="36">
        <v>38248</v>
      </c>
      <c r="D56" s="36">
        <v>36352</v>
      </c>
      <c r="E56" s="279">
        <v>34034</v>
      </c>
      <c r="F56" s="273"/>
    </row>
    <row r="57" spans="1:6" ht="15" customHeight="1" thickBot="1" x14ac:dyDescent="0.25">
      <c r="A57" s="233" t="s">
        <v>8</v>
      </c>
      <c r="B57" s="237" t="s">
        <v>488</v>
      </c>
      <c r="C57" s="36">
        <f>C55+C56</f>
        <v>38399</v>
      </c>
      <c r="D57" s="36">
        <f>D55+D56</f>
        <v>36543</v>
      </c>
      <c r="E57" s="36">
        <f>E55+E56</f>
        <v>34037</v>
      </c>
      <c r="F57" s="273"/>
    </row>
    <row r="58" spans="1:6" ht="16.5" thickBot="1" x14ac:dyDescent="0.25">
      <c r="C58" s="241"/>
      <c r="D58" s="241"/>
      <c r="E58" s="241"/>
      <c r="F58" s="273"/>
    </row>
    <row r="59" spans="1:6" ht="16.5" thickBot="1" x14ac:dyDescent="0.25">
      <c r="A59" s="206" t="s">
        <v>392</v>
      </c>
      <c r="B59" s="207"/>
      <c r="C59" s="39">
        <v>0</v>
      </c>
      <c r="D59" s="39">
        <v>0</v>
      </c>
      <c r="E59" s="231">
        <v>0</v>
      </c>
      <c r="F59" s="273"/>
    </row>
    <row r="60" spans="1:6" ht="16.5" thickBot="1" x14ac:dyDescent="0.25">
      <c r="A60" s="206" t="s">
        <v>120</v>
      </c>
      <c r="B60" s="207"/>
      <c r="C60" s="39">
        <v>0</v>
      </c>
      <c r="D60" s="39">
        <v>0</v>
      </c>
      <c r="E60" s="231">
        <v>0</v>
      </c>
      <c r="F60" s="273"/>
    </row>
    <row r="61" spans="1:6" ht="15.75" x14ac:dyDescent="0.2">
      <c r="F61" s="273"/>
    </row>
    <row r="62" spans="1:6" ht="15.75" x14ac:dyDescent="0.2">
      <c r="F62" s="273"/>
    </row>
    <row r="63" spans="1:6" ht="15.75" x14ac:dyDescent="0.2">
      <c r="F63" s="273"/>
    </row>
    <row r="64" spans="1:6" ht="15.75" x14ac:dyDescent="0.2">
      <c r="F64" s="273"/>
    </row>
    <row r="65" spans="6:6" ht="15.75" x14ac:dyDescent="0.2">
      <c r="F65" s="273"/>
    </row>
    <row r="66" spans="6:6" ht="15.75" x14ac:dyDescent="0.2">
      <c r="F66" s="273"/>
    </row>
    <row r="67" spans="6:6" ht="15.75" x14ac:dyDescent="0.2">
      <c r="F67" s="273"/>
    </row>
    <row r="68" spans="6:6" ht="15.75" x14ac:dyDescent="0.2">
      <c r="F68" s="273"/>
    </row>
    <row r="69" spans="6:6" ht="15.75" x14ac:dyDescent="0.2">
      <c r="F69" s="273"/>
    </row>
    <row r="70" spans="6:6" ht="15.75" x14ac:dyDescent="0.2">
      <c r="F70" s="273"/>
    </row>
    <row r="71" spans="6:6" ht="15.75" x14ac:dyDescent="0.2">
      <c r="F71" s="273"/>
    </row>
    <row r="72" spans="6:6" ht="15.75" x14ac:dyDescent="0.2">
      <c r="F72" s="273"/>
    </row>
    <row r="73" spans="6:6" ht="15.75" x14ac:dyDescent="0.2">
      <c r="F73" s="273"/>
    </row>
    <row r="74" spans="6:6" ht="15.75" x14ac:dyDescent="0.2">
      <c r="F74" s="273"/>
    </row>
    <row r="75" spans="6:6" ht="15.75" x14ac:dyDescent="0.2">
      <c r="F75" s="273"/>
    </row>
    <row r="76" spans="6:6" ht="15.75" x14ac:dyDescent="0.2">
      <c r="F76" s="273"/>
    </row>
    <row r="77" spans="6:6" ht="15.75" x14ac:dyDescent="0.2">
      <c r="F77" s="273"/>
    </row>
    <row r="78" spans="6:6" ht="15.75" x14ac:dyDescent="0.2">
      <c r="F78" s="273"/>
    </row>
    <row r="79" spans="6:6" ht="15.75" x14ac:dyDescent="0.2">
      <c r="F79" s="273"/>
    </row>
    <row r="80" spans="6:6" ht="15.75" x14ac:dyDescent="0.2">
      <c r="F80" s="273"/>
    </row>
    <row r="81" spans="6:6" ht="15.75" x14ac:dyDescent="0.2">
      <c r="F81" s="273"/>
    </row>
    <row r="82" spans="6:6" ht="15.75" x14ac:dyDescent="0.2">
      <c r="F82" s="273"/>
    </row>
    <row r="83" spans="6:6" ht="15.75" x14ac:dyDescent="0.2">
      <c r="F83" s="273"/>
    </row>
    <row r="84" spans="6:6" ht="15.75" x14ac:dyDescent="0.2">
      <c r="F84" s="273"/>
    </row>
    <row r="85" spans="6:6" ht="15.75" x14ac:dyDescent="0.2">
      <c r="F85" s="273"/>
    </row>
    <row r="86" spans="6:6" ht="15.75" x14ac:dyDescent="0.2">
      <c r="F86" s="273"/>
    </row>
    <row r="87" spans="6:6" ht="15.75" x14ac:dyDescent="0.2">
      <c r="F87" s="273"/>
    </row>
    <row r="88" spans="6:6" ht="15.75" x14ac:dyDescent="0.2">
      <c r="F88" s="273"/>
    </row>
    <row r="89" spans="6:6" ht="15.75" x14ac:dyDescent="0.2">
      <c r="F89" s="273"/>
    </row>
    <row r="90" spans="6:6" ht="15" x14ac:dyDescent="0.2">
      <c r="F90" s="274"/>
    </row>
    <row r="92" spans="6:6" ht="15.75" x14ac:dyDescent="0.2">
      <c r="F92" s="273"/>
    </row>
    <row r="93" spans="6:6" x14ac:dyDescent="0.2">
      <c r="F93" s="275"/>
    </row>
    <row r="94" spans="6:6" x14ac:dyDescent="0.2">
      <c r="F94" s="275"/>
    </row>
    <row r="95" spans="6:6" x14ac:dyDescent="0.2">
      <c r="F95" s="275"/>
    </row>
    <row r="96" spans="6:6" x14ac:dyDescent="0.2">
      <c r="F96" s="275"/>
    </row>
    <row r="97" spans="6:6" x14ac:dyDescent="0.2">
      <c r="F97" s="275"/>
    </row>
    <row r="98" spans="6:6" x14ac:dyDescent="0.2">
      <c r="F98" s="275"/>
    </row>
    <row r="99" spans="6:6" x14ac:dyDescent="0.2">
      <c r="F99" s="275"/>
    </row>
    <row r="100" spans="6:6" x14ac:dyDescent="0.2">
      <c r="F100" s="275"/>
    </row>
    <row r="101" spans="6:6" x14ac:dyDescent="0.2">
      <c r="F101" s="275"/>
    </row>
    <row r="102" spans="6:6" x14ac:dyDescent="0.2">
      <c r="F102" s="275"/>
    </row>
    <row r="103" spans="6:6" x14ac:dyDescent="0.2">
      <c r="F103" s="275"/>
    </row>
    <row r="104" spans="6:6" x14ac:dyDescent="0.2">
      <c r="F104" s="275"/>
    </row>
    <row r="105" spans="6:6" x14ac:dyDescent="0.2">
      <c r="F105" s="275"/>
    </row>
    <row r="106" spans="6:6" x14ac:dyDescent="0.2">
      <c r="F106" s="275"/>
    </row>
    <row r="107" spans="6:6" x14ac:dyDescent="0.2">
      <c r="F107" s="275"/>
    </row>
    <row r="108" spans="6:6" x14ac:dyDescent="0.2">
      <c r="F108" s="275"/>
    </row>
    <row r="109" spans="6:6" x14ac:dyDescent="0.2">
      <c r="F109" s="275"/>
    </row>
    <row r="110" spans="6:6" x14ac:dyDescent="0.2">
      <c r="F110" s="275"/>
    </row>
    <row r="111" spans="6:6" x14ac:dyDescent="0.2">
      <c r="F111" s="275"/>
    </row>
    <row r="112" spans="6:6" x14ac:dyDescent="0.2">
      <c r="F112" s="275"/>
    </row>
    <row r="113" spans="6:6" x14ac:dyDescent="0.2">
      <c r="F113" s="275"/>
    </row>
    <row r="114" spans="6:6" x14ac:dyDescent="0.2">
      <c r="F114" s="275"/>
    </row>
    <row r="115" spans="6:6" x14ac:dyDescent="0.2">
      <c r="F115" s="275"/>
    </row>
    <row r="116" spans="6:6" x14ac:dyDescent="0.2">
      <c r="F116" s="275"/>
    </row>
    <row r="117" spans="6:6" x14ac:dyDescent="0.2">
      <c r="F117" s="275"/>
    </row>
    <row r="118" spans="6:6" x14ac:dyDescent="0.2">
      <c r="F118" s="275"/>
    </row>
    <row r="119" spans="6:6" x14ac:dyDescent="0.2">
      <c r="F119" s="275"/>
    </row>
    <row r="120" spans="6:6" x14ac:dyDescent="0.2">
      <c r="F120" s="275"/>
    </row>
    <row r="121" spans="6:6" x14ac:dyDescent="0.2">
      <c r="F121" s="275"/>
    </row>
    <row r="122" spans="6:6" x14ac:dyDescent="0.2">
      <c r="F122" s="275"/>
    </row>
    <row r="123" spans="6:6" x14ac:dyDescent="0.2">
      <c r="F123" s="275"/>
    </row>
    <row r="124" spans="6:6" x14ac:dyDescent="0.2">
      <c r="F124" s="275"/>
    </row>
    <row r="125" spans="6:6" x14ac:dyDescent="0.2">
      <c r="F125" s="275"/>
    </row>
    <row r="126" spans="6:6" x14ac:dyDescent="0.2">
      <c r="F126" s="275"/>
    </row>
    <row r="127" spans="6:6" x14ac:dyDescent="0.2">
      <c r="F127" s="275"/>
    </row>
    <row r="128" spans="6:6" x14ac:dyDescent="0.2">
      <c r="F128" s="275"/>
    </row>
    <row r="129" spans="6:6" x14ac:dyDescent="0.2">
      <c r="F129" s="275"/>
    </row>
    <row r="130" spans="6:6" x14ac:dyDescent="0.2">
      <c r="F130" s="275"/>
    </row>
    <row r="131" spans="6:6" x14ac:dyDescent="0.2">
      <c r="F131" s="275"/>
    </row>
    <row r="132" spans="6:6" x14ac:dyDescent="0.2">
      <c r="F132" s="275"/>
    </row>
    <row r="133" spans="6:6" x14ac:dyDescent="0.2">
      <c r="F133" s="275"/>
    </row>
    <row r="134" spans="6:6" x14ac:dyDescent="0.2">
      <c r="F134" s="275"/>
    </row>
    <row r="135" spans="6:6" x14ac:dyDescent="0.2">
      <c r="F135" s="275"/>
    </row>
    <row r="136" spans="6:6" x14ac:dyDescent="0.2">
      <c r="F136" s="275"/>
    </row>
    <row r="137" spans="6:6" x14ac:dyDescent="0.2">
      <c r="F137" s="275"/>
    </row>
    <row r="138" spans="6:6" x14ac:dyDescent="0.2">
      <c r="F138" s="275"/>
    </row>
    <row r="139" spans="6:6" x14ac:dyDescent="0.2">
      <c r="F139" s="275"/>
    </row>
    <row r="140" spans="6:6" x14ac:dyDescent="0.2">
      <c r="F140" s="275"/>
    </row>
    <row r="141" spans="6:6" x14ac:dyDescent="0.2">
      <c r="F141" s="275"/>
    </row>
    <row r="142" spans="6:6" x14ac:dyDescent="0.2">
      <c r="F142" s="275"/>
    </row>
    <row r="143" spans="6:6" x14ac:dyDescent="0.2">
      <c r="F143" s="275"/>
    </row>
    <row r="144" spans="6:6" x14ac:dyDescent="0.2">
      <c r="F144" s="275"/>
    </row>
    <row r="145" spans="6:6" x14ac:dyDescent="0.2">
      <c r="F145" s="275"/>
    </row>
    <row r="146" spans="6:6" x14ac:dyDescent="0.2">
      <c r="F146" s="275"/>
    </row>
    <row r="147" spans="6:6" x14ac:dyDescent="0.2">
      <c r="F147" s="275"/>
    </row>
    <row r="148" spans="6:6" x14ac:dyDescent="0.2">
      <c r="F148" s="275"/>
    </row>
  </sheetData>
  <mergeCells count="6">
    <mergeCell ref="B4:D4"/>
    <mergeCell ref="B5:D5"/>
    <mergeCell ref="A43:E43"/>
    <mergeCell ref="A9:E9"/>
    <mergeCell ref="D1:E1"/>
    <mergeCell ref="A2:E2"/>
  </mergeCells>
  <phoneticPr fontId="0" type="noConversion"/>
  <printOptions horizontalCentered="1"/>
  <pageMargins left="0" right="0" top="0" bottom="0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9"/>
  <sheetViews>
    <sheetView zoomScaleSheetLayoutView="145" workbookViewId="0">
      <selection activeCell="A3" sqref="A3"/>
    </sheetView>
  </sheetViews>
  <sheetFormatPr defaultRowHeight="12.75" x14ac:dyDescent="0.2"/>
  <cols>
    <col min="1" max="1" width="11.5" style="238" customWidth="1"/>
    <col min="2" max="2" width="61.1640625" style="15" customWidth="1"/>
    <col min="3" max="5" width="11.6640625" style="15" customWidth="1"/>
    <col min="6" max="6" width="0" style="15" hidden="1" customWidth="1"/>
    <col min="7" max="16384" width="9.33203125" style="15"/>
  </cols>
  <sheetData>
    <row r="1" spans="1:6" x14ac:dyDescent="0.2">
      <c r="D1" s="474" t="s">
        <v>730</v>
      </c>
      <c r="E1" s="474"/>
    </row>
    <row r="2" spans="1:6" ht="15.75" customHeight="1" x14ac:dyDescent="0.2">
      <c r="A2" s="459" t="s">
        <v>738</v>
      </c>
      <c r="B2" s="459"/>
      <c r="C2" s="459"/>
      <c r="D2" s="459"/>
      <c r="E2" s="459"/>
    </row>
    <row r="3" spans="1:6" s="199" customFormat="1" ht="21" customHeight="1" thickBot="1" x14ac:dyDescent="0.25">
      <c r="A3" s="198"/>
      <c r="B3" s="200"/>
      <c r="C3" s="219"/>
      <c r="D3" s="219"/>
      <c r="E3" s="261"/>
    </row>
    <row r="4" spans="1:6" s="220" customFormat="1" ht="22.5" customHeight="1" x14ac:dyDescent="0.2">
      <c r="A4" s="215" t="s">
        <v>118</v>
      </c>
      <c r="B4" s="465" t="s">
        <v>715</v>
      </c>
      <c r="C4" s="466"/>
      <c r="D4" s="467"/>
      <c r="E4" s="242" t="s">
        <v>46</v>
      </c>
    </row>
    <row r="5" spans="1:6" s="220" customFormat="1" ht="30.75" customHeight="1" thickBot="1" x14ac:dyDescent="0.25">
      <c r="A5" s="218" t="s">
        <v>117</v>
      </c>
      <c r="B5" s="468" t="s">
        <v>504</v>
      </c>
      <c r="C5" s="469"/>
      <c r="D5" s="470"/>
      <c r="E5" s="243" t="s">
        <v>36</v>
      </c>
    </row>
    <row r="6" spans="1:6" s="221" customFormat="1" ht="15.95" customHeight="1" thickBot="1" x14ac:dyDescent="0.3">
      <c r="A6" s="201"/>
      <c r="B6" s="201"/>
      <c r="C6" s="202"/>
      <c r="D6" s="202"/>
      <c r="E6" s="202" t="s">
        <v>37</v>
      </c>
    </row>
    <row r="7" spans="1:6" ht="24.75" thickBot="1" x14ac:dyDescent="0.25">
      <c r="A7" s="59" t="s">
        <v>119</v>
      </c>
      <c r="B7" s="60" t="s">
        <v>38</v>
      </c>
      <c r="C7" s="28" t="s">
        <v>149</v>
      </c>
      <c r="D7" s="28" t="s">
        <v>150</v>
      </c>
      <c r="E7" s="203" t="s">
        <v>151</v>
      </c>
    </row>
    <row r="8" spans="1:6" s="222" customFormat="1" ht="12.95" customHeight="1" thickBot="1" x14ac:dyDescent="0.25">
      <c r="A8" s="196" t="s">
        <v>285</v>
      </c>
      <c r="B8" s="197" t="s">
        <v>286</v>
      </c>
      <c r="C8" s="197" t="s">
        <v>287</v>
      </c>
      <c r="D8" s="38" t="s">
        <v>288</v>
      </c>
      <c r="E8" s="37" t="s">
        <v>289</v>
      </c>
    </row>
    <row r="9" spans="1:6" s="222" customFormat="1" ht="15.95" customHeight="1" thickBot="1" x14ac:dyDescent="0.25">
      <c r="A9" s="471" t="s">
        <v>39</v>
      </c>
      <c r="B9" s="472"/>
      <c r="C9" s="472"/>
      <c r="D9" s="472"/>
      <c r="E9" s="473"/>
    </row>
    <row r="10" spans="1:6" s="214" customFormat="1" ht="12" customHeight="1" thickBot="1" x14ac:dyDescent="0.25">
      <c r="A10" s="196" t="s">
        <v>4</v>
      </c>
      <c r="B10" s="234" t="s">
        <v>368</v>
      </c>
      <c r="C10" s="145">
        <f>SUM(C11:C20)</f>
        <v>0</v>
      </c>
      <c r="D10" s="145">
        <f>SUM(D11:D20)</f>
        <v>0</v>
      </c>
      <c r="E10" s="145">
        <f>SUM(E11:E20)</f>
        <v>3</v>
      </c>
      <c r="F10" s="214" t="s">
        <v>403</v>
      </c>
    </row>
    <row r="11" spans="1:6" s="214" customFormat="1" ht="12" customHeight="1" x14ac:dyDescent="0.2">
      <c r="A11" s="244" t="s">
        <v>62</v>
      </c>
      <c r="B11" s="70" t="s">
        <v>205</v>
      </c>
      <c r="C11" s="33">
        <v>0</v>
      </c>
      <c r="D11" s="255">
        <v>0</v>
      </c>
      <c r="E11" s="229">
        <v>0</v>
      </c>
      <c r="F11" s="214" t="s">
        <v>404</v>
      </c>
    </row>
    <row r="12" spans="1:6" s="214" customFormat="1" ht="12" customHeight="1" x14ac:dyDescent="0.2">
      <c r="A12" s="245" t="s">
        <v>63</v>
      </c>
      <c r="B12" s="68" t="s">
        <v>206</v>
      </c>
      <c r="C12" s="142"/>
      <c r="D12" s="256"/>
      <c r="E12" s="40"/>
      <c r="F12" s="214" t="s">
        <v>405</v>
      </c>
    </row>
    <row r="13" spans="1:6" s="214" customFormat="1" ht="12" customHeight="1" x14ac:dyDescent="0.2">
      <c r="A13" s="245" t="s">
        <v>64</v>
      </c>
      <c r="B13" s="68" t="s">
        <v>207</v>
      </c>
      <c r="C13" s="142"/>
      <c r="D13" s="256"/>
      <c r="E13" s="40"/>
      <c r="F13" s="214" t="s">
        <v>406</v>
      </c>
    </row>
    <row r="14" spans="1:6" s="214" customFormat="1" ht="12" customHeight="1" x14ac:dyDescent="0.2">
      <c r="A14" s="245" t="s">
        <v>65</v>
      </c>
      <c r="B14" s="68" t="s">
        <v>208</v>
      </c>
      <c r="C14" s="142"/>
      <c r="D14" s="256"/>
      <c r="E14" s="40"/>
      <c r="F14" s="214" t="s">
        <v>407</v>
      </c>
    </row>
    <row r="15" spans="1:6" s="214" customFormat="1" ht="12" customHeight="1" x14ac:dyDescent="0.2">
      <c r="A15" s="245" t="s">
        <v>82</v>
      </c>
      <c r="B15" s="68" t="s">
        <v>209</v>
      </c>
      <c r="C15" s="142"/>
      <c r="D15" s="256">
        <v>0</v>
      </c>
      <c r="E15" s="40">
        <v>0</v>
      </c>
      <c r="F15" s="214" t="s">
        <v>408</v>
      </c>
    </row>
    <row r="16" spans="1:6" s="214" customFormat="1" ht="12" customHeight="1" x14ac:dyDescent="0.2">
      <c r="A16" s="245" t="s">
        <v>66</v>
      </c>
      <c r="B16" s="68" t="s">
        <v>369</v>
      </c>
      <c r="C16" s="142"/>
      <c r="D16" s="256">
        <v>0</v>
      </c>
      <c r="E16" s="40">
        <v>0</v>
      </c>
      <c r="F16" s="214" t="s">
        <v>409</v>
      </c>
    </row>
    <row r="17" spans="1:6" s="223" customFormat="1" ht="12" customHeight="1" x14ac:dyDescent="0.2">
      <c r="A17" s="245" t="s">
        <v>67</v>
      </c>
      <c r="B17" s="67" t="s">
        <v>370</v>
      </c>
      <c r="C17" s="142"/>
      <c r="D17" s="256"/>
      <c r="E17" s="40"/>
      <c r="F17" s="223" t="s">
        <v>410</v>
      </c>
    </row>
    <row r="18" spans="1:6" s="223" customFormat="1" ht="12" customHeight="1" x14ac:dyDescent="0.2">
      <c r="A18" s="245" t="s">
        <v>74</v>
      </c>
      <c r="B18" s="68" t="s">
        <v>212</v>
      </c>
      <c r="C18" s="34"/>
      <c r="D18" s="257"/>
      <c r="E18" s="228">
        <v>0</v>
      </c>
      <c r="F18" s="223" t="s">
        <v>411</v>
      </c>
    </row>
    <row r="19" spans="1:6" s="214" customFormat="1" ht="12" customHeight="1" x14ac:dyDescent="0.2">
      <c r="A19" s="245" t="s">
        <v>75</v>
      </c>
      <c r="B19" s="68" t="s">
        <v>214</v>
      </c>
      <c r="C19" s="142"/>
      <c r="D19" s="256"/>
      <c r="E19" s="40"/>
      <c r="F19" s="214" t="s">
        <v>412</v>
      </c>
    </row>
    <row r="20" spans="1:6" s="223" customFormat="1" ht="12" customHeight="1" thickBot="1" x14ac:dyDescent="0.25">
      <c r="A20" s="245" t="s">
        <v>76</v>
      </c>
      <c r="B20" s="67" t="s">
        <v>216</v>
      </c>
      <c r="C20" s="144"/>
      <c r="D20" s="41">
        <v>0</v>
      </c>
      <c r="E20" s="224">
        <v>3</v>
      </c>
      <c r="F20" s="223" t="s">
        <v>413</v>
      </c>
    </row>
    <row r="21" spans="1:6" s="223" customFormat="1" ht="12" customHeight="1" thickBot="1" x14ac:dyDescent="0.25">
      <c r="A21" s="196" t="s">
        <v>5</v>
      </c>
      <c r="B21" s="234" t="s">
        <v>371</v>
      </c>
      <c r="C21" s="145">
        <f>SUM(C22:C25)</f>
        <v>0</v>
      </c>
      <c r="D21" s="145">
        <f>SUM(D22:D25)</f>
        <v>0</v>
      </c>
      <c r="E21" s="145">
        <f>SUM(E22:E25)</f>
        <v>0</v>
      </c>
      <c r="F21" s="223" t="s">
        <v>414</v>
      </c>
    </row>
    <row r="22" spans="1:6" s="223" customFormat="1" ht="12" customHeight="1" x14ac:dyDescent="0.2">
      <c r="A22" s="245" t="s">
        <v>68</v>
      </c>
      <c r="B22" s="69" t="s">
        <v>179</v>
      </c>
      <c r="C22" s="142">
        <v>0</v>
      </c>
      <c r="D22" s="256">
        <v>0</v>
      </c>
      <c r="E22" s="40">
        <v>0</v>
      </c>
      <c r="F22" s="223" t="s">
        <v>415</v>
      </c>
    </row>
    <row r="23" spans="1:6" s="223" customFormat="1" ht="12" customHeight="1" x14ac:dyDescent="0.2">
      <c r="A23" s="245" t="s">
        <v>69</v>
      </c>
      <c r="B23" s="68" t="s">
        <v>372</v>
      </c>
      <c r="C23" s="142">
        <v>0</v>
      </c>
      <c r="D23" s="256">
        <v>0</v>
      </c>
      <c r="E23" s="40">
        <v>0</v>
      </c>
      <c r="F23" s="223" t="s">
        <v>416</v>
      </c>
    </row>
    <row r="24" spans="1:6" s="223" customFormat="1" ht="12" customHeight="1" x14ac:dyDescent="0.2">
      <c r="A24" s="245" t="s">
        <v>70</v>
      </c>
      <c r="B24" s="68" t="s">
        <v>373</v>
      </c>
      <c r="C24" s="142"/>
      <c r="D24" s="256"/>
      <c r="E24" s="40"/>
      <c r="F24" s="223" t="s">
        <v>417</v>
      </c>
    </row>
    <row r="25" spans="1:6" s="214" customFormat="1" ht="12" customHeight="1" thickBot="1" x14ac:dyDescent="0.25">
      <c r="A25" s="245" t="s">
        <v>71</v>
      </c>
      <c r="B25" s="68" t="s">
        <v>393</v>
      </c>
      <c r="C25" s="142">
        <v>0</v>
      </c>
      <c r="D25" s="256">
        <v>0</v>
      </c>
      <c r="E25" s="40">
        <v>0</v>
      </c>
      <c r="F25" s="214" t="s">
        <v>418</v>
      </c>
    </row>
    <row r="26" spans="1:6" s="214" customFormat="1" ht="12" customHeight="1" thickBot="1" x14ac:dyDescent="0.25">
      <c r="A26" s="233" t="s">
        <v>6</v>
      </c>
      <c r="B26" s="88" t="s">
        <v>95</v>
      </c>
      <c r="C26" s="24"/>
      <c r="D26" s="258"/>
      <c r="E26" s="239"/>
      <c r="F26" s="214" t="s">
        <v>419</v>
      </c>
    </row>
    <row r="27" spans="1:6" s="214" customFormat="1" ht="12" customHeight="1" thickBot="1" x14ac:dyDescent="0.25">
      <c r="A27" s="233" t="s">
        <v>7</v>
      </c>
      <c r="B27" s="88" t="s">
        <v>374</v>
      </c>
      <c r="C27" s="145">
        <f>SUM(C28:C29)</f>
        <v>0</v>
      </c>
      <c r="D27" s="145">
        <f>SUM(D28:D29)</f>
        <v>0</v>
      </c>
      <c r="E27" s="145">
        <f>SUM(E28:E29)</f>
        <v>0</v>
      </c>
      <c r="F27" s="214" t="s">
        <v>420</v>
      </c>
    </row>
    <row r="28" spans="1:6" s="214" customFormat="1" ht="12" customHeight="1" x14ac:dyDescent="0.2">
      <c r="A28" s="246" t="s">
        <v>193</v>
      </c>
      <c r="B28" s="247" t="s">
        <v>372</v>
      </c>
      <c r="C28" s="32">
        <v>0</v>
      </c>
      <c r="D28" s="252">
        <v>0</v>
      </c>
      <c r="E28" s="227">
        <v>0</v>
      </c>
      <c r="F28" s="214" t="s">
        <v>421</v>
      </c>
    </row>
    <row r="29" spans="1:6" s="214" customFormat="1" ht="12" customHeight="1" x14ac:dyDescent="0.2">
      <c r="A29" s="246" t="s">
        <v>198</v>
      </c>
      <c r="B29" s="248" t="s">
        <v>375</v>
      </c>
      <c r="C29" s="146">
        <v>0</v>
      </c>
      <c r="D29" s="259">
        <v>0</v>
      </c>
      <c r="E29" s="226"/>
      <c r="F29" s="214" t="s">
        <v>422</v>
      </c>
    </row>
    <row r="30" spans="1:6" s="214" customFormat="1" ht="12" customHeight="1" thickBot="1" x14ac:dyDescent="0.25">
      <c r="A30" s="245" t="s">
        <v>200</v>
      </c>
      <c r="B30" s="249" t="s">
        <v>394</v>
      </c>
      <c r="C30" s="230">
        <v>0</v>
      </c>
      <c r="D30" s="260">
        <v>0</v>
      </c>
      <c r="E30" s="225">
        <v>0</v>
      </c>
      <c r="F30" s="214" t="s">
        <v>423</v>
      </c>
    </row>
    <row r="31" spans="1:6" s="214" customFormat="1" ht="12" customHeight="1" thickBot="1" x14ac:dyDescent="0.25">
      <c r="A31" s="233" t="s">
        <v>8</v>
      </c>
      <c r="B31" s="88" t="s">
        <v>376</v>
      </c>
      <c r="C31" s="145">
        <f>SUM(C32:C34)</f>
        <v>0</v>
      </c>
      <c r="D31" s="145">
        <f>SUM(D32:D34)</f>
        <v>0</v>
      </c>
      <c r="E31" s="145">
        <f>SUM(E32:E34)</f>
        <v>0</v>
      </c>
      <c r="F31" s="214" t="s">
        <v>424</v>
      </c>
    </row>
    <row r="32" spans="1:6" s="214" customFormat="1" ht="12" customHeight="1" x14ac:dyDescent="0.2">
      <c r="A32" s="246" t="s">
        <v>55</v>
      </c>
      <c r="B32" s="247" t="s">
        <v>218</v>
      </c>
      <c r="C32" s="32">
        <v>0</v>
      </c>
      <c r="D32" s="252">
        <v>0</v>
      </c>
      <c r="E32" s="227">
        <v>0</v>
      </c>
      <c r="F32" s="214" t="s">
        <v>425</v>
      </c>
    </row>
    <row r="33" spans="1:6" s="214" customFormat="1" ht="12" customHeight="1" x14ac:dyDescent="0.2">
      <c r="A33" s="246" t="s">
        <v>56</v>
      </c>
      <c r="B33" s="248" t="s">
        <v>219</v>
      </c>
      <c r="C33" s="146"/>
      <c r="D33" s="259"/>
      <c r="E33" s="226"/>
      <c r="F33" s="214" t="s">
        <v>426</v>
      </c>
    </row>
    <row r="34" spans="1:6" s="214" customFormat="1" ht="12" customHeight="1" thickBot="1" x14ac:dyDescent="0.25">
      <c r="A34" s="245" t="s">
        <v>57</v>
      </c>
      <c r="B34" s="232" t="s">
        <v>221</v>
      </c>
      <c r="C34" s="230">
        <v>0</v>
      </c>
      <c r="D34" s="260">
        <v>0</v>
      </c>
      <c r="E34" s="225">
        <v>0</v>
      </c>
      <c r="F34" s="214" t="s">
        <v>427</v>
      </c>
    </row>
    <row r="35" spans="1:6" s="214" customFormat="1" ht="12" customHeight="1" thickBot="1" x14ac:dyDescent="0.25">
      <c r="A35" s="233" t="s">
        <v>9</v>
      </c>
      <c r="B35" s="88" t="s">
        <v>337</v>
      </c>
      <c r="C35" s="24"/>
      <c r="D35" s="258"/>
      <c r="E35" s="239"/>
      <c r="F35" s="214" t="s">
        <v>428</v>
      </c>
    </row>
    <row r="36" spans="1:6" s="214" customFormat="1" ht="12" customHeight="1" thickBot="1" x14ac:dyDescent="0.25">
      <c r="A36" s="233" t="s">
        <v>10</v>
      </c>
      <c r="B36" s="88" t="s">
        <v>377</v>
      </c>
      <c r="C36" s="24"/>
      <c r="D36" s="258"/>
      <c r="E36" s="239"/>
      <c r="F36" s="214" t="s">
        <v>429</v>
      </c>
    </row>
    <row r="37" spans="1:6" s="214" customFormat="1" ht="12" customHeight="1" thickBot="1" x14ac:dyDescent="0.25">
      <c r="A37" s="196" t="s">
        <v>11</v>
      </c>
      <c r="B37" s="88" t="s">
        <v>378</v>
      </c>
      <c r="C37" s="145">
        <f>C10+C21+C26+C27+C31+C35+C36</f>
        <v>0</v>
      </c>
      <c r="D37" s="145">
        <f>D10+D21+D26+D27+D31+D35+D36</f>
        <v>0</v>
      </c>
      <c r="E37" s="145">
        <f>E10+E21+E26+E27+E31+E35+E36</f>
        <v>3</v>
      </c>
      <c r="F37" s="214" t="s">
        <v>430</v>
      </c>
    </row>
    <row r="38" spans="1:6" s="223" customFormat="1" ht="12" customHeight="1" thickBot="1" x14ac:dyDescent="0.25">
      <c r="A38" s="235" t="s">
        <v>12</v>
      </c>
      <c r="B38" s="88" t="s">
        <v>379</v>
      </c>
      <c r="C38" s="145">
        <f>SUM(C39:C41)</f>
        <v>38248</v>
      </c>
      <c r="D38" s="145">
        <f>SUM(D39:D41)</f>
        <v>38248</v>
      </c>
      <c r="E38" s="145">
        <f>SUM(E39:E41)</f>
        <v>35930</v>
      </c>
      <c r="F38" s="223" t="s">
        <v>431</v>
      </c>
    </row>
    <row r="39" spans="1:6" s="223" customFormat="1" ht="15" customHeight="1" x14ac:dyDescent="0.2">
      <c r="A39" s="246" t="s">
        <v>380</v>
      </c>
      <c r="B39" s="247" t="s">
        <v>136</v>
      </c>
      <c r="C39" s="32">
        <v>0</v>
      </c>
      <c r="D39" s="252">
        <v>1896</v>
      </c>
      <c r="E39" s="227">
        <v>1896</v>
      </c>
      <c r="F39" s="223" t="s">
        <v>432</v>
      </c>
    </row>
    <row r="40" spans="1:6" s="223" customFormat="1" ht="15" customHeight="1" x14ac:dyDescent="0.2">
      <c r="A40" s="246" t="s">
        <v>381</v>
      </c>
      <c r="B40" s="248" t="s">
        <v>0</v>
      </c>
      <c r="C40" s="146">
        <v>0</v>
      </c>
      <c r="D40" s="259">
        <v>0</v>
      </c>
      <c r="E40" s="226">
        <v>0</v>
      </c>
      <c r="F40" s="223" t="s">
        <v>433</v>
      </c>
    </row>
    <row r="41" spans="1:6" ht="13.5" thickBot="1" x14ac:dyDescent="0.25">
      <c r="A41" s="245" t="s">
        <v>382</v>
      </c>
      <c r="B41" s="232" t="s">
        <v>383</v>
      </c>
      <c r="C41" s="230">
        <v>38248</v>
      </c>
      <c r="D41" s="260">
        <v>36352</v>
      </c>
      <c r="E41" s="225">
        <v>34034</v>
      </c>
      <c r="F41" s="15" t="s">
        <v>434</v>
      </c>
    </row>
    <row r="42" spans="1:6" s="222" customFormat="1" ht="16.5" customHeight="1" thickBot="1" x14ac:dyDescent="0.25">
      <c r="A42" s="235" t="s">
        <v>13</v>
      </c>
      <c r="B42" s="236" t="s">
        <v>384</v>
      </c>
      <c r="C42" s="36">
        <f>C37+C38</f>
        <v>38248</v>
      </c>
      <c r="D42" s="36">
        <f>D37+D38</f>
        <v>38248</v>
      </c>
      <c r="E42" s="36">
        <f>E37+E38</f>
        <v>35933</v>
      </c>
      <c r="F42" s="36">
        <f>F37+F38</f>
        <v>57</v>
      </c>
    </row>
    <row r="43" spans="1:6" ht="12" customHeight="1" thickBot="1" x14ac:dyDescent="0.25">
      <c r="A43" s="204"/>
      <c r="B43" s="205"/>
      <c r="C43" s="213"/>
      <c r="D43" s="213"/>
      <c r="E43" s="213"/>
    </row>
    <row r="44" spans="1:6" ht="12" customHeight="1" thickBot="1" x14ac:dyDescent="0.25">
      <c r="A44" s="471" t="s">
        <v>40</v>
      </c>
      <c r="B44" s="472"/>
      <c r="C44" s="472"/>
      <c r="D44" s="472"/>
      <c r="E44" s="473"/>
    </row>
    <row r="45" spans="1:6" ht="12" customHeight="1" thickBot="1" x14ac:dyDescent="0.25">
      <c r="A45" s="233" t="s">
        <v>4</v>
      </c>
      <c r="B45" s="88" t="s">
        <v>385</v>
      </c>
      <c r="C45" s="145">
        <f>SUM(C46:C50)</f>
        <v>38248</v>
      </c>
      <c r="D45" s="145">
        <f>SUM(D46:D50)</f>
        <v>38248</v>
      </c>
      <c r="E45" s="145">
        <f>SUM(E46:E50)</f>
        <v>35905</v>
      </c>
      <c r="F45" s="15" t="s">
        <v>403</v>
      </c>
    </row>
    <row r="46" spans="1:6" ht="12" customHeight="1" x14ac:dyDescent="0.2">
      <c r="A46" s="245" t="s">
        <v>62</v>
      </c>
      <c r="B46" s="69" t="s">
        <v>33</v>
      </c>
      <c r="C46" s="32">
        <v>29148</v>
      </c>
      <c r="D46" s="32">
        <v>28748</v>
      </c>
      <c r="E46" s="227">
        <v>28165</v>
      </c>
      <c r="F46" s="15" t="s">
        <v>404</v>
      </c>
    </row>
    <row r="47" spans="1:6" ht="12" customHeight="1" x14ac:dyDescent="0.2">
      <c r="A47" s="245" t="s">
        <v>63</v>
      </c>
      <c r="B47" s="68" t="s">
        <v>104</v>
      </c>
      <c r="C47" s="139">
        <v>6708</v>
      </c>
      <c r="D47" s="139">
        <v>7471</v>
      </c>
      <c r="E47" s="250">
        <v>6396</v>
      </c>
      <c r="F47" s="15" t="s">
        <v>405</v>
      </c>
    </row>
    <row r="48" spans="1:6" ht="12" customHeight="1" x14ac:dyDescent="0.2">
      <c r="A48" s="245" t="s">
        <v>64</v>
      </c>
      <c r="B48" s="68" t="s">
        <v>81</v>
      </c>
      <c r="C48" s="139">
        <v>2392</v>
      </c>
      <c r="D48" s="139">
        <v>2029</v>
      </c>
      <c r="E48" s="250">
        <v>1344</v>
      </c>
      <c r="F48" s="15" t="s">
        <v>406</v>
      </c>
    </row>
    <row r="49" spans="1:6" s="58" customFormat="1" ht="12" customHeight="1" x14ac:dyDescent="0.2">
      <c r="A49" s="245" t="s">
        <v>65</v>
      </c>
      <c r="B49" s="68" t="s">
        <v>105</v>
      </c>
      <c r="C49" s="139"/>
      <c r="D49" s="139"/>
      <c r="E49" s="250"/>
      <c r="F49" s="58" t="s">
        <v>407</v>
      </c>
    </row>
    <row r="50" spans="1:6" ht="12" customHeight="1" thickBot="1" x14ac:dyDescent="0.25">
      <c r="A50" s="245" t="s">
        <v>82</v>
      </c>
      <c r="B50" s="68" t="s">
        <v>106</v>
      </c>
      <c r="C50" s="139"/>
      <c r="D50" s="139"/>
      <c r="E50" s="250"/>
      <c r="F50" s="15" t="s">
        <v>408</v>
      </c>
    </row>
    <row r="51" spans="1:6" ht="12" customHeight="1" thickBot="1" x14ac:dyDescent="0.25">
      <c r="A51" s="233" t="s">
        <v>5</v>
      </c>
      <c r="B51" s="88" t="s">
        <v>386</v>
      </c>
      <c r="C51" s="145">
        <f>SUM(C52:C54)</f>
        <v>0</v>
      </c>
      <c r="D51" s="145">
        <f>SUM(D52:D54)</f>
        <v>0</v>
      </c>
      <c r="E51" s="145">
        <f>SUM(E52:E54)</f>
        <v>0</v>
      </c>
      <c r="F51" s="15" t="s">
        <v>409</v>
      </c>
    </row>
    <row r="52" spans="1:6" ht="12" customHeight="1" x14ac:dyDescent="0.2">
      <c r="A52" s="245" t="s">
        <v>68</v>
      </c>
      <c r="B52" s="69" t="s">
        <v>127</v>
      </c>
      <c r="C52" s="32">
        <v>0</v>
      </c>
      <c r="D52" s="32">
        <v>0</v>
      </c>
      <c r="E52" s="227">
        <v>0</v>
      </c>
      <c r="F52" s="15" t="s">
        <v>410</v>
      </c>
    </row>
    <row r="53" spans="1:6" ht="12" customHeight="1" x14ac:dyDescent="0.2">
      <c r="A53" s="245" t="s">
        <v>69</v>
      </c>
      <c r="B53" s="68" t="s">
        <v>108</v>
      </c>
      <c r="C53" s="139"/>
      <c r="D53" s="139"/>
      <c r="E53" s="250"/>
      <c r="F53" s="15" t="s">
        <v>411</v>
      </c>
    </row>
    <row r="54" spans="1:6" ht="15" customHeight="1" x14ac:dyDescent="0.2">
      <c r="A54" s="245" t="s">
        <v>70</v>
      </c>
      <c r="B54" s="68" t="s">
        <v>41</v>
      </c>
      <c r="C54" s="139"/>
      <c r="D54" s="139"/>
      <c r="E54" s="250"/>
      <c r="F54" s="15" t="s">
        <v>412</v>
      </c>
    </row>
    <row r="55" spans="1:6" ht="23.25" thickBot="1" x14ac:dyDescent="0.25">
      <c r="A55" s="245" t="s">
        <v>71</v>
      </c>
      <c r="B55" s="68" t="s">
        <v>395</v>
      </c>
      <c r="C55" s="139">
        <v>0</v>
      </c>
      <c r="D55" s="139">
        <v>0</v>
      </c>
      <c r="E55" s="250">
        <v>0</v>
      </c>
      <c r="F55" s="15" t="s">
        <v>413</v>
      </c>
    </row>
    <row r="56" spans="1:6" ht="15" customHeight="1" thickBot="1" x14ac:dyDescent="0.25">
      <c r="A56" s="233" t="s">
        <v>6</v>
      </c>
      <c r="B56" s="237" t="s">
        <v>387</v>
      </c>
      <c r="C56" s="36">
        <f>C45+C51</f>
        <v>38248</v>
      </c>
      <c r="D56" s="36">
        <f>D45+D51</f>
        <v>38248</v>
      </c>
      <c r="E56" s="36">
        <f>E45+E51</f>
        <v>35905</v>
      </c>
      <c r="F56" s="15" t="s">
        <v>414</v>
      </c>
    </row>
    <row r="57" spans="1:6" ht="13.5" thickBot="1" x14ac:dyDescent="0.25">
      <c r="C57" s="241"/>
      <c r="D57" s="241"/>
      <c r="E57" s="241"/>
    </row>
    <row r="58" spans="1:6" ht="13.5" thickBot="1" x14ac:dyDescent="0.25">
      <c r="A58" s="206" t="s">
        <v>392</v>
      </c>
      <c r="B58" s="207"/>
      <c r="C58" s="39">
        <v>11</v>
      </c>
      <c r="D58" s="39">
        <v>11</v>
      </c>
      <c r="E58" s="39">
        <v>11</v>
      </c>
    </row>
    <row r="59" spans="1:6" ht="13.5" thickBot="1" x14ac:dyDescent="0.25">
      <c r="A59" s="206" t="s">
        <v>120</v>
      </c>
      <c r="B59" s="207"/>
      <c r="C59" s="39">
        <v>0</v>
      </c>
      <c r="D59" s="39">
        <v>0</v>
      </c>
      <c r="E59" s="39">
        <v>0</v>
      </c>
    </row>
  </sheetData>
  <mergeCells count="6">
    <mergeCell ref="B4:D4"/>
    <mergeCell ref="A44:E44"/>
    <mergeCell ref="A9:E9"/>
    <mergeCell ref="B5:D5"/>
    <mergeCell ref="D1:E1"/>
    <mergeCell ref="A2:E2"/>
  </mergeCells>
  <phoneticPr fontId="0" type="noConversion"/>
  <printOptions horizontalCentered="1"/>
  <pageMargins left="0" right="0" top="0" bottom="0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6"/>
  <sheetViews>
    <sheetView workbookViewId="0">
      <selection activeCell="A3" sqref="A3"/>
    </sheetView>
  </sheetViews>
  <sheetFormatPr defaultRowHeight="12.75" x14ac:dyDescent="0.2"/>
  <cols>
    <col min="1" max="1" width="17" style="238" customWidth="1"/>
    <col min="2" max="2" width="61.1640625" style="15" customWidth="1"/>
    <col min="3" max="5" width="11.6640625" style="15" customWidth="1"/>
    <col min="6" max="6" width="0" style="15" hidden="1" customWidth="1"/>
    <col min="7" max="16384" width="9.33203125" style="15"/>
  </cols>
  <sheetData>
    <row r="1" spans="1:6" x14ac:dyDescent="0.2">
      <c r="D1" s="474" t="s">
        <v>731</v>
      </c>
      <c r="E1" s="474"/>
    </row>
    <row r="2" spans="1:6" ht="15.75" x14ac:dyDescent="0.2">
      <c r="A2" s="459" t="s">
        <v>738</v>
      </c>
      <c r="B2" s="459"/>
      <c r="C2" s="459"/>
      <c r="D2" s="459"/>
      <c r="E2" s="459"/>
    </row>
    <row r="3" spans="1:6" s="199" customFormat="1" ht="15.75" customHeight="1" thickBot="1" x14ac:dyDescent="0.25">
      <c r="A3" s="198"/>
      <c r="B3" s="200"/>
      <c r="C3" s="219"/>
      <c r="D3" s="219"/>
      <c r="E3" s="261"/>
    </row>
    <row r="4" spans="1:6" s="220" customFormat="1" ht="44.25" customHeight="1" x14ac:dyDescent="0.2">
      <c r="A4" s="215" t="s">
        <v>118</v>
      </c>
      <c r="B4" s="465" t="s">
        <v>714</v>
      </c>
      <c r="C4" s="466"/>
      <c r="D4" s="467"/>
      <c r="E4" s="242" t="s">
        <v>46</v>
      </c>
    </row>
    <row r="5" spans="1:6" s="220" customFormat="1" ht="24.75" thickBot="1" x14ac:dyDescent="0.25">
      <c r="A5" s="218" t="s">
        <v>117</v>
      </c>
      <c r="B5" s="468" t="s">
        <v>504</v>
      </c>
      <c r="C5" s="469"/>
      <c r="D5" s="470"/>
      <c r="E5" s="243" t="s">
        <v>36</v>
      </c>
    </row>
    <row r="6" spans="1:6" s="221" customFormat="1" ht="14.25" thickBot="1" x14ac:dyDescent="0.3">
      <c r="A6" s="201"/>
      <c r="B6" s="201"/>
      <c r="C6" s="202"/>
      <c r="D6" s="202"/>
      <c r="E6" s="202" t="s">
        <v>37</v>
      </c>
    </row>
    <row r="7" spans="1:6" ht="24.75" thickBot="1" x14ac:dyDescent="0.25">
      <c r="A7" s="319" t="s">
        <v>119</v>
      </c>
      <c r="B7" s="320" t="s">
        <v>38</v>
      </c>
      <c r="C7" s="28" t="s">
        <v>149</v>
      </c>
      <c r="D7" s="28" t="s">
        <v>150</v>
      </c>
      <c r="E7" s="203" t="s">
        <v>151</v>
      </c>
    </row>
    <row r="8" spans="1:6" s="222" customFormat="1" ht="16.5" thickBot="1" x14ac:dyDescent="0.25">
      <c r="A8" s="196" t="s">
        <v>285</v>
      </c>
      <c r="B8" s="197" t="s">
        <v>286</v>
      </c>
      <c r="C8" s="197" t="s">
        <v>287</v>
      </c>
      <c r="D8" s="38" t="s">
        <v>288</v>
      </c>
      <c r="E8" s="37" t="s">
        <v>289</v>
      </c>
    </row>
    <row r="9" spans="1:6" s="222" customFormat="1" ht="15.75" customHeight="1" thickBot="1" x14ac:dyDescent="0.25">
      <c r="A9" s="471" t="s">
        <v>39</v>
      </c>
      <c r="B9" s="472"/>
      <c r="C9" s="472"/>
      <c r="D9" s="472"/>
      <c r="E9" s="473"/>
    </row>
    <row r="10" spans="1:6" s="214" customFormat="1" ht="15.75" thickBot="1" x14ac:dyDescent="0.25">
      <c r="A10" s="196" t="s">
        <v>4</v>
      </c>
      <c r="B10" s="234" t="s">
        <v>368</v>
      </c>
      <c r="C10" s="145">
        <f>SUM(C11:C20)</f>
        <v>0</v>
      </c>
      <c r="D10" s="145">
        <f>SUM(D11:D20)</f>
        <v>0</v>
      </c>
      <c r="E10" s="145">
        <f>SUM(E11:E20)</f>
        <v>50</v>
      </c>
      <c r="F10" s="214" t="s">
        <v>403</v>
      </c>
    </row>
    <row r="11" spans="1:6" s="214" customFormat="1" ht="15" x14ac:dyDescent="0.2">
      <c r="A11" s="244" t="s">
        <v>62</v>
      </c>
      <c r="B11" s="70" t="s">
        <v>205</v>
      </c>
      <c r="C11" s="33">
        <v>0</v>
      </c>
      <c r="D11" s="255">
        <v>0</v>
      </c>
      <c r="E11" s="229">
        <v>0</v>
      </c>
      <c r="F11" s="214" t="s">
        <v>404</v>
      </c>
    </row>
    <row r="12" spans="1:6" s="214" customFormat="1" ht="15" x14ac:dyDescent="0.2">
      <c r="A12" s="245" t="s">
        <v>63</v>
      </c>
      <c r="B12" s="68" t="s">
        <v>206</v>
      </c>
      <c r="C12" s="142"/>
      <c r="D12" s="256"/>
      <c r="E12" s="40"/>
      <c r="F12" s="214" t="s">
        <v>405</v>
      </c>
    </row>
    <row r="13" spans="1:6" s="214" customFormat="1" ht="15" x14ac:dyDescent="0.2">
      <c r="A13" s="245" t="s">
        <v>64</v>
      </c>
      <c r="B13" s="68" t="s">
        <v>207</v>
      </c>
      <c r="C13" s="142"/>
      <c r="D13" s="256"/>
      <c r="E13" s="40"/>
      <c r="F13" s="214" t="s">
        <v>406</v>
      </c>
    </row>
    <row r="14" spans="1:6" s="214" customFormat="1" ht="15" x14ac:dyDescent="0.2">
      <c r="A14" s="245" t="s">
        <v>65</v>
      </c>
      <c r="B14" s="68" t="s">
        <v>208</v>
      </c>
      <c r="C14" s="142"/>
      <c r="D14" s="256"/>
      <c r="E14" s="40"/>
      <c r="F14" s="214" t="s">
        <v>407</v>
      </c>
    </row>
    <row r="15" spans="1:6" s="214" customFormat="1" ht="15" x14ac:dyDescent="0.2">
      <c r="A15" s="245" t="s">
        <v>82</v>
      </c>
      <c r="B15" s="68" t="s">
        <v>209</v>
      </c>
      <c r="C15" s="142"/>
      <c r="D15" s="256">
        <v>0</v>
      </c>
      <c r="E15" s="40">
        <v>0</v>
      </c>
      <c r="F15" s="214" t="s">
        <v>408</v>
      </c>
    </row>
    <row r="16" spans="1:6" s="214" customFormat="1" ht="15" x14ac:dyDescent="0.2">
      <c r="A16" s="245" t="s">
        <v>66</v>
      </c>
      <c r="B16" s="68" t="s">
        <v>369</v>
      </c>
      <c r="C16" s="142"/>
      <c r="D16" s="256">
        <v>0</v>
      </c>
      <c r="E16" s="40">
        <v>0</v>
      </c>
      <c r="F16" s="214" t="s">
        <v>409</v>
      </c>
    </row>
    <row r="17" spans="1:6" s="223" customFormat="1" ht="15" x14ac:dyDescent="0.2">
      <c r="A17" s="245" t="s">
        <v>67</v>
      </c>
      <c r="B17" s="67" t="s">
        <v>370</v>
      </c>
      <c r="C17" s="142"/>
      <c r="D17" s="256"/>
      <c r="E17" s="40"/>
      <c r="F17" s="223" t="s">
        <v>410</v>
      </c>
    </row>
    <row r="18" spans="1:6" s="223" customFormat="1" ht="15" x14ac:dyDescent="0.2">
      <c r="A18" s="245" t="s">
        <v>74</v>
      </c>
      <c r="B18" s="68" t="s">
        <v>212</v>
      </c>
      <c r="C18" s="34"/>
      <c r="D18" s="257"/>
      <c r="E18" s="228">
        <v>0</v>
      </c>
      <c r="F18" s="223" t="s">
        <v>411</v>
      </c>
    </row>
    <row r="19" spans="1:6" s="214" customFormat="1" ht="15" x14ac:dyDescent="0.2">
      <c r="A19" s="245" t="s">
        <v>75</v>
      </c>
      <c r="B19" s="68" t="s">
        <v>214</v>
      </c>
      <c r="C19" s="142"/>
      <c r="D19" s="256"/>
      <c r="E19" s="40"/>
      <c r="F19" s="214" t="s">
        <v>412</v>
      </c>
    </row>
    <row r="20" spans="1:6" s="223" customFormat="1" ht="15.75" thickBot="1" x14ac:dyDescent="0.25">
      <c r="A20" s="245" t="s">
        <v>76</v>
      </c>
      <c r="B20" s="67" t="s">
        <v>216</v>
      </c>
      <c r="C20" s="144"/>
      <c r="D20" s="41">
        <v>0</v>
      </c>
      <c r="E20" s="224">
        <v>50</v>
      </c>
      <c r="F20" s="223" t="s">
        <v>413</v>
      </c>
    </row>
    <row r="21" spans="1:6" s="223" customFormat="1" ht="21.75" thickBot="1" x14ac:dyDescent="0.25">
      <c r="A21" s="196" t="s">
        <v>5</v>
      </c>
      <c r="B21" s="234" t="s">
        <v>371</v>
      </c>
      <c r="C21" s="145">
        <f>SUM(C22:C25)</f>
        <v>782</v>
      </c>
      <c r="D21" s="145">
        <f>SUM(D22:D25)</f>
        <v>2877</v>
      </c>
      <c r="E21" s="145">
        <f>SUM(E22:E25)</f>
        <v>3235</v>
      </c>
      <c r="F21" s="223" t="s">
        <v>414</v>
      </c>
    </row>
    <row r="22" spans="1:6" s="223" customFormat="1" ht="15" x14ac:dyDescent="0.2">
      <c r="A22" s="245" t="s">
        <v>68</v>
      </c>
      <c r="B22" s="69" t="s">
        <v>179</v>
      </c>
      <c r="C22" s="142">
        <v>0</v>
      </c>
      <c r="D22" s="256">
        <v>0</v>
      </c>
      <c r="E22" s="40">
        <v>0</v>
      </c>
      <c r="F22" s="223" t="s">
        <v>415</v>
      </c>
    </row>
    <row r="23" spans="1:6" s="223" customFormat="1" ht="15" x14ac:dyDescent="0.2">
      <c r="A23" s="245" t="s">
        <v>69</v>
      </c>
      <c r="B23" s="68" t="s">
        <v>372</v>
      </c>
      <c r="C23" s="142">
        <v>0</v>
      </c>
      <c r="D23" s="256">
        <v>0</v>
      </c>
      <c r="E23" s="40">
        <v>0</v>
      </c>
      <c r="F23" s="223" t="s">
        <v>416</v>
      </c>
    </row>
    <row r="24" spans="1:6" s="223" customFormat="1" ht="15" x14ac:dyDescent="0.2">
      <c r="A24" s="245" t="s">
        <v>70</v>
      </c>
      <c r="B24" s="68" t="s">
        <v>373</v>
      </c>
      <c r="C24" s="142">
        <v>782</v>
      </c>
      <c r="D24" s="256">
        <v>2877</v>
      </c>
      <c r="E24" s="40">
        <v>3235</v>
      </c>
      <c r="F24" s="223" t="s">
        <v>417</v>
      </c>
    </row>
    <row r="25" spans="1:6" s="214" customFormat="1" ht="15.75" thickBot="1" x14ac:dyDescent="0.25">
      <c r="A25" s="245" t="s">
        <v>71</v>
      </c>
      <c r="B25" s="68" t="s">
        <v>393</v>
      </c>
      <c r="C25" s="142">
        <v>0</v>
      </c>
      <c r="D25" s="256">
        <v>0</v>
      </c>
      <c r="E25" s="40">
        <v>0</v>
      </c>
      <c r="F25" s="214" t="s">
        <v>418</v>
      </c>
    </row>
    <row r="26" spans="1:6" s="214" customFormat="1" ht="15.75" thickBot="1" x14ac:dyDescent="0.25">
      <c r="A26" s="233" t="s">
        <v>6</v>
      </c>
      <c r="B26" s="88" t="s">
        <v>95</v>
      </c>
      <c r="C26" s="24"/>
      <c r="D26" s="258"/>
      <c r="E26" s="239"/>
      <c r="F26" s="214" t="s">
        <v>419</v>
      </c>
    </row>
    <row r="27" spans="1:6" s="214" customFormat="1" ht="21.75" thickBot="1" x14ac:dyDescent="0.25">
      <c r="A27" s="233" t="s">
        <v>7</v>
      </c>
      <c r="B27" s="88" t="s">
        <v>374</v>
      </c>
      <c r="C27" s="145">
        <f>SUM(C28:C29)</f>
        <v>0</v>
      </c>
      <c r="D27" s="145">
        <f>SUM(D28:D29)</f>
        <v>0</v>
      </c>
      <c r="E27" s="145">
        <f>SUM(E28:E29)</f>
        <v>0</v>
      </c>
      <c r="F27" s="214" t="s">
        <v>420</v>
      </c>
    </row>
    <row r="28" spans="1:6" s="214" customFormat="1" ht="15" x14ac:dyDescent="0.2">
      <c r="A28" s="246" t="s">
        <v>193</v>
      </c>
      <c r="B28" s="247" t="s">
        <v>372</v>
      </c>
      <c r="C28" s="32">
        <v>0</v>
      </c>
      <c r="D28" s="252">
        <v>0</v>
      </c>
      <c r="E28" s="227">
        <v>0</v>
      </c>
      <c r="F28" s="214" t="s">
        <v>421</v>
      </c>
    </row>
    <row r="29" spans="1:6" s="214" customFormat="1" ht="15" x14ac:dyDescent="0.2">
      <c r="A29" s="246" t="s">
        <v>198</v>
      </c>
      <c r="B29" s="248" t="s">
        <v>375</v>
      </c>
      <c r="C29" s="146">
        <v>0</v>
      </c>
      <c r="D29" s="259">
        <v>0</v>
      </c>
      <c r="E29" s="226"/>
      <c r="F29" s="214" t="s">
        <v>422</v>
      </c>
    </row>
    <row r="30" spans="1:6" s="214" customFormat="1" ht="15.75" thickBot="1" x14ac:dyDescent="0.25">
      <c r="A30" s="245" t="s">
        <v>200</v>
      </c>
      <c r="B30" s="249" t="s">
        <v>394</v>
      </c>
      <c r="C30" s="230">
        <v>0</v>
      </c>
      <c r="D30" s="260">
        <v>0</v>
      </c>
      <c r="E30" s="225">
        <v>0</v>
      </c>
      <c r="F30" s="214" t="s">
        <v>423</v>
      </c>
    </row>
    <row r="31" spans="1:6" s="214" customFormat="1" ht="15.75" thickBot="1" x14ac:dyDescent="0.25">
      <c r="A31" s="233" t="s">
        <v>8</v>
      </c>
      <c r="B31" s="88" t="s">
        <v>376</v>
      </c>
      <c r="C31" s="145">
        <f>SUM(C32:C34)</f>
        <v>0</v>
      </c>
      <c r="D31" s="145">
        <f>SUM(D32:D34)</f>
        <v>0</v>
      </c>
      <c r="E31" s="145">
        <f>SUM(E32:E34)</f>
        <v>0</v>
      </c>
      <c r="F31" s="214" t="s">
        <v>424</v>
      </c>
    </row>
    <row r="32" spans="1:6" s="214" customFormat="1" ht="15" x14ac:dyDescent="0.2">
      <c r="A32" s="246" t="s">
        <v>55</v>
      </c>
      <c r="B32" s="247" t="s">
        <v>218</v>
      </c>
      <c r="C32" s="32">
        <v>0</v>
      </c>
      <c r="D32" s="252">
        <v>0</v>
      </c>
      <c r="E32" s="227">
        <v>0</v>
      </c>
      <c r="F32" s="214" t="s">
        <v>425</v>
      </c>
    </row>
    <row r="33" spans="1:6" s="214" customFormat="1" ht="15" x14ac:dyDescent="0.2">
      <c r="A33" s="246" t="s">
        <v>56</v>
      </c>
      <c r="B33" s="248" t="s">
        <v>219</v>
      </c>
      <c r="C33" s="146"/>
      <c r="D33" s="259"/>
      <c r="E33" s="226"/>
      <c r="F33" s="214" t="s">
        <v>426</v>
      </c>
    </row>
    <row r="34" spans="1:6" s="214" customFormat="1" ht="15.75" thickBot="1" x14ac:dyDescent="0.25">
      <c r="A34" s="245" t="s">
        <v>57</v>
      </c>
      <c r="B34" s="232" t="s">
        <v>221</v>
      </c>
      <c r="C34" s="230">
        <v>0</v>
      </c>
      <c r="D34" s="260">
        <v>0</v>
      </c>
      <c r="E34" s="225">
        <v>0</v>
      </c>
      <c r="F34" s="214" t="s">
        <v>427</v>
      </c>
    </row>
    <row r="35" spans="1:6" s="214" customFormat="1" ht="15.75" thickBot="1" x14ac:dyDescent="0.25">
      <c r="A35" s="233" t="s">
        <v>9</v>
      </c>
      <c r="B35" s="88" t="s">
        <v>337</v>
      </c>
      <c r="C35" s="24"/>
      <c r="D35" s="258"/>
      <c r="E35" s="239"/>
      <c r="F35" s="214" t="s">
        <v>428</v>
      </c>
    </row>
    <row r="36" spans="1:6" s="214" customFormat="1" ht="15.75" thickBot="1" x14ac:dyDescent="0.25">
      <c r="A36" s="233" t="s">
        <v>10</v>
      </c>
      <c r="B36" s="88" t="s">
        <v>377</v>
      </c>
      <c r="C36" s="24"/>
      <c r="D36" s="258"/>
      <c r="E36" s="239"/>
      <c r="F36" s="214" t="s">
        <v>429</v>
      </c>
    </row>
    <row r="37" spans="1:6" s="214" customFormat="1" ht="15.75" thickBot="1" x14ac:dyDescent="0.25">
      <c r="A37" s="196" t="s">
        <v>11</v>
      </c>
      <c r="B37" s="88" t="s">
        <v>378</v>
      </c>
      <c r="C37" s="145">
        <f>C10+C21+C26+C27+C31+C35+C36</f>
        <v>782</v>
      </c>
      <c r="D37" s="145">
        <f>D10+D21+D26+D27+D31+D35+D36</f>
        <v>2877</v>
      </c>
      <c r="E37" s="145">
        <f>E10+E21+E26+E27+E31+E35+E36</f>
        <v>3285</v>
      </c>
      <c r="F37" s="214" t="s">
        <v>430</v>
      </c>
    </row>
    <row r="38" spans="1:6" s="223" customFormat="1" ht="15.75" thickBot="1" x14ac:dyDescent="0.25">
      <c r="A38" s="235" t="s">
        <v>12</v>
      </c>
      <c r="B38" s="88" t="s">
        <v>379</v>
      </c>
      <c r="C38" s="145">
        <f>SUM(C39:C41)</f>
        <v>900</v>
      </c>
      <c r="D38" s="145">
        <f>SUM(D39:D41)</f>
        <v>1116</v>
      </c>
      <c r="E38" s="145">
        <f>SUM(E39:E41)</f>
        <v>1116</v>
      </c>
      <c r="F38" s="223" t="s">
        <v>431</v>
      </c>
    </row>
    <row r="39" spans="1:6" s="223" customFormat="1" ht="15" x14ac:dyDescent="0.2">
      <c r="A39" s="246" t="s">
        <v>380</v>
      </c>
      <c r="B39" s="247" t="s">
        <v>136</v>
      </c>
      <c r="C39" s="32">
        <v>900</v>
      </c>
      <c r="D39" s="252">
        <v>1116</v>
      </c>
      <c r="E39" s="227">
        <v>1116</v>
      </c>
      <c r="F39" s="223" t="s">
        <v>432</v>
      </c>
    </row>
    <row r="40" spans="1:6" s="223" customFormat="1" ht="15" x14ac:dyDescent="0.2">
      <c r="A40" s="246" t="s">
        <v>381</v>
      </c>
      <c r="B40" s="248" t="s">
        <v>0</v>
      </c>
      <c r="C40" s="146">
        <v>0</v>
      </c>
      <c r="D40" s="259">
        <v>0</v>
      </c>
      <c r="E40" s="226">
        <v>0</v>
      </c>
      <c r="F40" s="223" t="s">
        <v>433</v>
      </c>
    </row>
    <row r="41" spans="1:6" ht="13.5" thickBot="1" x14ac:dyDescent="0.25">
      <c r="A41" s="245" t="s">
        <v>382</v>
      </c>
      <c r="B41" s="232" t="s">
        <v>383</v>
      </c>
      <c r="C41" s="230">
        <v>0</v>
      </c>
      <c r="D41" s="260">
        <v>0</v>
      </c>
      <c r="E41" s="225">
        <v>0</v>
      </c>
      <c r="F41" s="15" t="s">
        <v>434</v>
      </c>
    </row>
    <row r="42" spans="1:6" s="222" customFormat="1" ht="16.5" thickBot="1" x14ac:dyDescent="0.25">
      <c r="A42" s="235" t="s">
        <v>13</v>
      </c>
      <c r="B42" s="236" t="s">
        <v>384</v>
      </c>
      <c r="C42" s="36">
        <f>C37+C38</f>
        <v>1682</v>
      </c>
      <c r="D42" s="36">
        <f>D37+D38</f>
        <v>3993</v>
      </c>
      <c r="E42" s="36">
        <f>E37+E38</f>
        <v>4401</v>
      </c>
      <c r="F42" s="36">
        <f>F37+F38</f>
        <v>57</v>
      </c>
    </row>
    <row r="43" spans="1:6" ht="13.5" thickBot="1" x14ac:dyDescent="0.25">
      <c r="A43" s="204"/>
      <c r="B43" s="205"/>
      <c r="C43" s="213"/>
      <c r="D43" s="213"/>
      <c r="E43" s="213"/>
    </row>
    <row r="44" spans="1:6" ht="13.5" thickBot="1" x14ac:dyDescent="0.25">
      <c r="A44" s="471" t="s">
        <v>40</v>
      </c>
      <c r="B44" s="472"/>
      <c r="C44" s="472"/>
      <c r="D44" s="472"/>
      <c r="E44" s="473"/>
    </row>
    <row r="45" spans="1:6" ht="13.5" thickBot="1" x14ac:dyDescent="0.25">
      <c r="A45" s="233" t="s">
        <v>4</v>
      </c>
      <c r="B45" s="88" t="s">
        <v>385</v>
      </c>
      <c r="C45" s="145">
        <f>SUM(C46:C50)</f>
        <v>1682</v>
      </c>
      <c r="D45" s="145">
        <f>SUM(D46:D50)</f>
        <v>3994</v>
      </c>
      <c r="E45" s="145">
        <f>SUM(E46:E50)</f>
        <v>3585</v>
      </c>
      <c r="F45" s="15" t="s">
        <v>403</v>
      </c>
    </row>
    <row r="46" spans="1:6" x14ac:dyDescent="0.2">
      <c r="A46" s="245" t="s">
        <v>62</v>
      </c>
      <c r="B46" s="69" t="s">
        <v>33</v>
      </c>
      <c r="C46" s="32">
        <v>162</v>
      </c>
      <c r="D46" s="32">
        <v>252</v>
      </c>
      <c r="E46" s="227">
        <v>252</v>
      </c>
      <c r="F46" s="15" t="s">
        <v>404</v>
      </c>
    </row>
    <row r="47" spans="1:6" x14ac:dyDescent="0.2">
      <c r="A47" s="245" t="s">
        <v>63</v>
      </c>
      <c r="B47" s="68" t="s">
        <v>104</v>
      </c>
      <c r="C47" s="139">
        <v>78</v>
      </c>
      <c r="D47" s="139">
        <v>78</v>
      </c>
      <c r="E47" s="250">
        <v>50</v>
      </c>
      <c r="F47" s="15" t="s">
        <v>405</v>
      </c>
    </row>
    <row r="48" spans="1:6" x14ac:dyDescent="0.2">
      <c r="A48" s="245" t="s">
        <v>64</v>
      </c>
      <c r="B48" s="68" t="s">
        <v>81</v>
      </c>
      <c r="C48" s="139">
        <v>1192</v>
      </c>
      <c r="D48" s="139">
        <v>3414</v>
      </c>
      <c r="E48" s="250">
        <v>3283</v>
      </c>
      <c r="F48" s="15" t="s">
        <v>406</v>
      </c>
    </row>
    <row r="49" spans="1:6" s="58" customFormat="1" x14ac:dyDescent="0.2">
      <c r="A49" s="245" t="s">
        <v>65</v>
      </c>
      <c r="B49" s="68" t="s">
        <v>105</v>
      </c>
      <c r="C49" s="139"/>
      <c r="D49" s="139"/>
      <c r="E49" s="250"/>
      <c r="F49" s="58" t="s">
        <v>407</v>
      </c>
    </row>
    <row r="50" spans="1:6" ht="13.5" thickBot="1" x14ac:dyDescent="0.25">
      <c r="A50" s="245" t="s">
        <v>82</v>
      </c>
      <c r="B50" s="68" t="s">
        <v>106</v>
      </c>
      <c r="C50" s="139">
        <v>250</v>
      </c>
      <c r="D50" s="139">
        <v>250</v>
      </c>
      <c r="E50" s="250"/>
      <c r="F50" s="15" t="s">
        <v>408</v>
      </c>
    </row>
    <row r="51" spans="1:6" ht="13.5" thickBot="1" x14ac:dyDescent="0.25">
      <c r="A51" s="233" t="s">
        <v>5</v>
      </c>
      <c r="B51" s="88" t="s">
        <v>386</v>
      </c>
      <c r="C51" s="145">
        <f>SUM(C52:C54)</f>
        <v>0</v>
      </c>
      <c r="D51" s="145">
        <f>SUM(D52:D54)</f>
        <v>0</v>
      </c>
      <c r="E51" s="145">
        <f>SUM(E52:E54)</f>
        <v>0</v>
      </c>
      <c r="F51" s="15" t="s">
        <v>409</v>
      </c>
    </row>
    <row r="52" spans="1:6" x14ac:dyDescent="0.2">
      <c r="A52" s="245" t="s">
        <v>68</v>
      </c>
      <c r="B52" s="69" t="s">
        <v>127</v>
      </c>
      <c r="C52" s="32">
        <v>0</v>
      </c>
      <c r="D52" s="32">
        <v>0</v>
      </c>
      <c r="E52" s="227">
        <v>0</v>
      </c>
      <c r="F52" s="15" t="s">
        <v>410</v>
      </c>
    </row>
    <row r="53" spans="1:6" x14ac:dyDescent="0.2">
      <c r="A53" s="245" t="s">
        <v>69</v>
      </c>
      <c r="B53" s="68" t="s">
        <v>108</v>
      </c>
      <c r="C53" s="139"/>
      <c r="D53" s="139"/>
      <c r="E53" s="250"/>
      <c r="F53" s="15" t="s">
        <v>411</v>
      </c>
    </row>
    <row r="54" spans="1:6" x14ac:dyDescent="0.2">
      <c r="A54" s="245" t="s">
        <v>70</v>
      </c>
      <c r="B54" s="68" t="s">
        <v>41</v>
      </c>
      <c r="C54" s="139"/>
      <c r="D54" s="139"/>
      <c r="E54" s="250"/>
      <c r="F54" s="15" t="s">
        <v>412</v>
      </c>
    </row>
    <row r="55" spans="1:6" ht="23.25" thickBot="1" x14ac:dyDescent="0.25">
      <c r="A55" s="245" t="s">
        <v>71</v>
      </c>
      <c r="B55" s="68" t="s">
        <v>395</v>
      </c>
      <c r="C55" s="139">
        <v>0</v>
      </c>
      <c r="D55" s="139">
        <v>0</v>
      </c>
      <c r="E55" s="250">
        <v>0</v>
      </c>
      <c r="F55" s="15" t="s">
        <v>413</v>
      </c>
    </row>
    <row r="56" spans="1:6" ht="13.5" thickBot="1" x14ac:dyDescent="0.25">
      <c r="A56" s="233" t="s">
        <v>6</v>
      </c>
      <c r="B56" s="237" t="s">
        <v>387</v>
      </c>
      <c r="C56" s="36">
        <f>C45+C51</f>
        <v>1682</v>
      </c>
      <c r="D56" s="36">
        <f>D45+D51</f>
        <v>3994</v>
      </c>
      <c r="E56" s="36">
        <f>E45+E51</f>
        <v>3585</v>
      </c>
      <c r="F56" s="15" t="s">
        <v>414</v>
      </c>
    </row>
    <row r="57" spans="1:6" ht="13.5" thickBot="1" x14ac:dyDescent="0.25">
      <c r="C57" s="241"/>
      <c r="D57" s="241"/>
      <c r="E57" s="241"/>
    </row>
    <row r="58" spans="1:6" ht="13.5" thickBot="1" x14ac:dyDescent="0.25">
      <c r="A58" s="206" t="s">
        <v>392</v>
      </c>
      <c r="B58" s="207"/>
      <c r="C58" s="39">
        <v>0</v>
      </c>
      <c r="D58" s="39">
        <v>0</v>
      </c>
      <c r="E58" s="39">
        <v>0</v>
      </c>
    </row>
    <row r="59" spans="1:6" ht="13.5" thickBot="1" x14ac:dyDescent="0.25">
      <c r="A59" s="206" t="s">
        <v>120</v>
      </c>
      <c r="B59" s="207"/>
      <c r="C59" s="39">
        <v>0</v>
      </c>
      <c r="D59" s="39">
        <v>0</v>
      </c>
      <c r="E59" s="39">
        <v>0</v>
      </c>
    </row>
    <row r="96" ht="15.75" customHeight="1" x14ac:dyDescent="0.2"/>
  </sheetData>
  <mergeCells count="6">
    <mergeCell ref="A44:E44"/>
    <mergeCell ref="D1:E1"/>
    <mergeCell ref="A2:E2"/>
    <mergeCell ref="B4:D4"/>
    <mergeCell ref="B5:D5"/>
    <mergeCell ref="A9:E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8"/>
  <sheetViews>
    <sheetView workbookViewId="0">
      <selection activeCell="A3" sqref="A3"/>
    </sheetView>
  </sheetViews>
  <sheetFormatPr defaultRowHeight="12.75" x14ac:dyDescent="0.2"/>
  <cols>
    <col min="1" max="1" width="7" style="56" customWidth="1"/>
    <col min="2" max="2" width="32" style="15" customWidth="1"/>
    <col min="3" max="3" width="12.5" style="15" customWidth="1"/>
    <col min="4" max="6" width="11.83203125" style="15" customWidth="1"/>
    <col min="7" max="7" width="12.83203125" style="15" customWidth="1"/>
    <col min="8" max="16384" width="9.33203125" style="15"/>
  </cols>
  <sheetData>
    <row r="1" spans="1:15" x14ac:dyDescent="0.2">
      <c r="F1" s="474" t="s">
        <v>732</v>
      </c>
      <c r="G1" s="474"/>
    </row>
    <row r="2" spans="1:15" ht="15.75" customHeight="1" x14ac:dyDescent="0.2">
      <c r="A2" s="459" t="s">
        <v>738</v>
      </c>
      <c r="B2" s="459"/>
      <c r="C2" s="459"/>
      <c r="D2" s="459"/>
      <c r="E2" s="459"/>
      <c r="F2" s="459"/>
      <c r="G2" s="459"/>
      <c r="K2" s="459"/>
      <c r="L2" s="459"/>
      <c r="M2" s="459"/>
      <c r="N2" s="459"/>
      <c r="O2" s="459"/>
    </row>
    <row r="4" spans="1:15" ht="19.5" customHeight="1" x14ac:dyDescent="0.2">
      <c r="A4" s="475" t="s">
        <v>724</v>
      </c>
      <c r="B4" s="475"/>
      <c r="C4" s="475"/>
      <c r="D4" s="475"/>
      <c r="E4" s="475"/>
      <c r="F4" s="475"/>
      <c r="G4" s="475"/>
    </row>
    <row r="6" spans="1:15" ht="14.25" thickBot="1" x14ac:dyDescent="0.25">
      <c r="G6" s="22" t="s">
        <v>498</v>
      </c>
    </row>
    <row r="7" spans="1:15" ht="17.25" customHeight="1" thickBot="1" x14ac:dyDescent="0.25">
      <c r="A7" s="482" t="s">
        <v>2</v>
      </c>
      <c r="B7" s="480" t="s">
        <v>170</v>
      </c>
      <c r="C7" s="480" t="s">
        <v>396</v>
      </c>
      <c r="D7" s="480" t="s">
        <v>401</v>
      </c>
      <c r="E7" s="478" t="s">
        <v>397</v>
      </c>
      <c r="F7" s="478"/>
      <c r="G7" s="479"/>
    </row>
    <row r="8" spans="1:15" s="57" customFormat="1" ht="57.75" customHeight="1" thickBot="1" x14ac:dyDescent="0.25">
      <c r="A8" s="483"/>
      <c r="B8" s="481"/>
      <c r="C8" s="481"/>
      <c r="D8" s="481"/>
      <c r="E8" s="13" t="s">
        <v>398</v>
      </c>
      <c r="F8" s="13" t="s">
        <v>399</v>
      </c>
      <c r="G8" s="262" t="s">
        <v>400</v>
      </c>
    </row>
    <row r="9" spans="1:15" s="58" customFormat="1" ht="15" customHeight="1" thickBot="1" x14ac:dyDescent="0.25">
      <c r="A9" s="196" t="s">
        <v>285</v>
      </c>
      <c r="B9" s="197" t="s">
        <v>286</v>
      </c>
      <c r="C9" s="197" t="s">
        <v>287</v>
      </c>
      <c r="D9" s="197" t="s">
        <v>288</v>
      </c>
      <c r="E9" s="197" t="s">
        <v>402</v>
      </c>
      <c r="F9" s="197" t="s">
        <v>358</v>
      </c>
      <c r="G9" s="253" t="s">
        <v>359</v>
      </c>
    </row>
    <row r="10" spans="1:15" ht="30.75" customHeight="1" x14ac:dyDescent="0.2">
      <c r="A10" s="297" t="s">
        <v>4</v>
      </c>
      <c r="B10" s="298" t="s">
        <v>721</v>
      </c>
      <c r="C10" s="299">
        <v>17151286</v>
      </c>
      <c r="D10" s="299"/>
      <c r="E10" s="300">
        <f t="shared" ref="E10:E16" si="0">C10+D10</f>
        <v>17151286</v>
      </c>
      <c r="F10" s="299">
        <f>E10-G10</f>
        <v>4651286</v>
      </c>
      <c r="G10" s="299">
        <v>12500000</v>
      </c>
    </row>
    <row r="11" spans="1:15" ht="43.5" customHeight="1" x14ac:dyDescent="0.2">
      <c r="A11" s="297" t="s">
        <v>5</v>
      </c>
      <c r="B11" s="298" t="s">
        <v>716</v>
      </c>
      <c r="C11" s="302">
        <v>36677</v>
      </c>
      <c r="D11" s="302"/>
      <c r="E11" s="300">
        <v>36677</v>
      </c>
      <c r="F11" s="302">
        <v>36677</v>
      </c>
      <c r="G11" s="294"/>
    </row>
    <row r="12" spans="1:15" ht="34.5" customHeight="1" x14ac:dyDescent="0.2">
      <c r="A12" s="297" t="s">
        <v>6</v>
      </c>
      <c r="B12" s="301" t="s">
        <v>725</v>
      </c>
      <c r="C12" s="302">
        <v>27645</v>
      </c>
      <c r="D12" s="302"/>
      <c r="E12" s="300">
        <f t="shared" si="0"/>
        <v>27645</v>
      </c>
      <c r="F12" s="302">
        <v>27645</v>
      </c>
      <c r="G12" s="295"/>
    </row>
    <row r="13" spans="1:15" ht="31.5" customHeight="1" x14ac:dyDescent="0.2">
      <c r="A13" s="297" t="s">
        <v>7</v>
      </c>
      <c r="B13" s="301" t="s">
        <v>714</v>
      </c>
      <c r="C13" s="302">
        <v>815781</v>
      </c>
      <c r="D13" s="302"/>
      <c r="E13" s="300">
        <f t="shared" si="0"/>
        <v>815781</v>
      </c>
      <c r="F13" s="302">
        <v>815781</v>
      </c>
      <c r="G13" s="295"/>
    </row>
    <row r="14" spans="1:15" ht="31.5" customHeight="1" x14ac:dyDescent="0.2">
      <c r="A14" s="297" t="s">
        <v>8</v>
      </c>
      <c r="B14" s="301"/>
      <c r="C14" s="302"/>
      <c r="D14" s="302"/>
      <c r="E14" s="300">
        <f>C14+D14</f>
        <v>0</v>
      </c>
      <c r="F14" s="302"/>
      <c r="G14" s="295"/>
    </row>
    <row r="15" spans="1:15" ht="33.75" customHeight="1" x14ac:dyDescent="0.2">
      <c r="A15" s="297" t="s">
        <v>9</v>
      </c>
      <c r="B15" s="298"/>
      <c r="C15" s="302"/>
      <c r="D15" s="302"/>
      <c r="E15" s="300"/>
      <c r="F15" s="302"/>
      <c r="G15" s="295"/>
    </row>
    <row r="16" spans="1:15" ht="15" customHeight="1" x14ac:dyDescent="0.2">
      <c r="A16" s="297" t="s">
        <v>10</v>
      </c>
      <c r="B16" s="301"/>
      <c r="C16" s="302"/>
      <c r="D16" s="302"/>
      <c r="E16" s="300">
        <f t="shared" si="0"/>
        <v>0</v>
      </c>
      <c r="F16" s="302"/>
      <c r="G16" s="295"/>
    </row>
    <row r="17" spans="1:7" ht="15" customHeight="1" thickBot="1" x14ac:dyDescent="0.25">
      <c r="A17" s="297" t="s">
        <v>11</v>
      </c>
      <c r="B17" s="303"/>
      <c r="C17" s="304"/>
      <c r="D17" s="304"/>
      <c r="E17" s="300">
        <f>C17+D17</f>
        <v>0</v>
      </c>
      <c r="F17" s="304"/>
      <c r="G17" s="296"/>
    </row>
    <row r="18" spans="1:7" ht="15" customHeight="1" thickBot="1" x14ac:dyDescent="0.25">
      <c r="A18" s="476" t="s">
        <v>35</v>
      </c>
      <c r="B18" s="477"/>
      <c r="C18" s="305">
        <f>SUM(C10:C17)</f>
        <v>18031389</v>
      </c>
      <c r="D18" s="305">
        <f>SUM(D10:D17)</f>
        <v>0</v>
      </c>
      <c r="E18" s="305">
        <f>SUM(E10:E17)</f>
        <v>18031389</v>
      </c>
      <c r="F18" s="305">
        <f>SUM(F10:F17)</f>
        <v>5531389</v>
      </c>
      <c r="G18" s="305">
        <f>SUM(G10:G17)</f>
        <v>12500000</v>
      </c>
    </row>
  </sheetData>
  <mergeCells count="10">
    <mergeCell ref="K2:O2"/>
    <mergeCell ref="F1:G1"/>
    <mergeCell ref="A2:G2"/>
    <mergeCell ref="A4:G4"/>
    <mergeCell ref="A18:B18"/>
    <mergeCell ref="E7:G7"/>
    <mergeCell ref="D7:D8"/>
    <mergeCell ref="C7:C8"/>
    <mergeCell ref="B7:B8"/>
    <mergeCell ref="A7:A8"/>
  </mergeCells>
  <phoneticPr fontId="0" type="noConversion"/>
  <printOptions horizontalCentered="1"/>
  <pageMargins left="0.78740157480314965" right="0.78740157480314965" top="1.5748031496062993" bottom="0.98425196850393704" header="0.51181102362204722" footer="0.51181102362204722"/>
  <pageSetup paperSize="9" orientation="landscape" r:id="rId1"/>
  <headerFooter alignWithMargins="0">
    <oddHeader>&amp;R&amp;"Times New Roman CE,Félkövér dőlt"&amp;12 9. melléklet a ……/2015. (……)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4</vt:i4>
      </vt:variant>
    </vt:vector>
  </HeadingPairs>
  <TitlesOfParts>
    <vt:vector size="18" baseType="lpstr">
      <vt:lpstr>1.1.sz.mell.</vt:lpstr>
      <vt:lpstr>1.2.sz.mell</vt:lpstr>
      <vt:lpstr>1.3.sz.mell.</vt:lpstr>
      <vt:lpstr>2.1.sz.mell  </vt:lpstr>
      <vt:lpstr>2.2.sz.mell  </vt:lpstr>
      <vt:lpstr>3.1. sz. mell.</vt:lpstr>
      <vt:lpstr>3.2. sz. mell.</vt:lpstr>
      <vt:lpstr>3.3.sz.mell</vt:lpstr>
      <vt:lpstr>4. sz. mell</vt:lpstr>
      <vt:lpstr>5.sz.mell.</vt:lpstr>
      <vt:lpstr>6.sz mell.</vt:lpstr>
      <vt:lpstr>7.sz.mell</vt:lpstr>
      <vt:lpstr>8.sz.mell</vt:lpstr>
      <vt:lpstr>9.sz.mell</vt:lpstr>
      <vt:lpstr>'3.1. sz. mell.'!Nyomtatási_cím</vt:lpstr>
      <vt:lpstr>'3.2. sz. mell.'!Nyomtatási_cím</vt:lpstr>
      <vt:lpstr>'1.1.sz.mell.'!Nyomtatási_terület</vt:lpstr>
      <vt:lpstr>'2.1.sz.mell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2018-05-28T13:20:25Z</cp:lastPrinted>
  <dcterms:created xsi:type="dcterms:W3CDTF">2015-05-05T12:02:27Z</dcterms:created>
  <dcterms:modified xsi:type="dcterms:W3CDTF">2018-06-28T10:04:55Z</dcterms:modified>
</cp:coreProperties>
</file>