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.mell." sheetId="1" r:id="rId1"/>
  </sheets>
  <externalReferences>
    <externalReference r:id="rId2"/>
  </externalReferences>
  <definedNames>
    <definedName name="_xlnm.Print_Area" localSheetId="0">'6.sz.mell.'!$A$1:$G$51</definedName>
  </definedNames>
  <calcPr calcId="145621"/>
</workbook>
</file>

<file path=xl/calcChain.xml><?xml version="1.0" encoding="utf-8"?>
<calcChain xmlns="http://schemas.openxmlformats.org/spreadsheetml/2006/main">
  <c r="F52" i="1" l="1"/>
  <c r="G48" i="1"/>
  <c r="F47" i="1"/>
  <c r="F50" i="1" s="1"/>
  <c r="F51" i="1" s="1"/>
  <c r="F53" i="1" s="1"/>
  <c r="D47" i="1"/>
  <c r="B47" i="1"/>
  <c r="F45" i="1"/>
  <c r="B45" i="1"/>
  <c r="F44" i="1"/>
  <c r="B44" i="1"/>
  <c r="B42" i="1" s="1"/>
  <c r="G42" i="1" s="1"/>
  <c r="G43" i="1"/>
  <c r="F42" i="1"/>
  <c r="D42" i="1"/>
  <c r="D50" i="1" s="1"/>
  <c r="D51" i="1" s="1"/>
  <c r="G41" i="1"/>
  <c r="G40" i="1"/>
  <c r="G39" i="1"/>
  <c r="G38" i="1"/>
  <c r="G37" i="1"/>
  <c r="G36" i="1"/>
  <c r="F35" i="1"/>
  <c r="D35" i="1"/>
  <c r="G35" i="1" s="1"/>
  <c r="B35" i="1"/>
  <c r="G34" i="1"/>
  <c r="F33" i="1"/>
  <c r="D33" i="1"/>
  <c r="B33" i="1"/>
  <c r="G33" i="1" s="1"/>
  <c r="G32" i="1"/>
  <c r="F31" i="1"/>
  <c r="B31" i="1"/>
  <c r="G31" i="1" s="1"/>
  <c r="G30" i="1"/>
  <c r="G29" i="1"/>
  <c r="G28" i="1"/>
  <c r="F27" i="1"/>
  <c r="B27" i="1"/>
  <c r="G27" i="1" s="1"/>
  <c r="G26" i="1"/>
  <c r="G25" i="1"/>
  <c r="G24" i="1"/>
  <c r="G23" i="1"/>
  <c r="E23" i="1"/>
  <c r="G22" i="1"/>
  <c r="G21" i="1"/>
  <c r="G20" i="1"/>
  <c r="G19" i="1"/>
  <c r="G18" i="1"/>
  <c r="D18" i="1"/>
  <c r="G17" i="1"/>
  <c r="G16" i="1"/>
  <c r="G15" i="1"/>
  <c r="G14" i="1"/>
  <c r="G13" i="1"/>
  <c r="G12" i="1"/>
  <c r="G11" i="1"/>
  <c r="B10" i="1"/>
  <c r="G10" i="1" s="1"/>
  <c r="D9" i="1"/>
  <c r="G9" i="1" s="1"/>
  <c r="G8" i="1"/>
  <c r="F7" i="1"/>
  <c r="E7" i="1"/>
  <c r="E51" i="1" s="1"/>
  <c r="D7" i="1"/>
  <c r="A1" i="1"/>
  <c r="B50" i="1" l="1"/>
  <c r="B7" i="1"/>
  <c r="G47" i="1"/>
  <c r="B51" i="1" l="1"/>
  <c r="G51" i="1" s="1"/>
  <c r="G50" i="1"/>
</calcChain>
</file>

<file path=xl/sharedStrings.xml><?xml version="1.0" encoding="utf-8"?>
<sst xmlns="http://schemas.openxmlformats.org/spreadsheetml/2006/main" count="68" uniqueCount="57">
  <si>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</si>
  <si>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</si>
  <si>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</si>
  <si>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</si>
  <si>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</si>
  <si>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2020. XII.31-ig</t>
  </si>
  <si>
    <t>2021. évi fordított áfa előirányzata</t>
  </si>
  <si>
    <t>2021. évi előirányzat</t>
  </si>
  <si>
    <t xml:space="preserve">
2021. év utáni szükséglet
</t>
  </si>
  <si>
    <t>7=(2-4-5-6)</t>
  </si>
  <si>
    <t>Önkormányzat összesen:</t>
  </si>
  <si>
    <t>Képviselői informatikai eszköz</t>
  </si>
  <si>
    <t>Zöld városközpont kialakítása Tiszavasváriban</t>
  </si>
  <si>
    <t>2019-2021</t>
  </si>
  <si>
    <t>Komplex felzárkóztató programok Tiszavasvári Külső-Szentmihály városrészen</t>
  </si>
  <si>
    <t>Kossuth-Ifjúság utca kereszteződésében gyalogátkelőhely kialakítása</t>
  </si>
  <si>
    <t>Nyíri mezőség turisztikai kínálatának integrált fejlesztése</t>
  </si>
  <si>
    <t>2018-2021</t>
  </si>
  <si>
    <t>Szennyvíz rákötés</t>
  </si>
  <si>
    <t>Közvilágítási hálózatfejlesztés</t>
  </si>
  <si>
    <t>Tervdokumentációk készítettése</t>
  </si>
  <si>
    <t>Mezőőrség 2021. évi eszközbeszerzés</t>
  </si>
  <si>
    <t>Kábítószer Ügyi Egyeztető Fórum eszközbeszerzés</t>
  </si>
  <si>
    <t>Esély és otthon - Minkettő lehetséges! Pályázat tárgyi eszköz beszerzés</t>
  </si>
  <si>
    <t>Nem fertőző megbetegedések megelőzésével kapcsolatos tárgyi eszközök beszerzése</t>
  </si>
  <si>
    <t>Tiszavasvári gyermekorvosi körzet eszközbeszerzés (számítógép, szoftver, egyéb eszközök)</t>
  </si>
  <si>
    <t>Közúti jelzőtáblák</t>
  </si>
  <si>
    <t>Térfigyelő kamerarendszer</t>
  </si>
  <si>
    <t>Iparterület kialakítása Tiszavasváriban</t>
  </si>
  <si>
    <t>Tiszavasvári Gyógyfűrdő Fejlesztése projektfejlesztési szakasz</t>
  </si>
  <si>
    <t>2021-2022</t>
  </si>
  <si>
    <t>Játszótér kialakítása - Csónakázó tó</t>
  </si>
  <si>
    <t>Minimanó Óvoda családbarát infrastrukturális fejlesztése</t>
  </si>
  <si>
    <t>2021-2021</t>
  </si>
  <si>
    <t>Tiszavasvári Polgármesteri Hivatal összesen:</t>
  </si>
  <si>
    <t>Informatikai eszközök beszerzése</t>
  </si>
  <si>
    <t>Egyéb tárgyi eszköz beszerzés (Klíma, polc, szék, stb.)</t>
  </si>
  <si>
    <t>Közterület felügyelő (Munka, védőruha, tárgyi eszköz beszerzés stb.)</t>
  </si>
  <si>
    <t>Városi Kincstár összesen:</t>
  </si>
  <si>
    <t>Tiszavasvári Egyesített Óvodai Intézmény összesen:</t>
  </si>
  <si>
    <t>Egyéb tárgyi eszközök beszerzése</t>
  </si>
  <si>
    <t>Egyesített Közművelődési Intézmény és Könyvtár összesen:</t>
  </si>
  <si>
    <t>Könyvtári könyvek beszerzése (Könyvtár 10 % kötelező)</t>
  </si>
  <si>
    <t>Egyéb tárgyi eszközök beszerzése (Művelődési Központ)</t>
  </si>
  <si>
    <t>TOP pályázat - rekortánpálya, közösségi pihenőépületek kialakítása</t>
  </si>
  <si>
    <t>TOP pályázat - tervezett eszközök beszerzése (Könyvtár)</t>
  </si>
  <si>
    <t>TOP pályázat - tervezett eszközök beszerzése (Művelődési Központ)</t>
  </si>
  <si>
    <t>Kornisné Liptay Elza Szociális és Gyermekjóléti Központ összesen:</t>
  </si>
  <si>
    <t>2021</t>
  </si>
  <si>
    <t xml:space="preserve"> TOP pályázat informatikai és egyéb tárgyi eszközök beszerzése</t>
  </si>
  <si>
    <t>Gyakorlati oktatás informatikai és egyéb  tárgyi eszközök beszerzése</t>
  </si>
  <si>
    <t>Windows 10 licensz beszerzése</t>
  </si>
  <si>
    <t>Tiszavasvári Bölcsőde összesen:</t>
  </si>
  <si>
    <t xml:space="preserve">Egyéb tárgyi eszközök beszerzése </t>
  </si>
  <si>
    <t>Egyéb tárgyi eszközök beszerzése alapítványi támogatásból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</si>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</sst>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6">
    <xf numFmtId="0" fontId="0" fillId="0" borderId="0"/>
    <xf numFmtId="0" fontId="11" fillId="0" borderId="0"/>
    <xf numFmtId="0" fontId="1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3" xfId="0" applyNumberFormat="1" applyFont="1" applyFill="1" applyBorder="1" applyAlignment="1" applyProtection="1">
      <alignment horizontal="right" vertical="center" wrapText="1"/>
    </xf>
    <xf numFmtId="164" fontId="10" fillId="0" borderId="5" xfId="0" applyNumberFormat="1" applyFont="1" applyFill="1" applyBorder="1" applyAlignment="1" applyProtection="1">
      <alignment horizontal="right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9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0" fontId="2" fillId="0" borderId="13" xfId="2" applyFont="1" applyFill="1" applyBorder="1" applyAlignment="1" applyProtection="1">
      <alignment horizontal="left"/>
      <protection locked="0"/>
    </xf>
    <xf numFmtId="164" fontId="0" fillId="0" borderId="14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6" xfId="0" applyNumberFormat="1" applyFont="1" applyFill="1" applyBorder="1" applyAlignment="1" applyProtection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6" xfId="0" applyNumberFormat="1" applyFont="1" applyFill="1" applyBorder="1" applyAlignment="1">
      <alignment vertical="center" wrapText="1"/>
    </xf>
    <xf numFmtId="164" fontId="3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14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16" xfId="0" applyNumberFormat="1" applyFont="1" applyFill="1" applyBorder="1" applyAlignment="1">
      <alignment vertical="center" wrapText="1"/>
    </xf>
    <xf numFmtId="164" fontId="2" fillId="0" borderId="17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9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1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3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1" xfId="0" applyNumberFormat="1" applyFont="1" applyFill="1" applyBorder="1" applyAlignment="1">
      <alignment vertical="center" wrapText="1"/>
    </xf>
    <xf numFmtId="164" fontId="2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21" xfId="0" applyNumberFormat="1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17" fillId="0" borderId="22" xfId="0" applyFont="1" applyFill="1" applyBorder="1"/>
    <xf numFmtId="0" fontId="18" fillId="0" borderId="1" xfId="1" applyFont="1" applyFill="1" applyBorder="1" applyAlignment="1">
      <alignment vertical="center"/>
    </xf>
    <xf numFmtId="164" fontId="15" fillId="0" borderId="2" xfId="1" applyNumberFormat="1" applyFont="1" applyFill="1" applyBorder="1" applyAlignment="1" applyProtection="1">
      <alignment horizontal="right"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4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/>
    </xf>
    <xf numFmtId="164" fontId="2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21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0" fontId="17" fillId="0" borderId="23" xfId="1" applyFont="1" applyFill="1" applyBorder="1" applyAlignment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</xf>
    <xf numFmtId="0" fontId="17" fillId="0" borderId="24" xfId="1" applyFont="1" applyFill="1" applyBorder="1" applyAlignment="1">
      <alignment vertical="center" wrapText="1"/>
    </xf>
    <xf numFmtId="164" fontId="0" fillId="0" borderId="2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7" xfId="0" applyNumberFormat="1" applyFont="1" applyFill="1" applyBorder="1" applyAlignment="1" applyProtection="1">
      <alignment vertical="center" wrapText="1"/>
    </xf>
    <xf numFmtId="164" fontId="22" fillId="0" borderId="28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4" xfId="0" applyNumberFormat="1" applyFont="1" applyFill="1" applyBorder="1" applyAlignment="1" applyProtection="1">
      <alignment vertical="center" wrapText="1"/>
    </xf>
    <xf numFmtId="164" fontId="24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64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0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Fill="1" applyBorder="1" applyAlignment="1" applyProtection="1">
      <alignment vertical="center" wrapText="1"/>
    </xf>
    <xf numFmtId="164" fontId="20" fillId="0" borderId="29" xfId="0" quotePrefix="1" applyNumberFormat="1" applyFont="1" applyFill="1" applyBorder="1" applyAlignment="1" applyProtection="1">
      <alignment horizontal="left" vertical="center" wrapText="1"/>
      <protection locked="0"/>
    </xf>
    <xf numFmtId="164" fontId="20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16" xfId="0" applyNumberFormat="1" applyFont="1" applyFill="1" applyBorder="1" applyAlignment="1" applyProtection="1">
      <alignment vertical="center" wrapText="1"/>
    </xf>
    <xf numFmtId="0" fontId="22" fillId="0" borderId="28" xfId="0" applyFont="1" applyFill="1" applyBorder="1" applyAlignment="1">
      <alignment vertical="center"/>
    </xf>
    <xf numFmtId="0" fontId="20" fillId="0" borderId="29" xfId="0" quotePrefix="1" applyFont="1" applyFill="1" applyBorder="1" applyAlignment="1">
      <alignment vertical="center"/>
    </xf>
    <xf numFmtId="164" fontId="20" fillId="0" borderId="12" xfId="0" applyNumberFormat="1" applyFont="1" applyFill="1" applyBorder="1" applyAlignment="1" applyProtection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17" fillId="0" borderId="29" xfId="0" applyFont="1" applyFill="1" applyBorder="1" applyAlignment="1">
      <alignment vertical="center"/>
    </xf>
    <xf numFmtId="164" fontId="17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</xf>
    <xf numFmtId="0" fontId="20" fillId="0" borderId="29" xfId="0" applyFont="1" applyFill="1" applyBorder="1" applyAlignment="1">
      <alignment vertical="center"/>
    </xf>
    <xf numFmtId="0" fontId="22" fillId="0" borderId="28" xfId="0" applyFont="1" applyFill="1" applyBorder="1" applyAlignment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0" fontId="20" fillId="0" borderId="23" xfId="0" applyFont="1" applyFill="1" applyBorder="1" applyAlignment="1">
      <alignment vertical="center"/>
    </xf>
    <xf numFmtId="164" fontId="20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28" xfId="2" applyFont="1" applyFill="1" applyBorder="1" applyAlignment="1" applyProtection="1">
      <alignment vertical="center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4" xfId="0" applyNumberFormat="1" applyFont="1" applyFill="1" applyBorder="1" applyAlignment="1" applyProtection="1">
      <alignment vertical="center" wrapText="1"/>
    </xf>
    <xf numFmtId="0" fontId="20" fillId="0" borderId="31" xfId="0" quotePrefix="1" applyFont="1" applyFill="1" applyBorder="1" applyAlignment="1">
      <alignment vertical="center"/>
    </xf>
    <xf numFmtId="164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0" applyNumberFormat="1" applyFont="1" applyFill="1" applyBorder="1" applyAlignment="1" applyProtection="1">
      <alignment vertical="center" wrapText="1"/>
    </xf>
    <xf numFmtId="0" fontId="24" fillId="0" borderId="24" xfId="0" quotePrefix="1" applyFont="1" applyFill="1" applyBorder="1" applyAlignment="1">
      <alignment vertical="center"/>
    </xf>
    <xf numFmtId="164" fontId="24" fillId="0" borderId="33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5" xfId="0" applyNumberFormat="1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164" fontId="23" fillId="0" borderId="3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6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1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2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>
        <row r="122">
          <cell r="C122">
            <v>612739782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H53"/>
  <sheetViews>
    <sheetView tabSelected="1" view="pageBreakPreview" zoomScaleNormal="100" zoomScaleSheetLayoutView="100" workbookViewId="0">
      <selection activeCell="A2" sqref="A2"/>
    </sheetView>
  </sheetViews>
  <sheetFormatPr defaultColWidth="9.33203125" defaultRowHeight="12.75" x14ac:dyDescent="0.2"/>
  <cols>
    <col min="1" max="1" width="61.33203125" style="133" customWidth="1"/>
    <col min="2" max="2" width="15.6640625" style="34" customWidth="1"/>
    <col min="3" max="3" width="16.33203125" style="34" customWidth="1"/>
    <col min="4" max="5" width="18" style="34" customWidth="1"/>
    <col min="6" max="6" width="16.6640625" style="34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x14ac:dyDescent="0.2">
      <c r="A1" s="1" t="str">
        <f>CONCATENATE("7. melléklet"," ",[1]ALAPADATOK!A7," ",[1]ALAPADATOK!B7," ",[1]ALAPADATOK!C7," ",[1]ALAPADATOK!D7," ",[1]ALAPADATOK!E7," ",[1]ALAPADATOK!F7," ",[1]ALAPADATOK!G7," ",[1]ALAPADATOK!H7)</f>
        <v>7. melléklet a 4 / 2021. ( III.25.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3" t="s">
        <v>0</v>
      </c>
      <c r="B3" s="3"/>
      <c r="C3" s="3"/>
      <c r="D3" s="3"/>
      <c r="E3" s="3"/>
      <c r="F3" s="3"/>
      <c r="G3" s="3"/>
    </row>
    <row r="4" spans="1:8" ht="22.5" customHeight="1" thickBot="1" x14ac:dyDescent="0.3">
      <c r="A4" s="4"/>
      <c r="B4" s="5"/>
      <c r="C4" s="5"/>
      <c r="D4" s="5"/>
      <c r="E4" s="5"/>
      <c r="F4" s="5"/>
      <c r="G4" s="6" t="s">
        <v>1</v>
      </c>
    </row>
    <row r="5" spans="1:8" s="12" customFormat="1" ht="44.25" customHeight="1" thickBot="1" x14ac:dyDescent="0.25">
      <c r="A5" s="7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1"/>
    </row>
    <row r="6" spans="1:8" s="17" customFormat="1" ht="12" customHeight="1" thickBot="1" x14ac:dyDescent="0.25">
      <c r="A6" s="13">
        <v>1</v>
      </c>
      <c r="B6" s="14">
        <v>2</v>
      </c>
      <c r="C6" s="15">
        <v>3</v>
      </c>
      <c r="D6" s="15">
        <v>4</v>
      </c>
      <c r="E6" s="15">
        <v>5</v>
      </c>
      <c r="F6" s="15">
        <v>6</v>
      </c>
      <c r="G6" s="16" t="s">
        <v>9</v>
      </c>
    </row>
    <row r="7" spans="1:8" s="17" customFormat="1" ht="12" customHeight="1" thickBot="1" x14ac:dyDescent="0.25">
      <c r="A7" s="18" t="s">
        <v>10</v>
      </c>
      <c r="B7" s="19">
        <f>SUM(B8:B26)</f>
        <v>626711105</v>
      </c>
      <c r="C7" s="20"/>
      <c r="D7" s="21">
        <f>SUM(D8:D25)</f>
        <v>68659507</v>
      </c>
      <c r="E7" s="21">
        <f>SUM(E8:E26)</f>
        <v>22055853</v>
      </c>
      <c r="F7" s="21">
        <f>SUM(F8:F26)</f>
        <v>535995745</v>
      </c>
      <c r="G7" s="22"/>
    </row>
    <row r="8" spans="1:8" s="28" customFormat="1" ht="15.95" customHeight="1" x14ac:dyDescent="0.2">
      <c r="A8" s="23" t="s">
        <v>11</v>
      </c>
      <c r="B8" s="24">
        <v>2869994</v>
      </c>
      <c r="C8" s="25">
        <v>2021</v>
      </c>
      <c r="D8" s="26"/>
      <c r="E8" s="26"/>
      <c r="F8" s="26">
        <v>2869994</v>
      </c>
      <c r="G8" s="27">
        <f t="shared" ref="G8:G43" si="0">B8-D8-F8-E8</f>
        <v>0</v>
      </c>
    </row>
    <row r="9" spans="1:8" s="34" customFormat="1" ht="15.95" customHeight="1" x14ac:dyDescent="0.2">
      <c r="A9" s="29" t="s">
        <v>12</v>
      </c>
      <c r="B9" s="30">
        <v>267489554</v>
      </c>
      <c r="C9" s="31" t="s">
        <v>13</v>
      </c>
      <c r="D9" s="32">
        <f>13586200-204600</f>
        <v>13381600</v>
      </c>
      <c r="E9" s="32"/>
      <c r="F9" s="32">
        <v>254107954</v>
      </c>
      <c r="G9" s="33">
        <f t="shared" si="0"/>
        <v>0</v>
      </c>
    </row>
    <row r="10" spans="1:8" s="38" customFormat="1" ht="25.5" x14ac:dyDescent="0.2">
      <c r="A10" s="29" t="s">
        <v>14</v>
      </c>
      <c r="B10" s="35">
        <f>12274550-2533650</f>
        <v>9740900</v>
      </c>
      <c r="C10" s="36" t="s">
        <v>13</v>
      </c>
      <c r="D10" s="37">
        <v>5715000</v>
      </c>
      <c r="E10" s="37"/>
      <c r="F10" s="37">
        <v>4025900</v>
      </c>
      <c r="G10" s="33">
        <f t="shared" si="0"/>
        <v>0</v>
      </c>
    </row>
    <row r="11" spans="1:8" s="34" customFormat="1" ht="18.75" customHeight="1" x14ac:dyDescent="0.2">
      <c r="A11" s="39" t="s">
        <v>15</v>
      </c>
      <c r="B11" s="40">
        <v>17562217</v>
      </c>
      <c r="C11" s="41" t="s">
        <v>13</v>
      </c>
      <c r="D11" s="42">
        <v>17312217</v>
      </c>
      <c r="E11" s="42"/>
      <c r="F11" s="42">
        <v>250000</v>
      </c>
      <c r="G11" s="43">
        <f t="shared" si="0"/>
        <v>0</v>
      </c>
    </row>
    <row r="12" spans="1:8" s="34" customFormat="1" ht="28.5" customHeight="1" x14ac:dyDescent="0.2">
      <c r="A12" s="44" t="s">
        <v>16</v>
      </c>
      <c r="B12" s="45">
        <v>15969872</v>
      </c>
      <c r="C12" s="41" t="s">
        <v>17</v>
      </c>
      <c r="D12" s="42">
        <v>15874872</v>
      </c>
      <c r="E12" s="42"/>
      <c r="F12" s="42">
        <v>95000</v>
      </c>
      <c r="G12" s="43">
        <f t="shared" si="0"/>
        <v>0</v>
      </c>
    </row>
    <row r="13" spans="1:8" s="34" customFormat="1" ht="15.95" customHeight="1" x14ac:dyDescent="0.2">
      <c r="A13" s="46" t="s">
        <v>18</v>
      </c>
      <c r="B13" s="40">
        <v>359410</v>
      </c>
      <c r="C13" s="41">
        <v>2021</v>
      </c>
      <c r="D13" s="42"/>
      <c r="E13" s="42"/>
      <c r="F13" s="42">
        <v>359410</v>
      </c>
      <c r="G13" s="43">
        <f t="shared" si="0"/>
        <v>0</v>
      </c>
    </row>
    <row r="14" spans="1:8" s="34" customFormat="1" ht="15.95" customHeight="1" x14ac:dyDescent="0.2">
      <c r="A14" s="46" t="s">
        <v>19</v>
      </c>
      <c r="B14" s="40">
        <v>381000</v>
      </c>
      <c r="C14" s="41">
        <v>2021</v>
      </c>
      <c r="D14" s="42"/>
      <c r="E14" s="42"/>
      <c r="F14" s="42">
        <v>381000</v>
      </c>
      <c r="G14" s="47">
        <f t="shared" si="0"/>
        <v>0</v>
      </c>
    </row>
    <row r="15" spans="1:8" s="34" customFormat="1" ht="15.95" customHeight="1" x14ac:dyDescent="0.2">
      <c r="A15" s="48" t="s">
        <v>20</v>
      </c>
      <c r="B15" s="49">
        <v>2540000</v>
      </c>
      <c r="C15" s="50">
        <v>2021</v>
      </c>
      <c r="D15" s="51"/>
      <c r="E15" s="51"/>
      <c r="F15" s="51">
        <v>2540000</v>
      </c>
      <c r="G15" s="52">
        <f t="shared" si="0"/>
        <v>0</v>
      </c>
    </row>
    <row r="16" spans="1:8" s="34" customFormat="1" ht="31.5" customHeight="1" x14ac:dyDescent="0.2">
      <c r="A16" s="44" t="s">
        <v>21</v>
      </c>
      <c r="B16" s="40">
        <v>100000</v>
      </c>
      <c r="C16" s="41">
        <v>2021</v>
      </c>
      <c r="D16" s="42"/>
      <c r="E16" s="42"/>
      <c r="F16" s="42">
        <v>100000</v>
      </c>
      <c r="G16" s="47">
        <f t="shared" si="0"/>
        <v>0</v>
      </c>
    </row>
    <row r="17" spans="1:7" s="38" customFormat="1" ht="15.75" customHeight="1" x14ac:dyDescent="0.2">
      <c r="A17" s="53" t="s">
        <v>22</v>
      </c>
      <c r="B17" s="40">
        <v>166015</v>
      </c>
      <c r="C17" s="41">
        <v>2021</v>
      </c>
      <c r="D17" s="42"/>
      <c r="E17" s="42"/>
      <c r="F17" s="42">
        <v>166015</v>
      </c>
      <c r="G17" s="47">
        <f t="shared" si="0"/>
        <v>0</v>
      </c>
    </row>
    <row r="18" spans="1:7" s="34" customFormat="1" ht="25.5" x14ac:dyDescent="0.2">
      <c r="A18" s="46" t="s">
        <v>23</v>
      </c>
      <c r="B18" s="40">
        <v>6704583</v>
      </c>
      <c r="C18" s="41" t="s">
        <v>17</v>
      </c>
      <c r="D18" s="42">
        <f>1295700+3842258</f>
        <v>5137958</v>
      </c>
      <c r="E18" s="42"/>
      <c r="F18" s="42">
        <v>1566625</v>
      </c>
      <c r="G18" s="47">
        <f t="shared" si="0"/>
        <v>0</v>
      </c>
    </row>
    <row r="19" spans="1:7" s="59" customFormat="1" ht="29.25" customHeight="1" x14ac:dyDescent="0.2">
      <c r="A19" s="54" t="s">
        <v>24</v>
      </c>
      <c r="B19" s="55">
        <v>127000</v>
      </c>
      <c r="C19" s="56">
        <v>2021</v>
      </c>
      <c r="D19" s="57"/>
      <c r="E19" s="57"/>
      <c r="F19" s="57">
        <v>127000</v>
      </c>
      <c r="G19" s="58">
        <f t="shared" si="0"/>
        <v>0</v>
      </c>
    </row>
    <row r="20" spans="1:7" s="59" customFormat="1" ht="29.25" customHeight="1" x14ac:dyDescent="0.2">
      <c r="A20" s="60" t="s">
        <v>25</v>
      </c>
      <c r="B20" s="61">
        <v>1369240</v>
      </c>
      <c r="C20" s="62">
        <v>2021</v>
      </c>
      <c r="D20" s="63">
        <v>455240</v>
      </c>
      <c r="E20" s="63"/>
      <c r="F20" s="63">
        <v>914000</v>
      </c>
      <c r="G20" s="64">
        <f t="shared" si="0"/>
        <v>0</v>
      </c>
    </row>
    <row r="21" spans="1:7" s="38" customFormat="1" x14ac:dyDescent="0.2">
      <c r="A21" s="46" t="s">
        <v>26</v>
      </c>
      <c r="B21" s="45">
        <v>355600</v>
      </c>
      <c r="C21" s="41">
        <v>2021</v>
      </c>
      <c r="D21" s="42"/>
      <c r="E21" s="42"/>
      <c r="F21" s="42">
        <v>355600</v>
      </c>
      <c r="G21" s="47">
        <f t="shared" si="0"/>
        <v>0</v>
      </c>
    </row>
    <row r="22" spans="1:7" s="28" customFormat="1" ht="15.75" customHeight="1" x14ac:dyDescent="0.2">
      <c r="A22" s="46" t="s">
        <v>27</v>
      </c>
      <c r="B22" s="45">
        <v>30000000</v>
      </c>
      <c r="C22" s="41" t="s">
        <v>13</v>
      </c>
      <c r="D22" s="42">
        <v>2679620</v>
      </c>
      <c r="E22" s="42"/>
      <c r="F22" s="42">
        <v>27320380</v>
      </c>
      <c r="G22" s="47">
        <f t="shared" si="0"/>
        <v>0</v>
      </c>
    </row>
    <row r="23" spans="1:7" s="59" customFormat="1" ht="15.75" customHeight="1" x14ac:dyDescent="0.2">
      <c r="A23" s="46" t="s">
        <v>28</v>
      </c>
      <c r="B23" s="65">
        <v>162236150</v>
      </c>
      <c r="C23" s="56" t="s">
        <v>13</v>
      </c>
      <c r="D23" s="57">
        <v>8103000</v>
      </c>
      <c r="E23" s="57">
        <f>10800000+11255853</f>
        <v>22055853</v>
      </c>
      <c r="F23" s="57">
        <v>132077297</v>
      </c>
      <c r="G23" s="66">
        <f t="shared" si="0"/>
        <v>0</v>
      </c>
    </row>
    <row r="24" spans="1:7" s="67" customFormat="1" ht="15.75" customHeight="1" x14ac:dyDescent="0.2">
      <c r="A24" s="44" t="s">
        <v>29</v>
      </c>
      <c r="B24" s="45">
        <v>97575000</v>
      </c>
      <c r="C24" s="41" t="s">
        <v>30</v>
      </c>
      <c r="D24" s="42"/>
      <c r="E24" s="42"/>
      <c r="F24" s="42">
        <v>97575000</v>
      </c>
      <c r="G24" s="47">
        <f t="shared" si="0"/>
        <v>0</v>
      </c>
    </row>
    <row r="25" spans="1:7" s="67" customFormat="1" ht="15.75" customHeight="1" x14ac:dyDescent="0.2">
      <c r="A25" s="46" t="s">
        <v>31</v>
      </c>
      <c r="B25" s="45">
        <v>1017270</v>
      </c>
      <c r="C25" s="41">
        <v>2021</v>
      </c>
      <c r="D25" s="42"/>
      <c r="E25" s="42"/>
      <c r="F25" s="42">
        <v>1017270</v>
      </c>
      <c r="G25" s="47">
        <f t="shared" si="0"/>
        <v>0</v>
      </c>
    </row>
    <row r="26" spans="1:7" s="67" customFormat="1" ht="15.75" customHeight="1" thickBot="1" x14ac:dyDescent="0.25">
      <c r="A26" s="68" t="s">
        <v>32</v>
      </c>
      <c r="B26" s="65">
        <v>10147300</v>
      </c>
      <c r="C26" s="56" t="s">
        <v>33</v>
      </c>
      <c r="D26" s="57"/>
      <c r="E26" s="57"/>
      <c r="F26" s="57">
        <v>10147300</v>
      </c>
      <c r="G26" s="66">
        <f t="shared" si="0"/>
        <v>0</v>
      </c>
    </row>
    <row r="27" spans="1:7" s="34" customFormat="1" ht="13.5" thickBot="1" x14ac:dyDescent="0.25">
      <c r="A27" s="69" t="s">
        <v>34</v>
      </c>
      <c r="B27" s="70">
        <f>SUM(B28:B30)</f>
        <v>2765199</v>
      </c>
      <c r="C27" s="71"/>
      <c r="D27" s="72"/>
      <c r="E27" s="72"/>
      <c r="F27" s="72">
        <f>SUM(F28:F30)</f>
        <v>2765199</v>
      </c>
      <c r="G27" s="73">
        <f t="shared" si="0"/>
        <v>0</v>
      </c>
    </row>
    <row r="28" spans="1:7" s="38" customFormat="1" x14ac:dyDescent="0.2">
      <c r="A28" s="74" t="s">
        <v>35</v>
      </c>
      <c r="B28" s="75">
        <v>1009999</v>
      </c>
      <c r="C28" s="50">
        <v>2021</v>
      </c>
      <c r="D28" s="76"/>
      <c r="E28" s="76"/>
      <c r="F28" s="76">
        <v>1009999</v>
      </c>
      <c r="G28" s="77">
        <f t="shared" si="0"/>
        <v>0</v>
      </c>
    </row>
    <row r="29" spans="1:7" s="34" customFormat="1" x14ac:dyDescent="0.2">
      <c r="A29" s="78" t="s">
        <v>36</v>
      </c>
      <c r="B29" s="30">
        <v>967100</v>
      </c>
      <c r="C29" s="41">
        <v>2021</v>
      </c>
      <c r="D29" s="42"/>
      <c r="E29" s="42"/>
      <c r="F29" s="42">
        <v>967100</v>
      </c>
      <c r="G29" s="79">
        <f t="shared" si="0"/>
        <v>0</v>
      </c>
    </row>
    <row r="30" spans="1:7" s="34" customFormat="1" ht="27" customHeight="1" thickBot="1" x14ac:dyDescent="0.25">
      <c r="A30" s="80" t="s">
        <v>37</v>
      </c>
      <c r="B30" s="81">
        <v>788100</v>
      </c>
      <c r="C30" s="82">
        <v>2021</v>
      </c>
      <c r="D30" s="83"/>
      <c r="E30" s="83"/>
      <c r="F30" s="83">
        <v>788100</v>
      </c>
      <c r="G30" s="84">
        <f t="shared" si="0"/>
        <v>0</v>
      </c>
    </row>
    <row r="31" spans="1:7" s="59" customFormat="1" ht="15.75" customHeight="1" thickBot="1" x14ac:dyDescent="0.25">
      <c r="A31" s="85" t="s">
        <v>38</v>
      </c>
      <c r="B31" s="86">
        <f>SUM(B32:B32)</f>
        <v>0</v>
      </c>
      <c r="C31" s="87"/>
      <c r="D31" s="88"/>
      <c r="E31" s="89"/>
      <c r="F31" s="86">
        <f>SUM(F32:F32)</f>
        <v>0</v>
      </c>
      <c r="G31" s="90">
        <f t="shared" si="0"/>
        <v>0</v>
      </c>
    </row>
    <row r="32" spans="1:7" s="59" customFormat="1" ht="13.5" thickBot="1" x14ac:dyDescent="0.25">
      <c r="A32" s="91"/>
      <c r="B32" s="92"/>
      <c r="C32" s="93"/>
      <c r="D32" s="94"/>
      <c r="E32" s="94"/>
      <c r="F32" s="94"/>
      <c r="G32" s="95">
        <f t="shared" si="0"/>
        <v>0</v>
      </c>
    </row>
    <row r="33" spans="1:7" s="28" customFormat="1" ht="15.75" customHeight="1" thickBot="1" x14ac:dyDescent="0.25">
      <c r="A33" s="85" t="s">
        <v>39</v>
      </c>
      <c r="B33" s="86">
        <f>SUM(B34:B34)</f>
        <v>800000</v>
      </c>
      <c r="C33" s="96"/>
      <c r="D33" s="86">
        <f>SUM(D34:D34)</f>
        <v>0</v>
      </c>
      <c r="E33" s="86"/>
      <c r="F33" s="86">
        <f>SUM(F34:F34)</f>
        <v>800000</v>
      </c>
      <c r="G33" s="97">
        <f t="shared" si="0"/>
        <v>0</v>
      </c>
    </row>
    <row r="34" spans="1:7" s="59" customFormat="1" ht="15.75" customHeight="1" thickBot="1" x14ac:dyDescent="0.25">
      <c r="A34" s="98" t="s">
        <v>40</v>
      </c>
      <c r="B34" s="99">
        <v>800000</v>
      </c>
      <c r="C34" s="100">
        <v>2021</v>
      </c>
      <c r="D34" s="101"/>
      <c r="E34" s="101"/>
      <c r="F34" s="101">
        <v>800000</v>
      </c>
      <c r="G34" s="102">
        <f t="shared" si="0"/>
        <v>0</v>
      </c>
    </row>
    <row r="35" spans="1:7" s="34" customFormat="1" ht="15.75" customHeight="1" thickBot="1" x14ac:dyDescent="0.25">
      <c r="A35" s="103" t="s">
        <v>41</v>
      </c>
      <c r="B35" s="86">
        <f>SUM(B36:B41)</f>
        <v>58071807</v>
      </c>
      <c r="C35" s="96"/>
      <c r="D35" s="86">
        <f>SUM(D36:D41)</f>
        <v>0</v>
      </c>
      <c r="E35" s="86"/>
      <c r="F35" s="86">
        <f>SUM(F36:F41)</f>
        <v>58071807</v>
      </c>
      <c r="G35" s="97">
        <f t="shared" si="0"/>
        <v>0</v>
      </c>
    </row>
    <row r="36" spans="1:7" s="34" customFormat="1" ht="15.75" customHeight="1" x14ac:dyDescent="0.2">
      <c r="A36" s="104" t="s">
        <v>42</v>
      </c>
      <c r="B36" s="99">
        <v>2828812</v>
      </c>
      <c r="C36" s="100">
        <v>2021</v>
      </c>
      <c r="D36" s="101"/>
      <c r="E36" s="101"/>
      <c r="F36" s="101">
        <v>2828812</v>
      </c>
      <c r="G36" s="105">
        <f t="shared" si="0"/>
        <v>0</v>
      </c>
    </row>
    <row r="37" spans="1:7" s="106" customFormat="1" ht="15.75" customHeight="1" x14ac:dyDescent="0.2">
      <c r="A37" s="104" t="s">
        <v>43</v>
      </c>
      <c r="B37" s="99">
        <v>311150</v>
      </c>
      <c r="C37" s="100">
        <v>2021</v>
      </c>
      <c r="D37" s="101"/>
      <c r="E37" s="101"/>
      <c r="F37" s="101">
        <v>311150</v>
      </c>
      <c r="G37" s="102">
        <f t="shared" si="0"/>
        <v>0</v>
      </c>
    </row>
    <row r="38" spans="1:7" s="28" customFormat="1" ht="15.75" customHeight="1" x14ac:dyDescent="0.2">
      <c r="A38" s="104" t="s">
        <v>44</v>
      </c>
      <c r="B38" s="99">
        <v>47083234</v>
      </c>
      <c r="C38" s="100">
        <v>2021</v>
      </c>
      <c r="D38" s="101"/>
      <c r="E38" s="101"/>
      <c r="F38" s="101">
        <v>47083234</v>
      </c>
      <c r="G38" s="102">
        <f t="shared" si="0"/>
        <v>0</v>
      </c>
    </row>
    <row r="39" spans="1:7" s="28" customFormat="1" ht="15.75" customHeight="1" x14ac:dyDescent="0.2">
      <c r="A39" s="107" t="s">
        <v>45</v>
      </c>
      <c r="B39" s="108">
        <v>2197788</v>
      </c>
      <c r="C39" s="109">
        <v>2021</v>
      </c>
      <c r="D39" s="110"/>
      <c r="E39" s="110"/>
      <c r="F39" s="110">
        <v>2197788</v>
      </c>
      <c r="G39" s="102">
        <f t="shared" si="0"/>
        <v>0</v>
      </c>
    </row>
    <row r="40" spans="1:7" s="28" customFormat="1" ht="15.75" customHeight="1" x14ac:dyDescent="0.2">
      <c r="A40" s="107" t="s">
        <v>46</v>
      </c>
      <c r="B40" s="99">
        <v>1631608</v>
      </c>
      <c r="C40" s="100">
        <v>2021</v>
      </c>
      <c r="D40" s="101"/>
      <c r="E40" s="101"/>
      <c r="F40" s="101">
        <v>1631608</v>
      </c>
      <c r="G40" s="111">
        <f t="shared" si="0"/>
        <v>0</v>
      </c>
    </row>
    <row r="41" spans="1:7" s="28" customFormat="1" ht="15.75" customHeight="1" thickBot="1" x14ac:dyDescent="0.25">
      <c r="A41" s="112" t="s">
        <v>46</v>
      </c>
      <c r="B41" s="99">
        <v>4019215</v>
      </c>
      <c r="C41" s="100">
        <v>2021</v>
      </c>
      <c r="D41" s="101"/>
      <c r="E41" s="101"/>
      <c r="F41" s="101">
        <v>4019215</v>
      </c>
      <c r="G41" s="102">
        <f t="shared" si="0"/>
        <v>0</v>
      </c>
    </row>
    <row r="42" spans="1:7" s="114" customFormat="1" ht="35.25" customHeight="1" thickBot="1" x14ac:dyDescent="0.25">
      <c r="A42" s="113" t="s">
        <v>47</v>
      </c>
      <c r="B42" s="86">
        <f>SUM(B43:B46)</f>
        <v>14882031</v>
      </c>
      <c r="C42" s="96"/>
      <c r="D42" s="86">
        <f>SUM(D43:D46)</f>
        <v>0</v>
      </c>
      <c r="E42" s="86"/>
      <c r="F42" s="86">
        <f>SUM(F43:F46)</f>
        <v>14882031</v>
      </c>
      <c r="G42" s="97">
        <f t="shared" si="0"/>
        <v>0</v>
      </c>
    </row>
    <row r="43" spans="1:7" s="28" customFormat="1" ht="21" customHeight="1" x14ac:dyDescent="0.2">
      <c r="A43" s="115" t="s">
        <v>40</v>
      </c>
      <c r="B43" s="92">
        <v>4720850</v>
      </c>
      <c r="C43" s="93" t="s">
        <v>48</v>
      </c>
      <c r="D43" s="94"/>
      <c r="E43" s="94"/>
      <c r="F43" s="94">
        <v>4720850</v>
      </c>
      <c r="G43" s="105">
        <f t="shared" si="0"/>
        <v>0</v>
      </c>
    </row>
    <row r="44" spans="1:7" s="28" customFormat="1" ht="21" customHeight="1" x14ac:dyDescent="0.2">
      <c r="A44" s="112" t="s">
        <v>49</v>
      </c>
      <c r="B44" s="99">
        <f>1092200+101600</f>
        <v>1193800</v>
      </c>
      <c r="C44" s="100" t="s">
        <v>13</v>
      </c>
      <c r="D44" s="101">
        <v>0</v>
      </c>
      <c r="E44" s="101"/>
      <c r="F44" s="101">
        <f>1092200+101600</f>
        <v>1193800</v>
      </c>
      <c r="G44" s="102"/>
    </row>
    <row r="45" spans="1:7" s="28" customFormat="1" ht="21" customHeight="1" x14ac:dyDescent="0.2">
      <c r="A45" s="104" t="s">
        <v>50</v>
      </c>
      <c r="B45" s="99">
        <f>8884581</f>
        <v>8884581</v>
      </c>
      <c r="C45" s="100" t="s">
        <v>48</v>
      </c>
      <c r="D45" s="101"/>
      <c r="E45" s="116"/>
      <c r="F45" s="99">
        <f>8884581</f>
        <v>8884581</v>
      </c>
      <c r="G45" s="102"/>
    </row>
    <row r="46" spans="1:7" s="28" customFormat="1" ht="21" customHeight="1" thickBot="1" x14ac:dyDescent="0.25">
      <c r="A46" s="112" t="s">
        <v>51</v>
      </c>
      <c r="B46" s="99">
        <v>82800</v>
      </c>
      <c r="C46" s="100" t="s">
        <v>48</v>
      </c>
      <c r="D46" s="101"/>
      <c r="E46" s="116"/>
      <c r="F46" s="99">
        <v>82800</v>
      </c>
      <c r="G46" s="102"/>
    </row>
    <row r="47" spans="1:7" s="34" customFormat="1" ht="21" customHeight="1" thickBot="1" x14ac:dyDescent="0.25">
      <c r="A47" s="117" t="s">
        <v>52</v>
      </c>
      <c r="B47" s="118">
        <f>SUM(B48:B49)</f>
        <v>225000</v>
      </c>
      <c r="C47" s="119"/>
      <c r="D47" s="118">
        <f>SUM(D48:D48)</f>
        <v>0</v>
      </c>
      <c r="E47" s="118"/>
      <c r="F47" s="118">
        <f>SUM(F48:F49)</f>
        <v>225000</v>
      </c>
      <c r="G47" s="120">
        <f t="shared" ref="G47:G51" si="1">B47-D47-F47-E47</f>
        <v>0</v>
      </c>
    </row>
    <row r="48" spans="1:7" s="38" customFormat="1" ht="19.5" customHeight="1" x14ac:dyDescent="0.2">
      <c r="A48" s="121" t="s">
        <v>53</v>
      </c>
      <c r="B48" s="122">
        <v>25000</v>
      </c>
      <c r="C48" s="123">
        <v>2021</v>
      </c>
      <c r="D48" s="124"/>
      <c r="E48" s="124"/>
      <c r="F48" s="124">
        <v>25000</v>
      </c>
      <c r="G48" s="125">
        <f t="shared" si="1"/>
        <v>0</v>
      </c>
    </row>
    <row r="49" spans="1:7" s="38" customFormat="1" ht="19.5" customHeight="1" thickBot="1" x14ac:dyDescent="0.25">
      <c r="A49" s="126" t="s">
        <v>54</v>
      </c>
      <c r="B49" s="127">
        <v>200000</v>
      </c>
      <c r="C49" s="128" t="s">
        <v>48</v>
      </c>
      <c r="D49" s="129"/>
      <c r="E49" s="129"/>
      <c r="F49" s="129">
        <v>200000</v>
      </c>
      <c r="G49" s="130"/>
    </row>
    <row r="50" spans="1:7" s="34" customFormat="1" ht="19.5" customHeight="1" thickBot="1" x14ac:dyDescent="0.25">
      <c r="A50" s="131" t="s">
        <v>55</v>
      </c>
      <c r="B50" s="132">
        <f>B47+B42+B35+B33+B31+B27</f>
        <v>76744037</v>
      </c>
      <c r="C50" s="132"/>
      <c r="D50" s="132">
        <f>D47+D42+D35+D33+D31+D27</f>
        <v>0</v>
      </c>
      <c r="E50" s="132"/>
      <c r="F50" s="132">
        <f>F47+F42+F35+F33+F31+F27</f>
        <v>76744037</v>
      </c>
      <c r="G50" s="97">
        <f t="shared" si="1"/>
        <v>0</v>
      </c>
    </row>
    <row r="51" spans="1:7" s="34" customFormat="1" ht="19.5" customHeight="1" thickBot="1" x14ac:dyDescent="0.25">
      <c r="A51" s="131" t="s">
        <v>56</v>
      </c>
      <c r="B51" s="132">
        <f>B50+B7</f>
        <v>703455142</v>
      </c>
      <c r="C51" s="132"/>
      <c r="D51" s="132">
        <f>D50+D7</f>
        <v>68659507</v>
      </c>
      <c r="E51" s="132">
        <f>+E50+E7</f>
        <v>22055853</v>
      </c>
      <c r="F51" s="132">
        <f>F50+F7</f>
        <v>612739782</v>
      </c>
      <c r="G51" s="97">
        <f t="shared" si="1"/>
        <v>0</v>
      </c>
    </row>
    <row r="52" spans="1:7" x14ac:dyDescent="0.2">
      <c r="F52" s="34">
        <f>'[1]1.1.sz.mell. '!C122</f>
        <v>612739782</v>
      </c>
    </row>
    <row r="53" spans="1:7" x14ac:dyDescent="0.2">
      <c r="F53" s="34">
        <f>F51-F52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2021-03-26T09:41:47Z</dcterms:created>
  <dcterms:modified xsi:type="dcterms:W3CDTF">2021-03-26T09:41:47Z</dcterms:modified>
</cp:coreProperties>
</file>