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610" windowHeight="11640" tabRatio="727" activeTab="2"/>
  </bookViews>
  <sheets>
    <sheet name="1.1.sz.mell." sheetId="144" r:id="rId1"/>
    <sheet name="2.1.sz.mell  " sheetId="140" r:id="rId2"/>
    <sheet name="2.2.sz.mell  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'1.1.sz.mell.'!$A$1:$E$149</definedName>
    <definedName name="_xlnm.Print_Area" localSheetId="1">'2.1.sz.mell  '!$A$1:$G$31</definedName>
    <definedName name="_xlnm.Print_Area" localSheetId="2">'2.2.sz.mell  '!$A$1:$G$34</definedName>
    <definedName name="PUK">#REF!</definedName>
    <definedName name="TAM_jogc_feldkod">[3]NATUR_select!$C$16:$D$287</definedName>
    <definedName name="URSZ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9" i="144"/>
  <c r="D119"/>
  <c r="C50"/>
  <c r="C24" i="140" l="1"/>
  <c r="C27" s="1"/>
  <c r="C18"/>
  <c r="D137" i="144"/>
  <c r="D132"/>
  <c r="D127"/>
  <c r="D123"/>
  <c r="D105"/>
  <c r="D89"/>
  <c r="D77"/>
  <c r="D73"/>
  <c r="D70"/>
  <c r="D65"/>
  <c r="D55"/>
  <c r="D50"/>
  <c r="D44"/>
  <c r="D33"/>
  <c r="D26"/>
  <c r="D19"/>
  <c r="D12"/>
  <c r="D5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27"/>
  <c r="C123"/>
  <c r="C105"/>
  <c r="C89"/>
  <c r="C77"/>
  <c r="C73"/>
  <c r="C70"/>
  <c r="C65"/>
  <c r="C61"/>
  <c r="C55"/>
  <c r="C44"/>
  <c r="C33"/>
  <c r="C26"/>
  <c r="C19"/>
  <c r="C12"/>
  <c r="C5"/>
  <c r="G27" i="140"/>
  <c r="F27"/>
  <c r="G18"/>
  <c r="F18"/>
  <c r="D18"/>
  <c r="G30" i="139"/>
  <c r="F30"/>
  <c r="C24"/>
  <c r="D18"/>
  <c r="D30" s="1"/>
  <c r="C18"/>
  <c r="C30" s="1"/>
  <c r="G17"/>
  <c r="F17"/>
  <c r="D17"/>
  <c r="C17"/>
  <c r="D27" i="140"/>
  <c r="G28" l="1"/>
  <c r="C142" i="144"/>
  <c r="F31" i="139"/>
  <c r="C33" s="1"/>
  <c r="F28" i="140"/>
  <c r="F30" s="1"/>
  <c r="G31" i="139"/>
  <c r="G33" s="1"/>
  <c r="G32"/>
  <c r="F32"/>
  <c r="D32"/>
  <c r="F33"/>
  <c r="C31"/>
  <c r="G29" i="140"/>
  <c r="C29"/>
  <c r="D30"/>
  <c r="D28"/>
  <c r="G30"/>
  <c r="D29"/>
  <c r="C28"/>
  <c r="D142" i="144"/>
  <c r="D122"/>
  <c r="C122"/>
  <c r="C83"/>
  <c r="D60"/>
  <c r="C60"/>
  <c r="E60"/>
  <c r="D31" i="139"/>
  <c r="E83" i="144"/>
  <c r="E142"/>
  <c r="D83"/>
  <c r="E122"/>
  <c r="F29" i="140"/>
  <c r="C32" i="139"/>
  <c r="D143" i="144" l="1"/>
  <c r="C30" i="140"/>
  <c r="C148" i="144"/>
  <c r="C143"/>
  <c r="D147"/>
  <c r="C147"/>
  <c r="D33" i="139"/>
  <c r="D148" i="144"/>
  <c r="E148"/>
  <c r="E143"/>
  <c r="E147"/>
  <c r="C84"/>
  <c r="E84"/>
  <c r="D84"/>
</calcChain>
</file>

<file path=xl/sharedStrings.xml><?xml version="1.0" encoding="utf-8"?>
<sst xmlns="http://schemas.openxmlformats.org/spreadsheetml/2006/main" count="457" uniqueCount="335">
  <si>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</si>
  <si>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</si>
  <si>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</si>
  <si>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</si>
  <si>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</si>
  <si>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</si>
  <si>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</si>
  <si>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</si>
  <si>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</si>
  <si>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</si>
  <si>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</si>
  <si>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</si>
  <si>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</si>
  <si>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</si>
  <si>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</si>
  <si>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</si>
  <si>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</si>
  <si>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</si>
  <si>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</si>
  <si>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</si>
  <si>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</si>
  <si>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</si>
  <si>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</si>
  <si>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</si>
  <si>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</si>
  <si>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</si>
  <si>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</si>
  <si>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</si>
  <si>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</si>
  <si>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</si>
  <si>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</si>
  <si>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</si>
  <si>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</si>
  <si>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</si>
  <si>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</si>
  <si>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</si>
  <si>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</si>
  <si>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</si>
  <si>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</si>
  <si>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</si>
  <si>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</si>
  <si>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</si>
  <si>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</si>
  <si>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</si>
  <si>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</si>
  <si>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</si>
  <si>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</si>
  <si>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</si>
  <si>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</si>
  <si>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</si>
  <si>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</si>
  <si>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</si>
  <si>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</si>
  <si>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</si>
  <si>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</si>
  <si>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</si>
  <si>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</si>
  <si>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</si>
  <si>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</si>
  <si>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</si>
  <si>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</si>
  <si>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</si>
  <si>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</si>
  <si>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</si>
  <si>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</si>
  <si>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</si>
  <si>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</si>
  <si>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</si>
  <si>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</si>
  <si>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</si>
  <si>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</si>
  <si>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</si>
  <si>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</si>
  <si>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</si>
  <si>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</si>
  <si>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</si>
  <si>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</si>
  <si>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</si>
  <si>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</si>
  <si>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</si>
  <si>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</si>
  <si>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</si>
  <si>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</si>
  <si>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</si>
  <si>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</si>
  <si>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</si>
  <si>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</si>
  <si>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</si>
  <si>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</si>
  <si>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</si>
  <si>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</si>
  <si>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</si>
  <si>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</si>
  <si>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</si>
  <si>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</si>
  <si>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</si>
  <si>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</si>
  <si>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</si>
  <si>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</si>
  <si>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</si>
  <si>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</si>
  <si>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</si>
  <si>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</si>
  <si>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</si>
  <si>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</si>
  <si>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</si>
  <si>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</si>
  <si>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</si>
  <si>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</si>
  <si>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</si>
  <si>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</si>
  <si>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</si>
  <si>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</si>
  <si>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</si>
  <si>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</si>
  <si>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</si>
  <si>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</si>
  <si>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</si>
  <si>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</si>
  <si>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</si>
  <si>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</si>
  <si>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</si>
  <si>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</si>
  <si>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</si>
  <si>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</si>
  <si>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</si>
  <si>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</si>
  <si>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</si>
  <si>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</si>
  <si>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</si>
  <si>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</si>
  <si>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</si>
  <si>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</si>
  <si>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</si>
  <si>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</si>
  <si>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</si>
  <si>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</si>
  <si>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</si>
  <si>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</si>
  <si>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</si>
  <si>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</si>
  <si>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</si>
  <si>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</si>
  <si>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</si>
  <si>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</si>
  <si>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</si>
  <si>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</si>
  <si>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</si>
  <si>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</si>
  <si>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</si>
  <si>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</si>
  <si>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</si>
  <si>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</si>
  <si>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</si>
  <si>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</si>
  <si>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</si>
  <si>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</si>
  <si>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</si>
  <si>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</si>
  <si>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</si>
  <si>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</si>
  <si>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</si>
  <si>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</si>
  <si>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</si>
  <si>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</si>
  <si>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</si>
  <si>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</si>
  <si>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</si>
  <si>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</si>
  <si>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</si>
  <si>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</si>
  <si>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</si>
  <si>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</si>
  <si>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</si>
  <si>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</si>
  <si>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</si>
  <si>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</si>
  <si>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</si>
  <si>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</si>
  <si>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</si>
  <si>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</si>
  <si>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</si>
  <si>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</si>
  <si>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</si>
  <si>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</si>
  <si>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</si>
  <si>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</si>
  <si>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</si>
  <si>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</si>
  <si>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</si>
  <si>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</si>
  <si>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</si>
  <si>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</si>
  <si>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</si>
  <si>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</si>
  <si>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</si>
  <si>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</si>
  <si>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</si>
  <si>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</si>
  <si>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</si>
  <si>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</si>
  <si>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</si>
  <si>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</si>
  <si>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</si>
  <si>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</si>
  <si>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</si>
  <si>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</si>
  <si>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</si>
  <si>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</si>
  <si>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</si>
  <si>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</si>
  <si>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</si>
  <si>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</si>
  <si>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</si>
  <si>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</si>
  <si>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</si>
  <si>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</si>
  <si>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</si>
  <si>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</si>
  <si>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</si>
  <si>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</si>
  <si>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</si>
  <si>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</si>
  <si>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</si>
  <si>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</si>
  <si>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</si>
  <si>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</si>
  <si>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</si>
  <si>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</si>
  <si>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</si>
  <si>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</si>
  <si>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</si>
  <si>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</si>
  <si>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</si>
  <si>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</si>
  <si>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</si>
  <si>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</si>
  <si>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</si>
  <si>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</si>
  <si>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</si>
  <si>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</si>
  <si>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</si>
  <si>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</si>
  <si>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</si>
  <si>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</si>
  <si>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</si>
  <si>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</si>
  <si>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</si>
  <si>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</si>
  <si>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</si>
  <si>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</si>
  <si>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</si>
  <si>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</si>
  <si>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</si>
  <si>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</si>
  <si>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</si>
  <si>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</si>
  <si>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</si>
  <si>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</si>
  <si>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</si>
  <si>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</si>
  <si>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</si>
  <si>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</si>
  <si>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</si>
  <si>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</si>
  <si>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</si>
  <si>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</si>
  <si>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</si>
  <si>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</si>
  <si>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</si>
  <si>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</si>
  <si>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</si>
  <si>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</si>
  <si>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</si>
  <si>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</si>
  <si>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</si>
  <si>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</si>
  <si>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</si>
  <si>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</si>
  <si>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</si>
  <si>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</si>
  <si>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</si>
  <si>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</si>
  <si>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</si>
  <si>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</si>
  <si>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</si>
  <si>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</si>
  <si>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</si>
  <si>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</si>
  <si>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</si>
  <si>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</si>
  <si>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</si>
  <si>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</si>
  <si>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</si>
  <si>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</si>
  <si>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</si>
  <si>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</si>
  <si>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</si>
  <si>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</si>
  <si>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</si>
  <si>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</si>
  <si>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</si>
  <si>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</si>
  <si>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</si>
  <si>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</si>
  <si>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</si>
  <si>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</si>
  <si>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</si>
  <si>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</si>
  <si>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</si>
  <si>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</si>
  <si>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</si>
  <si>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</si>
  <si>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</si>
  <si>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</si>
  <si>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</si>
  <si>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</si>
  <si>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</si>
  <si>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</si>
  <si>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</si>
  <si>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</si>
  <si>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</si>
  <si>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</si>
  <si>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</si>
  <si>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</si>
  <si>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</si>
  <si>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2018. évi előirányzat</t>
  </si>
  <si>
    <t>2018. évi Módosított előirányzat</t>
  </si>
  <si>
    <t>2018. évi teljesítés</t>
  </si>
  <si>
    <t xml:space="preserve">2018. évi Módosított előirányzat </t>
  </si>
  <si>
    <t>2018. évi módosított előirányzat</t>
  </si>
  <si>
    <t>Elszámolásból származó bevétel</t>
  </si>
  <si>
    <t>Biztosító által fizetett kártérítés</t>
  </si>
  <si>
    <t>Államháztartáson belüli megelőlegezés</t>
  </si>
  <si>
    <t>Államháztartáson belüli megelőlegezés visszafizetés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</si>
</sst>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0" xfId="10" applyNumberFormat="1" applyFont="1" applyFill="1" applyBorder="1" applyAlignment="1" applyProtection="1">
      <alignment horizontal="center" vertical="center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shrinkToFi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115" zoomScaleNormal="120" zoomScaleSheetLayoutView="100" workbookViewId="0">
      <selection activeCell="A146" sqref="A146:B146"/>
    </sheetView>
  </sheetViews>
  <sheetFormatPr defaultRowHeight="15.75"/>
  <cols>
    <col min="1" max="1" width="9.5" style="96" customWidth="1"/>
    <col min="2" max="2" width="82" style="96" customWidth="1"/>
    <col min="3" max="3" width="12.83203125" style="97" customWidth="1"/>
    <col min="4" max="5" width="13.33203125" style="23" customWidth="1"/>
    <col min="6" max="16384" width="9.33203125" style="4"/>
  </cols>
  <sheetData>
    <row r="1" spans="1:5" ht="15.95" customHeight="1">
      <c r="A1" s="167" t="s">
        <v>4</v>
      </c>
      <c r="B1" s="167"/>
      <c r="C1" s="167"/>
    </row>
    <row r="2" spans="1:5" ht="15.95" customHeight="1" thickBot="1">
      <c r="A2" s="168"/>
      <c r="B2" s="168"/>
      <c r="C2" s="169" t="s">
        <v>111</v>
      </c>
      <c r="D2" s="169"/>
    </row>
    <row r="3" spans="1:5" ht="50.1" customHeight="1" thickBot="1">
      <c r="A3" s="24" t="s">
        <v>45</v>
      </c>
      <c r="B3" s="25" t="s">
        <v>5</v>
      </c>
      <c r="C3" s="26" t="s">
        <v>326</v>
      </c>
      <c r="D3" s="27" t="s">
        <v>327</v>
      </c>
      <c r="E3" s="27" t="s">
        <v>328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132</v>
      </c>
      <c r="C5" s="33">
        <f>+C6+C7+C8+C9+C10+C11</f>
        <v>29326</v>
      </c>
      <c r="D5" s="34">
        <f>+D6+D7+D8+D9+D10+D11</f>
        <v>30838</v>
      </c>
      <c r="E5" s="34">
        <f>+E6+E7+E8+E9+E10+E11</f>
        <v>30838</v>
      </c>
    </row>
    <row r="6" spans="1:5" s="6" customFormat="1" ht="13.5" customHeight="1">
      <c r="A6" s="35" t="s">
        <v>57</v>
      </c>
      <c r="B6" s="36" t="s">
        <v>133</v>
      </c>
      <c r="C6" s="37">
        <v>17144</v>
      </c>
      <c r="D6" s="38">
        <v>17144</v>
      </c>
      <c r="E6" s="38">
        <v>17144</v>
      </c>
    </row>
    <row r="7" spans="1:5" s="6" customFormat="1" ht="13.5" customHeight="1">
      <c r="A7" s="39" t="s">
        <v>58</v>
      </c>
      <c r="B7" s="40" t="s">
        <v>134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135</v>
      </c>
      <c r="C8" s="41">
        <v>10382</v>
      </c>
      <c r="D8" s="42">
        <v>10613</v>
      </c>
      <c r="E8" s="42">
        <v>10613</v>
      </c>
    </row>
    <row r="9" spans="1:5" s="6" customFormat="1" ht="13.5" customHeight="1">
      <c r="A9" s="39" t="s">
        <v>60</v>
      </c>
      <c r="B9" s="40" t="s">
        <v>136</v>
      </c>
      <c r="C9" s="41">
        <v>1800</v>
      </c>
      <c r="D9" s="42">
        <v>1800</v>
      </c>
      <c r="E9" s="42">
        <v>1800</v>
      </c>
    </row>
    <row r="10" spans="1:5" s="6" customFormat="1" ht="13.5" customHeight="1">
      <c r="A10" s="39" t="s">
        <v>77</v>
      </c>
      <c r="B10" s="40" t="s">
        <v>137</v>
      </c>
      <c r="C10" s="41"/>
      <c r="D10" s="42">
        <v>1263</v>
      </c>
      <c r="E10" s="42">
        <v>1263</v>
      </c>
    </row>
    <row r="11" spans="1:5" s="6" customFormat="1" ht="13.5" customHeight="1" thickBot="1">
      <c r="A11" s="43" t="s">
        <v>61</v>
      </c>
      <c r="B11" s="44" t="s">
        <v>331</v>
      </c>
      <c r="C11" s="41"/>
      <c r="D11" s="42">
        <v>18</v>
      </c>
      <c r="E11" s="42">
        <v>18</v>
      </c>
    </row>
    <row r="12" spans="1:5" s="6" customFormat="1" ht="13.5" customHeight="1" thickBot="1">
      <c r="A12" s="31" t="s">
        <v>7</v>
      </c>
      <c r="B12" s="45" t="s">
        <v>138</v>
      </c>
      <c r="C12" s="33">
        <f>+C13+C14+C15+C16+C17</f>
        <v>0</v>
      </c>
      <c r="D12" s="34">
        <f>+D13+D14+D15+D16+D17</f>
        <v>0</v>
      </c>
      <c r="E12" s="34">
        <f>+E13+E14+E15+E16+E17</f>
        <v>1890</v>
      </c>
    </row>
    <row r="13" spans="1:5" s="6" customFormat="1" ht="13.5" customHeight="1">
      <c r="A13" s="35" t="s">
        <v>63</v>
      </c>
      <c r="B13" s="36" t="s">
        <v>139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140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317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318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141</v>
      </c>
      <c r="C17" s="41"/>
      <c r="D17" s="42"/>
      <c r="E17" s="42">
        <v>1890</v>
      </c>
    </row>
    <row r="18" spans="1:5" s="6" customFormat="1" ht="13.5" customHeight="1" thickBot="1">
      <c r="A18" s="43" t="s">
        <v>73</v>
      </c>
      <c r="B18" s="44" t="s">
        <v>142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143</v>
      </c>
      <c r="C19" s="33">
        <f>+C20+C21+C22+C23+C24</f>
        <v>7210</v>
      </c>
      <c r="D19" s="34">
        <f>+D20+D21+D22+D23+D24</f>
        <v>21070</v>
      </c>
      <c r="E19" s="34">
        <f>+E20+E21+E22+E23+E24</f>
        <v>21070</v>
      </c>
    </row>
    <row r="20" spans="1:5" s="6" customFormat="1" ht="13.5" customHeight="1">
      <c r="A20" s="35" t="s">
        <v>46</v>
      </c>
      <c r="B20" s="36" t="s">
        <v>144</v>
      </c>
      <c r="C20" s="37">
        <v>7210</v>
      </c>
      <c r="D20" s="38">
        <v>21070</v>
      </c>
      <c r="E20" s="38">
        <v>21070</v>
      </c>
    </row>
    <row r="21" spans="1:5" s="6" customFormat="1" ht="13.5" customHeight="1">
      <c r="A21" s="39" t="s">
        <v>47</v>
      </c>
      <c r="B21" s="40" t="s">
        <v>145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319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320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146</v>
      </c>
      <c r="C24" s="41"/>
      <c r="D24" s="42"/>
      <c r="E24" s="42"/>
    </row>
    <row r="25" spans="1:5" s="6" customFormat="1" ht="13.5" customHeight="1" thickBot="1">
      <c r="A25" s="43" t="s">
        <v>85</v>
      </c>
      <c r="B25" s="44" t="s">
        <v>147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148</v>
      </c>
      <c r="C26" s="33">
        <f>+C27+C30+C31+C32</f>
        <v>4409</v>
      </c>
      <c r="D26" s="34">
        <f>+D27+D30+D31+D32</f>
        <v>14014</v>
      </c>
      <c r="E26" s="34">
        <f>+E27+E30+E31+E32</f>
        <v>9901</v>
      </c>
    </row>
    <row r="27" spans="1:5" s="6" customFormat="1" ht="13.5" customHeight="1">
      <c r="A27" s="35" t="s">
        <v>149</v>
      </c>
      <c r="B27" s="36" t="s">
        <v>155</v>
      </c>
      <c r="C27" s="48">
        <v>3516</v>
      </c>
      <c r="D27" s="49">
        <v>12467</v>
      </c>
      <c r="E27" s="49">
        <v>9446</v>
      </c>
    </row>
    <row r="28" spans="1:5" s="6" customFormat="1" ht="13.5" customHeight="1">
      <c r="A28" s="39" t="s">
        <v>150</v>
      </c>
      <c r="B28" s="40" t="s">
        <v>156</v>
      </c>
      <c r="C28" s="41">
        <v>516</v>
      </c>
      <c r="D28" s="42">
        <v>6347</v>
      </c>
      <c r="E28" s="42">
        <v>6403</v>
      </c>
    </row>
    <row r="29" spans="1:5" s="6" customFormat="1" ht="13.5" customHeight="1">
      <c r="A29" s="39" t="s">
        <v>151</v>
      </c>
      <c r="B29" s="40" t="s">
        <v>157</v>
      </c>
      <c r="C29" s="41">
        <v>3000</v>
      </c>
      <c r="D29" s="42">
        <v>6120</v>
      </c>
      <c r="E29" s="42">
        <v>3043</v>
      </c>
    </row>
    <row r="30" spans="1:5" s="6" customFormat="1" ht="13.5" customHeight="1">
      <c r="A30" s="39" t="s">
        <v>152</v>
      </c>
      <c r="B30" s="40" t="s">
        <v>158</v>
      </c>
      <c r="C30" s="41">
        <v>162</v>
      </c>
      <c r="D30" s="42">
        <v>816</v>
      </c>
      <c r="E30" s="42">
        <v>437</v>
      </c>
    </row>
    <row r="31" spans="1:5" s="6" customFormat="1" ht="13.5" customHeight="1">
      <c r="A31" s="39" t="s">
        <v>153</v>
      </c>
      <c r="B31" s="40" t="s">
        <v>159</v>
      </c>
      <c r="C31" s="41"/>
      <c r="D31" s="42"/>
      <c r="E31" s="42"/>
    </row>
    <row r="32" spans="1:5" s="6" customFormat="1" ht="13.5" customHeight="1" thickBot="1">
      <c r="A32" s="43" t="s">
        <v>154</v>
      </c>
      <c r="B32" s="44" t="s">
        <v>160</v>
      </c>
      <c r="C32" s="46">
        <v>731</v>
      </c>
      <c r="D32" s="47">
        <v>731</v>
      </c>
      <c r="E32" s="47">
        <v>18</v>
      </c>
    </row>
    <row r="33" spans="1:5" s="6" customFormat="1" ht="13.5" customHeight="1" thickBot="1">
      <c r="A33" s="31" t="s">
        <v>10</v>
      </c>
      <c r="B33" s="32" t="s">
        <v>161</v>
      </c>
      <c r="C33" s="33">
        <f>SUM(C34:C43)</f>
        <v>2475</v>
      </c>
      <c r="D33" s="34">
        <f>SUM(D34:D43)</f>
        <v>4254</v>
      </c>
      <c r="E33" s="34">
        <f>SUM(E34:E43)</f>
        <v>5108</v>
      </c>
    </row>
    <row r="34" spans="1:5" s="6" customFormat="1" ht="13.5" customHeight="1">
      <c r="A34" s="35" t="s">
        <v>50</v>
      </c>
      <c r="B34" s="36" t="s">
        <v>164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165</v>
      </c>
      <c r="C35" s="41">
        <v>167</v>
      </c>
      <c r="D35" s="42">
        <v>1829</v>
      </c>
      <c r="E35" s="42">
        <v>1950</v>
      </c>
    </row>
    <row r="36" spans="1:5" s="6" customFormat="1" ht="13.5" customHeight="1">
      <c r="A36" s="39" t="s">
        <v>52</v>
      </c>
      <c r="B36" s="40" t="s">
        <v>166</v>
      </c>
      <c r="C36" s="41">
        <v>0</v>
      </c>
      <c r="D36" s="42">
        <v>0</v>
      </c>
      <c r="E36" s="42">
        <v>104</v>
      </c>
    </row>
    <row r="37" spans="1:5" s="6" customFormat="1" ht="13.5" customHeight="1">
      <c r="A37" s="39" t="s">
        <v>88</v>
      </c>
      <c r="B37" s="40" t="s">
        <v>167</v>
      </c>
      <c r="C37" s="41">
        <v>1980</v>
      </c>
      <c r="D37" s="42">
        <v>2097</v>
      </c>
      <c r="E37" s="42">
        <v>472</v>
      </c>
    </row>
    <row r="38" spans="1:5" s="6" customFormat="1" ht="13.5" customHeight="1">
      <c r="A38" s="39" t="s">
        <v>89</v>
      </c>
      <c r="B38" s="40" t="s">
        <v>168</v>
      </c>
      <c r="C38" s="41"/>
      <c r="D38" s="42"/>
      <c r="E38" s="42"/>
    </row>
    <row r="39" spans="1:5" s="6" customFormat="1" ht="13.5" customHeight="1">
      <c r="A39" s="39" t="s">
        <v>90</v>
      </c>
      <c r="B39" s="40" t="s">
        <v>169</v>
      </c>
      <c r="C39" s="41">
        <v>31</v>
      </c>
      <c r="D39" s="42">
        <v>31</v>
      </c>
      <c r="E39" s="42">
        <v>205</v>
      </c>
    </row>
    <row r="40" spans="1:5" s="6" customFormat="1" ht="13.5" customHeight="1">
      <c r="A40" s="39" t="s">
        <v>91</v>
      </c>
      <c r="B40" s="40" t="s">
        <v>170</v>
      </c>
      <c r="C40" s="41"/>
      <c r="D40" s="42"/>
      <c r="E40" s="42"/>
    </row>
    <row r="41" spans="1:5" s="6" customFormat="1" ht="13.5" customHeight="1">
      <c r="A41" s="39" t="s">
        <v>92</v>
      </c>
      <c r="B41" s="40" t="s">
        <v>171</v>
      </c>
      <c r="C41" s="41"/>
      <c r="D41" s="42"/>
      <c r="E41" s="42"/>
    </row>
    <row r="42" spans="1:5" s="6" customFormat="1" ht="13.5" customHeight="1">
      <c r="A42" s="39" t="s">
        <v>162</v>
      </c>
      <c r="B42" s="40" t="s">
        <v>332</v>
      </c>
      <c r="C42" s="41"/>
      <c r="D42" s="42"/>
      <c r="E42" s="42">
        <v>82</v>
      </c>
    </row>
    <row r="43" spans="1:5" s="6" customFormat="1" ht="13.5" customHeight="1" thickBot="1">
      <c r="A43" s="43" t="s">
        <v>163</v>
      </c>
      <c r="B43" s="44" t="s">
        <v>172</v>
      </c>
      <c r="C43" s="46">
        <v>297</v>
      </c>
      <c r="D43" s="47">
        <v>297</v>
      </c>
      <c r="E43" s="47">
        <v>2295</v>
      </c>
    </row>
    <row r="44" spans="1:5" s="6" customFormat="1" ht="13.5" customHeight="1" thickBot="1">
      <c r="A44" s="31" t="s">
        <v>11</v>
      </c>
      <c r="B44" s="32" t="s">
        <v>173</v>
      </c>
      <c r="C44" s="33">
        <f>SUM(C45:C49)</f>
        <v>0</v>
      </c>
      <c r="D44" s="34">
        <f>SUM(D45:D49)</f>
        <v>0</v>
      </c>
      <c r="E44" s="34">
        <f>SUM(E45:E49)</f>
        <v>0</v>
      </c>
    </row>
    <row r="45" spans="1:5" s="6" customFormat="1" ht="13.5" customHeight="1">
      <c r="A45" s="35" t="s">
        <v>53</v>
      </c>
      <c r="B45" s="36" t="s">
        <v>177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178</v>
      </c>
      <c r="C46" s="41"/>
      <c r="D46" s="42"/>
      <c r="E46" s="42"/>
    </row>
    <row r="47" spans="1:5" s="6" customFormat="1" ht="13.5" customHeight="1">
      <c r="A47" s="39" t="s">
        <v>174</v>
      </c>
      <c r="B47" s="40" t="s">
        <v>179</v>
      </c>
      <c r="C47" s="41"/>
      <c r="D47" s="42"/>
      <c r="E47" s="42"/>
    </row>
    <row r="48" spans="1:5" s="6" customFormat="1" ht="13.5" customHeight="1">
      <c r="A48" s="39" t="s">
        <v>175</v>
      </c>
      <c r="B48" s="40" t="s">
        <v>180</v>
      </c>
      <c r="C48" s="41"/>
      <c r="D48" s="42"/>
      <c r="E48" s="42"/>
    </row>
    <row r="49" spans="1:5" s="6" customFormat="1" ht="13.5" customHeight="1" thickBot="1">
      <c r="A49" s="43" t="s">
        <v>176</v>
      </c>
      <c r="B49" s="44" t="s">
        <v>181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182</v>
      </c>
      <c r="C50" s="33">
        <f>SUM(C51:C53)</f>
        <v>0</v>
      </c>
      <c r="D50" s="34">
        <f>SUM(D51:D53)</f>
        <v>0</v>
      </c>
      <c r="E50" s="34">
        <f>SUM(E51:E53)</f>
        <v>0</v>
      </c>
    </row>
    <row r="51" spans="1:5" s="6" customFormat="1" ht="13.5" customHeight="1">
      <c r="A51" s="35" t="s">
        <v>55</v>
      </c>
      <c r="B51" s="36" t="s">
        <v>183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321</v>
      </c>
      <c r="C52" s="41"/>
      <c r="D52" s="42"/>
      <c r="E52" s="42"/>
    </row>
    <row r="53" spans="1:5" s="6" customFormat="1" ht="13.5" customHeight="1">
      <c r="A53" s="39" t="s">
        <v>186</v>
      </c>
      <c r="B53" s="40" t="s">
        <v>184</v>
      </c>
      <c r="C53" s="41"/>
      <c r="D53" s="42"/>
      <c r="E53" s="42"/>
    </row>
    <row r="54" spans="1:5" s="6" customFormat="1" ht="13.5" customHeight="1" thickBot="1">
      <c r="A54" s="43" t="s">
        <v>187</v>
      </c>
      <c r="B54" s="44" t="s">
        <v>185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188</v>
      </c>
      <c r="C55" s="33">
        <f>SUM(C56:C58)</f>
        <v>101</v>
      </c>
      <c r="D55" s="34">
        <f>SUM(D56:D58)</f>
        <v>101</v>
      </c>
      <c r="E55" s="34">
        <f>SUM(E56:E58)</f>
        <v>195</v>
      </c>
    </row>
    <row r="56" spans="1:5" s="6" customFormat="1" ht="13.5" customHeight="1">
      <c r="A56" s="35" t="s">
        <v>94</v>
      </c>
      <c r="B56" s="36" t="s">
        <v>190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322</v>
      </c>
      <c r="C57" s="41">
        <v>101</v>
      </c>
      <c r="D57" s="42">
        <v>101</v>
      </c>
      <c r="E57" s="42">
        <v>195</v>
      </c>
    </row>
    <row r="58" spans="1:5" s="6" customFormat="1" ht="13.5" customHeight="1">
      <c r="A58" s="39" t="s">
        <v>112</v>
      </c>
      <c r="B58" s="40" t="s">
        <v>191</v>
      </c>
      <c r="C58" s="41"/>
      <c r="D58" s="42"/>
      <c r="E58" s="42"/>
    </row>
    <row r="59" spans="1:5" s="6" customFormat="1" ht="13.5" customHeight="1" thickBot="1">
      <c r="A59" s="43" t="s">
        <v>189</v>
      </c>
      <c r="B59" s="44" t="s">
        <v>192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193</v>
      </c>
      <c r="C60" s="33">
        <f>+C5+C12+C19+C26+C33+C44+C50+C55</f>
        <v>43521</v>
      </c>
      <c r="D60" s="34">
        <f>+D5+D12+D19+D26+D33+D44+D50+D55</f>
        <v>70277</v>
      </c>
      <c r="E60" s="34">
        <f>+E5+E12+E19+E26+E33+E44+E50+E55</f>
        <v>69002</v>
      </c>
    </row>
    <row r="61" spans="1:5" s="6" customFormat="1" ht="13.5" customHeight="1" thickBot="1">
      <c r="A61" s="50" t="s">
        <v>194</v>
      </c>
      <c r="B61" s="45" t="s">
        <v>195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228</v>
      </c>
      <c r="B62" s="36" t="s">
        <v>196</v>
      </c>
      <c r="C62" s="41"/>
      <c r="D62" s="42"/>
      <c r="E62" s="42">
        <v>0</v>
      </c>
    </row>
    <row r="63" spans="1:5" s="6" customFormat="1" ht="13.5" customHeight="1">
      <c r="A63" s="39" t="s">
        <v>237</v>
      </c>
      <c r="B63" s="40" t="s">
        <v>197</v>
      </c>
      <c r="C63" s="41"/>
      <c r="D63" s="42"/>
      <c r="E63" s="42"/>
    </row>
    <row r="64" spans="1:5" s="6" customFormat="1" ht="13.5" customHeight="1" thickBot="1">
      <c r="A64" s="51" t="s">
        <v>238</v>
      </c>
      <c r="B64" s="52" t="s">
        <v>198</v>
      </c>
      <c r="C64" s="53"/>
      <c r="D64" s="54"/>
      <c r="E64" s="54"/>
    </row>
    <row r="65" spans="1:5" s="6" customFormat="1" ht="13.5" customHeight="1" thickBot="1">
      <c r="A65" s="50" t="s">
        <v>199</v>
      </c>
      <c r="B65" s="45" t="s">
        <v>200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201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202</v>
      </c>
      <c r="C67" s="41"/>
      <c r="D67" s="42"/>
      <c r="E67" s="42"/>
    </row>
    <row r="68" spans="1:5" s="6" customFormat="1" ht="13.5" customHeight="1">
      <c r="A68" s="39" t="s">
        <v>229</v>
      </c>
      <c r="B68" s="40" t="s">
        <v>203</v>
      </c>
      <c r="C68" s="41"/>
      <c r="D68" s="42"/>
      <c r="E68" s="42"/>
    </row>
    <row r="69" spans="1:5" s="6" customFormat="1" ht="13.5" customHeight="1" thickBot="1">
      <c r="A69" s="43" t="s">
        <v>230</v>
      </c>
      <c r="B69" s="44" t="s">
        <v>204</v>
      </c>
      <c r="C69" s="41"/>
      <c r="D69" s="42"/>
      <c r="E69" s="42"/>
    </row>
    <row r="70" spans="1:5" s="6" customFormat="1" ht="13.5" customHeight="1" thickBot="1">
      <c r="A70" s="50" t="s">
        <v>205</v>
      </c>
      <c r="B70" s="45" t="s">
        <v>206</v>
      </c>
      <c r="C70" s="33">
        <f>SUM(C71:C72)</f>
        <v>13932</v>
      </c>
      <c r="D70" s="34">
        <f>SUM(D71:D72)</f>
        <v>10580</v>
      </c>
      <c r="E70" s="34">
        <f>SUM(E71:E72)</f>
        <v>10580</v>
      </c>
    </row>
    <row r="71" spans="1:5" s="6" customFormat="1" ht="13.5" customHeight="1">
      <c r="A71" s="35" t="s">
        <v>231</v>
      </c>
      <c r="B71" s="36" t="s">
        <v>207</v>
      </c>
      <c r="C71" s="41">
        <v>13932</v>
      </c>
      <c r="D71" s="42">
        <v>10580</v>
      </c>
      <c r="E71" s="42">
        <v>10580</v>
      </c>
    </row>
    <row r="72" spans="1:5" s="6" customFormat="1" ht="13.5" customHeight="1" thickBot="1">
      <c r="A72" s="43" t="s">
        <v>232</v>
      </c>
      <c r="B72" s="44" t="s">
        <v>208</v>
      </c>
      <c r="C72" s="41"/>
      <c r="D72" s="42"/>
      <c r="E72" s="42"/>
    </row>
    <row r="73" spans="1:5" s="6" customFormat="1" ht="13.5" customHeight="1" thickBot="1">
      <c r="A73" s="50" t="s">
        <v>209</v>
      </c>
      <c r="B73" s="45" t="s">
        <v>210</v>
      </c>
      <c r="C73" s="33">
        <f>SUM(C74:C76)</f>
        <v>0</v>
      </c>
      <c r="D73" s="34">
        <f>SUM(D74:D76)</f>
        <v>1067</v>
      </c>
      <c r="E73" s="34">
        <f>SUM(E74:E76)</f>
        <v>1067</v>
      </c>
    </row>
    <row r="74" spans="1:5" s="6" customFormat="1" ht="13.5" customHeight="1">
      <c r="A74" s="35" t="s">
        <v>233</v>
      </c>
      <c r="B74" s="36" t="s">
        <v>211</v>
      </c>
      <c r="C74" s="41"/>
      <c r="D74" s="42">
        <v>1067</v>
      </c>
      <c r="E74" s="42">
        <v>1067</v>
      </c>
    </row>
    <row r="75" spans="1:5" s="6" customFormat="1" ht="13.5" customHeight="1">
      <c r="A75" s="39" t="s">
        <v>234</v>
      </c>
      <c r="B75" s="40" t="s">
        <v>212</v>
      </c>
      <c r="C75" s="41"/>
      <c r="D75" s="42"/>
      <c r="E75" s="42"/>
    </row>
    <row r="76" spans="1:5" s="6" customFormat="1" ht="13.5" customHeight="1" thickBot="1">
      <c r="A76" s="43" t="s">
        <v>235</v>
      </c>
      <c r="B76" s="44" t="s">
        <v>213</v>
      </c>
      <c r="C76" s="41"/>
      <c r="D76" s="42"/>
      <c r="E76" s="42"/>
    </row>
    <row r="77" spans="1:5" s="6" customFormat="1" ht="13.5" customHeight="1" thickBot="1">
      <c r="A77" s="50" t="s">
        <v>214</v>
      </c>
      <c r="B77" s="45" t="s">
        <v>236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215</v>
      </c>
      <c r="B78" s="36" t="s">
        <v>216</v>
      </c>
      <c r="C78" s="41"/>
      <c r="D78" s="42"/>
      <c r="E78" s="42"/>
    </row>
    <row r="79" spans="1:5" s="6" customFormat="1" ht="13.5" customHeight="1">
      <c r="A79" s="56" t="s">
        <v>217</v>
      </c>
      <c r="B79" s="40" t="s">
        <v>218</v>
      </c>
      <c r="C79" s="41"/>
      <c r="D79" s="42"/>
      <c r="E79" s="42"/>
    </row>
    <row r="80" spans="1:5" s="6" customFormat="1" ht="13.5" customHeight="1">
      <c r="A80" s="56" t="s">
        <v>219</v>
      </c>
      <c r="B80" s="40" t="s">
        <v>220</v>
      </c>
      <c r="C80" s="41"/>
      <c r="D80" s="42"/>
      <c r="E80" s="42"/>
    </row>
    <row r="81" spans="1:5" s="6" customFormat="1" ht="13.5" customHeight="1" thickBot="1">
      <c r="A81" s="57" t="s">
        <v>221</v>
      </c>
      <c r="B81" s="44" t="s">
        <v>222</v>
      </c>
      <c r="C81" s="41"/>
      <c r="D81" s="42"/>
      <c r="E81" s="42"/>
    </row>
    <row r="82" spans="1:5" s="6" customFormat="1" ht="13.5" customHeight="1" thickBot="1">
      <c r="A82" s="50" t="s">
        <v>223</v>
      </c>
      <c r="B82" s="45" t="s">
        <v>224</v>
      </c>
      <c r="C82" s="58"/>
      <c r="D82" s="59"/>
      <c r="E82" s="59"/>
    </row>
    <row r="83" spans="1:5" s="6" customFormat="1" ht="16.5" customHeight="1" thickBot="1">
      <c r="A83" s="50" t="s">
        <v>225</v>
      </c>
      <c r="B83" s="60" t="s">
        <v>226</v>
      </c>
      <c r="C83" s="33">
        <f>+C61+C65+C70+C73+C77+C82</f>
        <v>13932</v>
      </c>
      <c r="D83" s="34">
        <f>+D61+D65+D70+D73+D77+D82</f>
        <v>11647</v>
      </c>
      <c r="E83" s="34">
        <f>+E61+E65+E70+E73+E77+E82</f>
        <v>11647</v>
      </c>
    </row>
    <row r="84" spans="1:5" s="6" customFormat="1" ht="16.5" customHeight="1" thickBot="1">
      <c r="A84" s="61" t="s">
        <v>239</v>
      </c>
      <c r="B84" s="62" t="s">
        <v>227</v>
      </c>
      <c r="C84" s="33">
        <f>+C60+C83</f>
        <v>57453</v>
      </c>
      <c r="D84" s="34">
        <f>+D60+D83</f>
        <v>81924</v>
      </c>
      <c r="E84" s="34">
        <f>+E60+E83</f>
        <v>80649</v>
      </c>
    </row>
    <row r="85" spans="1:5" ht="16.5" customHeight="1">
      <c r="A85" s="170" t="s">
        <v>34</v>
      </c>
      <c r="B85" s="170"/>
      <c r="C85" s="170"/>
    </row>
    <row r="86" spans="1:5" s="7" customFormat="1" ht="16.5" customHeight="1" thickBot="1">
      <c r="A86" s="174"/>
      <c r="B86" s="174"/>
      <c r="C86" s="175" t="s">
        <v>111</v>
      </c>
      <c r="D86" s="175"/>
      <c r="E86" s="63"/>
    </row>
    <row r="87" spans="1:5" ht="50.1" customHeight="1" thickBot="1">
      <c r="A87" s="24" t="s">
        <v>45</v>
      </c>
      <c r="B87" s="25" t="s">
        <v>35</v>
      </c>
      <c r="C87" s="26" t="s">
        <v>326</v>
      </c>
      <c r="D87" s="27" t="s">
        <v>329</v>
      </c>
      <c r="E87" s="27" t="s">
        <v>328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324</v>
      </c>
      <c r="C89" s="66">
        <f>SUM(C90:C94)</f>
        <v>36501</v>
      </c>
      <c r="D89" s="67">
        <f>SUM(D90:D94)</f>
        <v>41791</v>
      </c>
      <c r="E89" s="67">
        <f>SUM(E90:E94)</f>
        <v>30639</v>
      </c>
    </row>
    <row r="90" spans="1:5" ht="13.5" customHeight="1">
      <c r="A90" s="68" t="s">
        <v>57</v>
      </c>
      <c r="B90" s="69" t="s">
        <v>36</v>
      </c>
      <c r="C90" s="70">
        <v>12356</v>
      </c>
      <c r="D90" s="71">
        <v>16693</v>
      </c>
      <c r="E90" s="71">
        <v>16281</v>
      </c>
    </row>
    <row r="91" spans="1:5" ht="13.5" customHeight="1">
      <c r="A91" s="39" t="s">
        <v>58</v>
      </c>
      <c r="B91" s="72" t="s">
        <v>96</v>
      </c>
      <c r="C91" s="41">
        <v>2372</v>
      </c>
      <c r="D91" s="42">
        <v>2835</v>
      </c>
      <c r="E91" s="42">
        <v>2835</v>
      </c>
    </row>
    <row r="92" spans="1:5" ht="13.5" customHeight="1">
      <c r="A92" s="39" t="s">
        <v>59</v>
      </c>
      <c r="B92" s="72" t="s">
        <v>76</v>
      </c>
      <c r="C92" s="46">
        <v>17404</v>
      </c>
      <c r="D92" s="47">
        <v>16898</v>
      </c>
      <c r="E92" s="47">
        <v>9283</v>
      </c>
    </row>
    <row r="93" spans="1:5" ht="13.5" customHeight="1">
      <c r="A93" s="39" t="s">
        <v>60</v>
      </c>
      <c r="B93" s="73" t="s">
        <v>97</v>
      </c>
      <c r="C93" s="46">
        <v>690</v>
      </c>
      <c r="D93" s="47">
        <v>1386</v>
      </c>
      <c r="E93" s="47">
        <v>752</v>
      </c>
    </row>
    <row r="94" spans="1:5" ht="13.5" customHeight="1">
      <c r="A94" s="39" t="s">
        <v>68</v>
      </c>
      <c r="B94" s="74" t="s">
        <v>98</v>
      </c>
      <c r="C94" s="46">
        <v>3679</v>
      </c>
      <c r="D94" s="47">
        <v>3979</v>
      </c>
      <c r="E94" s="47">
        <v>1488</v>
      </c>
    </row>
    <row r="95" spans="1:5" ht="13.5" customHeight="1">
      <c r="A95" s="39" t="s">
        <v>61</v>
      </c>
      <c r="B95" s="72" t="s">
        <v>242</v>
      </c>
      <c r="C95" s="46"/>
      <c r="D95" s="47"/>
      <c r="E95" s="47"/>
    </row>
    <row r="96" spans="1:5" ht="13.5" customHeight="1">
      <c r="A96" s="39" t="s">
        <v>62</v>
      </c>
      <c r="B96" s="75" t="s">
        <v>243</v>
      </c>
      <c r="C96" s="46"/>
      <c r="D96" s="47"/>
      <c r="E96" s="47"/>
    </row>
    <row r="97" spans="1:5" ht="13.5" customHeight="1">
      <c r="A97" s="39" t="s">
        <v>69</v>
      </c>
      <c r="B97" s="76" t="s">
        <v>244</v>
      </c>
      <c r="C97" s="46"/>
      <c r="D97" s="47"/>
      <c r="E97" s="47"/>
    </row>
    <row r="98" spans="1:5" ht="13.5" customHeight="1">
      <c r="A98" s="39" t="s">
        <v>70</v>
      </c>
      <c r="B98" s="76" t="s">
        <v>245</v>
      </c>
      <c r="C98" s="46"/>
      <c r="D98" s="47"/>
      <c r="E98" s="47"/>
    </row>
    <row r="99" spans="1:5" ht="13.5" customHeight="1">
      <c r="A99" s="39" t="s">
        <v>71</v>
      </c>
      <c r="B99" s="75" t="s">
        <v>246</v>
      </c>
      <c r="C99" s="46">
        <v>3129</v>
      </c>
      <c r="D99" s="47">
        <v>3129</v>
      </c>
      <c r="E99" s="47">
        <v>1149</v>
      </c>
    </row>
    <row r="100" spans="1:5" ht="13.5" customHeight="1">
      <c r="A100" s="39" t="s">
        <v>72</v>
      </c>
      <c r="B100" s="75" t="s">
        <v>247</v>
      </c>
      <c r="C100" s="46"/>
      <c r="D100" s="47"/>
      <c r="E100" s="47"/>
    </row>
    <row r="101" spans="1:5" ht="13.5" customHeight="1">
      <c r="A101" s="39" t="s">
        <v>74</v>
      </c>
      <c r="B101" s="76" t="s">
        <v>248</v>
      </c>
      <c r="C101" s="46"/>
      <c r="D101" s="47">
        <v>300</v>
      </c>
      <c r="E101" s="47">
        <v>300</v>
      </c>
    </row>
    <row r="102" spans="1:5" ht="13.5" customHeight="1">
      <c r="A102" s="77" t="s">
        <v>99</v>
      </c>
      <c r="B102" s="78" t="s">
        <v>249</v>
      </c>
      <c r="C102" s="46"/>
      <c r="D102" s="47"/>
      <c r="E102" s="47"/>
    </row>
    <row r="103" spans="1:5" ht="13.5" customHeight="1">
      <c r="A103" s="39" t="s">
        <v>240</v>
      </c>
      <c r="B103" s="78" t="s">
        <v>250</v>
      </c>
      <c r="C103" s="46"/>
      <c r="D103" s="47"/>
      <c r="E103" s="47"/>
    </row>
    <row r="104" spans="1:5" ht="13.5" customHeight="1" thickBot="1">
      <c r="A104" s="51" t="s">
        <v>241</v>
      </c>
      <c r="B104" s="79" t="s">
        <v>251</v>
      </c>
      <c r="C104" s="53">
        <v>550</v>
      </c>
      <c r="D104" s="54">
        <v>550</v>
      </c>
      <c r="E104" s="54">
        <v>39</v>
      </c>
    </row>
    <row r="105" spans="1:5" ht="13.5" customHeight="1" thickBot="1">
      <c r="A105" s="31" t="s">
        <v>7</v>
      </c>
      <c r="B105" s="80" t="s">
        <v>325</v>
      </c>
      <c r="C105" s="33">
        <f>+C106+C108+C110</f>
        <v>15575</v>
      </c>
      <c r="D105" s="34">
        <f>+D106+D108+D110</f>
        <v>18460</v>
      </c>
      <c r="E105" s="34">
        <f>+E106+E108+E110</f>
        <v>17523</v>
      </c>
    </row>
    <row r="106" spans="1:5" ht="13.5" customHeight="1">
      <c r="A106" s="35" t="s">
        <v>63</v>
      </c>
      <c r="B106" s="72" t="s">
        <v>110</v>
      </c>
      <c r="C106" s="37"/>
      <c r="D106" s="38">
        <v>2563</v>
      </c>
      <c r="E106" s="38">
        <v>2153</v>
      </c>
    </row>
    <row r="107" spans="1:5" ht="13.5" customHeight="1">
      <c r="A107" s="35" t="s">
        <v>64</v>
      </c>
      <c r="B107" s="81" t="s">
        <v>255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>
        <v>15275</v>
      </c>
      <c r="D108" s="42">
        <v>15497</v>
      </c>
      <c r="E108" s="42">
        <v>15370</v>
      </c>
    </row>
    <row r="109" spans="1:5" ht="13.5" customHeight="1">
      <c r="A109" s="35" t="s">
        <v>66</v>
      </c>
      <c r="B109" s="81" t="s">
        <v>256</v>
      </c>
      <c r="C109" s="82"/>
      <c r="D109" s="42"/>
      <c r="E109" s="42"/>
    </row>
    <row r="110" spans="1:5" ht="13.5" customHeight="1">
      <c r="A110" s="35" t="s">
        <v>67</v>
      </c>
      <c r="B110" s="83" t="s">
        <v>113</v>
      </c>
      <c r="C110" s="82">
        <v>300</v>
      </c>
      <c r="D110" s="42">
        <v>400</v>
      </c>
      <c r="E110" s="42"/>
    </row>
    <row r="111" spans="1:5" ht="13.5" customHeight="1">
      <c r="A111" s="35" t="s">
        <v>73</v>
      </c>
      <c r="B111" s="84" t="s">
        <v>323</v>
      </c>
      <c r="C111" s="82"/>
      <c r="D111" s="42"/>
      <c r="E111" s="42"/>
    </row>
    <row r="112" spans="1:5" ht="13.5" customHeight="1">
      <c r="A112" s="35" t="s">
        <v>75</v>
      </c>
      <c r="B112" s="85" t="s">
        <v>261</v>
      </c>
      <c r="C112" s="82"/>
      <c r="D112" s="42"/>
      <c r="E112" s="42"/>
    </row>
    <row r="113" spans="1:5" ht="13.5" customHeight="1">
      <c r="A113" s="35" t="s">
        <v>101</v>
      </c>
      <c r="B113" s="76" t="s">
        <v>245</v>
      </c>
      <c r="C113" s="82"/>
      <c r="D113" s="42"/>
      <c r="E113" s="42"/>
    </row>
    <row r="114" spans="1:5" ht="13.5" customHeight="1">
      <c r="A114" s="35" t="s">
        <v>102</v>
      </c>
      <c r="B114" s="76" t="s">
        <v>260</v>
      </c>
      <c r="C114" s="82"/>
      <c r="D114" s="42"/>
      <c r="E114" s="42"/>
    </row>
    <row r="115" spans="1:5" ht="13.5" customHeight="1">
      <c r="A115" s="35" t="s">
        <v>103</v>
      </c>
      <c r="B115" s="76" t="s">
        <v>259</v>
      </c>
      <c r="C115" s="82"/>
      <c r="D115" s="42"/>
      <c r="E115" s="42"/>
    </row>
    <row r="116" spans="1:5" ht="13.5" customHeight="1">
      <c r="A116" s="35" t="s">
        <v>252</v>
      </c>
      <c r="B116" s="76" t="s">
        <v>248</v>
      </c>
      <c r="C116" s="82"/>
      <c r="D116" s="42"/>
      <c r="E116" s="42"/>
    </row>
    <row r="117" spans="1:5" ht="13.5" customHeight="1">
      <c r="A117" s="35" t="s">
        <v>253</v>
      </c>
      <c r="B117" s="76" t="s">
        <v>258</v>
      </c>
      <c r="C117" s="82"/>
      <c r="D117" s="42"/>
      <c r="E117" s="42"/>
    </row>
    <row r="118" spans="1:5" ht="13.5" customHeight="1" thickBot="1">
      <c r="A118" s="77" t="s">
        <v>254</v>
      </c>
      <c r="B118" s="76" t="s">
        <v>257</v>
      </c>
      <c r="C118" s="86">
        <v>300</v>
      </c>
      <c r="D118" s="47">
        <v>400</v>
      </c>
      <c r="E118" s="47"/>
    </row>
    <row r="119" spans="1:5" ht="13.5" customHeight="1" thickBot="1">
      <c r="A119" s="31" t="s">
        <v>8</v>
      </c>
      <c r="B119" s="87" t="s">
        <v>262</v>
      </c>
      <c r="C119" s="33">
        <f>SUM(C120:C121)</f>
        <v>2042</v>
      </c>
      <c r="D119" s="34">
        <f>SUM(D120:D121)</f>
        <v>14486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>
        <v>2042</v>
      </c>
      <c r="D120" s="38">
        <v>14486</v>
      </c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263</v>
      </c>
      <c r="C122" s="33">
        <f>+C89+C105+C119</f>
        <v>54118</v>
      </c>
      <c r="D122" s="34">
        <f>+D89+D105+D119</f>
        <v>74737</v>
      </c>
      <c r="E122" s="34">
        <f>+E89+E105+E119</f>
        <v>48162</v>
      </c>
    </row>
    <row r="123" spans="1:5" ht="13.5" customHeight="1" thickBot="1">
      <c r="A123" s="31" t="s">
        <v>10</v>
      </c>
      <c r="B123" s="87" t="s">
        <v>264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265</v>
      </c>
      <c r="C124" s="82"/>
      <c r="D124" s="42"/>
      <c r="E124" s="42"/>
    </row>
    <row r="125" spans="1:5" ht="13.5" customHeight="1">
      <c r="A125" s="35" t="s">
        <v>51</v>
      </c>
      <c r="B125" s="88" t="s">
        <v>266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267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312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268</v>
      </c>
      <c r="C128" s="82"/>
      <c r="D128" s="42"/>
      <c r="E128" s="42"/>
    </row>
    <row r="129" spans="1:9" ht="13.5" customHeight="1">
      <c r="A129" s="35" t="s">
        <v>54</v>
      </c>
      <c r="B129" s="88" t="s">
        <v>269</v>
      </c>
      <c r="C129" s="82"/>
      <c r="D129" s="42"/>
      <c r="E129" s="42"/>
    </row>
    <row r="130" spans="1:9" ht="13.5" customHeight="1">
      <c r="A130" s="35" t="s">
        <v>174</v>
      </c>
      <c r="B130" s="88" t="s">
        <v>270</v>
      </c>
      <c r="C130" s="82"/>
      <c r="D130" s="42"/>
      <c r="E130" s="42"/>
    </row>
    <row r="131" spans="1:9" ht="13.5" customHeight="1" thickBot="1">
      <c r="A131" s="77" t="s">
        <v>175</v>
      </c>
      <c r="B131" s="89" t="s">
        <v>271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272</v>
      </c>
      <c r="C132" s="90">
        <f>+C133+C134+C135+C136</f>
        <v>1173</v>
      </c>
      <c r="D132" s="91">
        <f>+D133+D134+D135+D136</f>
        <v>1173</v>
      </c>
      <c r="E132" s="91">
        <f>+E133+E134+E135+E136</f>
        <v>1173</v>
      </c>
    </row>
    <row r="133" spans="1:9" ht="13.5" customHeight="1">
      <c r="A133" s="35" t="s">
        <v>55</v>
      </c>
      <c r="B133" s="88" t="s">
        <v>273</v>
      </c>
      <c r="C133" s="82"/>
      <c r="D133" s="42"/>
      <c r="E133" s="42"/>
    </row>
    <row r="134" spans="1:9" ht="13.5" customHeight="1">
      <c r="A134" s="35" t="s">
        <v>56</v>
      </c>
      <c r="B134" s="88" t="s">
        <v>283</v>
      </c>
      <c r="C134" s="82">
        <v>1173</v>
      </c>
      <c r="D134" s="42">
        <v>1173</v>
      </c>
      <c r="E134" s="42">
        <v>1173</v>
      </c>
    </row>
    <row r="135" spans="1:9" ht="13.5" customHeight="1">
      <c r="A135" s="35" t="s">
        <v>186</v>
      </c>
      <c r="B135" s="88" t="s">
        <v>274</v>
      </c>
      <c r="C135" s="82"/>
      <c r="D135" s="42"/>
      <c r="E135" s="42"/>
    </row>
    <row r="136" spans="1:9" ht="13.5" customHeight="1" thickBot="1">
      <c r="A136" s="77" t="s">
        <v>187</v>
      </c>
      <c r="B136" s="89" t="s">
        <v>275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276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277</v>
      </c>
      <c r="C138" s="82"/>
      <c r="D138" s="42"/>
      <c r="E138" s="42"/>
    </row>
    <row r="139" spans="1:9" ht="13.5" customHeight="1">
      <c r="A139" s="35" t="s">
        <v>95</v>
      </c>
      <c r="B139" s="88" t="s">
        <v>278</v>
      </c>
      <c r="C139" s="82"/>
      <c r="D139" s="42"/>
      <c r="E139" s="42"/>
    </row>
    <row r="140" spans="1:9" ht="13.5" customHeight="1">
      <c r="A140" s="35" t="s">
        <v>112</v>
      </c>
      <c r="B140" s="88" t="s">
        <v>279</v>
      </c>
      <c r="C140" s="82"/>
      <c r="D140" s="42"/>
      <c r="E140" s="42"/>
    </row>
    <row r="141" spans="1:9" ht="13.5" customHeight="1" thickBot="1">
      <c r="A141" s="35" t="s">
        <v>189</v>
      </c>
      <c r="B141" s="88" t="s">
        <v>280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281</v>
      </c>
      <c r="C142" s="19">
        <f>+C123+C127+C132+C137</f>
        <v>1173</v>
      </c>
      <c r="D142" s="20">
        <f>+D123+D127+D132+D137</f>
        <v>1173</v>
      </c>
      <c r="E142" s="20">
        <f>+E123+E127+E132+E137</f>
        <v>1173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282</v>
      </c>
      <c r="C143" s="19">
        <f>+C122+C142</f>
        <v>55291</v>
      </c>
      <c r="D143" s="20">
        <f>+D122+D142</f>
        <v>75910</v>
      </c>
      <c r="E143" s="20">
        <f>+E122+E142</f>
        <v>49335</v>
      </c>
    </row>
    <row r="144" spans="1:9" ht="7.5" customHeight="1">
      <c r="A144" s="22"/>
      <c r="B144" s="22"/>
      <c r="C144" s="95"/>
    </row>
    <row r="145" spans="1:5">
      <c r="A145" s="171" t="s">
        <v>284</v>
      </c>
      <c r="B145" s="171"/>
      <c r="C145" s="171"/>
    </row>
    <row r="146" spans="1:5" ht="8.25" customHeight="1" thickBot="1">
      <c r="A146" s="168"/>
      <c r="B146" s="168"/>
      <c r="C146" s="172" t="s">
        <v>111</v>
      </c>
      <c r="D146" s="172"/>
    </row>
    <row r="147" spans="1:5" ht="27" customHeight="1" thickBot="1">
      <c r="A147" s="31">
        <v>1</v>
      </c>
      <c r="B147" s="80" t="s">
        <v>285</v>
      </c>
      <c r="C147" s="33">
        <f>+C60-C122</f>
        <v>-10597</v>
      </c>
      <c r="D147" s="34">
        <f>+D60-D122</f>
        <v>-4460</v>
      </c>
      <c r="E147" s="34">
        <f>+E60-E122</f>
        <v>20840</v>
      </c>
    </row>
    <row r="148" spans="1:5" ht="27.75" customHeight="1" thickBot="1">
      <c r="A148" s="31" t="s">
        <v>7</v>
      </c>
      <c r="B148" s="80" t="s">
        <v>286</v>
      </c>
      <c r="C148" s="33">
        <f>+C83-C142</f>
        <v>12759</v>
      </c>
      <c r="D148" s="34">
        <f>+D83-D142</f>
        <v>10474</v>
      </c>
      <c r="E148" s="34">
        <f>+E83-E142</f>
        <v>10474</v>
      </c>
    </row>
    <row r="149" spans="1:5">
      <c r="A149" s="173"/>
      <c r="B149" s="173"/>
      <c r="C149" s="173"/>
      <c r="D149" s="173"/>
      <c r="E149" s="173"/>
    </row>
  </sheetData>
  <mergeCells count="10">
    <mergeCell ref="A146:B146"/>
    <mergeCell ref="C146:D146"/>
    <mergeCell ref="A149:E149"/>
    <mergeCell ref="A86:B86"/>
    <mergeCell ref="C86:D86"/>
    <mergeCell ref="A1:C1"/>
    <mergeCell ref="A2:B2"/>
    <mergeCell ref="C2:D2"/>
    <mergeCell ref="A85:C85"/>
    <mergeCell ref="A145:C145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horizontalDpi="4294967293" r:id="rId1"/>
  <headerFooter alignWithMargins="0">
    <oddHeader>&amp;C&amp;"Times New Roman CE,Félkövér"&amp;12
Sobor Község Önkormányzata
2018. évi KÖLTSÉGVETÉSÉNEK MÉRLEGE&amp;10
&amp;R&amp;"Times New Roman CE,Félkövér dőlt"&amp;11 6. melléklet a 4/2019. (V.29.) önkormányzati  rendelethez</oddHeader>
  </headerFooter>
  <rowBreaks count="1" manualBreakCount="1"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view="pageLayout" zoomScaleNormal="115" zoomScaleSheetLayoutView="115" workbookViewId="0">
      <selection activeCell="B9" sqref="B9"/>
    </sheetView>
  </sheetViews>
  <sheetFormatPr defaultRowHeight="12.75"/>
  <cols>
    <col min="1" max="1" width="6.83203125" style="98" customWidth="1"/>
    <col min="2" max="2" width="52.83203125" style="101" customWidth="1"/>
    <col min="3" max="3" width="14.83203125" style="98" customWidth="1"/>
    <col min="4" max="4" width="14.33203125" style="98" customWidth="1"/>
    <col min="5" max="5" width="54.5" style="98" customWidth="1"/>
    <col min="6" max="7" width="13.8320312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25" thickBot="1">
      <c r="A2" s="179"/>
      <c r="B2" s="179"/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330</v>
      </c>
      <c r="D4" s="107" t="s">
        <v>328</v>
      </c>
      <c r="E4" s="106" t="s">
        <v>43</v>
      </c>
      <c r="F4" s="107" t="s">
        <v>330</v>
      </c>
      <c r="G4" s="107" t="s">
        <v>328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287</v>
      </c>
      <c r="C6" s="115">
        <v>30838</v>
      </c>
      <c r="D6" s="115">
        <v>30838</v>
      </c>
      <c r="E6" s="114" t="s">
        <v>44</v>
      </c>
      <c r="F6" s="166">
        <v>16693</v>
      </c>
      <c r="G6" s="11">
        <v>16281</v>
      </c>
    </row>
    <row r="7" spans="1:7" ht="12.95" customHeight="1">
      <c r="A7" s="116" t="s">
        <v>7</v>
      </c>
      <c r="B7" s="117" t="s">
        <v>288</v>
      </c>
      <c r="C7" s="118"/>
      <c r="D7" s="118">
        <v>1890</v>
      </c>
      <c r="E7" s="117" t="s">
        <v>96</v>
      </c>
      <c r="F7" s="119">
        <v>2835</v>
      </c>
      <c r="G7" s="12">
        <v>2835</v>
      </c>
    </row>
    <row r="8" spans="1:7" ht="12.95" customHeight="1">
      <c r="A8" s="116" t="s">
        <v>8</v>
      </c>
      <c r="B8" s="117" t="s">
        <v>313</v>
      </c>
      <c r="C8" s="118"/>
      <c r="D8" s="118"/>
      <c r="E8" s="117" t="s">
        <v>116</v>
      </c>
      <c r="F8" s="119">
        <v>16898</v>
      </c>
      <c r="G8" s="12">
        <v>9283</v>
      </c>
    </row>
    <row r="9" spans="1:7" ht="12.95" customHeight="1">
      <c r="A9" s="116" t="s">
        <v>9</v>
      </c>
      <c r="B9" s="117" t="s">
        <v>87</v>
      </c>
      <c r="C9" s="118">
        <v>14014</v>
      </c>
      <c r="D9" s="118">
        <v>9901</v>
      </c>
      <c r="E9" s="117" t="s">
        <v>97</v>
      </c>
      <c r="F9" s="119">
        <v>1386</v>
      </c>
      <c r="G9" s="12">
        <v>752</v>
      </c>
    </row>
    <row r="10" spans="1:7" ht="12.95" customHeight="1">
      <c r="A10" s="116" t="s">
        <v>10</v>
      </c>
      <c r="B10" s="120" t="s">
        <v>289</v>
      </c>
      <c r="C10" s="118"/>
      <c r="D10" s="118"/>
      <c r="E10" s="117" t="s">
        <v>98</v>
      </c>
      <c r="F10" s="119">
        <v>3979</v>
      </c>
      <c r="G10" s="12">
        <v>1488</v>
      </c>
    </row>
    <row r="11" spans="1:7" ht="12.95" customHeight="1">
      <c r="A11" s="116" t="s">
        <v>11</v>
      </c>
      <c r="B11" s="117" t="s">
        <v>290</v>
      </c>
      <c r="C11" s="119"/>
      <c r="D11" s="119"/>
      <c r="E11" s="117" t="s">
        <v>37</v>
      </c>
      <c r="F11" s="119">
        <v>14486</v>
      </c>
      <c r="G11" s="12">
        <v>0</v>
      </c>
    </row>
    <row r="12" spans="1:7" ht="12.95" customHeight="1">
      <c r="A12" s="116" t="s">
        <v>12</v>
      </c>
      <c r="B12" s="117" t="s">
        <v>172</v>
      </c>
      <c r="C12" s="118">
        <v>4254</v>
      </c>
      <c r="D12" s="118">
        <v>5108</v>
      </c>
      <c r="E12" s="121"/>
      <c r="F12" s="119"/>
      <c r="G12" s="12"/>
    </row>
    <row r="13" spans="1:7" ht="12.95" customHeight="1">
      <c r="A13" s="116" t="s">
        <v>13</v>
      </c>
      <c r="B13" s="121"/>
      <c r="C13" s="118"/>
      <c r="D13" s="118"/>
      <c r="E13" s="121"/>
      <c r="F13" s="119"/>
      <c r="G13" s="12"/>
    </row>
    <row r="14" spans="1:7" ht="12.95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5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5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5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5" customHeight="1" thickBot="1">
      <c r="A18" s="126" t="s">
        <v>18</v>
      </c>
      <c r="B18" s="127" t="s">
        <v>314</v>
      </c>
      <c r="C18" s="128">
        <f>+C6+C7+C9+C10+C12+C13+C14+C15+C16+C17</f>
        <v>49106</v>
      </c>
      <c r="D18" s="128">
        <f>+D6+D7+D9+D10+D12+D13+D14+D15+D16+D17</f>
        <v>47737</v>
      </c>
      <c r="E18" s="127" t="s">
        <v>297</v>
      </c>
      <c r="F18" s="129">
        <f>SUM(F6:F17)</f>
        <v>56277</v>
      </c>
      <c r="G18" s="10">
        <f>SUM(G6:G17)</f>
        <v>30639</v>
      </c>
    </row>
    <row r="19" spans="1:7" ht="12.95" customHeight="1">
      <c r="A19" s="130" t="s">
        <v>19</v>
      </c>
      <c r="B19" s="131" t="s">
        <v>292</v>
      </c>
      <c r="C19" s="132">
        <v>11647</v>
      </c>
      <c r="D19" s="132">
        <v>11647</v>
      </c>
      <c r="E19" s="133" t="s">
        <v>104</v>
      </c>
      <c r="F19" s="134"/>
      <c r="G19" s="16"/>
    </row>
    <row r="20" spans="1:7" ht="12.95" customHeight="1">
      <c r="A20" s="135" t="s">
        <v>20</v>
      </c>
      <c r="B20" s="133" t="s">
        <v>109</v>
      </c>
      <c r="C20" s="136">
        <v>10580</v>
      </c>
      <c r="D20" s="136">
        <v>10580</v>
      </c>
      <c r="E20" s="133" t="s">
        <v>296</v>
      </c>
      <c r="F20" s="137"/>
      <c r="G20" s="17"/>
    </row>
    <row r="21" spans="1:7" ht="12.95" customHeight="1">
      <c r="A21" s="135" t="s">
        <v>21</v>
      </c>
      <c r="B21" s="133" t="s">
        <v>333</v>
      </c>
      <c r="C21" s="136">
        <v>1067</v>
      </c>
      <c r="D21" s="136">
        <v>1067</v>
      </c>
      <c r="E21" s="133" t="s">
        <v>80</v>
      </c>
      <c r="F21" s="137"/>
      <c r="G21" s="17"/>
    </row>
    <row r="22" spans="1:7" ht="12.95" customHeight="1">
      <c r="A22" s="135" t="s">
        <v>22</v>
      </c>
      <c r="B22" s="133" t="s">
        <v>114</v>
      </c>
      <c r="C22" s="136"/>
      <c r="D22" s="136"/>
      <c r="E22" s="133" t="s">
        <v>81</v>
      </c>
      <c r="F22" s="137"/>
      <c r="G22" s="17"/>
    </row>
    <row r="23" spans="1:7" ht="12.95" customHeight="1">
      <c r="A23" s="135" t="s">
        <v>23</v>
      </c>
      <c r="B23" s="133" t="s">
        <v>115</v>
      </c>
      <c r="C23" s="136"/>
      <c r="D23" s="136"/>
      <c r="E23" s="131" t="s">
        <v>117</v>
      </c>
      <c r="F23" s="137"/>
      <c r="G23" s="17"/>
    </row>
    <row r="24" spans="1:7" ht="12.95" customHeight="1">
      <c r="A24" s="135" t="s">
        <v>24</v>
      </c>
      <c r="B24" s="133" t="s">
        <v>293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5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5" customHeight="1" thickBot="1">
      <c r="A26" s="135" t="s">
        <v>26</v>
      </c>
      <c r="B26" s="133" t="s">
        <v>291</v>
      </c>
      <c r="C26" s="136"/>
      <c r="D26" s="136"/>
      <c r="E26" s="121" t="s">
        <v>334</v>
      </c>
      <c r="F26" s="137">
        <v>1173</v>
      </c>
      <c r="G26" s="17">
        <v>1173</v>
      </c>
    </row>
    <row r="27" spans="1:7" ht="20.100000000000001" customHeight="1" thickBot="1">
      <c r="A27" s="126" t="s">
        <v>27</v>
      </c>
      <c r="B27" s="127" t="s">
        <v>294</v>
      </c>
      <c r="C27" s="128">
        <f>+C19+C24</f>
        <v>11647</v>
      </c>
      <c r="D27" s="128">
        <f>+D19+D24</f>
        <v>11647</v>
      </c>
      <c r="E27" s="127" t="s">
        <v>298</v>
      </c>
      <c r="F27" s="129">
        <f>SUM(F19:F26)</f>
        <v>1173</v>
      </c>
      <c r="G27" s="10">
        <f>SUM(G19:G26)</f>
        <v>1173</v>
      </c>
    </row>
    <row r="28" spans="1:7" ht="13.5" thickBot="1">
      <c r="A28" s="126" t="s">
        <v>28</v>
      </c>
      <c r="B28" s="140" t="s">
        <v>295</v>
      </c>
      <c r="C28" s="141">
        <f>+C18+C27</f>
        <v>60753</v>
      </c>
      <c r="D28" s="142">
        <f>+D18+D27</f>
        <v>59384</v>
      </c>
      <c r="E28" s="140" t="s">
        <v>299</v>
      </c>
      <c r="F28" s="141">
        <f>+F18+F27</f>
        <v>57450</v>
      </c>
      <c r="G28" s="142">
        <f>+G18+G27</f>
        <v>31812</v>
      </c>
    </row>
    <row r="29" spans="1:7" ht="13.5" thickBot="1">
      <c r="A29" s="126" t="s">
        <v>29</v>
      </c>
      <c r="B29" s="140" t="s">
        <v>82</v>
      </c>
      <c r="C29" s="141">
        <f>IF(C18-F18&lt;0,F18-C18,"-")</f>
        <v>7171</v>
      </c>
      <c r="D29" s="142" t="str">
        <f>IF(D18-G18&lt;0,G18-D18,"-")</f>
        <v>-</v>
      </c>
      <c r="E29" s="140" t="s">
        <v>83</v>
      </c>
      <c r="F29" s="141" t="str">
        <f>IF(C18-F18&gt;0,C18-F18,"-")</f>
        <v>-</v>
      </c>
      <c r="G29" s="142">
        <f>IF(D18-G18&gt;0,D18-G18,"-")</f>
        <v>17098</v>
      </c>
    </row>
    <row r="30" spans="1:7" ht="13.5" thickBot="1">
      <c r="A30" s="126" t="s">
        <v>30</v>
      </c>
      <c r="B30" s="140" t="s">
        <v>118</v>
      </c>
      <c r="C30" s="141" t="str">
        <f>IF(C18+C19-F28&lt;0,F28-(C18+C19),"-")</f>
        <v>-</v>
      </c>
      <c r="D30" s="142" t="str">
        <f>IF(D18+D19-G28&lt;0,G28-(D18+D19),"-")</f>
        <v>-</v>
      </c>
      <c r="E30" s="140" t="s">
        <v>119</v>
      </c>
      <c r="F30" s="141">
        <f>IF(C18+C19-F28&gt;0,C18+C19-F28,"-")</f>
        <v>3303</v>
      </c>
      <c r="G30" s="142">
        <f>IF(D18+D19-G28&gt;0,D18+D19-G28,"-")</f>
        <v>27572</v>
      </c>
    </row>
    <row r="31" spans="1:7">
      <c r="A31" s="173"/>
      <c r="B31" s="173"/>
      <c r="C31" s="173"/>
      <c r="D31" s="173"/>
      <c r="E31" s="173"/>
      <c r="F31" s="173"/>
      <c r="G31" s="173"/>
    </row>
  </sheetData>
  <mergeCells count="4">
    <mergeCell ref="F2:G2"/>
    <mergeCell ref="A3:A4"/>
    <mergeCell ref="A31:G31"/>
    <mergeCell ref="A2:B2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6. melléklet a 4/2019. (V.29.)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tabSelected="1" view="pageLayout" topLeftCell="C1" zoomScaleNormal="100" zoomScaleSheetLayoutView="115" workbookViewId="0">
      <selection activeCell="E5" sqref="E5"/>
    </sheetView>
  </sheetViews>
  <sheetFormatPr defaultRowHeight="12.75"/>
  <cols>
    <col min="1" max="1" width="6.83203125" style="98" customWidth="1"/>
    <col min="2" max="2" width="49.1640625" style="101" customWidth="1"/>
    <col min="3" max="3" width="14" style="98" customWidth="1"/>
    <col min="4" max="4" width="12.6640625" style="98" customWidth="1"/>
    <col min="5" max="5" width="45.6640625" style="98" customWidth="1"/>
    <col min="6" max="6" width="12.83203125" style="98" customWidth="1"/>
    <col min="7" max="7" width="13.83203125" style="98" customWidth="1"/>
    <col min="8" max="16384" width="9.33203125" style="1"/>
  </cols>
  <sheetData>
    <row r="1" spans="1:7" ht="31.5">
      <c r="B1" s="99" t="s">
        <v>2</v>
      </c>
      <c r="C1" s="100"/>
      <c r="D1" s="100"/>
      <c r="E1" s="100"/>
      <c r="F1" s="100"/>
      <c r="G1" s="100"/>
    </row>
    <row r="2" spans="1:7" ht="14.25" thickBot="1">
      <c r="A2" s="182"/>
      <c r="B2" s="182"/>
      <c r="F2" s="176" t="s">
        <v>42</v>
      </c>
      <c r="G2" s="176"/>
    </row>
    <row r="3" spans="1:7" ht="13.5" thickBot="1">
      <c r="A3" s="180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6.75" thickBot="1">
      <c r="A4" s="181"/>
      <c r="B4" s="106" t="s">
        <v>43</v>
      </c>
      <c r="C4" s="107" t="s">
        <v>330</v>
      </c>
      <c r="D4" s="107" t="s">
        <v>328</v>
      </c>
      <c r="E4" s="106" t="s">
        <v>43</v>
      </c>
      <c r="F4" s="107" t="s">
        <v>330</v>
      </c>
      <c r="G4" s="107" t="s">
        <v>328</v>
      </c>
    </row>
    <row r="5" spans="1:7" s="2" customFormat="1" ht="13.5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300</v>
      </c>
      <c r="C6" s="144"/>
      <c r="D6" s="144"/>
      <c r="E6" s="114" t="s">
        <v>110</v>
      </c>
      <c r="F6" s="166">
        <v>2563</v>
      </c>
      <c r="G6" s="11">
        <v>2153</v>
      </c>
    </row>
    <row r="7" spans="1:7">
      <c r="A7" s="116" t="s">
        <v>7</v>
      </c>
      <c r="B7" s="117" t="s">
        <v>301</v>
      </c>
      <c r="C7" s="145"/>
      <c r="D7" s="145"/>
      <c r="E7" s="117" t="s">
        <v>306</v>
      </c>
      <c r="F7" s="119"/>
      <c r="G7" s="12"/>
    </row>
    <row r="8" spans="1:7" ht="12.95" customHeight="1">
      <c r="A8" s="116" t="s">
        <v>8</v>
      </c>
      <c r="B8" s="117" t="s">
        <v>3</v>
      </c>
      <c r="C8" s="145"/>
      <c r="D8" s="145"/>
      <c r="E8" s="117" t="s">
        <v>100</v>
      </c>
      <c r="F8" s="119">
        <v>15497</v>
      </c>
      <c r="G8" s="12">
        <v>15370</v>
      </c>
    </row>
    <row r="9" spans="1:7" ht="12.95" customHeight="1">
      <c r="A9" s="116" t="s">
        <v>9</v>
      </c>
      <c r="B9" s="117" t="s">
        <v>302</v>
      </c>
      <c r="C9" s="145">
        <v>21070</v>
      </c>
      <c r="D9" s="145">
        <v>21070</v>
      </c>
      <c r="E9" s="117" t="s">
        <v>307</v>
      </c>
      <c r="F9" s="119"/>
      <c r="G9" s="12"/>
    </row>
    <row r="10" spans="1:7" ht="12.75" customHeight="1">
      <c r="A10" s="116" t="s">
        <v>10</v>
      </c>
      <c r="B10" s="117" t="s">
        <v>303</v>
      </c>
      <c r="C10" s="145"/>
      <c r="D10" s="145"/>
      <c r="E10" s="117" t="s">
        <v>113</v>
      </c>
      <c r="F10" s="119">
        <v>400</v>
      </c>
      <c r="G10" s="12"/>
    </row>
    <row r="11" spans="1:7" ht="12.95" customHeight="1">
      <c r="A11" s="116" t="s">
        <v>11</v>
      </c>
      <c r="B11" s="117" t="s">
        <v>304</v>
      </c>
      <c r="C11" s="119">
        <v>101</v>
      </c>
      <c r="D11" s="12">
        <v>195</v>
      </c>
      <c r="E11" s="121"/>
      <c r="F11" s="119"/>
      <c r="G11" s="12"/>
    </row>
    <row r="12" spans="1:7" ht="12.95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5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5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5" customHeight="1" thickBot="1">
      <c r="A16" s="146" t="s">
        <v>16</v>
      </c>
      <c r="B16" s="147"/>
      <c r="C16" s="148"/>
      <c r="D16" s="149"/>
      <c r="E16" s="150" t="s">
        <v>37</v>
      </c>
      <c r="F16" s="148"/>
      <c r="G16" s="13"/>
    </row>
    <row r="17" spans="1:7" ht="15.95" customHeight="1" thickBot="1">
      <c r="A17" s="126" t="s">
        <v>17</v>
      </c>
      <c r="B17" s="127" t="s">
        <v>315</v>
      </c>
      <c r="C17" s="128">
        <f>+C6+C8+C9+C11+C12+C13+C14+C15+C16</f>
        <v>21171</v>
      </c>
      <c r="D17" s="128">
        <f>+D6+D8+D9+D11+D12+D13+D14+D15+D16</f>
        <v>21265</v>
      </c>
      <c r="E17" s="127" t="s">
        <v>316</v>
      </c>
      <c r="F17" s="129">
        <f>+F6+F8+F10+F11+F12+F13+F14+F15+F16</f>
        <v>18460</v>
      </c>
      <c r="G17" s="10">
        <f>+G6+G8+G10+G11+G12+G13+G14+G15+G16</f>
        <v>17523</v>
      </c>
    </row>
    <row r="18" spans="1:7" ht="12.95" customHeight="1">
      <c r="A18" s="113" t="s">
        <v>18</v>
      </c>
      <c r="B18" s="151" t="s">
        <v>131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5" customHeight="1">
      <c r="A19" s="116" t="s">
        <v>19</v>
      </c>
      <c r="B19" s="154" t="s">
        <v>120</v>
      </c>
      <c r="C19" s="136"/>
      <c r="D19" s="155"/>
      <c r="E19" s="133" t="s">
        <v>107</v>
      </c>
      <c r="F19" s="137"/>
      <c r="G19" s="17"/>
    </row>
    <row r="20" spans="1:7" ht="12.95" customHeight="1">
      <c r="A20" s="113" t="s">
        <v>20</v>
      </c>
      <c r="B20" s="154" t="s">
        <v>121</v>
      </c>
      <c r="C20" s="136"/>
      <c r="D20" s="155"/>
      <c r="E20" s="133" t="s">
        <v>80</v>
      </c>
      <c r="F20" s="137"/>
      <c r="G20" s="17"/>
    </row>
    <row r="21" spans="1:7" ht="12.95" customHeight="1">
      <c r="A21" s="116" t="s">
        <v>21</v>
      </c>
      <c r="B21" s="154" t="s">
        <v>122</v>
      </c>
      <c r="C21" s="136"/>
      <c r="D21" s="155"/>
      <c r="E21" s="133" t="s">
        <v>81</v>
      </c>
      <c r="F21" s="137"/>
      <c r="G21" s="17"/>
    </row>
    <row r="22" spans="1:7" ht="12.95" customHeight="1">
      <c r="A22" s="113" t="s">
        <v>22</v>
      </c>
      <c r="B22" s="154" t="s">
        <v>123</v>
      </c>
      <c r="C22" s="136"/>
      <c r="D22" s="156"/>
      <c r="E22" s="131" t="s">
        <v>117</v>
      </c>
      <c r="F22" s="137"/>
      <c r="G22" s="17"/>
    </row>
    <row r="23" spans="1:7" ht="12.95" customHeight="1">
      <c r="A23" s="116" t="s">
        <v>23</v>
      </c>
      <c r="B23" s="157" t="s">
        <v>124</v>
      </c>
      <c r="C23" s="136"/>
      <c r="D23" s="155"/>
      <c r="E23" s="133" t="s">
        <v>108</v>
      </c>
      <c r="F23" s="137"/>
      <c r="G23" s="17"/>
    </row>
    <row r="24" spans="1:7" ht="12.95" customHeight="1">
      <c r="A24" s="113" t="s">
        <v>24</v>
      </c>
      <c r="B24" s="158" t="s">
        <v>125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5" customHeight="1">
      <c r="A25" s="116" t="s">
        <v>25</v>
      </c>
      <c r="B25" s="157" t="s">
        <v>126</v>
      </c>
      <c r="C25" s="136"/>
      <c r="D25" s="161"/>
      <c r="E25" s="160" t="s">
        <v>308</v>
      </c>
      <c r="F25" s="137"/>
      <c r="G25" s="17"/>
    </row>
    <row r="26" spans="1:7" ht="12.95" customHeight="1">
      <c r="A26" s="113" t="s">
        <v>26</v>
      </c>
      <c r="B26" s="157" t="s">
        <v>127</v>
      </c>
      <c r="C26" s="136"/>
      <c r="D26" s="161"/>
      <c r="E26" s="162"/>
      <c r="F26" s="137"/>
      <c r="G26" s="17"/>
    </row>
    <row r="27" spans="1:7" ht="12.95" customHeight="1">
      <c r="A27" s="116" t="s">
        <v>27</v>
      </c>
      <c r="B27" s="154" t="s">
        <v>128</v>
      </c>
      <c r="C27" s="136"/>
      <c r="D27" s="161"/>
      <c r="E27" s="163"/>
      <c r="F27" s="137"/>
      <c r="G27" s="17"/>
    </row>
    <row r="28" spans="1:7" ht="12.95" customHeight="1">
      <c r="A28" s="113" t="s">
        <v>28</v>
      </c>
      <c r="B28" s="164" t="s">
        <v>129</v>
      </c>
      <c r="C28" s="136"/>
      <c r="D28" s="155"/>
      <c r="E28" s="121"/>
      <c r="F28" s="137"/>
      <c r="G28" s="17"/>
    </row>
    <row r="29" spans="1:7" ht="12.95" customHeight="1" thickBot="1">
      <c r="A29" s="116" t="s">
        <v>29</v>
      </c>
      <c r="B29" s="165" t="s">
        <v>130</v>
      </c>
      <c r="C29" s="136"/>
      <c r="D29" s="161"/>
      <c r="E29" s="163"/>
      <c r="F29" s="137"/>
      <c r="G29" s="17"/>
    </row>
    <row r="30" spans="1:7" ht="21.75" customHeight="1" thickBot="1">
      <c r="A30" s="126" t="s">
        <v>30</v>
      </c>
      <c r="B30" s="127" t="s">
        <v>305</v>
      </c>
      <c r="C30" s="128">
        <f>+C18+C24</f>
        <v>0</v>
      </c>
      <c r="D30" s="128">
        <f>+D18+D24</f>
        <v>0</v>
      </c>
      <c r="E30" s="127" t="s">
        <v>309</v>
      </c>
      <c r="F30" s="129">
        <f>SUM(F18:F29)</f>
        <v>0</v>
      </c>
      <c r="G30" s="10">
        <f>SUM(G18:G29)</f>
        <v>0</v>
      </c>
    </row>
    <row r="31" spans="1:7" ht="13.5" thickBot="1">
      <c r="A31" s="126" t="s">
        <v>31</v>
      </c>
      <c r="B31" s="140" t="s">
        <v>310</v>
      </c>
      <c r="C31" s="141">
        <f>+C17+C30</f>
        <v>21171</v>
      </c>
      <c r="D31" s="142">
        <f>+D17+D30</f>
        <v>21265</v>
      </c>
      <c r="E31" s="140" t="s">
        <v>311</v>
      </c>
      <c r="F31" s="141">
        <f>+F17+F30</f>
        <v>18460</v>
      </c>
      <c r="G31" s="142">
        <f>+G17+G30</f>
        <v>17523</v>
      </c>
    </row>
    <row r="32" spans="1:7" ht="13.5" thickBot="1">
      <c r="A32" s="126" t="s">
        <v>32</v>
      </c>
      <c r="B32" s="140" t="s">
        <v>82</v>
      </c>
      <c r="C32" s="141" t="str">
        <f>IF(C17-F17&lt;0,F17-C17,"-")</f>
        <v>-</v>
      </c>
      <c r="D32" s="142" t="str">
        <f>IF(D17-G17&lt;0,G17-D17,"-")</f>
        <v>-</v>
      </c>
      <c r="E32" s="140" t="s">
        <v>83</v>
      </c>
      <c r="F32" s="141">
        <f>IF(C17-F17&gt;0,C17-F17,"-")</f>
        <v>2711</v>
      </c>
      <c r="G32" s="142">
        <f>IF(D17-G17&gt;0,D17-G17,"-")</f>
        <v>3742</v>
      </c>
    </row>
    <row r="33" spans="1:7" ht="13.5" thickBot="1">
      <c r="A33" s="126" t="s">
        <v>33</v>
      </c>
      <c r="B33" s="140" t="s">
        <v>118</v>
      </c>
      <c r="C33" s="141" t="str">
        <f>IF(C17+C18-F31&lt;0,F31-(C17+C18),"-")</f>
        <v>-</v>
      </c>
      <c r="D33" s="142" t="str">
        <f>IF(D17+D18-G31&lt;0,G31-(D17+D18),"-")</f>
        <v>-</v>
      </c>
      <c r="E33" s="140" t="s">
        <v>119</v>
      </c>
      <c r="F33" s="141">
        <f>IF(C17+C18-F31&gt;0,C17+C18-F31,"-")</f>
        <v>2711</v>
      </c>
      <c r="G33" s="142">
        <f>IF(D17+D18-G31&gt;0,D17+D18-G31,"-")</f>
        <v>3742</v>
      </c>
    </row>
    <row r="34" spans="1:7">
      <c r="A34" s="22"/>
    </row>
  </sheetData>
  <mergeCells count="3">
    <mergeCell ref="F2:G2"/>
    <mergeCell ref="A3:A4"/>
    <mergeCell ref="A2:B2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>&amp;R6. melléklet a 4/2019. (V.29)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1.1.sz.mell.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2019-06-03T11:42:35Z</cp:lastPrinted>
  <dcterms:created xsi:type="dcterms:W3CDTF">1999-10-30T10:30:45Z</dcterms:created>
  <dcterms:modified xsi:type="dcterms:W3CDTF">2019-06-03T11:47:19Z</dcterms:modified>
</cp:coreProperties>
</file>